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theme/themeOverride1.xml" ContentType="application/vnd.openxmlformats-officedocument.themeOverride+xml"/>
  <Override PartName="/xl/drawings/drawing6.xml" ContentType="application/vnd.openxmlformats-officedocument.drawing+xml"/>
  <Override PartName="/xl/charts/chart6.xml" ContentType="application/vnd.openxmlformats-officedocument.drawingml.chart+xml"/>
  <Override PartName="/xl/theme/themeOverride2.xml" ContentType="application/vnd.openxmlformats-officedocument.themeOverride+xml"/>
  <Override PartName="/xl/drawings/drawing7.xml" ContentType="application/vnd.openxmlformats-officedocument.drawing+xml"/>
  <Override PartName="/xl/charts/chart7.xml" ContentType="application/vnd.openxmlformats-officedocument.drawingml.chart+xml"/>
  <Override PartName="/xl/theme/themeOverride3.xml" ContentType="application/vnd.openxmlformats-officedocument.themeOverride+xml"/>
  <Override PartName="/xl/drawings/drawing8.xml" ContentType="application/vnd.openxmlformats-officedocument.drawing+xml"/>
  <Override PartName="/xl/charts/chart8.xml" ContentType="application/vnd.openxmlformats-officedocument.drawingml.chart+xml"/>
  <Override PartName="/xl/theme/themeOverride4.xml" ContentType="application/vnd.openxmlformats-officedocument.themeOverride+xml"/>
  <Override PartName="/xl/drawings/drawing9.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ihs.ad.gov.on.ca\OMAFA\Groups\OMAFCommon_EXT\Strategic Policy Branch\02 - Strategic Policy\22 - Economic Analysis\Commoidty Price Data\Market Outlook\Tables for posting\"/>
    </mc:Choice>
  </mc:AlternateContent>
  <xr:revisionPtr revIDLastSave="0" documentId="13_ncr:1_{E12EDB2E-7531-4814-B03F-6E21864DB3F4}" xr6:coauthVersionLast="47" xr6:coauthVersionMax="47" xr10:uidLastSave="{00000000-0000-0000-0000-000000000000}"/>
  <bookViews>
    <workbookView xWindow="-54360" yWindow="3240" windowWidth="9600" windowHeight="4845" tabRatio="846" xr2:uid="{ECE4A175-0AAF-4CDC-B24B-3E02A214F460}"/>
  </bookViews>
  <sheets>
    <sheet name="Definitions" sheetId="15" r:id="rId1"/>
    <sheet name="CttlePrices_Basis" sheetId="14" r:id="rId2"/>
    <sheet name="Steer price comp" sheetId="23" r:id="rId3"/>
    <sheet name="Market Price" sheetId="10" r:id="rId4"/>
    <sheet name="Feed Cost" sheetId="11" r:id="rId5"/>
    <sheet name="Fed Steer Margin" sheetId="12" r:id="rId6"/>
    <sheet name="FED STEER MARGIN_graphs" sheetId="13" r:id="rId7"/>
    <sheet name="FedCat_Steer graph" sheetId="18" r:id="rId8"/>
    <sheet name="FedSt_Basis graph" sheetId="19" r:id="rId9"/>
    <sheet name="Steers(500-599lbs) LW graph" sheetId="20" r:id="rId10"/>
    <sheet name="Graph_FeederSteer(500-599)Basis" sheetId="16" r:id="rId11"/>
    <sheet name="Steers(900-999lbs) graph LW" sheetId="21" r:id="rId12"/>
    <sheet name="Graph_FeederSteer900-999)Basis" sheetId="22" r:id="rId13"/>
    <sheet name="Annual Fed steer prices grphs " sheetId="17" r:id="rId14"/>
  </sheets>
  <externalReferences>
    <externalReference r:id="rId15"/>
    <externalReference r:id="rId16"/>
    <externalReference r:id="rId17"/>
    <externalReference r:id="rId18"/>
    <externalReference r:id="rId19"/>
    <externalReference r:id="rId20"/>
  </externalReferences>
  <definedNames>
    <definedName name="grain18">'[1]Daily grain data'!#REF!</definedName>
    <definedName name="grains">'[1]Daily grain data'!#REF!</definedName>
    <definedName name="week4">'[1]Daily grain data'!#REF!</definedName>
    <definedName name="Week50s">[1]summary!#REF!</definedName>
    <definedName name="Week51s">[1]summary!#REF!</definedName>
    <definedName name="Week52s">[1]summary!#REF!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1" i="17" l="1"/>
  <c r="S13" i="16" l="1"/>
  <c r="S23" i="16"/>
  <c r="S38" i="16"/>
  <c r="S50" i="16"/>
  <c r="S33" i="16"/>
  <c r="S30" i="16"/>
  <c r="S9" i="16"/>
  <c r="S55" i="16"/>
  <c r="S34" i="16"/>
  <c r="S6" i="16"/>
  <c r="S24" i="16"/>
  <c r="S53" i="16"/>
  <c r="S22" i="16" l="1"/>
  <c r="S40" i="16"/>
  <c r="S26" i="16"/>
  <c r="S29" i="16"/>
  <c r="S35" i="16"/>
  <c r="S16" i="16"/>
  <c r="S44" i="16"/>
  <c r="S11" i="16"/>
  <c r="S43" i="16"/>
  <c r="S46" i="16"/>
  <c r="S14" i="16"/>
  <c r="S18" i="16"/>
  <c r="S51" i="16"/>
  <c r="S10" i="16"/>
  <c r="S39" i="16"/>
  <c r="S49" i="16"/>
  <c r="S31" i="16"/>
  <c r="S5" i="16"/>
  <c r="S7" i="16"/>
  <c r="S12" i="16"/>
  <c r="S45" i="16"/>
  <c r="S52" i="16"/>
  <c r="S25" i="16"/>
  <c r="S8" i="16"/>
  <c r="S32" i="16"/>
  <c r="S47" i="16"/>
  <c r="S21" i="16"/>
  <c r="S17" i="16"/>
  <c r="S37" i="16"/>
  <c r="S15" i="16"/>
  <c r="S27" i="16"/>
  <c r="S54" i="16"/>
  <c r="S41" i="16"/>
  <c r="S36" i="16"/>
  <c r="S19" i="16"/>
  <c r="S48" i="16"/>
  <c r="S42" i="16"/>
  <c r="S20" i="16"/>
  <c r="S28" i="16"/>
  <c r="S4" i="16" l="1"/>
  <c r="A1436" i="12" l="1"/>
  <c r="B1436" i="12"/>
  <c r="C1436" i="12"/>
  <c r="D1436" i="12"/>
  <c r="E1436" i="12"/>
  <c r="F1436" i="12"/>
  <c r="A1437" i="12"/>
  <c r="A1438" i="12" s="1"/>
  <c r="A1439" i="12" s="1"/>
  <c r="B1437" i="12"/>
  <c r="C1437" i="12"/>
  <c r="D1437" i="12"/>
  <c r="E1437" i="12"/>
  <c r="F1437" i="12"/>
  <c r="B1438" i="12"/>
  <c r="C1438" i="12"/>
  <c r="D1438" i="12"/>
  <c r="E1438" i="12"/>
  <c r="F1438" i="12"/>
  <c r="B1439" i="12"/>
  <c r="C1439" i="12"/>
  <c r="D1439" i="12"/>
  <c r="E1439" i="12"/>
  <c r="F1439" i="12"/>
  <c r="A1388" i="12"/>
  <c r="B1388" i="12"/>
  <c r="C1388" i="12"/>
  <c r="D1388" i="12"/>
  <c r="E1388" i="12"/>
  <c r="F1388" i="12"/>
  <c r="A1389" i="12"/>
  <c r="A1390" i="12" s="1"/>
  <c r="A1391" i="12" s="1"/>
  <c r="A1392" i="12" s="1"/>
  <c r="A1393" i="12" s="1"/>
  <c r="A1394" i="12" s="1"/>
  <c r="A1395" i="12" s="1"/>
  <c r="A1396" i="12" s="1"/>
  <c r="A1397" i="12" s="1"/>
  <c r="A1398" i="12" s="1"/>
  <c r="A1399" i="12" s="1"/>
  <c r="A1400" i="12" s="1"/>
  <c r="A1401" i="12" s="1"/>
  <c r="A1402" i="12" s="1"/>
  <c r="A1403" i="12" s="1"/>
  <c r="A1404" i="12" s="1"/>
  <c r="A1405" i="12" s="1"/>
  <c r="A1406" i="12" s="1"/>
  <c r="A1407" i="12" s="1"/>
  <c r="A1408" i="12" s="1"/>
  <c r="A1409" i="12" s="1"/>
  <c r="A1410" i="12" s="1"/>
  <c r="A1411" i="12" s="1"/>
  <c r="A1412" i="12" s="1"/>
  <c r="A1413" i="12" s="1"/>
  <c r="A1414" i="12" s="1"/>
  <c r="A1415" i="12" s="1"/>
  <c r="A1416" i="12" s="1"/>
  <c r="A1417" i="12" s="1"/>
  <c r="A1418" i="12" s="1"/>
  <c r="A1419" i="12" s="1"/>
  <c r="A1420" i="12" s="1"/>
  <c r="A1421" i="12" s="1"/>
  <c r="A1422" i="12" s="1"/>
  <c r="A1423" i="12" s="1"/>
  <c r="A1424" i="12" s="1"/>
  <c r="A1425" i="12" s="1"/>
  <c r="A1426" i="12" s="1"/>
  <c r="A1427" i="12" s="1"/>
  <c r="A1428" i="12" s="1"/>
  <c r="A1429" i="12" s="1"/>
  <c r="A1430" i="12" s="1"/>
  <c r="A1431" i="12" s="1"/>
  <c r="A1432" i="12" s="1"/>
  <c r="A1433" i="12" s="1"/>
  <c r="A1434" i="12" s="1"/>
  <c r="A1435" i="12" s="1"/>
  <c r="B1389" i="12"/>
  <c r="C1389" i="12"/>
  <c r="D1389" i="12"/>
  <c r="E1389" i="12"/>
  <c r="F1389" i="12"/>
  <c r="B1390" i="12"/>
  <c r="C1390" i="12"/>
  <c r="D1390" i="12"/>
  <c r="E1390" i="12"/>
  <c r="F1390" i="12"/>
  <c r="B1391" i="12"/>
  <c r="C1391" i="12"/>
  <c r="D1391" i="12"/>
  <c r="E1391" i="12"/>
  <c r="F1391" i="12"/>
  <c r="B1392" i="12"/>
  <c r="C1392" i="12"/>
  <c r="D1392" i="12"/>
  <c r="E1392" i="12"/>
  <c r="F1392" i="12"/>
  <c r="B1393" i="12"/>
  <c r="C1393" i="12"/>
  <c r="D1393" i="12"/>
  <c r="E1393" i="12"/>
  <c r="F1393" i="12"/>
  <c r="B1394" i="12"/>
  <c r="C1394" i="12"/>
  <c r="D1394" i="12"/>
  <c r="E1394" i="12"/>
  <c r="F1394" i="12"/>
  <c r="B1395" i="12"/>
  <c r="C1395" i="12"/>
  <c r="D1395" i="12"/>
  <c r="E1395" i="12"/>
  <c r="F1395" i="12"/>
  <c r="B1396" i="12"/>
  <c r="C1396" i="12"/>
  <c r="D1396" i="12"/>
  <c r="E1396" i="12"/>
  <c r="F1396" i="12"/>
  <c r="B1397" i="12"/>
  <c r="C1397" i="12"/>
  <c r="D1397" i="12"/>
  <c r="E1397" i="12"/>
  <c r="F1397" i="12"/>
  <c r="B1398" i="12"/>
  <c r="C1398" i="12"/>
  <c r="D1398" i="12"/>
  <c r="E1398" i="12"/>
  <c r="F1398" i="12"/>
  <c r="B1399" i="12"/>
  <c r="C1399" i="12"/>
  <c r="D1399" i="12"/>
  <c r="E1399" i="12"/>
  <c r="F1399" i="12"/>
  <c r="B1400" i="12"/>
  <c r="C1400" i="12"/>
  <c r="D1400" i="12"/>
  <c r="E1400" i="12"/>
  <c r="F1400" i="12"/>
  <c r="B1401" i="12"/>
  <c r="C1401" i="12"/>
  <c r="D1401" i="12"/>
  <c r="E1401" i="12"/>
  <c r="F1401" i="12"/>
  <c r="B1402" i="12"/>
  <c r="C1402" i="12"/>
  <c r="D1402" i="12"/>
  <c r="E1402" i="12"/>
  <c r="F1402" i="12"/>
  <c r="B1403" i="12"/>
  <c r="C1403" i="12"/>
  <c r="D1403" i="12"/>
  <c r="E1403" i="12"/>
  <c r="F1403" i="12"/>
  <c r="B1404" i="12"/>
  <c r="C1404" i="12"/>
  <c r="D1404" i="12"/>
  <c r="E1404" i="12"/>
  <c r="F1404" i="12"/>
  <c r="B1405" i="12"/>
  <c r="C1405" i="12"/>
  <c r="D1405" i="12"/>
  <c r="E1405" i="12"/>
  <c r="F1405" i="12"/>
  <c r="B1406" i="12"/>
  <c r="C1406" i="12"/>
  <c r="D1406" i="12"/>
  <c r="E1406" i="12"/>
  <c r="F1406" i="12"/>
  <c r="B1407" i="12"/>
  <c r="C1407" i="12"/>
  <c r="D1407" i="12"/>
  <c r="E1407" i="12"/>
  <c r="F1407" i="12"/>
  <c r="B1408" i="12"/>
  <c r="C1408" i="12"/>
  <c r="D1408" i="12"/>
  <c r="E1408" i="12"/>
  <c r="F1408" i="12"/>
  <c r="B1409" i="12"/>
  <c r="C1409" i="12"/>
  <c r="D1409" i="12"/>
  <c r="E1409" i="12"/>
  <c r="F1409" i="12"/>
  <c r="B1410" i="12"/>
  <c r="C1410" i="12"/>
  <c r="D1410" i="12"/>
  <c r="E1410" i="12"/>
  <c r="F1410" i="12"/>
  <c r="B1411" i="12"/>
  <c r="C1411" i="12"/>
  <c r="D1411" i="12"/>
  <c r="E1411" i="12"/>
  <c r="F1411" i="12"/>
  <c r="B1412" i="12"/>
  <c r="C1412" i="12"/>
  <c r="D1412" i="12"/>
  <c r="E1412" i="12"/>
  <c r="F1412" i="12"/>
  <c r="B1413" i="12"/>
  <c r="C1413" i="12"/>
  <c r="D1413" i="12"/>
  <c r="E1413" i="12"/>
  <c r="F1413" i="12"/>
  <c r="B1414" i="12"/>
  <c r="C1414" i="12"/>
  <c r="D1414" i="12"/>
  <c r="E1414" i="12"/>
  <c r="F1414" i="12"/>
  <c r="B1415" i="12"/>
  <c r="C1415" i="12"/>
  <c r="D1415" i="12"/>
  <c r="E1415" i="12"/>
  <c r="F1415" i="12"/>
  <c r="B1416" i="12"/>
  <c r="C1416" i="12"/>
  <c r="D1416" i="12"/>
  <c r="E1416" i="12"/>
  <c r="F1416" i="12"/>
  <c r="B1417" i="12"/>
  <c r="C1417" i="12"/>
  <c r="D1417" i="12"/>
  <c r="E1417" i="12"/>
  <c r="F1417" i="12"/>
  <c r="B1418" i="12"/>
  <c r="C1418" i="12"/>
  <c r="D1418" i="12"/>
  <c r="E1418" i="12"/>
  <c r="F1418" i="12"/>
  <c r="B1419" i="12"/>
  <c r="C1419" i="12"/>
  <c r="D1419" i="12"/>
  <c r="E1419" i="12"/>
  <c r="F1419" i="12"/>
  <c r="B1420" i="12"/>
  <c r="C1420" i="12"/>
  <c r="D1420" i="12"/>
  <c r="E1420" i="12"/>
  <c r="F1420" i="12"/>
  <c r="B1421" i="12"/>
  <c r="C1421" i="12"/>
  <c r="D1421" i="12"/>
  <c r="E1421" i="12"/>
  <c r="F1421" i="12"/>
  <c r="B1422" i="12"/>
  <c r="C1422" i="12"/>
  <c r="D1422" i="12"/>
  <c r="E1422" i="12"/>
  <c r="F1422" i="12"/>
  <c r="B1423" i="12"/>
  <c r="C1423" i="12"/>
  <c r="D1423" i="12"/>
  <c r="E1423" i="12"/>
  <c r="F1423" i="12"/>
  <c r="B1424" i="12"/>
  <c r="C1424" i="12"/>
  <c r="D1424" i="12"/>
  <c r="E1424" i="12"/>
  <c r="F1424" i="12"/>
  <c r="B1425" i="12"/>
  <c r="C1425" i="12"/>
  <c r="D1425" i="12"/>
  <c r="E1425" i="12"/>
  <c r="F1425" i="12"/>
  <c r="B1426" i="12"/>
  <c r="C1426" i="12"/>
  <c r="D1426" i="12"/>
  <c r="E1426" i="12"/>
  <c r="F1426" i="12"/>
  <c r="B1427" i="12"/>
  <c r="C1427" i="12"/>
  <c r="D1427" i="12"/>
  <c r="E1427" i="12"/>
  <c r="F1427" i="12"/>
  <c r="B1428" i="12"/>
  <c r="C1428" i="12"/>
  <c r="D1428" i="12"/>
  <c r="E1428" i="12"/>
  <c r="F1428" i="12"/>
  <c r="B1429" i="12"/>
  <c r="C1429" i="12"/>
  <c r="D1429" i="12"/>
  <c r="E1429" i="12"/>
  <c r="F1429" i="12"/>
  <c r="B1430" i="12"/>
  <c r="C1430" i="12"/>
  <c r="D1430" i="12"/>
  <c r="E1430" i="12"/>
  <c r="F1430" i="12"/>
  <c r="B1431" i="12"/>
  <c r="C1431" i="12"/>
  <c r="D1431" i="12"/>
  <c r="E1431" i="12"/>
  <c r="F1431" i="12"/>
  <c r="B1432" i="12"/>
  <c r="C1432" i="12"/>
  <c r="D1432" i="12"/>
  <c r="E1432" i="12"/>
  <c r="F1432" i="12"/>
  <c r="B1433" i="12"/>
  <c r="C1433" i="12"/>
  <c r="D1433" i="12"/>
  <c r="E1433" i="12"/>
  <c r="F1433" i="12"/>
  <c r="B1434" i="12"/>
  <c r="C1434" i="12"/>
  <c r="D1434" i="12"/>
  <c r="E1434" i="12"/>
  <c r="F1434" i="12"/>
  <c r="B1435" i="12"/>
  <c r="C1435" i="12"/>
  <c r="D1435" i="12"/>
  <c r="E1435" i="12"/>
  <c r="F1435" i="12"/>
  <c r="A1450" i="11"/>
  <c r="B1450" i="11"/>
  <c r="C1450" i="11"/>
  <c r="D1450" i="11"/>
  <c r="E1450" i="11"/>
  <c r="F1450" i="11"/>
  <c r="G1450" i="11"/>
  <c r="A1451" i="11"/>
  <c r="B1451" i="11"/>
  <c r="C1451" i="11"/>
  <c r="D1451" i="11"/>
  <c r="E1451" i="11"/>
  <c r="F1451" i="11"/>
  <c r="G1451" i="11"/>
  <c r="A1452" i="11"/>
  <c r="B1452" i="11"/>
  <c r="C1452" i="11"/>
  <c r="D1452" i="11"/>
  <c r="E1452" i="11"/>
  <c r="F1452" i="11"/>
  <c r="G1452" i="11"/>
  <c r="A1453" i="11"/>
  <c r="B1453" i="11"/>
  <c r="C1453" i="11"/>
  <c r="D1453" i="11"/>
  <c r="E1453" i="11"/>
  <c r="F1453" i="11"/>
  <c r="G1453" i="11"/>
  <c r="A1454" i="11"/>
  <c r="B1454" i="11"/>
  <c r="C1454" i="11"/>
  <c r="D1454" i="11"/>
  <c r="E1454" i="11"/>
  <c r="F1454" i="11"/>
  <c r="G1454" i="11"/>
  <c r="A1455" i="11"/>
  <c r="B1455" i="11"/>
  <c r="C1455" i="11"/>
  <c r="D1455" i="11"/>
  <c r="E1455" i="11"/>
  <c r="F1455" i="11"/>
  <c r="G1455" i="11"/>
  <c r="A1456" i="11"/>
  <c r="B1456" i="11"/>
  <c r="C1456" i="11"/>
  <c r="D1456" i="11"/>
  <c r="E1456" i="11"/>
  <c r="F1456" i="11"/>
  <c r="G1456" i="11"/>
  <c r="A1457" i="11"/>
  <c r="B1457" i="11"/>
  <c r="C1457" i="11"/>
  <c r="D1457" i="11"/>
  <c r="E1457" i="11"/>
  <c r="F1457" i="11"/>
  <c r="G1457" i="11"/>
  <c r="A1458" i="11"/>
  <c r="B1458" i="11"/>
  <c r="C1458" i="11"/>
  <c r="D1458" i="11"/>
  <c r="E1458" i="11"/>
  <c r="F1458" i="11"/>
  <c r="G1458" i="11"/>
  <c r="A1459" i="11"/>
  <c r="B1459" i="11"/>
  <c r="C1459" i="11"/>
  <c r="D1459" i="11"/>
  <c r="E1459" i="11"/>
  <c r="F1459" i="11"/>
  <c r="G1459" i="11"/>
  <c r="A1460" i="11"/>
  <c r="B1460" i="11"/>
  <c r="C1460" i="11"/>
  <c r="D1460" i="11"/>
  <c r="E1460" i="11"/>
  <c r="F1460" i="11"/>
  <c r="G1460" i="11"/>
  <c r="A1461" i="11"/>
  <c r="B1461" i="11"/>
  <c r="C1461" i="11"/>
  <c r="D1461" i="11"/>
  <c r="E1461" i="11"/>
  <c r="F1461" i="11"/>
  <c r="G1461" i="11"/>
  <c r="A1462" i="11"/>
  <c r="B1462" i="11"/>
  <c r="C1462" i="11"/>
  <c r="D1462" i="11"/>
  <c r="E1462" i="11"/>
  <c r="F1462" i="11"/>
  <c r="G1462" i="11"/>
  <c r="A1463" i="11"/>
  <c r="B1463" i="11"/>
  <c r="C1463" i="11"/>
  <c r="D1463" i="11"/>
  <c r="E1463" i="11"/>
  <c r="F1463" i="11"/>
  <c r="G1463" i="11"/>
  <c r="A1464" i="11"/>
  <c r="B1464" i="11"/>
  <c r="C1464" i="11"/>
  <c r="D1464" i="11"/>
  <c r="E1464" i="11"/>
  <c r="F1464" i="11"/>
  <c r="G1464" i="11"/>
  <c r="A1465" i="11"/>
  <c r="B1465" i="11"/>
  <c r="C1465" i="11"/>
  <c r="D1465" i="11"/>
  <c r="E1465" i="11"/>
  <c r="F1465" i="11"/>
  <c r="G1465" i="11"/>
  <c r="A1466" i="11"/>
  <c r="B1466" i="11"/>
  <c r="C1466" i="11"/>
  <c r="D1466" i="11"/>
  <c r="E1466" i="11"/>
  <c r="F1466" i="11"/>
  <c r="G1466" i="11"/>
  <c r="A1467" i="11"/>
  <c r="B1467" i="11"/>
  <c r="C1467" i="11"/>
  <c r="D1467" i="11"/>
  <c r="E1467" i="11"/>
  <c r="F1467" i="11"/>
  <c r="G1467" i="11"/>
  <c r="A1468" i="11"/>
  <c r="B1468" i="11"/>
  <c r="C1468" i="11"/>
  <c r="D1468" i="11"/>
  <c r="E1468" i="11"/>
  <c r="F1468" i="11"/>
  <c r="G1468" i="11"/>
  <c r="A1390" i="11"/>
  <c r="B1390" i="11"/>
  <c r="C1390" i="11"/>
  <c r="D1390" i="11"/>
  <c r="E1390" i="11"/>
  <c r="F1390" i="11"/>
  <c r="G1390" i="11"/>
  <c r="A1391" i="11"/>
  <c r="B1391" i="11"/>
  <c r="C1391" i="11"/>
  <c r="D1391" i="11"/>
  <c r="E1391" i="11"/>
  <c r="F1391" i="11"/>
  <c r="G1391" i="11"/>
  <c r="A1392" i="11"/>
  <c r="B1392" i="11"/>
  <c r="C1392" i="11"/>
  <c r="D1392" i="11"/>
  <c r="E1392" i="11"/>
  <c r="F1392" i="11"/>
  <c r="G1392" i="11"/>
  <c r="A1393" i="11"/>
  <c r="B1393" i="11"/>
  <c r="C1393" i="11"/>
  <c r="D1393" i="11"/>
  <c r="E1393" i="11"/>
  <c r="F1393" i="11"/>
  <c r="G1393" i="11"/>
  <c r="A1394" i="11"/>
  <c r="B1394" i="11"/>
  <c r="C1394" i="11"/>
  <c r="D1394" i="11"/>
  <c r="E1394" i="11"/>
  <c r="F1394" i="11"/>
  <c r="G1394" i="11"/>
  <c r="A1395" i="11"/>
  <c r="B1395" i="11"/>
  <c r="C1395" i="11"/>
  <c r="D1395" i="11"/>
  <c r="E1395" i="11"/>
  <c r="F1395" i="11"/>
  <c r="G1395" i="11"/>
  <c r="A1396" i="11"/>
  <c r="B1396" i="11"/>
  <c r="C1396" i="11"/>
  <c r="D1396" i="11"/>
  <c r="E1396" i="11"/>
  <c r="F1396" i="11"/>
  <c r="G1396" i="11"/>
  <c r="A1397" i="11"/>
  <c r="B1397" i="11"/>
  <c r="C1397" i="11"/>
  <c r="D1397" i="11"/>
  <c r="E1397" i="11"/>
  <c r="F1397" i="11"/>
  <c r="G1397" i="11"/>
  <c r="A1398" i="11"/>
  <c r="B1398" i="11"/>
  <c r="C1398" i="11"/>
  <c r="D1398" i="11"/>
  <c r="E1398" i="11"/>
  <c r="F1398" i="11"/>
  <c r="G1398" i="11"/>
  <c r="A1399" i="11"/>
  <c r="B1399" i="11"/>
  <c r="C1399" i="11"/>
  <c r="D1399" i="11"/>
  <c r="E1399" i="11"/>
  <c r="F1399" i="11"/>
  <c r="G1399" i="11"/>
  <c r="A1400" i="11"/>
  <c r="B1400" i="11"/>
  <c r="C1400" i="11"/>
  <c r="D1400" i="11"/>
  <c r="E1400" i="11"/>
  <c r="F1400" i="11"/>
  <c r="G1400" i="11"/>
  <c r="A1401" i="11"/>
  <c r="B1401" i="11"/>
  <c r="C1401" i="11"/>
  <c r="D1401" i="11"/>
  <c r="E1401" i="11"/>
  <c r="F1401" i="11"/>
  <c r="G1401" i="11"/>
  <c r="A1402" i="11"/>
  <c r="B1402" i="11"/>
  <c r="C1402" i="11"/>
  <c r="D1402" i="11"/>
  <c r="E1402" i="11"/>
  <c r="F1402" i="11"/>
  <c r="G1402" i="11"/>
  <c r="A1403" i="11"/>
  <c r="B1403" i="11"/>
  <c r="C1403" i="11"/>
  <c r="D1403" i="11"/>
  <c r="E1403" i="11"/>
  <c r="F1403" i="11"/>
  <c r="G1403" i="11"/>
  <c r="A1404" i="11"/>
  <c r="B1404" i="11"/>
  <c r="C1404" i="11"/>
  <c r="D1404" i="11"/>
  <c r="E1404" i="11"/>
  <c r="F1404" i="11"/>
  <c r="G1404" i="11"/>
  <c r="A1405" i="11"/>
  <c r="B1405" i="11"/>
  <c r="C1405" i="11"/>
  <c r="D1405" i="11"/>
  <c r="E1405" i="11"/>
  <c r="F1405" i="11"/>
  <c r="G1405" i="11"/>
  <c r="A1406" i="11"/>
  <c r="B1406" i="11"/>
  <c r="C1406" i="11"/>
  <c r="D1406" i="11"/>
  <c r="E1406" i="11"/>
  <c r="F1406" i="11"/>
  <c r="G1406" i="11"/>
  <c r="A1407" i="11"/>
  <c r="B1407" i="11"/>
  <c r="C1407" i="11"/>
  <c r="D1407" i="11"/>
  <c r="E1407" i="11"/>
  <c r="F1407" i="11"/>
  <c r="G1407" i="11"/>
  <c r="A1408" i="11"/>
  <c r="B1408" i="11"/>
  <c r="C1408" i="11"/>
  <c r="D1408" i="11"/>
  <c r="E1408" i="11"/>
  <c r="F1408" i="11"/>
  <c r="G1408" i="11"/>
  <c r="A1409" i="11"/>
  <c r="B1409" i="11"/>
  <c r="C1409" i="11"/>
  <c r="D1409" i="11"/>
  <c r="E1409" i="11"/>
  <c r="F1409" i="11"/>
  <c r="G1409" i="11"/>
  <c r="A1410" i="11"/>
  <c r="B1410" i="11"/>
  <c r="C1410" i="11"/>
  <c r="D1410" i="11"/>
  <c r="E1410" i="11"/>
  <c r="F1410" i="11"/>
  <c r="G1410" i="11"/>
  <c r="A1411" i="11"/>
  <c r="B1411" i="11"/>
  <c r="C1411" i="11"/>
  <c r="D1411" i="11"/>
  <c r="E1411" i="11"/>
  <c r="F1411" i="11"/>
  <c r="G1411" i="11"/>
  <c r="A1412" i="11"/>
  <c r="B1412" i="11"/>
  <c r="C1412" i="11"/>
  <c r="D1412" i="11"/>
  <c r="E1412" i="11"/>
  <c r="F1412" i="11"/>
  <c r="G1412" i="11"/>
  <c r="A1413" i="11"/>
  <c r="B1413" i="11"/>
  <c r="C1413" i="11"/>
  <c r="D1413" i="11"/>
  <c r="E1413" i="11"/>
  <c r="F1413" i="11"/>
  <c r="G1413" i="11"/>
  <c r="A1414" i="11"/>
  <c r="B1414" i="11"/>
  <c r="C1414" i="11"/>
  <c r="D1414" i="11"/>
  <c r="E1414" i="11"/>
  <c r="F1414" i="11"/>
  <c r="G1414" i="11"/>
  <c r="A1415" i="11"/>
  <c r="B1415" i="11"/>
  <c r="C1415" i="11"/>
  <c r="D1415" i="11"/>
  <c r="E1415" i="11"/>
  <c r="F1415" i="11"/>
  <c r="G1415" i="11"/>
  <c r="A1416" i="11"/>
  <c r="B1416" i="11"/>
  <c r="C1416" i="11"/>
  <c r="D1416" i="11"/>
  <c r="E1416" i="11"/>
  <c r="F1416" i="11"/>
  <c r="G1416" i="11"/>
  <c r="A1417" i="11"/>
  <c r="B1417" i="11"/>
  <c r="C1417" i="11"/>
  <c r="D1417" i="11"/>
  <c r="E1417" i="11"/>
  <c r="F1417" i="11"/>
  <c r="G1417" i="11"/>
  <c r="A1418" i="11"/>
  <c r="B1418" i="11"/>
  <c r="C1418" i="11"/>
  <c r="D1418" i="11"/>
  <c r="E1418" i="11"/>
  <c r="F1418" i="11"/>
  <c r="G1418" i="11"/>
  <c r="A1419" i="11"/>
  <c r="B1419" i="11"/>
  <c r="C1419" i="11"/>
  <c r="D1419" i="11"/>
  <c r="E1419" i="11"/>
  <c r="F1419" i="11"/>
  <c r="G1419" i="11"/>
  <c r="A1420" i="11"/>
  <c r="B1420" i="11"/>
  <c r="C1420" i="11"/>
  <c r="D1420" i="11"/>
  <c r="E1420" i="11"/>
  <c r="F1420" i="11"/>
  <c r="G1420" i="11"/>
  <c r="A1421" i="11"/>
  <c r="B1421" i="11"/>
  <c r="C1421" i="11"/>
  <c r="D1421" i="11"/>
  <c r="E1421" i="11"/>
  <c r="F1421" i="11"/>
  <c r="G1421" i="11"/>
  <c r="A1422" i="11"/>
  <c r="B1422" i="11"/>
  <c r="C1422" i="11"/>
  <c r="D1422" i="11"/>
  <c r="E1422" i="11"/>
  <c r="F1422" i="11"/>
  <c r="G1422" i="11"/>
  <c r="A1423" i="11"/>
  <c r="B1423" i="11"/>
  <c r="C1423" i="11"/>
  <c r="D1423" i="11"/>
  <c r="E1423" i="11"/>
  <c r="F1423" i="11"/>
  <c r="G1423" i="11"/>
  <c r="A1424" i="11"/>
  <c r="B1424" i="11"/>
  <c r="C1424" i="11"/>
  <c r="D1424" i="11"/>
  <c r="E1424" i="11"/>
  <c r="F1424" i="11"/>
  <c r="G1424" i="11"/>
  <c r="A1425" i="11"/>
  <c r="B1425" i="11"/>
  <c r="C1425" i="11"/>
  <c r="D1425" i="11"/>
  <c r="E1425" i="11"/>
  <c r="F1425" i="11"/>
  <c r="G1425" i="11"/>
  <c r="A1426" i="11"/>
  <c r="B1426" i="11"/>
  <c r="C1426" i="11"/>
  <c r="D1426" i="11"/>
  <c r="E1426" i="11"/>
  <c r="F1426" i="11"/>
  <c r="G1426" i="11"/>
  <c r="A1427" i="11"/>
  <c r="B1427" i="11"/>
  <c r="C1427" i="11"/>
  <c r="D1427" i="11"/>
  <c r="E1427" i="11"/>
  <c r="F1427" i="11"/>
  <c r="G1427" i="11"/>
  <c r="A1428" i="11"/>
  <c r="B1428" i="11"/>
  <c r="C1428" i="11"/>
  <c r="D1428" i="11"/>
  <c r="E1428" i="11"/>
  <c r="F1428" i="11"/>
  <c r="G1428" i="11"/>
  <c r="A1429" i="11"/>
  <c r="B1429" i="11"/>
  <c r="C1429" i="11"/>
  <c r="D1429" i="11"/>
  <c r="E1429" i="11"/>
  <c r="F1429" i="11"/>
  <c r="G1429" i="11"/>
  <c r="A1430" i="11"/>
  <c r="B1430" i="11"/>
  <c r="C1430" i="11"/>
  <c r="D1430" i="11"/>
  <c r="E1430" i="11"/>
  <c r="F1430" i="11"/>
  <c r="G1430" i="11"/>
  <c r="A1431" i="11"/>
  <c r="B1431" i="11"/>
  <c r="C1431" i="11"/>
  <c r="D1431" i="11"/>
  <c r="E1431" i="11"/>
  <c r="F1431" i="11"/>
  <c r="G1431" i="11"/>
  <c r="A1432" i="11"/>
  <c r="B1432" i="11"/>
  <c r="C1432" i="11"/>
  <c r="D1432" i="11"/>
  <c r="E1432" i="11"/>
  <c r="F1432" i="11"/>
  <c r="G1432" i="11"/>
  <c r="A1433" i="11"/>
  <c r="B1433" i="11"/>
  <c r="C1433" i="11"/>
  <c r="D1433" i="11"/>
  <c r="E1433" i="11"/>
  <c r="F1433" i="11"/>
  <c r="G1433" i="11"/>
  <c r="A1434" i="11"/>
  <c r="B1434" i="11"/>
  <c r="C1434" i="11"/>
  <c r="D1434" i="11"/>
  <c r="E1434" i="11"/>
  <c r="F1434" i="11"/>
  <c r="G1434" i="11"/>
  <c r="A1435" i="11"/>
  <c r="B1435" i="11"/>
  <c r="C1435" i="11"/>
  <c r="D1435" i="11"/>
  <c r="E1435" i="11"/>
  <c r="F1435" i="11"/>
  <c r="G1435" i="11"/>
  <c r="A1436" i="11"/>
  <c r="B1436" i="11"/>
  <c r="C1436" i="11"/>
  <c r="D1436" i="11"/>
  <c r="E1436" i="11"/>
  <c r="F1436" i="11"/>
  <c r="G1436" i="11"/>
  <c r="A1437" i="11"/>
  <c r="B1437" i="11"/>
  <c r="C1437" i="11"/>
  <c r="D1437" i="11"/>
  <c r="E1437" i="11"/>
  <c r="F1437" i="11"/>
  <c r="G1437" i="11"/>
  <c r="A1438" i="11"/>
  <c r="B1438" i="11"/>
  <c r="C1438" i="11"/>
  <c r="D1438" i="11"/>
  <c r="E1438" i="11"/>
  <c r="F1438" i="11"/>
  <c r="G1438" i="11"/>
  <c r="A1439" i="11"/>
  <c r="B1439" i="11"/>
  <c r="C1439" i="11"/>
  <c r="D1439" i="11"/>
  <c r="E1439" i="11"/>
  <c r="F1439" i="11"/>
  <c r="G1439" i="11"/>
  <c r="A1440" i="11"/>
  <c r="B1440" i="11"/>
  <c r="C1440" i="11"/>
  <c r="D1440" i="11"/>
  <c r="E1440" i="11"/>
  <c r="F1440" i="11"/>
  <c r="G1440" i="11"/>
  <c r="A1441" i="11"/>
  <c r="B1441" i="11"/>
  <c r="C1441" i="11"/>
  <c r="D1441" i="11"/>
  <c r="E1441" i="11"/>
  <c r="F1441" i="11"/>
  <c r="G1441" i="11"/>
  <c r="A1442" i="11"/>
  <c r="B1442" i="11"/>
  <c r="C1442" i="11"/>
  <c r="D1442" i="11"/>
  <c r="E1442" i="11"/>
  <c r="F1442" i="11"/>
  <c r="G1442" i="11"/>
  <c r="A1443" i="11"/>
  <c r="B1443" i="11"/>
  <c r="C1443" i="11"/>
  <c r="D1443" i="11"/>
  <c r="E1443" i="11"/>
  <c r="F1443" i="11"/>
  <c r="G1443" i="11"/>
  <c r="A1444" i="11"/>
  <c r="B1444" i="11"/>
  <c r="C1444" i="11"/>
  <c r="D1444" i="11"/>
  <c r="E1444" i="11"/>
  <c r="F1444" i="11"/>
  <c r="G1444" i="11"/>
  <c r="A1445" i="11"/>
  <c r="B1445" i="11"/>
  <c r="C1445" i="11"/>
  <c r="D1445" i="11"/>
  <c r="E1445" i="11"/>
  <c r="F1445" i="11"/>
  <c r="G1445" i="11"/>
  <c r="A1446" i="11"/>
  <c r="B1446" i="11"/>
  <c r="C1446" i="11"/>
  <c r="D1446" i="11"/>
  <c r="E1446" i="11"/>
  <c r="F1446" i="11"/>
  <c r="G1446" i="11"/>
  <c r="A1447" i="11"/>
  <c r="B1447" i="11"/>
  <c r="C1447" i="11"/>
  <c r="D1447" i="11"/>
  <c r="E1447" i="11"/>
  <c r="F1447" i="11"/>
  <c r="G1447" i="11"/>
  <c r="A1448" i="11"/>
  <c r="B1448" i="11"/>
  <c r="C1448" i="11"/>
  <c r="D1448" i="11"/>
  <c r="E1448" i="11"/>
  <c r="F1448" i="11"/>
  <c r="G1448" i="11"/>
  <c r="A1449" i="11"/>
  <c r="B1449" i="11"/>
  <c r="C1449" i="11"/>
  <c r="D1449" i="11"/>
  <c r="E1449" i="11"/>
  <c r="F1449" i="11"/>
  <c r="G1449" i="11"/>
  <c r="A333" i="23"/>
  <c r="B333" i="23"/>
  <c r="C333" i="23"/>
  <c r="D333" i="23"/>
  <c r="E333" i="23"/>
  <c r="F333" i="23"/>
  <c r="G333" i="23"/>
  <c r="H333" i="23"/>
  <c r="I333" i="23"/>
  <c r="J333" i="23"/>
  <c r="K333" i="23"/>
  <c r="L333" i="23"/>
  <c r="M333" i="23"/>
  <c r="A334" i="23"/>
  <c r="B334" i="23"/>
  <c r="C334" i="23"/>
  <c r="D334" i="23"/>
  <c r="E334" i="23"/>
  <c r="F334" i="23"/>
  <c r="G334" i="23"/>
  <c r="H334" i="23"/>
  <c r="I334" i="23"/>
  <c r="J334" i="23"/>
  <c r="K334" i="23"/>
  <c r="L334" i="23"/>
  <c r="M334" i="23"/>
  <c r="A335" i="23"/>
  <c r="B335" i="23"/>
  <c r="C335" i="23"/>
  <c r="D335" i="23"/>
  <c r="E335" i="23"/>
  <c r="F335" i="23"/>
  <c r="G335" i="23"/>
  <c r="H335" i="23"/>
  <c r="I335" i="23"/>
  <c r="J335" i="23"/>
  <c r="K335" i="23"/>
  <c r="L335" i="23"/>
  <c r="M335" i="23"/>
  <c r="A336" i="23"/>
  <c r="B336" i="23"/>
  <c r="C336" i="23"/>
  <c r="D336" i="23"/>
  <c r="E336" i="23"/>
  <c r="F336" i="23"/>
  <c r="G336" i="23"/>
  <c r="H336" i="23"/>
  <c r="I336" i="23"/>
  <c r="J336" i="23"/>
  <c r="K336" i="23"/>
  <c r="L336" i="23"/>
  <c r="M336" i="23"/>
  <c r="A337" i="23"/>
  <c r="B337" i="23"/>
  <c r="C337" i="23"/>
  <c r="D337" i="23"/>
  <c r="E337" i="23"/>
  <c r="F337" i="23"/>
  <c r="G337" i="23"/>
  <c r="H337" i="23"/>
  <c r="I337" i="23"/>
  <c r="J337" i="23"/>
  <c r="K337" i="23"/>
  <c r="L337" i="23"/>
  <c r="M337" i="23"/>
  <c r="A338" i="23"/>
  <c r="B338" i="23"/>
  <c r="C338" i="23"/>
  <c r="D338" i="23"/>
  <c r="E338" i="23"/>
  <c r="F338" i="23"/>
  <c r="G338" i="23"/>
  <c r="H338" i="23"/>
  <c r="I338" i="23"/>
  <c r="J338" i="23"/>
  <c r="K338" i="23"/>
  <c r="L338" i="23"/>
  <c r="M338" i="23"/>
  <c r="A339" i="23"/>
  <c r="B339" i="23"/>
  <c r="C339" i="23"/>
  <c r="D339" i="23"/>
  <c r="E339" i="23"/>
  <c r="F339" i="23"/>
  <c r="G339" i="23"/>
  <c r="H339" i="23"/>
  <c r="I339" i="23"/>
  <c r="J339" i="23"/>
  <c r="K339" i="23"/>
  <c r="L339" i="23"/>
  <c r="M339" i="23"/>
  <c r="A340" i="23"/>
  <c r="B340" i="23"/>
  <c r="C340" i="23"/>
  <c r="D340" i="23"/>
  <c r="E340" i="23"/>
  <c r="F340" i="23"/>
  <c r="G340" i="23"/>
  <c r="H340" i="23"/>
  <c r="I340" i="23"/>
  <c r="J340" i="23"/>
  <c r="K340" i="23"/>
  <c r="L340" i="23"/>
  <c r="M340" i="23"/>
  <c r="A341" i="23"/>
  <c r="B341" i="23"/>
  <c r="C341" i="23"/>
  <c r="D341" i="23"/>
  <c r="E341" i="23"/>
  <c r="F341" i="23"/>
  <c r="G341" i="23"/>
  <c r="H341" i="23"/>
  <c r="I341" i="23"/>
  <c r="J341" i="23"/>
  <c r="K341" i="23"/>
  <c r="L341" i="23"/>
  <c r="M341" i="23"/>
  <c r="A342" i="23"/>
  <c r="B342" i="23"/>
  <c r="C342" i="23"/>
  <c r="D342" i="23"/>
  <c r="E342" i="23"/>
  <c r="F342" i="23"/>
  <c r="G342" i="23"/>
  <c r="H342" i="23"/>
  <c r="I342" i="23"/>
  <c r="J342" i="23"/>
  <c r="K342" i="23"/>
  <c r="L342" i="23"/>
  <c r="M342" i="23"/>
  <c r="A343" i="23"/>
  <c r="B343" i="23"/>
  <c r="C343" i="23"/>
  <c r="D343" i="23"/>
  <c r="E343" i="23"/>
  <c r="F343" i="23"/>
  <c r="G343" i="23"/>
  <c r="H343" i="23"/>
  <c r="I343" i="23"/>
  <c r="J343" i="23"/>
  <c r="K343" i="23"/>
  <c r="L343" i="23"/>
  <c r="M343" i="23"/>
  <c r="A344" i="23"/>
  <c r="B344" i="23"/>
  <c r="C344" i="23"/>
  <c r="D344" i="23"/>
  <c r="E344" i="23"/>
  <c r="F344" i="23"/>
  <c r="G344" i="23"/>
  <c r="H344" i="23"/>
  <c r="I344" i="23"/>
  <c r="J344" i="23"/>
  <c r="K344" i="23"/>
  <c r="L344" i="23"/>
  <c r="M344" i="23"/>
  <c r="A345" i="23"/>
  <c r="B345" i="23"/>
  <c r="C345" i="23"/>
  <c r="D345" i="23"/>
  <c r="E345" i="23"/>
  <c r="F345" i="23"/>
  <c r="G345" i="23"/>
  <c r="H345" i="23"/>
  <c r="I345" i="23"/>
  <c r="J345" i="23"/>
  <c r="K345" i="23"/>
  <c r="L345" i="23"/>
  <c r="M345" i="23"/>
  <c r="A346" i="23"/>
  <c r="B346" i="23"/>
  <c r="C346" i="23"/>
  <c r="D346" i="23"/>
  <c r="E346" i="23"/>
  <c r="F346" i="23"/>
  <c r="G346" i="23"/>
  <c r="H346" i="23"/>
  <c r="I346" i="23"/>
  <c r="J346" i="23"/>
  <c r="K346" i="23"/>
  <c r="L346" i="23"/>
  <c r="M346" i="23"/>
  <c r="A347" i="23"/>
  <c r="B347" i="23"/>
  <c r="C347" i="23"/>
  <c r="D347" i="23"/>
  <c r="E347" i="23"/>
  <c r="F347" i="23"/>
  <c r="G347" i="23"/>
  <c r="H347" i="23"/>
  <c r="I347" i="23"/>
  <c r="J347" i="23"/>
  <c r="K347" i="23"/>
  <c r="L347" i="23"/>
  <c r="M347" i="23"/>
  <c r="A348" i="23"/>
  <c r="B348" i="23"/>
  <c r="C348" i="23"/>
  <c r="D348" i="23"/>
  <c r="E348" i="23"/>
  <c r="F348" i="23"/>
  <c r="G348" i="23"/>
  <c r="H348" i="23"/>
  <c r="I348" i="23"/>
  <c r="J348" i="23"/>
  <c r="K348" i="23"/>
  <c r="L348" i="23"/>
  <c r="M348" i="23"/>
  <c r="A349" i="23"/>
  <c r="B349" i="23"/>
  <c r="C349" i="23"/>
  <c r="D349" i="23"/>
  <c r="E349" i="23"/>
  <c r="F349" i="23"/>
  <c r="G349" i="23"/>
  <c r="H349" i="23"/>
  <c r="I349" i="23"/>
  <c r="J349" i="23"/>
  <c r="K349" i="23"/>
  <c r="L349" i="23"/>
  <c r="M349" i="23"/>
  <c r="A350" i="23"/>
  <c r="B350" i="23"/>
  <c r="C350" i="23"/>
  <c r="D350" i="23"/>
  <c r="E350" i="23"/>
  <c r="F350" i="23"/>
  <c r="G350" i="23"/>
  <c r="H350" i="23"/>
  <c r="I350" i="23"/>
  <c r="J350" i="23"/>
  <c r="K350" i="23"/>
  <c r="L350" i="23"/>
  <c r="M350" i="23"/>
  <c r="A351" i="23"/>
  <c r="B351" i="23"/>
  <c r="C351" i="23"/>
  <c r="D351" i="23"/>
  <c r="E351" i="23"/>
  <c r="F351" i="23"/>
  <c r="G351" i="23"/>
  <c r="H351" i="23"/>
  <c r="I351" i="23"/>
  <c r="J351" i="23"/>
  <c r="K351" i="23"/>
  <c r="L351" i="23"/>
  <c r="M351" i="23"/>
  <c r="A352" i="23"/>
  <c r="B352" i="23"/>
  <c r="C352" i="23"/>
  <c r="D352" i="23"/>
  <c r="E352" i="23"/>
  <c r="F352" i="23"/>
  <c r="G352" i="23"/>
  <c r="H352" i="23"/>
  <c r="I352" i="23"/>
  <c r="J352" i="23"/>
  <c r="K352" i="23"/>
  <c r="L352" i="23"/>
  <c r="M352" i="23"/>
  <c r="A353" i="23"/>
  <c r="B353" i="23"/>
  <c r="C353" i="23"/>
  <c r="D353" i="23"/>
  <c r="E353" i="23"/>
  <c r="F353" i="23"/>
  <c r="G353" i="23"/>
  <c r="H353" i="23"/>
  <c r="I353" i="23"/>
  <c r="J353" i="23"/>
  <c r="K353" i="23"/>
  <c r="L353" i="23"/>
  <c r="M353" i="23"/>
  <c r="A354" i="23"/>
  <c r="B354" i="23"/>
  <c r="C354" i="23"/>
  <c r="D354" i="23"/>
  <c r="E354" i="23"/>
  <c r="F354" i="23"/>
  <c r="G354" i="23"/>
  <c r="H354" i="23"/>
  <c r="I354" i="23"/>
  <c r="J354" i="23"/>
  <c r="K354" i="23"/>
  <c r="L354" i="23"/>
  <c r="M354" i="23"/>
  <c r="A355" i="23"/>
  <c r="B355" i="23"/>
  <c r="C355" i="23"/>
  <c r="D355" i="23"/>
  <c r="E355" i="23"/>
  <c r="F355" i="23"/>
  <c r="G355" i="23"/>
  <c r="H355" i="23"/>
  <c r="I355" i="23"/>
  <c r="J355" i="23"/>
  <c r="K355" i="23"/>
  <c r="L355" i="23"/>
  <c r="M355" i="23"/>
  <c r="A356" i="23"/>
  <c r="B356" i="23"/>
  <c r="C356" i="23"/>
  <c r="D356" i="23"/>
  <c r="E356" i="23"/>
  <c r="F356" i="23"/>
  <c r="G356" i="23"/>
  <c r="H356" i="23"/>
  <c r="I356" i="23"/>
  <c r="J356" i="23"/>
  <c r="K356" i="23"/>
  <c r="L356" i="23"/>
  <c r="M356" i="23"/>
  <c r="A357" i="23"/>
  <c r="B357" i="23"/>
  <c r="C357" i="23"/>
  <c r="D357" i="23"/>
  <c r="E357" i="23"/>
  <c r="F357" i="23"/>
  <c r="G357" i="23"/>
  <c r="H357" i="23"/>
  <c r="I357" i="23"/>
  <c r="J357" i="23"/>
  <c r="K357" i="23"/>
  <c r="L357" i="23"/>
  <c r="M357" i="23"/>
  <c r="A358" i="23"/>
  <c r="B358" i="23"/>
  <c r="C358" i="23"/>
  <c r="D358" i="23"/>
  <c r="E358" i="23"/>
  <c r="F358" i="23"/>
  <c r="G358" i="23"/>
  <c r="H358" i="23"/>
  <c r="I358" i="23"/>
  <c r="J358" i="23"/>
  <c r="K358" i="23"/>
  <c r="L358" i="23"/>
  <c r="M358" i="23"/>
  <c r="A359" i="23"/>
  <c r="B359" i="23"/>
  <c r="C359" i="23"/>
  <c r="D359" i="23"/>
  <c r="E359" i="23"/>
  <c r="F359" i="23"/>
  <c r="G359" i="23"/>
  <c r="H359" i="23"/>
  <c r="I359" i="23"/>
  <c r="J359" i="23"/>
  <c r="K359" i="23"/>
  <c r="L359" i="23"/>
  <c r="M359" i="23"/>
  <c r="A360" i="23"/>
  <c r="B360" i="23"/>
  <c r="C360" i="23"/>
  <c r="D360" i="23"/>
  <c r="E360" i="23"/>
  <c r="F360" i="23"/>
  <c r="G360" i="23"/>
  <c r="H360" i="23"/>
  <c r="I360" i="23"/>
  <c r="J360" i="23"/>
  <c r="K360" i="23"/>
  <c r="L360" i="23"/>
  <c r="M360" i="23"/>
  <c r="A361" i="23"/>
  <c r="B361" i="23"/>
  <c r="C361" i="23"/>
  <c r="D361" i="23"/>
  <c r="E361" i="23"/>
  <c r="F361" i="23"/>
  <c r="G361" i="23"/>
  <c r="H361" i="23"/>
  <c r="I361" i="23"/>
  <c r="J361" i="23"/>
  <c r="K361" i="23"/>
  <c r="L361" i="23"/>
  <c r="M361" i="23"/>
  <c r="A362" i="23"/>
  <c r="B362" i="23"/>
  <c r="C362" i="23"/>
  <c r="D362" i="23"/>
  <c r="E362" i="23"/>
  <c r="F362" i="23"/>
  <c r="G362" i="23"/>
  <c r="H362" i="23"/>
  <c r="I362" i="23"/>
  <c r="J362" i="23"/>
  <c r="K362" i="23"/>
  <c r="L362" i="23"/>
  <c r="M362" i="23"/>
  <c r="A363" i="23"/>
  <c r="B363" i="23"/>
  <c r="C363" i="23"/>
  <c r="D363" i="23"/>
  <c r="E363" i="23"/>
  <c r="F363" i="23"/>
  <c r="G363" i="23"/>
  <c r="H363" i="23"/>
  <c r="I363" i="23"/>
  <c r="J363" i="23"/>
  <c r="K363" i="23"/>
  <c r="L363" i="23"/>
  <c r="M363" i="23"/>
  <c r="A364" i="23"/>
  <c r="B364" i="23"/>
  <c r="C364" i="23"/>
  <c r="D364" i="23"/>
  <c r="E364" i="23"/>
  <c r="F364" i="23"/>
  <c r="G364" i="23"/>
  <c r="H364" i="23"/>
  <c r="I364" i="23"/>
  <c r="J364" i="23"/>
  <c r="K364" i="23"/>
  <c r="L364" i="23"/>
  <c r="M364" i="23"/>
  <c r="A365" i="23"/>
  <c r="B365" i="23"/>
  <c r="C365" i="23"/>
  <c r="D365" i="23"/>
  <c r="E365" i="23"/>
  <c r="F365" i="23"/>
  <c r="G365" i="23"/>
  <c r="H365" i="23"/>
  <c r="I365" i="23"/>
  <c r="J365" i="23"/>
  <c r="K365" i="23"/>
  <c r="L365" i="23"/>
  <c r="M365" i="23"/>
  <c r="A366" i="23"/>
  <c r="B366" i="23"/>
  <c r="C366" i="23"/>
  <c r="D366" i="23"/>
  <c r="E366" i="23"/>
  <c r="F366" i="23"/>
  <c r="G366" i="23"/>
  <c r="H366" i="23"/>
  <c r="I366" i="23"/>
  <c r="J366" i="23"/>
  <c r="K366" i="23"/>
  <c r="L366" i="23"/>
  <c r="M366" i="23"/>
  <c r="A367" i="23"/>
  <c r="B367" i="23"/>
  <c r="C367" i="23"/>
  <c r="D367" i="23"/>
  <c r="E367" i="23"/>
  <c r="F367" i="23"/>
  <c r="G367" i="23"/>
  <c r="H367" i="23"/>
  <c r="I367" i="23"/>
  <c r="J367" i="23"/>
  <c r="K367" i="23"/>
  <c r="L367" i="23"/>
  <c r="M367" i="23"/>
  <c r="A316" i="23"/>
  <c r="B316" i="23"/>
  <c r="C316" i="23"/>
  <c r="D316" i="23"/>
  <c r="E316" i="23"/>
  <c r="A317" i="23"/>
  <c r="B317" i="23"/>
  <c r="C317" i="23"/>
  <c r="D317" i="23"/>
  <c r="E317" i="23"/>
  <c r="A318" i="23"/>
  <c r="B318" i="23"/>
  <c r="C318" i="23"/>
  <c r="D318" i="23"/>
  <c r="E318" i="23"/>
  <c r="A319" i="23"/>
  <c r="B319" i="23"/>
  <c r="C319" i="23"/>
  <c r="D319" i="23"/>
  <c r="E319" i="23"/>
  <c r="A320" i="23"/>
  <c r="B320" i="23"/>
  <c r="C320" i="23"/>
  <c r="D320" i="23"/>
  <c r="E320" i="23"/>
  <c r="A321" i="23"/>
  <c r="B321" i="23"/>
  <c r="C321" i="23"/>
  <c r="D321" i="23"/>
  <c r="E321" i="23"/>
  <c r="A322" i="23"/>
  <c r="B322" i="23"/>
  <c r="C322" i="23"/>
  <c r="D322" i="23"/>
  <c r="E322" i="23"/>
  <c r="A323" i="23"/>
  <c r="B323" i="23"/>
  <c r="C323" i="23"/>
  <c r="D323" i="23"/>
  <c r="E323" i="23"/>
  <c r="A324" i="23"/>
  <c r="B324" i="23"/>
  <c r="C324" i="23"/>
  <c r="D324" i="23"/>
  <c r="E324" i="23"/>
  <c r="A325" i="23"/>
  <c r="B325" i="23"/>
  <c r="C325" i="23"/>
  <c r="D325" i="23"/>
  <c r="E325" i="23"/>
  <c r="A326" i="23"/>
  <c r="B326" i="23"/>
  <c r="C326" i="23"/>
  <c r="D326" i="23"/>
  <c r="E326" i="23"/>
  <c r="A327" i="23"/>
  <c r="B327" i="23"/>
  <c r="C327" i="23"/>
  <c r="D327" i="23"/>
  <c r="E327" i="23"/>
  <c r="A328" i="23"/>
  <c r="B328" i="23"/>
  <c r="C328" i="23"/>
  <c r="D328" i="23"/>
  <c r="E328" i="23"/>
  <c r="A329" i="23"/>
  <c r="B329" i="23"/>
  <c r="C329" i="23"/>
  <c r="D329" i="23"/>
  <c r="E329" i="23"/>
  <c r="A330" i="23"/>
  <c r="B330" i="23"/>
  <c r="C330" i="23"/>
  <c r="D330" i="23"/>
  <c r="E330" i="23"/>
  <c r="A331" i="23"/>
  <c r="B331" i="23"/>
  <c r="C331" i="23"/>
  <c r="D331" i="23"/>
  <c r="E331" i="23"/>
  <c r="A332" i="23"/>
  <c r="B332" i="23"/>
  <c r="C332" i="23"/>
  <c r="D332" i="23"/>
  <c r="E332" i="23"/>
  <c r="F315" i="23"/>
  <c r="G315" i="23"/>
  <c r="H315" i="23"/>
  <c r="I315" i="23"/>
  <c r="J315" i="23"/>
  <c r="K315" i="23"/>
  <c r="L315" i="23"/>
  <c r="M315" i="23"/>
  <c r="F316" i="23"/>
  <c r="G316" i="23"/>
  <c r="H316" i="23"/>
  <c r="I316" i="23"/>
  <c r="J316" i="23"/>
  <c r="K316" i="23"/>
  <c r="L316" i="23"/>
  <c r="M316" i="23"/>
  <c r="F317" i="23"/>
  <c r="G317" i="23"/>
  <c r="H317" i="23"/>
  <c r="I317" i="23"/>
  <c r="J317" i="23"/>
  <c r="K317" i="23"/>
  <c r="L317" i="23"/>
  <c r="M317" i="23"/>
  <c r="F318" i="23"/>
  <c r="G318" i="23"/>
  <c r="H318" i="23"/>
  <c r="I318" i="23"/>
  <c r="J318" i="23"/>
  <c r="K318" i="23"/>
  <c r="L318" i="23"/>
  <c r="M318" i="23"/>
  <c r="F319" i="23"/>
  <c r="G319" i="23"/>
  <c r="H319" i="23"/>
  <c r="I319" i="23"/>
  <c r="J319" i="23"/>
  <c r="K319" i="23"/>
  <c r="L319" i="23"/>
  <c r="M319" i="23"/>
  <c r="F320" i="23"/>
  <c r="G320" i="23"/>
  <c r="H320" i="23"/>
  <c r="I320" i="23"/>
  <c r="J320" i="23"/>
  <c r="K320" i="23"/>
  <c r="L320" i="23"/>
  <c r="M320" i="23"/>
  <c r="F321" i="23"/>
  <c r="G321" i="23"/>
  <c r="H321" i="23"/>
  <c r="I321" i="23"/>
  <c r="J321" i="23"/>
  <c r="K321" i="23"/>
  <c r="L321" i="23"/>
  <c r="M321" i="23"/>
  <c r="F322" i="23"/>
  <c r="G322" i="23"/>
  <c r="H322" i="23"/>
  <c r="I322" i="23"/>
  <c r="J322" i="23"/>
  <c r="K322" i="23"/>
  <c r="L322" i="23"/>
  <c r="M322" i="23"/>
  <c r="F323" i="23"/>
  <c r="G323" i="23"/>
  <c r="H323" i="23"/>
  <c r="I323" i="23"/>
  <c r="J323" i="23"/>
  <c r="K323" i="23"/>
  <c r="L323" i="23"/>
  <c r="M323" i="23"/>
  <c r="F324" i="23"/>
  <c r="G324" i="23"/>
  <c r="H324" i="23"/>
  <c r="I324" i="23"/>
  <c r="J324" i="23"/>
  <c r="K324" i="23"/>
  <c r="L324" i="23"/>
  <c r="M324" i="23"/>
  <c r="F325" i="23"/>
  <c r="G325" i="23"/>
  <c r="H325" i="23"/>
  <c r="I325" i="23"/>
  <c r="J325" i="23"/>
  <c r="K325" i="23"/>
  <c r="L325" i="23"/>
  <c r="M325" i="23"/>
  <c r="F326" i="23"/>
  <c r="G326" i="23"/>
  <c r="H326" i="23"/>
  <c r="I326" i="23"/>
  <c r="J326" i="23"/>
  <c r="K326" i="23"/>
  <c r="L326" i="23"/>
  <c r="M326" i="23"/>
  <c r="F327" i="23"/>
  <c r="G327" i="23"/>
  <c r="H327" i="23"/>
  <c r="I327" i="23"/>
  <c r="J327" i="23"/>
  <c r="K327" i="23"/>
  <c r="L327" i="23"/>
  <c r="M327" i="23"/>
  <c r="F328" i="23"/>
  <c r="G328" i="23"/>
  <c r="H328" i="23"/>
  <c r="I328" i="23"/>
  <c r="J328" i="23"/>
  <c r="K328" i="23"/>
  <c r="L328" i="23"/>
  <c r="M328" i="23"/>
  <c r="F329" i="23"/>
  <c r="G329" i="23"/>
  <c r="H329" i="23"/>
  <c r="I329" i="23"/>
  <c r="J329" i="23"/>
  <c r="K329" i="23"/>
  <c r="L329" i="23"/>
  <c r="M329" i="23"/>
  <c r="F330" i="23"/>
  <c r="G330" i="23"/>
  <c r="H330" i="23"/>
  <c r="I330" i="23"/>
  <c r="J330" i="23"/>
  <c r="K330" i="23"/>
  <c r="L330" i="23"/>
  <c r="M330" i="23"/>
  <c r="F331" i="23"/>
  <c r="G331" i="23"/>
  <c r="H331" i="23"/>
  <c r="I331" i="23"/>
  <c r="J331" i="23"/>
  <c r="K331" i="23"/>
  <c r="L331" i="23"/>
  <c r="M331" i="23"/>
  <c r="F332" i="23"/>
  <c r="G332" i="23"/>
  <c r="H332" i="23"/>
  <c r="I332" i="23"/>
  <c r="J332" i="23"/>
  <c r="K332" i="23"/>
  <c r="L332" i="23"/>
  <c r="M332" i="23"/>
  <c r="A1097" i="14"/>
  <c r="B1097" i="14"/>
  <c r="C1097" i="14"/>
  <c r="D1097" i="14"/>
  <c r="E1097" i="14"/>
  <c r="F1097" i="14"/>
  <c r="G1097" i="14"/>
  <c r="H1097" i="14"/>
  <c r="I1097" i="14"/>
  <c r="J1097" i="14"/>
  <c r="K1097" i="14"/>
  <c r="L1097" i="14"/>
  <c r="M1097" i="14"/>
  <c r="N1097" i="14"/>
  <c r="O1097" i="14"/>
  <c r="P1097" i="14"/>
  <c r="Q1097" i="14"/>
  <c r="A1098" i="14"/>
  <c r="B1098" i="14"/>
  <c r="C1098" i="14"/>
  <c r="D1098" i="14"/>
  <c r="E1098" i="14"/>
  <c r="F1098" i="14"/>
  <c r="G1098" i="14"/>
  <c r="H1098" i="14"/>
  <c r="I1098" i="14"/>
  <c r="J1098" i="14"/>
  <c r="K1098" i="14"/>
  <c r="L1098" i="14"/>
  <c r="M1098" i="14"/>
  <c r="N1098" i="14"/>
  <c r="O1098" i="14"/>
  <c r="P1098" i="14"/>
  <c r="Q1098" i="14"/>
  <c r="A1099" i="14"/>
  <c r="B1099" i="14"/>
  <c r="C1099" i="14"/>
  <c r="D1099" i="14"/>
  <c r="E1099" i="14"/>
  <c r="F1099" i="14"/>
  <c r="G1099" i="14"/>
  <c r="H1099" i="14"/>
  <c r="I1099" i="14"/>
  <c r="J1099" i="14"/>
  <c r="K1099" i="14"/>
  <c r="L1099" i="14"/>
  <c r="M1099" i="14"/>
  <c r="N1099" i="14"/>
  <c r="O1099" i="14"/>
  <c r="P1099" i="14"/>
  <c r="Q1099" i="14"/>
  <c r="A1100" i="14"/>
  <c r="B1100" i="14"/>
  <c r="C1100" i="14"/>
  <c r="D1100" i="14"/>
  <c r="E1100" i="14"/>
  <c r="F1100" i="14"/>
  <c r="G1100" i="14"/>
  <c r="H1100" i="14"/>
  <c r="I1100" i="14"/>
  <c r="J1100" i="14"/>
  <c r="K1100" i="14"/>
  <c r="L1100" i="14"/>
  <c r="M1100" i="14"/>
  <c r="N1100" i="14"/>
  <c r="O1100" i="14"/>
  <c r="P1100" i="14"/>
  <c r="Q1100" i="14"/>
  <c r="A1101" i="14"/>
  <c r="B1101" i="14"/>
  <c r="C1101" i="14"/>
  <c r="D1101" i="14"/>
  <c r="E1101" i="14"/>
  <c r="F1101" i="14"/>
  <c r="G1101" i="14"/>
  <c r="H1101" i="14"/>
  <c r="I1101" i="14"/>
  <c r="J1101" i="14"/>
  <c r="K1101" i="14"/>
  <c r="L1101" i="14"/>
  <c r="M1101" i="14"/>
  <c r="N1101" i="14"/>
  <c r="O1101" i="14"/>
  <c r="P1101" i="14"/>
  <c r="Q1101" i="14"/>
  <c r="A1102" i="14"/>
  <c r="B1102" i="14"/>
  <c r="C1102" i="14"/>
  <c r="D1102" i="14"/>
  <c r="E1102" i="14"/>
  <c r="F1102" i="14"/>
  <c r="G1102" i="14"/>
  <c r="H1102" i="14"/>
  <c r="I1102" i="14"/>
  <c r="J1102" i="14"/>
  <c r="K1102" i="14"/>
  <c r="L1102" i="14"/>
  <c r="M1102" i="14"/>
  <c r="N1102" i="14"/>
  <c r="O1102" i="14"/>
  <c r="P1102" i="14"/>
  <c r="Q1102" i="14"/>
  <c r="A1103" i="14"/>
  <c r="B1103" i="14"/>
  <c r="C1103" i="14"/>
  <c r="D1103" i="14"/>
  <c r="E1103" i="14"/>
  <c r="F1103" i="14"/>
  <c r="G1103" i="14"/>
  <c r="H1103" i="14"/>
  <c r="I1103" i="14"/>
  <c r="J1103" i="14"/>
  <c r="K1103" i="14"/>
  <c r="L1103" i="14"/>
  <c r="M1103" i="14"/>
  <c r="N1103" i="14"/>
  <c r="O1103" i="14"/>
  <c r="P1103" i="14"/>
  <c r="Q1103" i="14"/>
  <c r="A1104" i="14"/>
  <c r="B1104" i="14"/>
  <c r="C1104" i="14"/>
  <c r="D1104" i="14"/>
  <c r="E1104" i="14"/>
  <c r="F1104" i="14"/>
  <c r="G1104" i="14"/>
  <c r="H1104" i="14"/>
  <c r="I1104" i="14"/>
  <c r="J1104" i="14"/>
  <c r="K1104" i="14"/>
  <c r="L1104" i="14"/>
  <c r="M1104" i="14"/>
  <c r="N1104" i="14"/>
  <c r="O1104" i="14"/>
  <c r="P1104" i="14"/>
  <c r="Q1104" i="14"/>
  <c r="A1105" i="14"/>
  <c r="B1105" i="14"/>
  <c r="C1105" i="14"/>
  <c r="D1105" i="14"/>
  <c r="E1105" i="14"/>
  <c r="F1105" i="14"/>
  <c r="G1105" i="14"/>
  <c r="H1105" i="14"/>
  <c r="I1105" i="14"/>
  <c r="J1105" i="14"/>
  <c r="K1105" i="14"/>
  <c r="L1105" i="14"/>
  <c r="M1105" i="14"/>
  <c r="N1105" i="14"/>
  <c r="O1105" i="14"/>
  <c r="P1105" i="14"/>
  <c r="Q1105" i="14"/>
  <c r="A1106" i="14"/>
  <c r="B1106" i="14"/>
  <c r="C1106" i="14"/>
  <c r="D1106" i="14"/>
  <c r="E1106" i="14"/>
  <c r="F1106" i="14"/>
  <c r="G1106" i="14"/>
  <c r="H1106" i="14"/>
  <c r="I1106" i="14"/>
  <c r="J1106" i="14"/>
  <c r="K1106" i="14"/>
  <c r="L1106" i="14"/>
  <c r="M1106" i="14"/>
  <c r="N1106" i="14"/>
  <c r="O1106" i="14"/>
  <c r="P1106" i="14"/>
  <c r="Q1106" i="14"/>
  <c r="A1107" i="14"/>
  <c r="B1107" i="14"/>
  <c r="C1107" i="14"/>
  <c r="D1107" i="14"/>
  <c r="E1107" i="14"/>
  <c r="F1107" i="14"/>
  <c r="G1107" i="14"/>
  <c r="H1107" i="14"/>
  <c r="I1107" i="14"/>
  <c r="J1107" i="14"/>
  <c r="K1107" i="14"/>
  <c r="L1107" i="14"/>
  <c r="M1107" i="14"/>
  <c r="N1107" i="14"/>
  <c r="O1107" i="14"/>
  <c r="P1107" i="14"/>
  <c r="Q1107" i="14"/>
  <c r="A1108" i="14"/>
  <c r="B1108" i="14"/>
  <c r="C1108" i="14"/>
  <c r="D1108" i="14"/>
  <c r="E1108" i="14"/>
  <c r="F1108" i="14"/>
  <c r="G1108" i="14"/>
  <c r="H1108" i="14"/>
  <c r="I1108" i="14"/>
  <c r="J1108" i="14"/>
  <c r="K1108" i="14"/>
  <c r="L1108" i="14"/>
  <c r="M1108" i="14"/>
  <c r="N1108" i="14"/>
  <c r="O1108" i="14"/>
  <c r="P1108" i="14"/>
  <c r="Q1108" i="14"/>
  <c r="A1109" i="14"/>
  <c r="B1109" i="14"/>
  <c r="C1109" i="14"/>
  <c r="D1109" i="14"/>
  <c r="E1109" i="14"/>
  <c r="F1109" i="14"/>
  <c r="G1109" i="14"/>
  <c r="H1109" i="14"/>
  <c r="I1109" i="14"/>
  <c r="J1109" i="14"/>
  <c r="K1109" i="14"/>
  <c r="L1109" i="14"/>
  <c r="M1109" i="14"/>
  <c r="N1109" i="14"/>
  <c r="O1109" i="14"/>
  <c r="P1109" i="14"/>
  <c r="Q1109" i="14"/>
  <c r="A1110" i="14"/>
  <c r="B1110" i="14"/>
  <c r="C1110" i="14"/>
  <c r="D1110" i="14"/>
  <c r="E1110" i="14"/>
  <c r="F1110" i="14"/>
  <c r="G1110" i="14"/>
  <c r="H1110" i="14"/>
  <c r="I1110" i="14"/>
  <c r="J1110" i="14"/>
  <c r="K1110" i="14"/>
  <c r="L1110" i="14"/>
  <c r="M1110" i="14"/>
  <c r="N1110" i="14"/>
  <c r="O1110" i="14"/>
  <c r="P1110" i="14"/>
  <c r="Q1110" i="14"/>
  <c r="A1111" i="14"/>
  <c r="B1111" i="14"/>
  <c r="C1111" i="14"/>
  <c r="D1111" i="14"/>
  <c r="E1111" i="14"/>
  <c r="F1111" i="14"/>
  <c r="G1111" i="14"/>
  <c r="H1111" i="14"/>
  <c r="I1111" i="14"/>
  <c r="J1111" i="14"/>
  <c r="K1111" i="14"/>
  <c r="L1111" i="14"/>
  <c r="M1111" i="14"/>
  <c r="N1111" i="14"/>
  <c r="O1111" i="14"/>
  <c r="P1111" i="14"/>
  <c r="Q1111" i="14"/>
  <c r="A1112" i="14"/>
  <c r="B1112" i="14"/>
  <c r="C1112" i="14"/>
  <c r="D1112" i="14"/>
  <c r="E1112" i="14"/>
  <c r="F1112" i="14"/>
  <c r="G1112" i="14"/>
  <c r="H1112" i="14"/>
  <c r="I1112" i="14"/>
  <c r="J1112" i="14"/>
  <c r="K1112" i="14"/>
  <c r="L1112" i="14"/>
  <c r="M1112" i="14"/>
  <c r="N1112" i="14"/>
  <c r="O1112" i="14"/>
  <c r="P1112" i="14"/>
  <c r="Q1112" i="14"/>
  <c r="A1113" i="14"/>
  <c r="B1113" i="14"/>
  <c r="C1113" i="14"/>
  <c r="D1113" i="14"/>
  <c r="E1113" i="14"/>
  <c r="F1113" i="14"/>
  <c r="G1113" i="14"/>
  <c r="H1113" i="14"/>
  <c r="I1113" i="14"/>
  <c r="J1113" i="14"/>
  <c r="K1113" i="14"/>
  <c r="L1113" i="14"/>
  <c r="M1113" i="14"/>
  <c r="N1113" i="14"/>
  <c r="O1113" i="14"/>
  <c r="P1113" i="14"/>
  <c r="Q1113" i="14"/>
  <c r="A1114" i="14"/>
  <c r="B1114" i="14"/>
  <c r="C1114" i="14"/>
  <c r="D1114" i="14"/>
  <c r="E1114" i="14"/>
  <c r="F1114" i="14"/>
  <c r="G1114" i="14"/>
  <c r="H1114" i="14"/>
  <c r="I1114" i="14"/>
  <c r="J1114" i="14"/>
  <c r="K1114" i="14"/>
  <c r="L1114" i="14"/>
  <c r="M1114" i="14"/>
  <c r="N1114" i="14"/>
  <c r="O1114" i="14"/>
  <c r="P1114" i="14"/>
  <c r="Q1114" i="14"/>
  <c r="A1115" i="14"/>
  <c r="B1115" i="14"/>
  <c r="C1115" i="14"/>
  <c r="D1115" i="14"/>
  <c r="E1115" i="14"/>
  <c r="F1115" i="14"/>
  <c r="G1115" i="14"/>
  <c r="H1115" i="14"/>
  <c r="I1115" i="14"/>
  <c r="J1115" i="14"/>
  <c r="K1115" i="14"/>
  <c r="L1115" i="14"/>
  <c r="M1115" i="14"/>
  <c r="N1115" i="14"/>
  <c r="O1115" i="14"/>
  <c r="P1115" i="14"/>
  <c r="Q1115" i="14"/>
  <c r="A1116" i="14"/>
  <c r="B1116" i="14"/>
  <c r="C1116" i="14"/>
  <c r="D1116" i="14"/>
  <c r="E1116" i="14"/>
  <c r="F1116" i="14"/>
  <c r="G1116" i="14"/>
  <c r="H1116" i="14"/>
  <c r="I1116" i="14"/>
  <c r="J1116" i="14"/>
  <c r="K1116" i="14"/>
  <c r="L1116" i="14"/>
  <c r="M1116" i="14"/>
  <c r="N1116" i="14"/>
  <c r="O1116" i="14"/>
  <c r="P1116" i="14"/>
  <c r="Q1116" i="14"/>
  <c r="A1117" i="14"/>
  <c r="B1117" i="14"/>
  <c r="C1117" i="14"/>
  <c r="D1117" i="14"/>
  <c r="E1117" i="14"/>
  <c r="F1117" i="14"/>
  <c r="G1117" i="14"/>
  <c r="H1117" i="14"/>
  <c r="I1117" i="14"/>
  <c r="J1117" i="14"/>
  <c r="K1117" i="14"/>
  <c r="L1117" i="14"/>
  <c r="M1117" i="14"/>
  <c r="N1117" i="14"/>
  <c r="O1117" i="14"/>
  <c r="P1117" i="14"/>
  <c r="Q1117" i="14"/>
  <c r="A1118" i="14"/>
  <c r="B1118" i="14"/>
  <c r="C1118" i="14"/>
  <c r="D1118" i="14"/>
  <c r="E1118" i="14"/>
  <c r="F1118" i="14"/>
  <c r="G1118" i="14"/>
  <c r="H1118" i="14"/>
  <c r="I1118" i="14"/>
  <c r="J1118" i="14"/>
  <c r="K1118" i="14"/>
  <c r="L1118" i="14"/>
  <c r="M1118" i="14"/>
  <c r="N1118" i="14"/>
  <c r="O1118" i="14"/>
  <c r="P1118" i="14"/>
  <c r="Q1118" i="14"/>
  <c r="A1119" i="14"/>
  <c r="B1119" i="14"/>
  <c r="C1119" i="14"/>
  <c r="D1119" i="14"/>
  <c r="E1119" i="14"/>
  <c r="F1119" i="14"/>
  <c r="G1119" i="14"/>
  <c r="H1119" i="14"/>
  <c r="I1119" i="14"/>
  <c r="J1119" i="14"/>
  <c r="K1119" i="14"/>
  <c r="L1119" i="14"/>
  <c r="M1119" i="14"/>
  <c r="N1119" i="14"/>
  <c r="O1119" i="14"/>
  <c r="P1119" i="14"/>
  <c r="Q1119" i="14"/>
  <c r="A1120" i="14"/>
  <c r="B1120" i="14"/>
  <c r="C1120" i="14"/>
  <c r="D1120" i="14"/>
  <c r="E1120" i="14"/>
  <c r="F1120" i="14"/>
  <c r="G1120" i="14"/>
  <c r="H1120" i="14"/>
  <c r="I1120" i="14"/>
  <c r="J1120" i="14"/>
  <c r="K1120" i="14"/>
  <c r="L1120" i="14"/>
  <c r="M1120" i="14"/>
  <c r="N1120" i="14"/>
  <c r="O1120" i="14"/>
  <c r="P1120" i="14"/>
  <c r="Q1120" i="14"/>
  <c r="A1121" i="14"/>
  <c r="B1121" i="14"/>
  <c r="C1121" i="14"/>
  <c r="D1121" i="14"/>
  <c r="E1121" i="14"/>
  <c r="F1121" i="14"/>
  <c r="G1121" i="14"/>
  <c r="H1121" i="14"/>
  <c r="I1121" i="14"/>
  <c r="J1121" i="14"/>
  <c r="K1121" i="14"/>
  <c r="L1121" i="14"/>
  <c r="M1121" i="14"/>
  <c r="N1121" i="14"/>
  <c r="O1121" i="14"/>
  <c r="P1121" i="14"/>
  <c r="Q1121" i="14"/>
  <c r="A1122" i="14"/>
  <c r="B1122" i="14"/>
  <c r="C1122" i="14"/>
  <c r="D1122" i="14"/>
  <c r="E1122" i="14"/>
  <c r="F1122" i="14"/>
  <c r="G1122" i="14"/>
  <c r="H1122" i="14"/>
  <c r="I1122" i="14"/>
  <c r="J1122" i="14"/>
  <c r="K1122" i="14"/>
  <c r="L1122" i="14"/>
  <c r="M1122" i="14"/>
  <c r="N1122" i="14"/>
  <c r="O1122" i="14"/>
  <c r="P1122" i="14"/>
  <c r="Q1122" i="14"/>
  <c r="A1123" i="14"/>
  <c r="B1123" i="14"/>
  <c r="C1123" i="14"/>
  <c r="D1123" i="14"/>
  <c r="E1123" i="14"/>
  <c r="F1123" i="14"/>
  <c r="G1123" i="14"/>
  <c r="H1123" i="14"/>
  <c r="I1123" i="14"/>
  <c r="J1123" i="14"/>
  <c r="K1123" i="14"/>
  <c r="L1123" i="14"/>
  <c r="M1123" i="14"/>
  <c r="N1123" i="14"/>
  <c r="O1123" i="14"/>
  <c r="P1123" i="14"/>
  <c r="Q1123" i="14"/>
  <c r="A1124" i="14"/>
  <c r="B1124" i="14"/>
  <c r="C1124" i="14"/>
  <c r="D1124" i="14"/>
  <c r="E1124" i="14"/>
  <c r="F1124" i="14"/>
  <c r="G1124" i="14"/>
  <c r="H1124" i="14"/>
  <c r="I1124" i="14"/>
  <c r="J1124" i="14"/>
  <c r="K1124" i="14"/>
  <c r="L1124" i="14"/>
  <c r="M1124" i="14"/>
  <c r="N1124" i="14"/>
  <c r="O1124" i="14"/>
  <c r="P1124" i="14"/>
  <c r="Q1124" i="14"/>
  <c r="A1125" i="14"/>
  <c r="B1125" i="14"/>
  <c r="C1125" i="14"/>
  <c r="D1125" i="14"/>
  <c r="E1125" i="14"/>
  <c r="F1125" i="14"/>
  <c r="G1125" i="14"/>
  <c r="H1125" i="14"/>
  <c r="I1125" i="14"/>
  <c r="J1125" i="14"/>
  <c r="K1125" i="14"/>
  <c r="L1125" i="14"/>
  <c r="M1125" i="14"/>
  <c r="N1125" i="14"/>
  <c r="O1125" i="14"/>
  <c r="P1125" i="14"/>
  <c r="Q1125" i="14"/>
  <c r="A1126" i="14"/>
  <c r="B1126" i="14"/>
  <c r="C1126" i="14"/>
  <c r="D1126" i="14"/>
  <c r="E1126" i="14"/>
  <c r="F1126" i="14"/>
  <c r="G1126" i="14"/>
  <c r="H1126" i="14"/>
  <c r="I1126" i="14"/>
  <c r="J1126" i="14"/>
  <c r="K1126" i="14"/>
  <c r="L1126" i="14"/>
  <c r="M1126" i="14"/>
  <c r="N1126" i="14"/>
  <c r="O1126" i="14"/>
  <c r="P1126" i="14"/>
  <c r="Q1126" i="14"/>
  <c r="A1127" i="14"/>
  <c r="B1127" i="14"/>
  <c r="C1127" i="14"/>
  <c r="D1127" i="14"/>
  <c r="E1127" i="14"/>
  <c r="F1127" i="14"/>
  <c r="G1127" i="14"/>
  <c r="H1127" i="14"/>
  <c r="I1127" i="14"/>
  <c r="J1127" i="14"/>
  <c r="K1127" i="14"/>
  <c r="L1127" i="14"/>
  <c r="M1127" i="14"/>
  <c r="N1127" i="14"/>
  <c r="O1127" i="14"/>
  <c r="P1127" i="14"/>
  <c r="Q1127" i="14"/>
  <c r="A1128" i="14"/>
  <c r="B1128" i="14"/>
  <c r="C1128" i="14"/>
  <c r="D1128" i="14"/>
  <c r="E1128" i="14"/>
  <c r="F1128" i="14"/>
  <c r="G1128" i="14"/>
  <c r="H1128" i="14"/>
  <c r="I1128" i="14"/>
  <c r="J1128" i="14"/>
  <c r="K1128" i="14"/>
  <c r="L1128" i="14"/>
  <c r="M1128" i="14"/>
  <c r="N1128" i="14"/>
  <c r="O1128" i="14"/>
  <c r="P1128" i="14"/>
  <c r="Q1128" i="14"/>
  <c r="A1129" i="14"/>
  <c r="B1129" i="14"/>
  <c r="C1129" i="14"/>
  <c r="D1129" i="14"/>
  <c r="E1129" i="14"/>
  <c r="F1129" i="14"/>
  <c r="G1129" i="14"/>
  <c r="H1129" i="14"/>
  <c r="I1129" i="14"/>
  <c r="J1129" i="14"/>
  <c r="K1129" i="14"/>
  <c r="L1129" i="14"/>
  <c r="M1129" i="14"/>
  <c r="N1129" i="14"/>
  <c r="O1129" i="14"/>
  <c r="P1129" i="14"/>
  <c r="Q1129" i="14"/>
  <c r="A1130" i="14"/>
  <c r="B1130" i="14"/>
  <c r="C1130" i="14"/>
  <c r="D1130" i="14"/>
  <c r="E1130" i="14"/>
  <c r="F1130" i="14"/>
  <c r="G1130" i="14"/>
  <c r="H1130" i="14"/>
  <c r="I1130" i="14"/>
  <c r="J1130" i="14"/>
  <c r="K1130" i="14"/>
  <c r="L1130" i="14"/>
  <c r="M1130" i="14"/>
  <c r="N1130" i="14"/>
  <c r="O1130" i="14"/>
  <c r="P1130" i="14"/>
  <c r="Q1130" i="14"/>
  <c r="A1131" i="14"/>
  <c r="B1131" i="14"/>
  <c r="C1131" i="14"/>
  <c r="D1131" i="14"/>
  <c r="E1131" i="14"/>
  <c r="F1131" i="14"/>
  <c r="G1131" i="14"/>
  <c r="H1131" i="14"/>
  <c r="I1131" i="14"/>
  <c r="J1131" i="14"/>
  <c r="K1131" i="14"/>
  <c r="L1131" i="14"/>
  <c r="M1131" i="14"/>
  <c r="N1131" i="14"/>
  <c r="O1131" i="14"/>
  <c r="P1131" i="14"/>
  <c r="Q1131" i="14"/>
  <c r="A1132" i="14"/>
  <c r="B1132" i="14"/>
  <c r="C1132" i="14"/>
  <c r="D1132" i="14"/>
  <c r="E1132" i="14"/>
  <c r="F1132" i="14"/>
  <c r="G1132" i="14"/>
  <c r="H1132" i="14"/>
  <c r="I1132" i="14"/>
  <c r="J1132" i="14"/>
  <c r="K1132" i="14"/>
  <c r="L1132" i="14"/>
  <c r="M1132" i="14"/>
  <c r="N1132" i="14"/>
  <c r="O1132" i="14"/>
  <c r="P1132" i="14"/>
  <c r="Q1132" i="14"/>
  <c r="A1133" i="14"/>
  <c r="B1133" i="14"/>
  <c r="C1133" i="14"/>
  <c r="D1133" i="14"/>
  <c r="E1133" i="14"/>
  <c r="F1133" i="14"/>
  <c r="G1133" i="14"/>
  <c r="H1133" i="14"/>
  <c r="I1133" i="14"/>
  <c r="J1133" i="14"/>
  <c r="K1133" i="14"/>
  <c r="L1133" i="14"/>
  <c r="M1133" i="14"/>
  <c r="N1133" i="14"/>
  <c r="O1133" i="14"/>
  <c r="P1133" i="14"/>
  <c r="Q1133" i="14"/>
  <c r="A1134" i="14"/>
  <c r="B1134" i="14"/>
  <c r="C1134" i="14"/>
  <c r="D1134" i="14"/>
  <c r="E1134" i="14"/>
  <c r="F1134" i="14"/>
  <c r="G1134" i="14"/>
  <c r="H1134" i="14"/>
  <c r="I1134" i="14"/>
  <c r="J1134" i="14"/>
  <c r="K1134" i="14"/>
  <c r="L1134" i="14"/>
  <c r="M1134" i="14"/>
  <c r="N1134" i="14"/>
  <c r="O1134" i="14"/>
  <c r="P1134" i="14"/>
  <c r="Q1134" i="14"/>
  <c r="A1135" i="14"/>
  <c r="B1135" i="14"/>
  <c r="C1135" i="14"/>
  <c r="D1135" i="14"/>
  <c r="E1135" i="14"/>
  <c r="F1135" i="14"/>
  <c r="G1135" i="14"/>
  <c r="H1135" i="14"/>
  <c r="I1135" i="14"/>
  <c r="J1135" i="14"/>
  <c r="K1135" i="14"/>
  <c r="L1135" i="14"/>
  <c r="M1135" i="14"/>
  <c r="N1135" i="14"/>
  <c r="O1135" i="14"/>
  <c r="P1135" i="14"/>
  <c r="Q1135" i="14"/>
  <c r="A1136" i="14"/>
  <c r="B1136" i="14"/>
  <c r="C1136" i="14"/>
  <c r="D1136" i="14"/>
  <c r="E1136" i="14"/>
  <c r="F1136" i="14"/>
  <c r="G1136" i="14"/>
  <c r="H1136" i="14"/>
  <c r="I1136" i="14"/>
  <c r="J1136" i="14"/>
  <c r="K1136" i="14"/>
  <c r="L1136" i="14"/>
  <c r="M1136" i="14"/>
  <c r="N1136" i="14"/>
  <c r="O1136" i="14"/>
  <c r="P1136" i="14"/>
  <c r="Q1136" i="14"/>
  <c r="A1137" i="14"/>
  <c r="B1137" i="14"/>
  <c r="C1137" i="14"/>
  <c r="D1137" i="14"/>
  <c r="E1137" i="14"/>
  <c r="F1137" i="14"/>
  <c r="G1137" i="14"/>
  <c r="H1137" i="14"/>
  <c r="I1137" i="14"/>
  <c r="J1137" i="14"/>
  <c r="K1137" i="14"/>
  <c r="L1137" i="14"/>
  <c r="M1137" i="14"/>
  <c r="N1137" i="14"/>
  <c r="O1137" i="14"/>
  <c r="P1137" i="14"/>
  <c r="Q1137" i="14"/>
  <c r="A1138" i="14"/>
  <c r="B1138" i="14"/>
  <c r="C1138" i="14"/>
  <c r="D1138" i="14"/>
  <c r="E1138" i="14"/>
  <c r="F1138" i="14"/>
  <c r="G1138" i="14"/>
  <c r="H1138" i="14"/>
  <c r="I1138" i="14"/>
  <c r="J1138" i="14"/>
  <c r="K1138" i="14"/>
  <c r="L1138" i="14"/>
  <c r="M1138" i="14"/>
  <c r="N1138" i="14"/>
  <c r="O1138" i="14"/>
  <c r="P1138" i="14"/>
  <c r="Q1138" i="14"/>
  <c r="A1139" i="14"/>
  <c r="B1139" i="14"/>
  <c r="C1139" i="14"/>
  <c r="D1139" i="14"/>
  <c r="E1139" i="14"/>
  <c r="F1139" i="14"/>
  <c r="G1139" i="14"/>
  <c r="H1139" i="14"/>
  <c r="I1139" i="14"/>
  <c r="J1139" i="14"/>
  <c r="K1139" i="14"/>
  <c r="L1139" i="14"/>
  <c r="M1139" i="14"/>
  <c r="N1139" i="14"/>
  <c r="O1139" i="14"/>
  <c r="P1139" i="14"/>
  <c r="Q1139" i="14"/>
  <c r="A1140" i="14"/>
  <c r="B1140" i="14"/>
  <c r="C1140" i="14"/>
  <c r="D1140" i="14"/>
  <c r="E1140" i="14"/>
  <c r="F1140" i="14"/>
  <c r="G1140" i="14"/>
  <c r="H1140" i="14"/>
  <c r="I1140" i="14"/>
  <c r="J1140" i="14"/>
  <c r="K1140" i="14"/>
  <c r="L1140" i="14"/>
  <c r="M1140" i="14"/>
  <c r="N1140" i="14"/>
  <c r="O1140" i="14"/>
  <c r="P1140" i="14"/>
  <c r="Q1140" i="14"/>
  <c r="A1141" i="14"/>
  <c r="B1141" i="14"/>
  <c r="C1141" i="14"/>
  <c r="D1141" i="14"/>
  <c r="E1141" i="14"/>
  <c r="F1141" i="14"/>
  <c r="G1141" i="14"/>
  <c r="H1141" i="14"/>
  <c r="I1141" i="14"/>
  <c r="J1141" i="14"/>
  <c r="K1141" i="14"/>
  <c r="L1141" i="14"/>
  <c r="M1141" i="14"/>
  <c r="N1141" i="14"/>
  <c r="O1141" i="14"/>
  <c r="P1141" i="14"/>
  <c r="Q1141" i="14"/>
  <c r="A1142" i="14"/>
  <c r="B1142" i="14"/>
  <c r="C1142" i="14"/>
  <c r="D1142" i="14"/>
  <c r="E1142" i="14"/>
  <c r="F1142" i="14"/>
  <c r="G1142" i="14"/>
  <c r="H1142" i="14"/>
  <c r="I1142" i="14"/>
  <c r="J1142" i="14"/>
  <c r="K1142" i="14"/>
  <c r="L1142" i="14"/>
  <c r="M1142" i="14"/>
  <c r="N1142" i="14"/>
  <c r="O1142" i="14"/>
  <c r="P1142" i="14"/>
  <c r="Q1142" i="14"/>
  <c r="A1143" i="14"/>
  <c r="B1143" i="14"/>
  <c r="C1143" i="14"/>
  <c r="D1143" i="14"/>
  <c r="E1143" i="14"/>
  <c r="F1143" i="14"/>
  <c r="G1143" i="14"/>
  <c r="H1143" i="14"/>
  <c r="I1143" i="14"/>
  <c r="J1143" i="14"/>
  <c r="K1143" i="14"/>
  <c r="L1143" i="14"/>
  <c r="M1143" i="14"/>
  <c r="N1143" i="14"/>
  <c r="O1143" i="14"/>
  <c r="P1143" i="14"/>
  <c r="Q1143" i="14"/>
  <c r="A1144" i="14"/>
  <c r="B1144" i="14"/>
  <c r="C1144" i="14"/>
  <c r="D1144" i="14"/>
  <c r="E1144" i="14"/>
  <c r="F1144" i="14"/>
  <c r="G1144" i="14"/>
  <c r="H1144" i="14"/>
  <c r="I1144" i="14"/>
  <c r="J1144" i="14"/>
  <c r="K1144" i="14"/>
  <c r="L1144" i="14"/>
  <c r="M1144" i="14"/>
  <c r="N1144" i="14"/>
  <c r="O1144" i="14"/>
  <c r="P1144" i="14"/>
  <c r="Q1144" i="14"/>
  <c r="A1145" i="14"/>
  <c r="B1145" i="14"/>
  <c r="C1145" i="14"/>
  <c r="D1145" i="14"/>
  <c r="E1145" i="14"/>
  <c r="F1145" i="14"/>
  <c r="G1145" i="14"/>
  <c r="H1145" i="14"/>
  <c r="I1145" i="14"/>
  <c r="J1145" i="14"/>
  <c r="K1145" i="14"/>
  <c r="L1145" i="14"/>
  <c r="M1145" i="14"/>
  <c r="N1145" i="14"/>
  <c r="O1145" i="14"/>
  <c r="P1145" i="14"/>
  <c r="Q1145" i="14"/>
  <c r="A1146" i="14"/>
  <c r="B1146" i="14"/>
  <c r="C1146" i="14"/>
  <c r="D1146" i="14"/>
  <c r="E1146" i="14"/>
  <c r="F1146" i="14"/>
  <c r="G1146" i="14"/>
  <c r="H1146" i="14"/>
  <c r="I1146" i="14"/>
  <c r="J1146" i="14"/>
  <c r="K1146" i="14"/>
  <c r="L1146" i="14"/>
  <c r="M1146" i="14"/>
  <c r="N1146" i="14"/>
  <c r="O1146" i="14"/>
  <c r="P1146" i="14"/>
  <c r="Q1146" i="14"/>
  <c r="A1147" i="14"/>
  <c r="B1147" i="14"/>
  <c r="C1147" i="14"/>
  <c r="D1147" i="14"/>
  <c r="E1147" i="14"/>
  <c r="F1147" i="14"/>
  <c r="G1147" i="14"/>
  <c r="H1147" i="14"/>
  <c r="I1147" i="14"/>
  <c r="J1147" i="14"/>
  <c r="K1147" i="14"/>
  <c r="L1147" i="14"/>
  <c r="M1147" i="14"/>
  <c r="N1147" i="14"/>
  <c r="O1147" i="14"/>
  <c r="P1147" i="14"/>
  <c r="Q1147" i="14"/>
  <c r="A1148" i="14"/>
  <c r="B1148" i="14"/>
  <c r="C1148" i="14"/>
  <c r="D1148" i="14"/>
  <c r="E1148" i="14"/>
  <c r="F1148" i="14"/>
  <c r="G1148" i="14"/>
  <c r="H1148" i="14"/>
  <c r="I1148" i="14"/>
  <c r="J1148" i="14"/>
  <c r="K1148" i="14"/>
  <c r="L1148" i="14"/>
  <c r="M1148" i="14"/>
  <c r="N1148" i="14"/>
  <c r="O1148" i="14"/>
  <c r="P1148" i="14"/>
  <c r="Q1148" i="14"/>
  <c r="A1149" i="14"/>
  <c r="B1149" i="14"/>
  <c r="C1149" i="14"/>
  <c r="D1149" i="14"/>
  <c r="E1149" i="14"/>
  <c r="F1149" i="14"/>
  <c r="G1149" i="14"/>
  <c r="H1149" i="14"/>
  <c r="I1149" i="14"/>
  <c r="J1149" i="14"/>
  <c r="K1149" i="14"/>
  <c r="L1149" i="14"/>
  <c r="M1149" i="14"/>
  <c r="N1149" i="14"/>
  <c r="O1149" i="14"/>
  <c r="P1149" i="14"/>
  <c r="Q1149" i="14"/>
  <c r="A1150" i="14"/>
  <c r="B1150" i="14"/>
  <c r="C1150" i="14"/>
  <c r="D1150" i="14"/>
  <c r="E1150" i="14"/>
  <c r="F1150" i="14"/>
  <c r="G1150" i="14"/>
  <c r="H1150" i="14"/>
  <c r="I1150" i="14"/>
  <c r="J1150" i="14"/>
  <c r="K1150" i="14"/>
  <c r="L1150" i="14"/>
  <c r="M1150" i="14"/>
  <c r="N1150" i="14"/>
  <c r="O1150" i="14"/>
  <c r="P1150" i="14"/>
  <c r="Q1150" i="14"/>
  <c r="A1151" i="14"/>
  <c r="B1151" i="14"/>
  <c r="C1151" i="14"/>
  <c r="D1151" i="14"/>
  <c r="E1151" i="14"/>
  <c r="F1151" i="14"/>
  <c r="G1151" i="14"/>
  <c r="H1151" i="14"/>
  <c r="I1151" i="14"/>
  <c r="J1151" i="14"/>
  <c r="K1151" i="14"/>
  <c r="L1151" i="14"/>
  <c r="M1151" i="14"/>
  <c r="N1151" i="14"/>
  <c r="O1151" i="14"/>
  <c r="P1151" i="14"/>
  <c r="Q1151" i="14"/>
  <c r="A1152" i="14"/>
  <c r="B1152" i="14"/>
  <c r="C1152" i="14"/>
  <c r="D1152" i="14"/>
  <c r="E1152" i="14"/>
  <c r="F1152" i="14"/>
  <c r="G1152" i="14"/>
  <c r="H1152" i="14"/>
  <c r="I1152" i="14"/>
  <c r="J1152" i="14"/>
  <c r="K1152" i="14"/>
  <c r="L1152" i="14"/>
  <c r="M1152" i="14"/>
  <c r="N1152" i="14"/>
  <c r="O1152" i="14"/>
  <c r="P1152" i="14"/>
  <c r="Q1152" i="14"/>
  <c r="A1153" i="14"/>
  <c r="B1153" i="14"/>
  <c r="C1153" i="14"/>
  <c r="D1153" i="14"/>
  <c r="E1153" i="14"/>
  <c r="F1153" i="14"/>
  <c r="G1153" i="14"/>
  <c r="H1153" i="14"/>
  <c r="I1153" i="14"/>
  <c r="J1153" i="14"/>
  <c r="K1153" i="14"/>
  <c r="L1153" i="14"/>
  <c r="M1153" i="14"/>
  <c r="N1153" i="14"/>
  <c r="O1153" i="14"/>
  <c r="P1153" i="14"/>
  <c r="Q1153" i="14"/>
  <c r="A1154" i="14"/>
  <c r="B1154" i="14"/>
  <c r="C1154" i="14"/>
  <c r="D1154" i="14"/>
  <c r="E1154" i="14"/>
  <c r="F1154" i="14"/>
  <c r="G1154" i="14"/>
  <c r="H1154" i="14"/>
  <c r="I1154" i="14"/>
  <c r="J1154" i="14"/>
  <c r="K1154" i="14"/>
  <c r="L1154" i="14"/>
  <c r="M1154" i="14"/>
  <c r="N1154" i="14"/>
  <c r="O1154" i="14"/>
  <c r="P1154" i="14"/>
  <c r="Q1154" i="14"/>
  <c r="A1155" i="14"/>
  <c r="B1155" i="14"/>
  <c r="C1155" i="14"/>
  <c r="D1155" i="14"/>
  <c r="E1155" i="14"/>
  <c r="F1155" i="14"/>
  <c r="G1155" i="14"/>
  <c r="H1155" i="14"/>
  <c r="I1155" i="14"/>
  <c r="J1155" i="14"/>
  <c r="K1155" i="14"/>
  <c r="L1155" i="14"/>
  <c r="M1155" i="14"/>
  <c r="N1155" i="14"/>
  <c r="O1155" i="14"/>
  <c r="P1155" i="14"/>
  <c r="Q1155" i="14"/>
  <c r="A1156" i="14"/>
  <c r="B1156" i="14"/>
  <c r="C1156" i="14"/>
  <c r="D1156" i="14"/>
  <c r="E1156" i="14"/>
  <c r="F1156" i="14"/>
  <c r="G1156" i="14"/>
  <c r="H1156" i="14"/>
  <c r="I1156" i="14"/>
  <c r="J1156" i="14"/>
  <c r="K1156" i="14"/>
  <c r="L1156" i="14"/>
  <c r="M1156" i="14"/>
  <c r="N1156" i="14"/>
  <c r="O1156" i="14"/>
  <c r="P1156" i="14"/>
  <c r="Q1156" i="14"/>
  <c r="A1157" i="14"/>
  <c r="B1157" i="14"/>
  <c r="C1157" i="14"/>
  <c r="D1157" i="14"/>
  <c r="E1157" i="14"/>
  <c r="F1157" i="14"/>
  <c r="G1157" i="14"/>
  <c r="H1157" i="14"/>
  <c r="I1157" i="14"/>
  <c r="J1157" i="14"/>
  <c r="K1157" i="14"/>
  <c r="L1157" i="14"/>
  <c r="M1157" i="14"/>
  <c r="N1157" i="14"/>
  <c r="O1157" i="14"/>
  <c r="P1157" i="14"/>
  <c r="Q1157" i="14"/>
  <c r="A1158" i="14"/>
  <c r="B1158" i="14"/>
  <c r="C1158" i="14"/>
  <c r="D1158" i="14"/>
  <c r="E1158" i="14"/>
  <c r="F1158" i="14"/>
  <c r="G1158" i="14"/>
  <c r="H1158" i="14"/>
  <c r="I1158" i="14"/>
  <c r="J1158" i="14"/>
  <c r="K1158" i="14"/>
  <c r="L1158" i="14"/>
  <c r="M1158" i="14"/>
  <c r="N1158" i="14"/>
  <c r="O1158" i="14"/>
  <c r="P1158" i="14"/>
  <c r="Q1158" i="14"/>
  <c r="A1411" i="10"/>
  <c r="B1411" i="10"/>
  <c r="C1411" i="10"/>
  <c r="D1411" i="10"/>
  <c r="E1411" i="10"/>
  <c r="A1412" i="10"/>
  <c r="B1412" i="10"/>
  <c r="C1412" i="10"/>
  <c r="C1413" i="10" s="1"/>
  <c r="C1414" i="10" s="1"/>
  <c r="C1415" i="10" s="1"/>
  <c r="C1416" i="10" s="1"/>
  <c r="C1417" i="10" s="1"/>
  <c r="C1418" i="10" s="1"/>
  <c r="C1419" i="10" s="1"/>
  <c r="C1420" i="10" s="1"/>
  <c r="C1421" i="10" s="1"/>
  <c r="C1422" i="10" s="1"/>
  <c r="C1423" i="10" s="1"/>
  <c r="C1424" i="10" s="1"/>
  <c r="C1425" i="10" s="1"/>
  <c r="C1426" i="10" s="1"/>
  <c r="C1427" i="10" s="1"/>
  <c r="C1428" i="10" s="1"/>
  <c r="C1429" i="10" s="1"/>
  <c r="C1430" i="10" s="1"/>
  <c r="C1431" i="10" s="1"/>
  <c r="C1432" i="10" s="1"/>
  <c r="C1433" i="10" s="1"/>
  <c r="C1434" i="10" s="1"/>
  <c r="C1435" i="10" s="1"/>
  <c r="C1436" i="10" s="1"/>
  <c r="C1437" i="10" s="1"/>
  <c r="C1438" i="10" s="1"/>
  <c r="C1439" i="10" s="1"/>
  <c r="C1440" i="10" s="1"/>
  <c r="C1441" i="10" s="1"/>
  <c r="C1442" i="10" s="1"/>
  <c r="C1443" i="10" s="1"/>
  <c r="C1444" i="10" s="1"/>
  <c r="C1445" i="10" s="1"/>
  <c r="C1446" i="10" s="1"/>
  <c r="C1447" i="10" s="1"/>
  <c r="C1448" i="10" s="1"/>
  <c r="C1449" i="10" s="1"/>
  <c r="C1450" i="10" s="1"/>
  <c r="C1451" i="10" s="1"/>
  <c r="C1452" i="10" s="1"/>
  <c r="C1453" i="10" s="1"/>
  <c r="C1454" i="10" s="1"/>
  <c r="C1455" i="10" s="1"/>
  <c r="C1456" i="10" s="1"/>
  <c r="C1457" i="10" s="1"/>
  <c r="C1458" i="10" s="1"/>
  <c r="C1459" i="10" s="1"/>
  <c r="C1460" i="10" s="1"/>
  <c r="C1461" i="10" s="1"/>
  <c r="C1462" i="10" s="1"/>
  <c r="C1463" i="10" s="1"/>
  <c r="C1464" i="10" s="1"/>
  <c r="C1465" i="10" s="1"/>
  <c r="C1466" i="10" s="1"/>
  <c r="C1467" i="10" s="1"/>
  <c r="C1468" i="10" s="1"/>
  <c r="C1469" i="10" s="1"/>
  <c r="D1412" i="10"/>
  <c r="E1412" i="10"/>
  <c r="A1413" i="10"/>
  <c r="B1413" i="10"/>
  <c r="D1413" i="10"/>
  <c r="E1413" i="10"/>
  <c r="A1414" i="10"/>
  <c r="B1414" i="10"/>
  <c r="D1414" i="10"/>
  <c r="E1414" i="10"/>
  <c r="A1415" i="10"/>
  <c r="B1415" i="10"/>
  <c r="D1415" i="10"/>
  <c r="E1415" i="10"/>
  <c r="A1416" i="10"/>
  <c r="B1416" i="10"/>
  <c r="D1416" i="10"/>
  <c r="E1416" i="10"/>
  <c r="A1417" i="10"/>
  <c r="B1417" i="10"/>
  <c r="D1417" i="10"/>
  <c r="E1417" i="10"/>
  <c r="A1418" i="10"/>
  <c r="B1418" i="10"/>
  <c r="D1418" i="10"/>
  <c r="E1418" i="10"/>
  <c r="A1419" i="10"/>
  <c r="B1419" i="10"/>
  <c r="D1419" i="10"/>
  <c r="E1419" i="10"/>
  <c r="A1420" i="10"/>
  <c r="B1420" i="10"/>
  <c r="D1420" i="10"/>
  <c r="E1420" i="10"/>
  <c r="A1421" i="10"/>
  <c r="B1421" i="10"/>
  <c r="D1421" i="10"/>
  <c r="E1421" i="10"/>
  <c r="A1422" i="10"/>
  <c r="B1422" i="10"/>
  <c r="D1422" i="10"/>
  <c r="E1422" i="10"/>
  <c r="A1423" i="10"/>
  <c r="B1423" i="10"/>
  <c r="D1423" i="10"/>
  <c r="E1423" i="10"/>
  <c r="A1424" i="10"/>
  <c r="B1424" i="10"/>
  <c r="D1424" i="10"/>
  <c r="E1424" i="10"/>
  <c r="A1425" i="10"/>
  <c r="B1425" i="10"/>
  <c r="D1425" i="10"/>
  <c r="E1425" i="10"/>
  <c r="A1426" i="10"/>
  <c r="B1426" i="10"/>
  <c r="D1426" i="10"/>
  <c r="E1426" i="10"/>
  <c r="A1427" i="10"/>
  <c r="B1427" i="10"/>
  <c r="D1427" i="10"/>
  <c r="E1427" i="10"/>
  <c r="A1428" i="10"/>
  <c r="B1428" i="10"/>
  <c r="D1428" i="10"/>
  <c r="E1428" i="10"/>
  <c r="A1429" i="10"/>
  <c r="B1429" i="10"/>
  <c r="D1429" i="10"/>
  <c r="E1429" i="10"/>
  <c r="A1430" i="10"/>
  <c r="B1430" i="10"/>
  <c r="D1430" i="10"/>
  <c r="E1430" i="10"/>
  <c r="A1431" i="10"/>
  <c r="B1431" i="10"/>
  <c r="D1431" i="10"/>
  <c r="E1431" i="10"/>
  <c r="A1432" i="10"/>
  <c r="B1432" i="10"/>
  <c r="D1432" i="10"/>
  <c r="E1432" i="10"/>
  <c r="A1433" i="10"/>
  <c r="B1433" i="10"/>
  <c r="D1433" i="10"/>
  <c r="E1433" i="10"/>
  <c r="A1434" i="10"/>
  <c r="B1434" i="10"/>
  <c r="D1434" i="10"/>
  <c r="E1434" i="10"/>
  <c r="A1435" i="10"/>
  <c r="B1435" i="10"/>
  <c r="D1435" i="10"/>
  <c r="E1435" i="10"/>
  <c r="A1436" i="10"/>
  <c r="B1436" i="10"/>
  <c r="D1436" i="10"/>
  <c r="E1436" i="10"/>
  <c r="A1437" i="10"/>
  <c r="B1437" i="10"/>
  <c r="D1437" i="10"/>
  <c r="E1437" i="10"/>
  <c r="A1438" i="10"/>
  <c r="B1438" i="10"/>
  <c r="D1438" i="10"/>
  <c r="E1438" i="10"/>
  <c r="A1439" i="10"/>
  <c r="B1439" i="10"/>
  <c r="D1439" i="10"/>
  <c r="E1439" i="10"/>
  <c r="A1440" i="10"/>
  <c r="B1440" i="10"/>
  <c r="D1440" i="10"/>
  <c r="E1440" i="10"/>
  <c r="A1441" i="10"/>
  <c r="B1441" i="10"/>
  <c r="D1441" i="10"/>
  <c r="E1441" i="10"/>
  <c r="A1442" i="10"/>
  <c r="B1442" i="10"/>
  <c r="D1442" i="10"/>
  <c r="E1442" i="10"/>
  <c r="A1443" i="10"/>
  <c r="B1443" i="10"/>
  <c r="D1443" i="10"/>
  <c r="E1443" i="10"/>
  <c r="A1444" i="10"/>
  <c r="B1444" i="10"/>
  <c r="D1444" i="10"/>
  <c r="E1444" i="10"/>
  <c r="A1445" i="10"/>
  <c r="B1445" i="10"/>
  <c r="D1445" i="10"/>
  <c r="E1445" i="10"/>
  <c r="A1446" i="10"/>
  <c r="B1446" i="10"/>
  <c r="D1446" i="10"/>
  <c r="E1446" i="10"/>
  <c r="A1447" i="10"/>
  <c r="B1447" i="10"/>
  <c r="D1447" i="10"/>
  <c r="E1447" i="10"/>
  <c r="A1448" i="10"/>
  <c r="B1448" i="10"/>
  <c r="D1448" i="10"/>
  <c r="E1448" i="10"/>
  <c r="A1449" i="10"/>
  <c r="B1449" i="10"/>
  <c r="D1449" i="10"/>
  <c r="E1449" i="10"/>
  <c r="A1450" i="10"/>
  <c r="B1450" i="10"/>
  <c r="D1450" i="10"/>
  <c r="E1450" i="10"/>
  <c r="A1451" i="10"/>
  <c r="B1451" i="10"/>
  <c r="D1451" i="10"/>
  <c r="E1451" i="10"/>
  <c r="A1452" i="10"/>
  <c r="B1452" i="10"/>
  <c r="D1452" i="10"/>
  <c r="E1452" i="10"/>
  <c r="A1453" i="10"/>
  <c r="B1453" i="10"/>
  <c r="D1453" i="10"/>
  <c r="E1453" i="10"/>
  <c r="A1454" i="10"/>
  <c r="B1454" i="10"/>
  <c r="D1454" i="10"/>
  <c r="E1454" i="10"/>
  <c r="A1455" i="10"/>
  <c r="B1455" i="10"/>
  <c r="D1455" i="10"/>
  <c r="E1455" i="10"/>
  <c r="A1456" i="10"/>
  <c r="B1456" i="10"/>
  <c r="D1456" i="10"/>
  <c r="E1456" i="10"/>
  <c r="A1457" i="10"/>
  <c r="B1457" i="10"/>
  <c r="D1457" i="10"/>
  <c r="E1457" i="10"/>
  <c r="A1458" i="10"/>
  <c r="B1458" i="10"/>
  <c r="D1458" i="10"/>
  <c r="E1458" i="10"/>
  <c r="A1459" i="10"/>
  <c r="B1459" i="10"/>
  <c r="D1459" i="10"/>
  <c r="E1459" i="10"/>
  <c r="A1460" i="10"/>
  <c r="B1460" i="10"/>
  <c r="D1460" i="10"/>
  <c r="E1460" i="10"/>
  <c r="A1461" i="10"/>
  <c r="B1461" i="10"/>
  <c r="D1461" i="10"/>
  <c r="E1461" i="10"/>
  <c r="A1462" i="10"/>
  <c r="B1462" i="10"/>
  <c r="D1462" i="10"/>
  <c r="E1462" i="10"/>
  <c r="A1463" i="10"/>
  <c r="B1463" i="10"/>
  <c r="D1463" i="10"/>
  <c r="E1463" i="10"/>
  <c r="A1464" i="10"/>
  <c r="B1464" i="10"/>
  <c r="D1464" i="10"/>
  <c r="E1464" i="10"/>
  <c r="A1465" i="10"/>
  <c r="B1465" i="10"/>
  <c r="D1465" i="10"/>
  <c r="E1465" i="10"/>
  <c r="A1466" i="10"/>
  <c r="B1466" i="10"/>
  <c r="D1466" i="10"/>
  <c r="E1466" i="10"/>
  <c r="A1467" i="10"/>
  <c r="B1467" i="10"/>
  <c r="D1467" i="10"/>
  <c r="E1467" i="10"/>
  <c r="A1468" i="10"/>
  <c r="B1468" i="10"/>
  <c r="D1468" i="10"/>
  <c r="E1468" i="10"/>
  <c r="A1469" i="10"/>
  <c r="B1469" i="10"/>
  <c r="D1469" i="10"/>
  <c r="E1469" i="10"/>
  <c r="U111" i="16"/>
  <c r="T111" i="16"/>
  <c r="R111" i="16"/>
  <c r="Q111" i="16"/>
  <c r="P111" i="16"/>
  <c r="O111" i="16"/>
  <c r="N111" i="16"/>
  <c r="R110" i="16"/>
  <c r="Q110" i="16"/>
  <c r="P110" i="16"/>
  <c r="O110" i="16"/>
  <c r="R109" i="16"/>
  <c r="Q109" i="16"/>
  <c r="P109" i="16"/>
  <c r="O109" i="16"/>
  <c r="N109" i="16"/>
  <c r="R108" i="16"/>
  <c r="Q108" i="16"/>
  <c r="P108" i="16"/>
  <c r="O108" i="16"/>
  <c r="N108" i="16"/>
  <c r="R107" i="16"/>
  <c r="Q107" i="16"/>
  <c r="P107" i="16"/>
  <c r="O107" i="16"/>
  <c r="N107" i="16"/>
  <c r="R106" i="16"/>
  <c r="Q106" i="16"/>
  <c r="P106" i="16"/>
  <c r="O106" i="16"/>
  <c r="N106" i="16"/>
  <c r="R105" i="16"/>
  <c r="Q105" i="16"/>
  <c r="P105" i="16"/>
  <c r="O105" i="16"/>
  <c r="N105" i="16"/>
  <c r="R104" i="16"/>
  <c r="Q104" i="16"/>
  <c r="P104" i="16"/>
  <c r="O104" i="16"/>
  <c r="N104" i="16"/>
  <c r="R103" i="16"/>
  <c r="Q103" i="16"/>
  <c r="P103" i="16"/>
  <c r="O103" i="16"/>
  <c r="N103" i="16"/>
  <c r="R102" i="16"/>
  <c r="Q102" i="16"/>
  <c r="P102" i="16"/>
  <c r="O102" i="16"/>
  <c r="N102" i="16"/>
  <c r="R101" i="16"/>
  <c r="Q101" i="16"/>
  <c r="P101" i="16"/>
  <c r="O101" i="16"/>
  <c r="N101" i="16"/>
  <c r="R100" i="16"/>
  <c r="Q100" i="16"/>
  <c r="P100" i="16"/>
  <c r="O100" i="16"/>
  <c r="N100" i="16"/>
  <c r="R99" i="16"/>
  <c r="Q99" i="16"/>
  <c r="P99" i="16"/>
  <c r="O99" i="16"/>
  <c r="N99" i="16"/>
  <c r="R98" i="16"/>
  <c r="Q98" i="16"/>
  <c r="P98" i="16"/>
  <c r="O98" i="16"/>
  <c r="N98" i="16"/>
  <c r="R97" i="16"/>
  <c r="Q97" i="16"/>
  <c r="P97" i="16"/>
  <c r="O97" i="16"/>
  <c r="N97" i="16"/>
  <c r="R96" i="16"/>
  <c r="Q96" i="16"/>
  <c r="P96" i="16"/>
  <c r="O96" i="16"/>
  <c r="N96" i="16"/>
  <c r="R95" i="16"/>
  <c r="Q95" i="16"/>
  <c r="P95" i="16"/>
  <c r="O95" i="16"/>
  <c r="N95" i="16"/>
  <c r="R94" i="16"/>
  <c r="Q94" i="16"/>
  <c r="P94" i="16"/>
  <c r="O94" i="16"/>
  <c r="N94" i="16"/>
  <c r="R93" i="16"/>
  <c r="Q93" i="16"/>
  <c r="P93" i="16"/>
  <c r="O93" i="16"/>
  <c r="N93" i="16"/>
  <c r="R92" i="16"/>
  <c r="Q92" i="16"/>
  <c r="P92" i="16"/>
  <c r="O92" i="16"/>
  <c r="N92" i="16"/>
  <c r="R91" i="16"/>
  <c r="Q91" i="16"/>
  <c r="P91" i="16"/>
  <c r="O91" i="16"/>
  <c r="N91" i="16"/>
  <c r="R90" i="16"/>
  <c r="Q90" i="16"/>
  <c r="P90" i="16"/>
  <c r="O90" i="16"/>
  <c r="N90" i="16"/>
  <c r="R89" i="16"/>
  <c r="Q89" i="16"/>
  <c r="P89" i="16"/>
  <c r="O89" i="16"/>
  <c r="N89" i="16"/>
  <c r="R88" i="16"/>
  <c r="Q88" i="16"/>
  <c r="P88" i="16"/>
  <c r="O88" i="16"/>
  <c r="N88" i="16"/>
  <c r="R87" i="16"/>
  <c r="Q87" i="16"/>
  <c r="P87" i="16"/>
  <c r="O87" i="16"/>
  <c r="N87" i="16"/>
  <c r="R86" i="16"/>
  <c r="Q86" i="16"/>
  <c r="P86" i="16"/>
  <c r="O86" i="16"/>
  <c r="N86" i="16"/>
  <c r="R85" i="16"/>
  <c r="Q85" i="16"/>
  <c r="P85" i="16"/>
  <c r="O85" i="16"/>
  <c r="N85" i="16"/>
  <c r="R84" i="16"/>
  <c r="Q84" i="16"/>
  <c r="P84" i="16"/>
  <c r="O84" i="16"/>
  <c r="N84" i="16"/>
  <c r="R83" i="16"/>
  <c r="Q83" i="16"/>
  <c r="P83" i="16"/>
  <c r="O83" i="16"/>
  <c r="N83" i="16"/>
  <c r="R82" i="16"/>
  <c r="Q82" i="16"/>
  <c r="P82" i="16"/>
  <c r="O82" i="16"/>
  <c r="N82" i="16"/>
  <c r="R81" i="16"/>
  <c r="Q81" i="16"/>
  <c r="P81" i="16"/>
  <c r="O81" i="16"/>
  <c r="N81" i="16"/>
  <c r="R80" i="16"/>
  <c r="Q80" i="16"/>
  <c r="P80" i="16"/>
  <c r="O80" i="16"/>
  <c r="N80" i="16"/>
  <c r="R79" i="16"/>
  <c r="Q79" i="16"/>
  <c r="P79" i="16"/>
  <c r="O79" i="16"/>
  <c r="N79" i="16"/>
  <c r="R78" i="16"/>
  <c r="Q78" i="16"/>
  <c r="P78" i="16"/>
  <c r="O78" i="16"/>
  <c r="N78" i="16"/>
  <c r="R77" i="16"/>
  <c r="Q77" i="16"/>
  <c r="P77" i="16"/>
  <c r="O77" i="16"/>
  <c r="N77" i="16"/>
  <c r="R76" i="16"/>
  <c r="Q76" i="16"/>
  <c r="P76" i="16"/>
  <c r="O76" i="16"/>
  <c r="N76" i="16"/>
  <c r="R75" i="16"/>
  <c r="Q75" i="16"/>
  <c r="P75" i="16"/>
  <c r="O75" i="16"/>
  <c r="N75" i="16"/>
  <c r="R74" i="16"/>
  <c r="Q74" i="16"/>
  <c r="P74" i="16"/>
  <c r="O74" i="16"/>
  <c r="N74" i="16"/>
  <c r="R73" i="16"/>
  <c r="Q73" i="16"/>
  <c r="P73" i="16"/>
  <c r="O73" i="16"/>
  <c r="N73" i="16"/>
  <c r="R72" i="16"/>
  <c r="Q72" i="16"/>
  <c r="P72" i="16"/>
  <c r="O72" i="16"/>
  <c r="N72" i="16"/>
  <c r="R71" i="16"/>
  <c r="Q71" i="16"/>
  <c r="P71" i="16"/>
  <c r="O71" i="16"/>
  <c r="N71" i="16"/>
  <c r="R70" i="16"/>
  <c r="Q70" i="16"/>
  <c r="P70" i="16"/>
  <c r="O70" i="16"/>
  <c r="N70" i="16"/>
  <c r="R69" i="16"/>
  <c r="Q69" i="16"/>
  <c r="P69" i="16"/>
  <c r="O69" i="16"/>
  <c r="N69" i="16"/>
  <c r="R68" i="16"/>
  <c r="Q68" i="16"/>
  <c r="P68" i="16"/>
  <c r="O68" i="16"/>
  <c r="N68" i="16"/>
  <c r="R67" i="16"/>
  <c r="Q67" i="16"/>
  <c r="P67" i="16"/>
  <c r="O67" i="16"/>
  <c r="N67" i="16"/>
  <c r="R66" i="16"/>
  <c r="Q66" i="16"/>
  <c r="P66" i="16"/>
  <c r="O66" i="16"/>
  <c r="N66" i="16"/>
  <c r="R65" i="16"/>
  <c r="Q65" i="16"/>
  <c r="P65" i="16"/>
  <c r="O65" i="16"/>
  <c r="N65" i="16"/>
  <c r="R64" i="16"/>
  <c r="Q64" i="16"/>
  <c r="P64" i="16"/>
  <c r="O64" i="16"/>
  <c r="N64" i="16"/>
  <c r="R63" i="16"/>
  <c r="Q63" i="16"/>
  <c r="P63" i="16"/>
  <c r="O63" i="16"/>
  <c r="N63" i="16"/>
  <c r="R62" i="16"/>
  <c r="Q62" i="16"/>
  <c r="P62" i="16"/>
  <c r="O62" i="16"/>
  <c r="N62" i="16"/>
  <c r="R61" i="16"/>
  <c r="Q61" i="16"/>
  <c r="P61" i="16"/>
  <c r="O61" i="16"/>
  <c r="N61" i="16"/>
  <c r="R60" i="16"/>
  <c r="Q60" i="16"/>
  <c r="P60" i="16"/>
  <c r="O60" i="16"/>
  <c r="N60" i="16"/>
  <c r="R55" i="16"/>
  <c r="Q55" i="16"/>
  <c r="P55" i="16"/>
  <c r="O55" i="16"/>
  <c r="N55" i="16"/>
  <c r="M55" i="16"/>
  <c r="L55" i="16"/>
  <c r="T55" i="16" s="1"/>
  <c r="K55" i="16"/>
  <c r="J55" i="16"/>
  <c r="I55" i="16"/>
  <c r="H55" i="16"/>
  <c r="G55" i="16"/>
  <c r="F55" i="16"/>
  <c r="E55" i="16"/>
  <c r="D55" i="16"/>
  <c r="C55" i="16"/>
  <c r="R54" i="16"/>
  <c r="Q54" i="16"/>
  <c r="P54" i="16"/>
  <c r="O54" i="16"/>
  <c r="M54" i="16"/>
  <c r="L54" i="16"/>
  <c r="K54" i="16"/>
  <c r="J54" i="16"/>
  <c r="I54" i="16"/>
  <c r="H54" i="16"/>
  <c r="F54" i="16"/>
  <c r="E54" i="16"/>
  <c r="D54" i="16"/>
  <c r="C54" i="16"/>
  <c r="R53" i="16"/>
  <c r="Q53" i="16"/>
  <c r="P53" i="16"/>
  <c r="O53" i="16"/>
  <c r="N53" i="16"/>
  <c r="M53" i="16"/>
  <c r="L53" i="16"/>
  <c r="K53" i="16"/>
  <c r="J53" i="16"/>
  <c r="I53" i="16"/>
  <c r="H53" i="16"/>
  <c r="G53" i="16"/>
  <c r="F53" i="16"/>
  <c r="E53" i="16"/>
  <c r="D53" i="16"/>
  <c r="C53" i="16"/>
  <c r="R52" i="16"/>
  <c r="Q52" i="16"/>
  <c r="P52" i="16"/>
  <c r="O52" i="16"/>
  <c r="N52" i="16"/>
  <c r="M52" i="16"/>
  <c r="L52" i="16"/>
  <c r="K52" i="16"/>
  <c r="J52" i="16"/>
  <c r="I52" i="16"/>
  <c r="H52" i="16"/>
  <c r="G52" i="16"/>
  <c r="F52" i="16"/>
  <c r="E52" i="16"/>
  <c r="D52" i="16"/>
  <c r="C52" i="16"/>
  <c r="R51" i="16"/>
  <c r="Q51" i="16"/>
  <c r="P51" i="16"/>
  <c r="O51" i="16"/>
  <c r="N51" i="16"/>
  <c r="M51" i="16"/>
  <c r="L51" i="16"/>
  <c r="K51" i="16"/>
  <c r="J51" i="16"/>
  <c r="I51" i="16"/>
  <c r="H51" i="16"/>
  <c r="G51" i="16"/>
  <c r="F51" i="16"/>
  <c r="E51" i="16"/>
  <c r="D51" i="16"/>
  <c r="C51" i="16"/>
  <c r="R50" i="16"/>
  <c r="Q50" i="16"/>
  <c r="P50" i="16"/>
  <c r="O50" i="16"/>
  <c r="N50" i="16"/>
  <c r="M50" i="16"/>
  <c r="L50" i="16"/>
  <c r="K50" i="16"/>
  <c r="J50" i="16"/>
  <c r="I50" i="16"/>
  <c r="H50" i="16"/>
  <c r="G50" i="16"/>
  <c r="F50" i="16"/>
  <c r="E50" i="16"/>
  <c r="D50" i="16"/>
  <c r="C50" i="16"/>
  <c r="R49" i="16"/>
  <c r="Q49" i="16"/>
  <c r="P49" i="16"/>
  <c r="O49" i="16"/>
  <c r="N49" i="16"/>
  <c r="M49" i="16"/>
  <c r="L49" i="16"/>
  <c r="K49" i="16"/>
  <c r="J49" i="16"/>
  <c r="I49" i="16"/>
  <c r="H49" i="16"/>
  <c r="G49" i="16"/>
  <c r="F49" i="16"/>
  <c r="E49" i="16"/>
  <c r="D49" i="16"/>
  <c r="C49" i="16"/>
  <c r="R48" i="16"/>
  <c r="Q48" i="16"/>
  <c r="P48" i="16"/>
  <c r="O48" i="16"/>
  <c r="N48" i="16"/>
  <c r="M48" i="16"/>
  <c r="L48" i="16"/>
  <c r="K48" i="16"/>
  <c r="J48" i="16"/>
  <c r="I48" i="16"/>
  <c r="H48" i="16"/>
  <c r="G48" i="16"/>
  <c r="F48" i="16"/>
  <c r="E48" i="16"/>
  <c r="D48" i="16"/>
  <c r="C48" i="16"/>
  <c r="R47" i="16"/>
  <c r="Q47" i="16"/>
  <c r="P47" i="16"/>
  <c r="O47" i="16"/>
  <c r="N47" i="16"/>
  <c r="M47" i="16"/>
  <c r="L47" i="16"/>
  <c r="K47" i="16"/>
  <c r="J47" i="16"/>
  <c r="I47" i="16"/>
  <c r="H47" i="16"/>
  <c r="G47" i="16"/>
  <c r="F47" i="16"/>
  <c r="E47" i="16"/>
  <c r="D47" i="16"/>
  <c r="C47" i="16"/>
  <c r="R46" i="16"/>
  <c r="Q46" i="16"/>
  <c r="P46" i="16"/>
  <c r="O46" i="16"/>
  <c r="N46" i="16"/>
  <c r="M46" i="16"/>
  <c r="L46" i="16"/>
  <c r="K46" i="16"/>
  <c r="J46" i="16"/>
  <c r="I46" i="16"/>
  <c r="H46" i="16"/>
  <c r="G46" i="16"/>
  <c r="F46" i="16"/>
  <c r="E46" i="16"/>
  <c r="D46" i="16"/>
  <c r="C46" i="16"/>
  <c r="R45" i="16"/>
  <c r="Q45" i="16"/>
  <c r="P45" i="16"/>
  <c r="O45" i="16"/>
  <c r="N45" i="16"/>
  <c r="M45" i="16"/>
  <c r="L45" i="16"/>
  <c r="K45" i="16"/>
  <c r="J45" i="16"/>
  <c r="I45" i="16"/>
  <c r="H45" i="16"/>
  <c r="G45" i="16"/>
  <c r="F45" i="16"/>
  <c r="E45" i="16"/>
  <c r="D45" i="16"/>
  <c r="C45" i="16"/>
  <c r="R44" i="16"/>
  <c r="Q44" i="16"/>
  <c r="P44" i="16"/>
  <c r="O44" i="16"/>
  <c r="N44" i="16"/>
  <c r="M44" i="16"/>
  <c r="L44" i="16"/>
  <c r="K44" i="16"/>
  <c r="J44" i="16"/>
  <c r="I44" i="16"/>
  <c r="H44" i="16"/>
  <c r="G44" i="16"/>
  <c r="F44" i="16"/>
  <c r="E44" i="16"/>
  <c r="D44" i="16"/>
  <c r="C44" i="16"/>
  <c r="R43" i="16"/>
  <c r="Q43" i="16"/>
  <c r="P43" i="16"/>
  <c r="O43" i="16"/>
  <c r="N43" i="16"/>
  <c r="M43" i="16"/>
  <c r="L43" i="16"/>
  <c r="K43" i="16"/>
  <c r="J43" i="16"/>
  <c r="I43" i="16"/>
  <c r="H43" i="16"/>
  <c r="G43" i="16"/>
  <c r="F43" i="16"/>
  <c r="E43" i="16"/>
  <c r="D43" i="16"/>
  <c r="C43" i="16"/>
  <c r="R42" i="16"/>
  <c r="Q42" i="16"/>
  <c r="P42" i="16"/>
  <c r="O42" i="16"/>
  <c r="N42" i="16"/>
  <c r="M42" i="16"/>
  <c r="L42" i="16"/>
  <c r="K42" i="16"/>
  <c r="J42" i="16"/>
  <c r="I42" i="16"/>
  <c r="H42" i="16"/>
  <c r="G42" i="16"/>
  <c r="F42" i="16"/>
  <c r="E42" i="16"/>
  <c r="D42" i="16"/>
  <c r="C42" i="16"/>
  <c r="R41" i="16"/>
  <c r="Q41" i="16"/>
  <c r="P41" i="16"/>
  <c r="O41" i="16"/>
  <c r="N41" i="16"/>
  <c r="M41" i="16"/>
  <c r="L41" i="16"/>
  <c r="K41" i="16"/>
  <c r="J41" i="16"/>
  <c r="I41" i="16"/>
  <c r="H41" i="16"/>
  <c r="G41" i="16"/>
  <c r="F41" i="16"/>
  <c r="E41" i="16"/>
  <c r="D41" i="16"/>
  <c r="C41" i="16"/>
  <c r="R40" i="16"/>
  <c r="Q40" i="16"/>
  <c r="P40" i="16"/>
  <c r="O40" i="16"/>
  <c r="N40" i="16"/>
  <c r="M40" i="16"/>
  <c r="L40" i="16"/>
  <c r="K40" i="16"/>
  <c r="J40" i="16"/>
  <c r="I40" i="16"/>
  <c r="H40" i="16"/>
  <c r="G40" i="16"/>
  <c r="F40" i="16"/>
  <c r="E40" i="16"/>
  <c r="D40" i="16"/>
  <c r="C40" i="16"/>
  <c r="R39" i="16"/>
  <c r="Q39" i="16"/>
  <c r="P39" i="16"/>
  <c r="O39" i="16"/>
  <c r="N39" i="16"/>
  <c r="M39" i="16"/>
  <c r="L39" i="16"/>
  <c r="K39" i="16"/>
  <c r="J39" i="16"/>
  <c r="I39" i="16"/>
  <c r="H39" i="16"/>
  <c r="G39" i="16"/>
  <c r="F39" i="16"/>
  <c r="E39" i="16"/>
  <c r="D39" i="16"/>
  <c r="C39" i="16"/>
  <c r="R38" i="16"/>
  <c r="Q38" i="16"/>
  <c r="P38" i="16"/>
  <c r="O38" i="16"/>
  <c r="N38" i="16"/>
  <c r="M38" i="16"/>
  <c r="L38" i="16"/>
  <c r="K38" i="16"/>
  <c r="J38" i="16"/>
  <c r="I38" i="16"/>
  <c r="H38" i="16"/>
  <c r="G38" i="16"/>
  <c r="F38" i="16"/>
  <c r="E38" i="16"/>
  <c r="D38" i="16"/>
  <c r="C38" i="16"/>
  <c r="R37" i="16"/>
  <c r="Q37" i="16"/>
  <c r="P37" i="16"/>
  <c r="O37" i="16"/>
  <c r="N37" i="16"/>
  <c r="M37" i="16"/>
  <c r="L37" i="16"/>
  <c r="K37" i="16"/>
  <c r="J37" i="16"/>
  <c r="I37" i="16"/>
  <c r="H37" i="16"/>
  <c r="G37" i="16"/>
  <c r="F37" i="16"/>
  <c r="E37" i="16"/>
  <c r="D37" i="16"/>
  <c r="C37" i="16"/>
  <c r="R36" i="16"/>
  <c r="Q36" i="16"/>
  <c r="P36" i="16"/>
  <c r="O36" i="16"/>
  <c r="N36" i="16"/>
  <c r="M36" i="16"/>
  <c r="L36" i="16"/>
  <c r="K36" i="16"/>
  <c r="J36" i="16"/>
  <c r="I36" i="16"/>
  <c r="H36" i="16"/>
  <c r="G36" i="16"/>
  <c r="F36" i="16"/>
  <c r="E36" i="16"/>
  <c r="D36" i="16"/>
  <c r="C36" i="16"/>
  <c r="R35" i="16"/>
  <c r="Q35" i="16"/>
  <c r="P35" i="16"/>
  <c r="O35" i="16"/>
  <c r="N35" i="16"/>
  <c r="M35" i="16"/>
  <c r="L35" i="16"/>
  <c r="K35" i="16"/>
  <c r="J35" i="16"/>
  <c r="I35" i="16"/>
  <c r="H35" i="16"/>
  <c r="G35" i="16"/>
  <c r="F35" i="16"/>
  <c r="E35" i="16"/>
  <c r="D35" i="16"/>
  <c r="C35" i="16"/>
  <c r="R34" i="16"/>
  <c r="Q34" i="16"/>
  <c r="P34" i="16"/>
  <c r="O34" i="16"/>
  <c r="N34" i="16"/>
  <c r="M34" i="16"/>
  <c r="L34" i="16"/>
  <c r="K34" i="16"/>
  <c r="J34" i="16"/>
  <c r="I34" i="16"/>
  <c r="H34" i="16"/>
  <c r="G34" i="16"/>
  <c r="F34" i="16"/>
  <c r="E34" i="16"/>
  <c r="D34" i="16"/>
  <c r="C34" i="16"/>
  <c r="R33" i="16"/>
  <c r="Q33" i="16"/>
  <c r="P33" i="16"/>
  <c r="O33" i="16"/>
  <c r="N33" i="16"/>
  <c r="M33" i="16"/>
  <c r="L33" i="16"/>
  <c r="K33" i="16"/>
  <c r="J33" i="16"/>
  <c r="I33" i="16"/>
  <c r="H33" i="16"/>
  <c r="G33" i="16"/>
  <c r="F33" i="16"/>
  <c r="E33" i="16"/>
  <c r="D33" i="16"/>
  <c r="C33" i="16"/>
  <c r="R32" i="16"/>
  <c r="Q32" i="16"/>
  <c r="P32" i="16"/>
  <c r="O32" i="16"/>
  <c r="N32" i="16"/>
  <c r="M32" i="16"/>
  <c r="L32" i="16"/>
  <c r="K32" i="16"/>
  <c r="J32" i="16"/>
  <c r="I32" i="16"/>
  <c r="H32" i="16"/>
  <c r="G32" i="16"/>
  <c r="F32" i="16"/>
  <c r="E32" i="16"/>
  <c r="D32" i="16"/>
  <c r="C32" i="16"/>
  <c r="R31" i="16"/>
  <c r="Q31" i="16"/>
  <c r="P31" i="16"/>
  <c r="O31" i="16"/>
  <c r="N31" i="16"/>
  <c r="M31" i="16"/>
  <c r="L31" i="16"/>
  <c r="K31" i="16"/>
  <c r="J31" i="16"/>
  <c r="I31" i="16"/>
  <c r="H31" i="16"/>
  <c r="G31" i="16"/>
  <c r="F31" i="16"/>
  <c r="E31" i="16"/>
  <c r="D31" i="16"/>
  <c r="C31" i="16"/>
  <c r="R30" i="16"/>
  <c r="Q30" i="16"/>
  <c r="P30" i="16"/>
  <c r="O30" i="16"/>
  <c r="N30" i="16"/>
  <c r="L30" i="16"/>
  <c r="K30" i="16"/>
  <c r="J30" i="16"/>
  <c r="I30" i="16"/>
  <c r="H30" i="16"/>
  <c r="G30" i="16"/>
  <c r="F30" i="16"/>
  <c r="E30" i="16"/>
  <c r="D30" i="16"/>
  <c r="C30" i="16"/>
  <c r="R29" i="16"/>
  <c r="Q29" i="16"/>
  <c r="P29" i="16"/>
  <c r="O29" i="16"/>
  <c r="N29" i="16"/>
  <c r="M29" i="16"/>
  <c r="L29" i="16"/>
  <c r="K29" i="16"/>
  <c r="J29" i="16"/>
  <c r="I29" i="16"/>
  <c r="H29" i="16"/>
  <c r="G29" i="16"/>
  <c r="F29" i="16"/>
  <c r="E29" i="16"/>
  <c r="D29" i="16"/>
  <c r="C29" i="16"/>
  <c r="R28" i="16"/>
  <c r="Q28" i="16"/>
  <c r="P28" i="16"/>
  <c r="O28" i="16"/>
  <c r="N28" i="16"/>
  <c r="M28" i="16"/>
  <c r="L28" i="16"/>
  <c r="K28" i="16"/>
  <c r="J28" i="16"/>
  <c r="I28" i="16"/>
  <c r="H28" i="16"/>
  <c r="G28" i="16"/>
  <c r="F28" i="16"/>
  <c r="E28" i="16"/>
  <c r="D28" i="16"/>
  <c r="C28" i="16"/>
  <c r="R27" i="16"/>
  <c r="Q27" i="16"/>
  <c r="P27" i="16"/>
  <c r="O27" i="16"/>
  <c r="N27" i="16"/>
  <c r="M27" i="16"/>
  <c r="L27" i="16"/>
  <c r="K27" i="16"/>
  <c r="J27" i="16"/>
  <c r="I27" i="16"/>
  <c r="H27" i="16"/>
  <c r="G27" i="16"/>
  <c r="F27" i="16"/>
  <c r="E27" i="16"/>
  <c r="D27" i="16"/>
  <c r="C27" i="16"/>
  <c r="R26" i="16"/>
  <c r="Q26" i="16"/>
  <c r="P26" i="16"/>
  <c r="O26" i="16"/>
  <c r="N26" i="16"/>
  <c r="M26" i="16"/>
  <c r="L26" i="16"/>
  <c r="K26" i="16"/>
  <c r="J26" i="16"/>
  <c r="I26" i="16"/>
  <c r="H26" i="16"/>
  <c r="G26" i="16"/>
  <c r="F26" i="16"/>
  <c r="E26" i="16"/>
  <c r="D26" i="16"/>
  <c r="C26" i="16"/>
  <c r="R25" i="16"/>
  <c r="Q25" i="16"/>
  <c r="P25" i="16"/>
  <c r="O25" i="16"/>
  <c r="N25" i="16"/>
  <c r="M25" i="16"/>
  <c r="L25" i="16"/>
  <c r="K25" i="16"/>
  <c r="J25" i="16"/>
  <c r="I25" i="16"/>
  <c r="H25" i="16"/>
  <c r="G25" i="16"/>
  <c r="F25" i="16"/>
  <c r="E25" i="16"/>
  <c r="D25" i="16"/>
  <c r="C25" i="16"/>
  <c r="R24" i="16"/>
  <c r="Q24" i="16"/>
  <c r="P24" i="16"/>
  <c r="O24" i="16"/>
  <c r="N24" i="16"/>
  <c r="M24" i="16"/>
  <c r="L24" i="16"/>
  <c r="K24" i="16"/>
  <c r="J24" i="16"/>
  <c r="I24" i="16"/>
  <c r="H24" i="16"/>
  <c r="G24" i="16"/>
  <c r="F24" i="16"/>
  <c r="E24" i="16"/>
  <c r="D24" i="16"/>
  <c r="C24" i="16"/>
  <c r="R23" i="16"/>
  <c r="Q23" i="16"/>
  <c r="P23" i="16"/>
  <c r="O23" i="16"/>
  <c r="N23" i="16"/>
  <c r="M23" i="16"/>
  <c r="L23" i="16"/>
  <c r="K23" i="16"/>
  <c r="J23" i="16"/>
  <c r="I23" i="16"/>
  <c r="H23" i="16"/>
  <c r="G23" i="16"/>
  <c r="F23" i="16"/>
  <c r="E23" i="16"/>
  <c r="D23" i="16"/>
  <c r="C23" i="16"/>
  <c r="R22" i="16"/>
  <c r="Q22" i="16"/>
  <c r="P22" i="16"/>
  <c r="O22" i="16"/>
  <c r="N22" i="16"/>
  <c r="M22" i="16"/>
  <c r="L22" i="16"/>
  <c r="K22" i="16"/>
  <c r="J22" i="16"/>
  <c r="I22" i="16"/>
  <c r="H22" i="16"/>
  <c r="G22" i="16"/>
  <c r="F22" i="16"/>
  <c r="E22" i="16"/>
  <c r="D22" i="16"/>
  <c r="C22" i="16"/>
  <c r="R21" i="16"/>
  <c r="Q21" i="16"/>
  <c r="P21" i="16"/>
  <c r="O21" i="16"/>
  <c r="N21" i="16"/>
  <c r="M21" i="16"/>
  <c r="L21" i="16"/>
  <c r="K21" i="16"/>
  <c r="J21" i="16"/>
  <c r="I21" i="16"/>
  <c r="H21" i="16"/>
  <c r="G21" i="16"/>
  <c r="F21" i="16"/>
  <c r="E21" i="16"/>
  <c r="D21" i="16"/>
  <c r="C21" i="16"/>
  <c r="R20" i="16"/>
  <c r="Q20" i="16"/>
  <c r="P20" i="16"/>
  <c r="O20" i="16"/>
  <c r="N20" i="16"/>
  <c r="M20" i="16"/>
  <c r="L20" i="16"/>
  <c r="K20" i="16"/>
  <c r="J20" i="16"/>
  <c r="I20" i="16"/>
  <c r="H20" i="16"/>
  <c r="G20" i="16"/>
  <c r="F20" i="16"/>
  <c r="E20" i="16"/>
  <c r="D20" i="16"/>
  <c r="C20" i="16"/>
  <c r="R19" i="16"/>
  <c r="Q19" i="16"/>
  <c r="P19" i="16"/>
  <c r="O19" i="16"/>
  <c r="N19" i="16"/>
  <c r="M19" i="16"/>
  <c r="L19" i="16"/>
  <c r="K19" i="16"/>
  <c r="J19" i="16"/>
  <c r="I19" i="16"/>
  <c r="H19" i="16"/>
  <c r="G19" i="16"/>
  <c r="F19" i="16"/>
  <c r="E19" i="16"/>
  <c r="D19" i="16"/>
  <c r="C19" i="16"/>
  <c r="R18" i="16"/>
  <c r="Q18" i="16"/>
  <c r="P18" i="16"/>
  <c r="O18" i="16"/>
  <c r="N18" i="16"/>
  <c r="M18" i="16"/>
  <c r="L18" i="16"/>
  <c r="K18" i="16"/>
  <c r="J18" i="16"/>
  <c r="I18" i="16"/>
  <c r="H18" i="16"/>
  <c r="G18" i="16"/>
  <c r="F18" i="16"/>
  <c r="E18" i="16"/>
  <c r="D18" i="16"/>
  <c r="C18" i="16"/>
  <c r="R17" i="16"/>
  <c r="Q17" i="16"/>
  <c r="P17" i="16"/>
  <c r="O17" i="16"/>
  <c r="N17" i="16"/>
  <c r="M17" i="16"/>
  <c r="L17" i="16"/>
  <c r="K17" i="16"/>
  <c r="J17" i="16"/>
  <c r="I17" i="16"/>
  <c r="H17" i="16"/>
  <c r="G17" i="16"/>
  <c r="F17" i="16"/>
  <c r="E17" i="16"/>
  <c r="D17" i="16"/>
  <c r="C17" i="16"/>
  <c r="R16" i="16"/>
  <c r="Q16" i="16"/>
  <c r="P16" i="16"/>
  <c r="O16" i="16"/>
  <c r="N16" i="16"/>
  <c r="M16" i="16"/>
  <c r="L16" i="16"/>
  <c r="K16" i="16"/>
  <c r="J16" i="16"/>
  <c r="I16" i="16"/>
  <c r="H16" i="16"/>
  <c r="G16" i="16"/>
  <c r="F16" i="16"/>
  <c r="E16" i="16"/>
  <c r="D16" i="16"/>
  <c r="C16" i="16"/>
  <c r="R15" i="16"/>
  <c r="Q15" i="16"/>
  <c r="P15" i="16"/>
  <c r="O15" i="16"/>
  <c r="N15" i="16"/>
  <c r="M15" i="16"/>
  <c r="L15" i="16"/>
  <c r="K15" i="16"/>
  <c r="J15" i="16"/>
  <c r="I15" i="16"/>
  <c r="H15" i="16"/>
  <c r="G15" i="16"/>
  <c r="F15" i="16"/>
  <c r="E15" i="16"/>
  <c r="D15" i="16"/>
  <c r="C15" i="16"/>
  <c r="R14" i="16"/>
  <c r="Q14" i="16"/>
  <c r="P14" i="16"/>
  <c r="O14" i="16"/>
  <c r="N14" i="16"/>
  <c r="M14" i="16"/>
  <c r="L14" i="16"/>
  <c r="K14" i="16"/>
  <c r="J14" i="16"/>
  <c r="I14" i="16"/>
  <c r="H14" i="16"/>
  <c r="G14" i="16"/>
  <c r="F14" i="16"/>
  <c r="E14" i="16"/>
  <c r="D14" i="16"/>
  <c r="C14" i="16"/>
  <c r="R13" i="16"/>
  <c r="Q13" i="16"/>
  <c r="P13" i="16"/>
  <c r="O13" i="16"/>
  <c r="N13" i="16"/>
  <c r="M13" i="16"/>
  <c r="L13" i="16"/>
  <c r="K13" i="16"/>
  <c r="J13" i="16"/>
  <c r="I13" i="16"/>
  <c r="H13" i="16"/>
  <c r="G13" i="16"/>
  <c r="F13" i="16"/>
  <c r="E13" i="16"/>
  <c r="D13" i="16"/>
  <c r="C13" i="16"/>
  <c r="R12" i="16"/>
  <c r="Q12" i="16"/>
  <c r="P12" i="16"/>
  <c r="O12" i="16"/>
  <c r="N12" i="16"/>
  <c r="M12" i="16"/>
  <c r="L12" i="16"/>
  <c r="K12" i="16"/>
  <c r="J12" i="16"/>
  <c r="I12" i="16"/>
  <c r="H12" i="16"/>
  <c r="G12" i="16"/>
  <c r="F12" i="16"/>
  <c r="E12" i="16"/>
  <c r="D12" i="16"/>
  <c r="C12" i="16"/>
  <c r="R11" i="16"/>
  <c r="Q11" i="16"/>
  <c r="P11" i="16"/>
  <c r="O11" i="16"/>
  <c r="N11" i="16"/>
  <c r="M11" i="16"/>
  <c r="L11" i="16"/>
  <c r="K11" i="16"/>
  <c r="J11" i="16"/>
  <c r="I11" i="16"/>
  <c r="H11" i="16"/>
  <c r="G11" i="16"/>
  <c r="F11" i="16"/>
  <c r="E11" i="16"/>
  <c r="D11" i="16"/>
  <c r="C11" i="16"/>
  <c r="R10" i="16"/>
  <c r="Q10" i="16"/>
  <c r="P10" i="16"/>
  <c r="O10" i="16"/>
  <c r="N10" i="16"/>
  <c r="M10" i="16"/>
  <c r="L10" i="16"/>
  <c r="K10" i="16"/>
  <c r="J10" i="16"/>
  <c r="I10" i="16"/>
  <c r="H10" i="16"/>
  <c r="G10" i="16"/>
  <c r="F10" i="16"/>
  <c r="E10" i="16"/>
  <c r="D10" i="16"/>
  <c r="C10" i="16"/>
  <c r="R9" i="16"/>
  <c r="Q9" i="16"/>
  <c r="P9" i="16"/>
  <c r="O9" i="16"/>
  <c r="N9" i="16"/>
  <c r="M9" i="16"/>
  <c r="L9" i="16"/>
  <c r="K9" i="16"/>
  <c r="J9" i="16"/>
  <c r="I9" i="16"/>
  <c r="H9" i="16"/>
  <c r="G9" i="16"/>
  <c r="F9" i="16"/>
  <c r="E9" i="16"/>
  <c r="D9" i="16"/>
  <c r="C9" i="16"/>
  <c r="R8" i="16"/>
  <c r="Q8" i="16"/>
  <c r="P8" i="16"/>
  <c r="O8" i="16"/>
  <c r="N8" i="16"/>
  <c r="M8" i="16"/>
  <c r="L8" i="16"/>
  <c r="K8" i="16"/>
  <c r="J8" i="16"/>
  <c r="I8" i="16"/>
  <c r="H8" i="16"/>
  <c r="G8" i="16"/>
  <c r="F8" i="16"/>
  <c r="E8" i="16"/>
  <c r="D8" i="16"/>
  <c r="C8" i="16"/>
  <c r="R7" i="16"/>
  <c r="Q7" i="16"/>
  <c r="P7" i="16"/>
  <c r="O7" i="16"/>
  <c r="N7" i="16"/>
  <c r="M7" i="16"/>
  <c r="L7" i="16"/>
  <c r="K7" i="16"/>
  <c r="J7" i="16"/>
  <c r="I7" i="16"/>
  <c r="H7" i="16"/>
  <c r="G7" i="16"/>
  <c r="F7" i="16"/>
  <c r="E7" i="16"/>
  <c r="D7" i="16"/>
  <c r="C7" i="16"/>
  <c r="R6" i="16"/>
  <c r="Q6" i="16"/>
  <c r="P6" i="16"/>
  <c r="O6" i="16"/>
  <c r="N6" i="16"/>
  <c r="M6" i="16"/>
  <c r="L6" i="16"/>
  <c r="K6" i="16"/>
  <c r="J6" i="16"/>
  <c r="I6" i="16"/>
  <c r="H6" i="16"/>
  <c r="G6" i="16"/>
  <c r="F6" i="16"/>
  <c r="E6" i="16"/>
  <c r="D6" i="16"/>
  <c r="C6" i="16"/>
  <c r="R5" i="16"/>
  <c r="Q5" i="16"/>
  <c r="P5" i="16"/>
  <c r="O5" i="16"/>
  <c r="N5" i="16"/>
  <c r="M5" i="16"/>
  <c r="L5" i="16"/>
  <c r="K5" i="16"/>
  <c r="J5" i="16"/>
  <c r="I5" i="16"/>
  <c r="H5" i="16"/>
  <c r="G5" i="16"/>
  <c r="F5" i="16"/>
  <c r="E5" i="16"/>
  <c r="D5" i="16"/>
  <c r="C5" i="16"/>
  <c r="R4" i="16"/>
  <c r="Q4" i="16"/>
  <c r="P4" i="16"/>
  <c r="O4" i="16"/>
  <c r="N4" i="16"/>
  <c r="M4" i="16"/>
  <c r="L4" i="16"/>
  <c r="K4" i="16"/>
  <c r="J4" i="16"/>
  <c r="I4" i="16"/>
  <c r="H4" i="16"/>
  <c r="G4" i="16"/>
  <c r="F4" i="16"/>
  <c r="E4" i="16"/>
  <c r="D4" i="16"/>
  <c r="C4" i="16"/>
  <c r="A4" i="16"/>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D4" i="13"/>
  <c r="AE4" i="13"/>
  <c r="AF4" i="13"/>
  <c r="AD5" i="13"/>
  <c r="AE5" i="13"/>
  <c r="AF5" i="13"/>
  <c r="AD6" i="13"/>
  <c r="AE6" i="13"/>
  <c r="AF6" i="13"/>
  <c r="AD7" i="13"/>
  <c r="AE7" i="13"/>
  <c r="AF7" i="13"/>
  <c r="AD8" i="13"/>
  <c r="AE8" i="13"/>
  <c r="AF8" i="13"/>
  <c r="AD9" i="13"/>
  <c r="AE9" i="13"/>
  <c r="AF9" i="13"/>
  <c r="AD10" i="13"/>
  <c r="AE10" i="13"/>
  <c r="AF10" i="13"/>
  <c r="AD11" i="13"/>
  <c r="AE11" i="13"/>
  <c r="AF11" i="13"/>
  <c r="AD12" i="13"/>
  <c r="AE12" i="13"/>
  <c r="AF12" i="13"/>
  <c r="AD13" i="13"/>
  <c r="AE13" i="13"/>
  <c r="AF13" i="13"/>
  <c r="AD14" i="13"/>
  <c r="AE14" i="13"/>
  <c r="AF14" i="13"/>
  <c r="AD15" i="13"/>
  <c r="AE15" i="13"/>
  <c r="AF15" i="13"/>
  <c r="AD16" i="13"/>
  <c r="AE16" i="13"/>
  <c r="AF16" i="13"/>
  <c r="AD17" i="13"/>
  <c r="AE17" i="13"/>
  <c r="AF17" i="13"/>
  <c r="AD18" i="13"/>
  <c r="AE18" i="13"/>
  <c r="AF18" i="13"/>
  <c r="AD19" i="13"/>
  <c r="AE19" i="13"/>
  <c r="AF19" i="13"/>
  <c r="AD20" i="13"/>
  <c r="AE20" i="13"/>
  <c r="AF20" i="13"/>
  <c r="AD21" i="13"/>
  <c r="AE21" i="13"/>
  <c r="AF21" i="13"/>
  <c r="AD22" i="13"/>
  <c r="AE22" i="13"/>
  <c r="AF22" i="13"/>
  <c r="AD23" i="13"/>
  <c r="AE23" i="13"/>
  <c r="AF23" i="13"/>
  <c r="AD24" i="13"/>
  <c r="AE24" i="13"/>
  <c r="AF24" i="13"/>
  <c r="AD25" i="13"/>
  <c r="AE25" i="13"/>
  <c r="AF25" i="13"/>
  <c r="AD26" i="13"/>
  <c r="AE26" i="13"/>
  <c r="AF26" i="13"/>
  <c r="AD27" i="13"/>
  <c r="AE27" i="13"/>
  <c r="AF27" i="13"/>
  <c r="AD28" i="13"/>
  <c r="AE28" i="13"/>
  <c r="AF28" i="13"/>
  <c r="AD29" i="13"/>
  <c r="AE29" i="13"/>
  <c r="AF29" i="13"/>
  <c r="AD30" i="13"/>
  <c r="AE30" i="13"/>
  <c r="AF30" i="13"/>
  <c r="AD31" i="13"/>
  <c r="AE31" i="13"/>
  <c r="AF31" i="13"/>
  <c r="AD32" i="13"/>
  <c r="AE32" i="13"/>
  <c r="AF32" i="13"/>
  <c r="AD33" i="13"/>
  <c r="AE33" i="13"/>
  <c r="AF33" i="13"/>
  <c r="AD34" i="13"/>
  <c r="AE34" i="13"/>
  <c r="AF34" i="13"/>
  <c r="AD35" i="13"/>
  <c r="AE35" i="13"/>
  <c r="AF35" i="13"/>
  <c r="AD36" i="13"/>
  <c r="AE36" i="13"/>
  <c r="AF36" i="13"/>
  <c r="AD37" i="13"/>
  <c r="AE37" i="13"/>
  <c r="AF37" i="13"/>
  <c r="AD38" i="13"/>
  <c r="AE38" i="13"/>
  <c r="AF38" i="13"/>
  <c r="AD39" i="13"/>
  <c r="AE39" i="13"/>
  <c r="AF39" i="13"/>
  <c r="AD40" i="13"/>
  <c r="AE40" i="13"/>
  <c r="AF40" i="13"/>
  <c r="AD41" i="13"/>
  <c r="AE41" i="13"/>
  <c r="AF41" i="13"/>
  <c r="AD42" i="13"/>
  <c r="AE42" i="13"/>
  <c r="AF42" i="13"/>
  <c r="AD43" i="13"/>
  <c r="AE43" i="13"/>
  <c r="AF43" i="13"/>
  <c r="AD44" i="13"/>
  <c r="AE44" i="13"/>
  <c r="AF44" i="13"/>
  <c r="AD45" i="13"/>
  <c r="AE45" i="13"/>
  <c r="AF45" i="13"/>
  <c r="AD46" i="13"/>
  <c r="AE46" i="13"/>
  <c r="AF46" i="13"/>
  <c r="AD47" i="13"/>
  <c r="AE47" i="13"/>
  <c r="AF47" i="13"/>
  <c r="AD48" i="13"/>
  <c r="AE48" i="13"/>
  <c r="AF48" i="13"/>
  <c r="AD49" i="13"/>
  <c r="AE49" i="13"/>
  <c r="AF49" i="13"/>
  <c r="AD50" i="13"/>
  <c r="AE50" i="13"/>
  <c r="AF50" i="13"/>
  <c r="AD51" i="13"/>
  <c r="AE51" i="13"/>
  <c r="AF51" i="13"/>
  <c r="AD52" i="13"/>
  <c r="AE52" i="13"/>
  <c r="AF52" i="13"/>
  <c r="AD53" i="13"/>
  <c r="AE53" i="13"/>
  <c r="AF53" i="13"/>
  <c r="AD54" i="13"/>
  <c r="AE54" i="13"/>
  <c r="AF54" i="13"/>
  <c r="AD55" i="13"/>
  <c r="AE55" i="13"/>
  <c r="AF55" i="13"/>
  <c r="AE2" i="13"/>
  <c r="AF2" i="13"/>
  <c r="AE3" i="13"/>
  <c r="AF3" i="13"/>
  <c r="AD2" i="13"/>
  <c r="AD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3" i="13"/>
  <c r="A1386" i="12"/>
  <c r="B1386" i="12"/>
  <c r="C1386" i="12"/>
  <c r="D1386" i="12"/>
  <c r="E1386" i="12"/>
  <c r="F1386" i="12"/>
  <c r="A1387" i="12"/>
  <c r="B1387" i="12"/>
  <c r="C1387" i="12"/>
  <c r="D1387" i="12"/>
  <c r="E1387" i="12"/>
  <c r="F1387" i="12"/>
  <c r="A1380" i="12"/>
  <c r="B1380" i="12"/>
  <c r="C1380" i="12"/>
  <c r="D1380" i="12"/>
  <c r="E1380" i="12"/>
  <c r="F1380" i="12"/>
  <c r="A1381" i="12"/>
  <c r="A1382" i="12" s="1"/>
  <c r="A1383" i="12" s="1"/>
  <c r="A1384" i="12" s="1"/>
  <c r="A1385" i="12" s="1"/>
  <c r="B1381" i="12"/>
  <c r="C1381" i="12"/>
  <c r="D1381" i="12"/>
  <c r="E1381" i="12"/>
  <c r="F1381" i="12"/>
  <c r="B1382" i="12"/>
  <c r="C1382" i="12"/>
  <c r="D1382" i="12"/>
  <c r="E1382" i="12"/>
  <c r="F1382" i="12"/>
  <c r="B1383" i="12"/>
  <c r="C1383" i="12"/>
  <c r="D1383" i="12"/>
  <c r="E1383" i="12"/>
  <c r="F1383" i="12"/>
  <c r="B1384" i="12"/>
  <c r="C1384" i="12"/>
  <c r="D1384" i="12"/>
  <c r="E1384" i="12"/>
  <c r="F1384" i="12"/>
  <c r="B1385" i="12"/>
  <c r="C1385" i="12"/>
  <c r="D1385" i="12"/>
  <c r="E1385" i="12"/>
  <c r="F1385" i="12"/>
  <c r="A1373" i="12"/>
  <c r="B1373" i="12"/>
  <c r="C1373" i="12"/>
  <c r="D1373" i="12"/>
  <c r="E1373" i="12"/>
  <c r="F1373" i="12"/>
  <c r="A1374" i="12"/>
  <c r="A1375" i="12" s="1"/>
  <c r="A1376" i="12" s="1"/>
  <c r="A1377" i="12" s="1"/>
  <c r="A1378" i="12" s="1"/>
  <c r="A1379" i="12" s="1"/>
  <c r="B1374" i="12"/>
  <c r="C1374" i="12"/>
  <c r="D1374" i="12"/>
  <c r="E1374" i="12"/>
  <c r="F1374" i="12"/>
  <c r="B1375" i="12"/>
  <c r="C1375" i="12"/>
  <c r="D1375" i="12"/>
  <c r="E1375" i="12"/>
  <c r="F1375" i="12"/>
  <c r="B1376" i="12"/>
  <c r="C1376" i="12"/>
  <c r="D1376" i="12"/>
  <c r="E1376" i="12"/>
  <c r="F1376" i="12"/>
  <c r="B1377" i="12"/>
  <c r="C1377" i="12"/>
  <c r="D1377" i="12"/>
  <c r="E1377" i="12"/>
  <c r="F1377" i="12"/>
  <c r="B1378" i="12"/>
  <c r="C1378" i="12"/>
  <c r="D1378" i="12"/>
  <c r="E1378" i="12"/>
  <c r="F1378" i="12"/>
  <c r="B1379" i="12"/>
  <c r="C1379" i="12"/>
  <c r="D1379" i="12"/>
  <c r="E1379" i="12"/>
  <c r="F1379" i="12"/>
  <c r="A1351" i="12"/>
  <c r="B1351" i="12"/>
  <c r="C1351" i="12"/>
  <c r="D1351" i="12"/>
  <c r="E1351" i="12"/>
  <c r="F1351" i="12"/>
  <c r="A1352" i="12"/>
  <c r="B1352" i="12"/>
  <c r="C1352" i="12"/>
  <c r="D1352" i="12"/>
  <c r="E1352" i="12"/>
  <c r="F1352" i="12"/>
  <c r="A1353" i="12"/>
  <c r="A1354" i="12" s="1"/>
  <c r="A1355" i="12" s="1"/>
  <c r="A1356" i="12" s="1"/>
  <c r="A1357" i="12" s="1"/>
  <c r="A1358" i="12" s="1"/>
  <c r="A1359" i="12" s="1"/>
  <c r="A1360" i="12" s="1"/>
  <c r="A1361" i="12" s="1"/>
  <c r="A1362" i="12" s="1"/>
  <c r="A1363" i="12" s="1"/>
  <c r="A1364" i="12" s="1"/>
  <c r="A1365" i="12" s="1"/>
  <c r="A1366" i="12" s="1"/>
  <c r="A1367" i="12" s="1"/>
  <c r="A1368" i="12" s="1"/>
  <c r="A1369" i="12" s="1"/>
  <c r="A1370" i="12" s="1"/>
  <c r="A1371" i="12" s="1"/>
  <c r="A1372" i="12" s="1"/>
  <c r="B1353" i="12"/>
  <c r="C1353" i="12"/>
  <c r="D1353" i="12"/>
  <c r="E1353" i="12"/>
  <c r="F1353" i="12"/>
  <c r="B1354" i="12"/>
  <c r="C1354" i="12"/>
  <c r="D1354" i="12"/>
  <c r="E1354" i="12"/>
  <c r="F1354" i="12"/>
  <c r="B1355" i="12"/>
  <c r="C1355" i="12"/>
  <c r="D1355" i="12"/>
  <c r="E1355" i="12"/>
  <c r="F1355" i="12"/>
  <c r="B1356" i="12"/>
  <c r="C1356" i="12"/>
  <c r="D1356" i="12"/>
  <c r="E1356" i="12"/>
  <c r="F1356" i="12"/>
  <c r="B1357" i="12"/>
  <c r="C1357" i="12"/>
  <c r="D1357" i="12"/>
  <c r="E1357" i="12"/>
  <c r="F1357" i="12"/>
  <c r="B1358" i="12"/>
  <c r="C1358" i="12"/>
  <c r="D1358" i="12"/>
  <c r="E1358" i="12"/>
  <c r="F1358" i="12"/>
  <c r="B1359" i="12"/>
  <c r="C1359" i="12"/>
  <c r="D1359" i="12"/>
  <c r="E1359" i="12"/>
  <c r="F1359" i="12"/>
  <c r="B1360" i="12"/>
  <c r="C1360" i="12"/>
  <c r="D1360" i="12"/>
  <c r="E1360" i="12"/>
  <c r="F1360" i="12"/>
  <c r="B1361" i="12"/>
  <c r="C1361" i="12"/>
  <c r="D1361" i="12"/>
  <c r="E1361" i="12"/>
  <c r="F1361" i="12"/>
  <c r="B1362" i="12"/>
  <c r="C1362" i="12"/>
  <c r="D1362" i="12"/>
  <c r="E1362" i="12"/>
  <c r="F1362" i="12"/>
  <c r="B1363" i="12"/>
  <c r="C1363" i="12"/>
  <c r="D1363" i="12"/>
  <c r="E1363" i="12"/>
  <c r="F1363" i="12"/>
  <c r="B1364" i="12"/>
  <c r="C1364" i="12"/>
  <c r="D1364" i="12"/>
  <c r="E1364" i="12"/>
  <c r="F1364" i="12"/>
  <c r="B1365" i="12"/>
  <c r="C1365" i="12"/>
  <c r="D1365" i="12"/>
  <c r="E1365" i="12"/>
  <c r="F1365" i="12"/>
  <c r="B1366" i="12"/>
  <c r="C1366" i="12"/>
  <c r="D1366" i="12"/>
  <c r="E1366" i="12"/>
  <c r="F1366" i="12"/>
  <c r="B1367" i="12"/>
  <c r="C1367" i="12"/>
  <c r="D1367" i="12"/>
  <c r="E1367" i="12"/>
  <c r="F1367" i="12"/>
  <c r="B1368" i="12"/>
  <c r="C1368" i="12"/>
  <c r="D1368" i="12"/>
  <c r="E1368" i="12"/>
  <c r="F1368" i="12"/>
  <c r="B1369" i="12"/>
  <c r="C1369" i="12"/>
  <c r="D1369" i="12"/>
  <c r="E1369" i="12"/>
  <c r="F1369" i="12"/>
  <c r="B1370" i="12"/>
  <c r="C1370" i="12"/>
  <c r="D1370" i="12"/>
  <c r="E1370" i="12"/>
  <c r="F1370" i="12"/>
  <c r="B1371" i="12"/>
  <c r="C1371" i="12"/>
  <c r="D1371" i="12"/>
  <c r="E1371" i="12"/>
  <c r="F1371" i="12"/>
  <c r="B1372" i="12"/>
  <c r="C1372" i="12"/>
  <c r="D1372" i="12"/>
  <c r="E1372" i="12"/>
  <c r="F1372" i="12"/>
  <c r="A1339" i="12"/>
  <c r="B1339" i="12"/>
  <c r="C1339" i="12"/>
  <c r="D1339" i="12"/>
  <c r="E1339" i="12"/>
  <c r="F1339" i="12"/>
  <c r="A1340" i="12"/>
  <c r="A1341" i="12" s="1"/>
  <c r="A1342" i="12" s="1"/>
  <c r="A1343" i="12" s="1"/>
  <c r="A1344" i="12" s="1"/>
  <c r="A1345" i="12" s="1"/>
  <c r="A1346" i="12" s="1"/>
  <c r="A1347" i="12" s="1"/>
  <c r="A1348" i="12" s="1"/>
  <c r="A1349" i="12" s="1"/>
  <c r="A1350" i="12" s="1"/>
  <c r="B1340" i="12"/>
  <c r="C1340" i="12"/>
  <c r="D1340" i="12"/>
  <c r="E1340" i="12"/>
  <c r="F1340" i="12"/>
  <c r="B1341" i="12"/>
  <c r="C1341" i="12"/>
  <c r="D1341" i="12"/>
  <c r="E1341" i="12"/>
  <c r="F1341" i="12"/>
  <c r="B1342" i="12"/>
  <c r="C1342" i="12"/>
  <c r="D1342" i="12"/>
  <c r="E1342" i="12"/>
  <c r="F1342" i="12"/>
  <c r="B1343" i="12"/>
  <c r="C1343" i="12"/>
  <c r="D1343" i="12"/>
  <c r="E1343" i="12"/>
  <c r="F1343" i="12"/>
  <c r="B1344" i="12"/>
  <c r="C1344" i="12"/>
  <c r="D1344" i="12"/>
  <c r="E1344" i="12"/>
  <c r="F1344" i="12"/>
  <c r="B1345" i="12"/>
  <c r="C1345" i="12"/>
  <c r="D1345" i="12"/>
  <c r="E1345" i="12"/>
  <c r="F1345" i="12"/>
  <c r="B1346" i="12"/>
  <c r="C1346" i="12"/>
  <c r="D1346" i="12"/>
  <c r="E1346" i="12"/>
  <c r="F1346" i="12"/>
  <c r="B1347" i="12"/>
  <c r="C1347" i="12"/>
  <c r="D1347" i="12"/>
  <c r="E1347" i="12"/>
  <c r="F1347" i="12"/>
  <c r="B1348" i="12"/>
  <c r="C1348" i="12"/>
  <c r="D1348" i="12"/>
  <c r="E1348" i="12"/>
  <c r="F1348" i="12"/>
  <c r="B1349" i="12"/>
  <c r="C1349" i="12"/>
  <c r="D1349" i="12"/>
  <c r="E1349" i="12"/>
  <c r="F1349" i="12"/>
  <c r="B1350" i="12"/>
  <c r="C1350" i="12"/>
  <c r="D1350" i="12"/>
  <c r="E1350" i="12"/>
  <c r="F1350" i="12"/>
  <c r="B39" i="12"/>
  <c r="C39" i="12"/>
  <c r="D39" i="12"/>
  <c r="E39" i="12"/>
  <c r="F39" i="12"/>
  <c r="B40" i="12"/>
  <c r="C40" i="12"/>
  <c r="D40" i="12"/>
  <c r="E40" i="12"/>
  <c r="F40" i="12"/>
  <c r="B41" i="12"/>
  <c r="C41" i="12"/>
  <c r="D41" i="12"/>
  <c r="E41" i="12"/>
  <c r="F41" i="12"/>
  <c r="B42" i="12"/>
  <c r="C42" i="12"/>
  <c r="D42" i="12"/>
  <c r="E42" i="12"/>
  <c r="F42" i="12"/>
  <c r="B43" i="12"/>
  <c r="C43" i="12"/>
  <c r="D43" i="12"/>
  <c r="E43" i="12"/>
  <c r="F43" i="12"/>
  <c r="B44" i="12"/>
  <c r="C44" i="12"/>
  <c r="D44" i="12"/>
  <c r="E44" i="12"/>
  <c r="F44" i="12"/>
  <c r="B45" i="12"/>
  <c r="C45" i="12"/>
  <c r="D45" i="12"/>
  <c r="E45" i="12"/>
  <c r="F45" i="12"/>
  <c r="B46" i="12"/>
  <c r="C46" i="12"/>
  <c r="D46" i="12"/>
  <c r="E46" i="12"/>
  <c r="F46" i="12"/>
  <c r="B47" i="12"/>
  <c r="C47" i="12"/>
  <c r="D47" i="12"/>
  <c r="E47" i="12"/>
  <c r="F47" i="12"/>
  <c r="B48" i="12"/>
  <c r="C48" i="12"/>
  <c r="D48" i="12"/>
  <c r="E48" i="12"/>
  <c r="F48" i="12"/>
  <c r="B49" i="12"/>
  <c r="C49" i="12"/>
  <c r="D49" i="12"/>
  <c r="E49" i="12"/>
  <c r="F49" i="12"/>
  <c r="B50" i="12"/>
  <c r="C50" i="12"/>
  <c r="D50" i="12"/>
  <c r="E50" i="12"/>
  <c r="F50" i="12"/>
  <c r="B51" i="12"/>
  <c r="C51" i="12"/>
  <c r="D51" i="12"/>
  <c r="E51" i="12"/>
  <c r="F51" i="12"/>
  <c r="B52" i="12"/>
  <c r="C52" i="12"/>
  <c r="D52" i="12"/>
  <c r="E52" i="12"/>
  <c r="F52" i="12"/>
  <c r="B53" i="12"/>
  <c r="C53" i="12"/>
  <c r="D53" i="12"/>
  <c r="E53" i="12"/>
  <c r="F53" i="12"/>
  <c r="B54" i="12"/>
  <c r="C54" i="12"/>
  <c r="D54" i="12"/>
  <c r="E54" i="12"/>
  <c r="F54" i="12"/>
  <c r="B55" i="12"/>
  <c r="C55" i="12"/>
  <c r="D55" i="12"/>
  <c r="E55" i="12"/>
  <c r="F55" i="12"/>
  <c r="B56" i="12"/>
  <c r="C56" i="12"/>
  <c r="D56" i="12"/>
  <c r="E56" i="12"/>
  <c r="F56" i="12"/>
  <c r="B57" i="12"/>
  <c r="C57" i="12"/>
  <c r="D57" i="12"/>
  <c r="E57" i="12"/>
  <c r="F57" i="12"/>
  <c r="B58" i="12"/>
  <c r="C58" i="12"/>
  <c r="D58" i="12"/>
  <c r="E58" i="12"/>
  <c r="F58" i="12"/>
  <c r="B59" i="12"/>
  <c r="C59" i="12"/>
  <c r="D59" i="12"/>
  <c r="E59" i="12"/>
  <c r="F59" i="12"/>
  <c r="B60" i="12"/>
  <c r="C60" i="12"/>
  <c r="D60" i="12"/>
  <c r="E60" i="12"/>
  <c r="F60" i="12"/>
  <c r="B61" i="12"/>
  <c r="C61" i="12"/>
  <c r="D61" i="12"/>
  <c r="E61" i="12"/>
  <c r="F61" i="12"/>
  <c r="B62" i="12"/>
  <c r="C62" i="12"/>
  <c r="D62" i="12"/>
  <c r="E62" i="12"/>
  <c r="F62" i="12"/>
  <c r="B63" i="12"/>
  <c r="C63" i="12"/>
  <c r="D63" i="12"/>
  <c r="E63" i="12"/>
  <c r="F63" i="12"/>
  <c r="B64" i="12"/>
  <c r="C64" i="12"/>
  <c r="D64" i="12"/>
  <c r="E64" i="12"/>
  <c r="F64" i="12"/>
  <c r="B65" i="12"/>
  <c r="C65" i="12"/>
  <c r="D65" i="12"/>
  <c r="E65" i="12"/>
  <c r="F65" i="12"/>
  <c r="B66" i="12"/>
  <c r="C66" i="12"/>
  <c r="D66" i="12"/>
  <c r="E66" i="12"/>
  <c r="F66" i="12"/>
  <c r="B67" i="12"/>
  <c r="C67" i="12"/>
  <c r="D67" i="12"/>
  <c r="E67" i="12"/>
  <c r="F67" i="12"/>
  <c r="B68" i="12"/>
  <c r="C68" i="12"/>
  <c r="D68" i="12"/>
  <c r="E68" i="12"/>
  <c r="F68" i="12"/>
  <c r="B69" i="12"/>
  <c r="C69" i="12"/>
  <c r="D69" i="12"/>
  <c r="E69" i="12"/>
  <c r="F69" i="12"/>
  <c r="B70" i="12"/>
  <c r="C70" i="12"/>
  <c r="D70" i="12"/>
  <c r="E70" i="12"/>
  <c r="F70" i="12"/>
  <c r="B71" i="12"/>
  <c r="C71" i="12"/>
  <c r="D71" i="12"/>
  <c r="E71" i="12"/>
  <c r="F71" i="12"/>
  <c r="B72" i="12"/>
  <c r="C72" i="12"/>
  <c r="D72" i="12"/>
  <c r="E72" i="12"/>
  <c r="F72" i="12"/>
  <c r="B73" i="12"/>
  <c r="C73" i="12"/>
  <c r="D73" i="12"/>
  <c r="E73" i="12"/>
  <c r="F73" i="12"/>
  <c r="B74" i="12"/>
  <c r="C74" i="12"/>
  <c r="D74" i="12"/>
  <c r="E74" i="12"/>
  <c r="F74" i="12"/>
  <c r="B75" i="12"/>
  <c r="C75" i="12"/>
  <c r="D75" i="12"/>
  <c r="E75" i="12"/>
  <c r="F75" i="12"/>
  <c r="B76" i="12"/>
  <c r="C76" i="12"/>
  <c r="D76" i="12"/>
  <c r="E76" i="12"/>
  <c r="F76" i="12"/>
  <c r="B77" i="12"/>
  <c r="C77" i="12"/>
  <c r="D77" i="12"/>
  <c r="E77" i="12"/>
  <c r="F77" i="12"/>
  <c r="B78" i="12"/>
  <c r="C78" i="12"/>
  <c r="D78" i="12"/>
  <c r="E78" i="12"/>
  <c r="F78" i="12"/>
  <c r="B79" i="12"/>
  <c r="C79" i="12"/>
  <c r="D79" i="12"/>
  <c r="E79" i="12"/>
  <c r="F79" i="12"/>
  <c r="B80" i="12"/>
  <c r="C80" i="12"/>
  <c r="D80" i="12"/>
  <c r="E80" i="12"/>
  <c r="F80" i="12"/>
  <c r="B81" i="12"/>
  <c r="C81" i="12"/>
  <c r="D81" i="12"/>
  <c r="E81" i="12"/>
  <c r="F81" i="12"/>
  <c r="B82" i="12"/>
  <c r="C82" i="12"/>
  <c r="D82" i="12"/>
  <c r="E82" i="12"/>
  <c r="F82" i="12"/>
  <c r="B83" i="12"/>
  <c r="C83" i="12"/>
  <c r="D83" i="12"/>
  <c r="E83" i="12"/>
  <c r="F83" i="12"/>
  <c r="B84" i="12"/>
  <c r="C84" i="12"/>
  <c r="D84" i="12"/>
  <c r="E84" i="12"/>
  <c r="F84" i="12"/>
  <c r="B85" i="12"/>
  <c r="C85" i="12"/>
  <c r="D85" i="12"/>
  <c r="E85" i="12"/>
  <c r="F85" i="12"/>
  <c r="B86" i="12"/>
  <c r="C86" i="12"/>
  <c r="D86" i="12"/>
  <c r="E86" i="12"/>
  <c r="F86" i="12"/>
  <c r="B87" i="12"/>
  <c r="C87" i="12"/>
  <c r="D87" i="12"/>
  <c r="E87" i="12"/>
  <c r="F87" i="12"/>
  <c r="B88" i="12"/>
  <c r="C88" i="12"/>
  <c r="D88" i="12"/>
  <c r="E88" i="12"/>
  <c r="F88" i="12"/>
  <c r="B89" i="12"/>
  <c r="C89" i="12"/>
  <c r="D89" i="12"/>
  <c r="E89" i="12"/>
  <c r="F89" i="12"/>
  <c r="B90" i="12"/>
  <c r="C90" i="12"/>
  <c r="D90" i="12"/>
  <c r="E90" i="12"/>
  <c r="F90" i="12"/>
  <c r="B91" i="12"/>
  <c r="C91" i="12"/>
  <c r="D91" i="12"/>
  <c r="E91" i="12"/>
  <c r="F91" i="12"/>
  <c r="B92" i="12"/>
  <c r="C92" i="12"/>
  <c r="D92" i="12"/>
  <c r="E92" i="12"/>
  <c r="F92" i="12"/>
  <c r="B93" i="12"/>
  <c r="C93" i="12"/>
  <c r="D93" i="12"/>
  <c r="E93" i="12"/>
  <c r="F93" i="12"/>
  <c r="B94" i="12"/>
  <c r="C94" i="12"/>
  <c r="D94" i="12"/>
  <c r="E94" i="12"/>
  <c r="F94" i="12"/>
  <c r="B95" i="12"/>
  <c r="C95" i="12"/>
  <c r="D95" i="12"/>
  <c r="E95" i="12"/>
  <c r="F95" i="12"/>
  <c r="B96" i="12"/>
  <c r="C96" i="12"/>
  <c r="D96" i="12"/>
  <c r="E96" i="12"/>
  <c r="F96" i="12"/>
  <c r="B97" i="12"/>
  <c r="C97" i="12"/>
  <c r="D97" i="12"/>
  <c r="E97" i="12"/>
  <c r="F97" i="12"/>
  <c r="B98" i="12"/>
  <c r="C98" i="12"/>
  <c r="D98" i="12"/>
  <c r="E98" i="12"/>
  <c r="F98" i="12"/>
  <c r="B99" i="12"/>
  <c r="C99" i="12"/>
  <c r="D99" i="12"/>
  <c r="E99" i="12"/>
  <c r="F99" i="12"/>
  <c r="B100" i="12"/>
  <c r="C100" i="12"/>
  <c r="D100" i="12"/>
  <c r="E100" i="12"/>
  <c r="F100" i="12"/>
  <c r="B101" i="12"/>
  <c r="C101" i="12"/>
  <c r="D101" i="12"/>
  <c r="E101" i="12"/>
  <c r="F101" i="12"/>
  <c r="B102" i="12"/>
  <c r="C102" i="12"/>
  <c r="D102" i="12"/>
  <c r="E102" i="12"/>
  <c r="F102" i="12"/>
  <c r="B103" i="12"/>
  <c r="C103" i="12"/>
  <c r="D103" i="12"/>
  <c r="E103" i="12"/>
  <c r="F103" i="12"/>
  <c r="B104" i="12"/>
  <c r="C104" i="12"/>
  <c r="D104" i="12"/>
  <c r="E104" i="12"/>
  <c r="F104" i="12"/>
  <c r="B105" i="12"/>
  <c r="C105" i="12"/>
  <c r="D105" i="12"/>
  <c r="E105" i="12"/>
  <c r="F105" i="12"/>
  <c r="B106" i="12"/>
  <c r="C106" i="12"/>
  <c r="D106" i="12"/>
  <c r="E106" i="12"/>
  <c r="F106" i="12"/>
  <c r="B107" i="12"/>
  <c r="C107" i="12"/>
  <c r="D107" i="12"/>
  <c r="E107" i="12"/>
  <c r="F107" i="12"/>
  <c r="B108" i="12"/>
  <c r="C108" i="12"/>
  <c r="D108" i="12"/>
  <c r="E108" i="12"/>
  <c r="F108" i="12"/>
  <c r="B109" i="12"/>
  <c r="C109" i="12"/>
  <c r="D109" i="12"/>
  <c r="E109" i="12"/>
  <c r="F109" i="12"/>
  <c r="B110" i="12"/>
  <c r="C110" i="12"/>
  <c r="D110" i="12"/>
  <c r="E110" i="12"/>
  <c r="F110" i="12"/>
  <c r="B111" i="12"/>
  <c r="C111" i="12"/>
  <c r="D111" i="12"/>
  <c r="E111" i="12"/>
  <c r="F111" i="12"/>
  <c r="B112" i="12"/>
  <c r="C112" i="12"/>
  <c r="D112" i="12"/>
  <c r="E112" i="12"/>
  <c r="F112" i="12"/>
  <c r="B113" i="12"/>
  <c r="C113" i="12"/>
  <c r="D113" i="12"/>
  <c r="E113" i="12"/>
  <c r="F113" i="12"/>
  <c r="B114" i="12"/>
  <c r="C114" i="12"/>
  <c r="D114" i="12"/>
  <c r="E114" i="12"/>
  <c r="F114" i="12"/>
  <c r="B115" i="12"/>
  <c r="C115" i="12"/>
  <c r="D115" i="12"/>
  <c r="E115" i="12"/>
  <c r="F115" i="12"/>
  <c r="B116" i="12"/>
  <c r="C116" i="12"/>
  <c r="D116" i="12"/>
  <c r="E116" i="12"/>
  <c r="F116" i="12"/>
  <c r="B117" i="12"/>
  <c r="C117" i="12"/>
  <c r="D117" i="12"/>
  <c r="E117" i="12"/>
  <c r="F117" i="12"/>
  <c r="B118" i="12"/>
  <c r="C118" i="12"/>
  <c r="D118" i="12"/>
  <c r="E118" i="12"/>
  <c r="F118" i="12"/>
  <c r="B119" i="12"/>
  <c r="C119" i="12"/>
  <c r="D119" i="12"/>
  <c r="E119" i="12"/>
  <c r="F119" i="12"/>
  <c r="B120" i="12"/>
  <c r="C120" i="12"/>
  <c r="D120" i="12"/>
  <c r="E120" i="12"/>
  <c r="F120" i="12"/>
  <c r="B121" i="12"/>
  <c r="C121" i="12"/>
  <c r="D121" i="12"/>
  <c r="E121" i="12"/>
  <c r="F121" i="12"/>
  <c r="B122" i="12"/>
  <c r="C122" i="12"/>
  <c r="D122" i="12"/>
  <c r="E122" i="12"/>
  <c r="F122" i="12"/>
  <c r="B123" i="12"/>
  <c r="C123" i="12"/>
  <c r="D123" i="12"/>
  <c r="E123" i="12"/>
  <c r="F123" i="12"/>
  <c r="B124" i="12"/>
  <c r="C124" i="12"/>
  <c r="D124" i="12"/>
  <c r="E124" i="12"/>
  <c r="F124" i="12"/>
  <c r="B125" i="12"/>
  <c r="C125" i="12"/>
  <c r="D125" i="12"/>
  <c r="E125" i="12"/>
  <c r="F125" i="12"/>
  <c r="B126" i="12"/>
  <c r="C126" i="12"/>
  <c r="D126" i="12"/>
  <c r="E126" i="12"/>
  <c r="F126" i="12"/>
  <c r="B127" i="12"/>
  <c r="C127" i="12"/>
  <c r="D127" i="12"/>
  <c r="E127" i="12"/>
  <c r="F127" i="12"/>
  <c r="B128" i="12"/>
  <c r="C128" i="12"/>
  <c r="D128" i="12"/>
  <c r="E128" i="12"/>
  <c r="F128" i="12"/>
  <c r="B129" i="12"/>
  <c r="C129" i="12"/>
  <c r="D129" i="12"/>
  <c r="E129" i="12"/>
  <c r="F129" i="12"/>
  <c r="B130" i="12"/>
  <c r="C130" i="12"/>
  <c r="D130" i="12"/>
  <c r="E130" i="12"/>
  <c r="F130" i="12"/>
  <c r="B131" i="12"/>
  <c r="C131" i="12"/>
  <c r="D131" i="12"/>
  <c r="E131" i="12"/>
  <c r="F131" i="12"/>
  <c r="B132" i="12"/>
  <c r="C132" i="12"/>
  <c r="D132" i="12"/>
  <c r="E132" i="12"/>
  <c r="F132" i="12"/>
  <c r="B133" i="12"/>
  <c r="C133" i="12"/>
  <c r="D133" i="12"/>
  <c r="E133" i="12"/>
  <c r="F133" i="12"/>
  <c r="B134" i="12"/>
  <c r="C134" i="12"/>
  <c r="D134" i="12"/>
  <c r="E134" i="12"/>
  <c r="F134" i="12"/>
  <c r="B135" i="12"/>
  <c r="C135" i="12"/>
  <c r="D135" i="12"/>
  <c r="E135" i="12"/>
  <c r="F135" i="12"/>
  <c r="B136" i="12"/>
  <c r="C136" i="12"/>
  <c r="D136" i="12"/>
  <c r="E136" i="12"/>
  <c r="F136" i="12"/>
  <c r="B137" i="12"/>
  <c r="C137" i="12"/>
  <c r="D137" i="12"/>
  <c r="E137" i="12"/>
  <c r="F137" i="12"/>
  <c r="B138" i="12"/>
  <c r="C138" i="12"/>
  <c r="D138" i="12"/>
  <c r="E138" i="12"/>
  <c r="F138" i="12"/>
  <c r="B139" i="12"/>
  <c r="C139" i="12"/>
  <c r="D139" i="12"/>
  <c r="E139" i="12"/>
  <c r="F139" i="12"/>
  <c r="B140" i="12"/>
  <c r="C140" i="12"/>
  <c r="D140" i="12"/>
  <c r="E140" i="12"/>
  <c r="F140" i="12"/>
  <c r="B141" i="12"/>
  <c r="C141" i="12"/>
  <c r="D141" i="12"/>
  <c r="E141" i="12"/>
  <c r="F141" i="12"/>
  <c r="B142" i="12"/>
  <c r="C142" i="12"/>
  <c r="D142" i="12"/>
  <c r="E142" i="12"/>
  <c r="F142" i="12"/>
  <c r="B143" i="12"/>
  <c r="C143" i="12"/>
  <c r="D143" i="12"/>
  <c r="E143" i="12"/>
  <c r="F143" i="12"/>
  <c r="B144" i="12"/>
  <c r="C144" i="12"/>
  <c r="D144" i="12"/>
  <c r="E144" i="12"/>
  <c r="F144" i="12"/>
  <c r="B145" i="12"/>
  <c r="C145" i="12"/>
  <c r="D145" i="12"/>
  <c r="E145" i="12"/>
  <c r="F145" i="12"/>
  <c r="B146" i="12"/>
  <c r="C146" i="12"/>
  <c r="D146" i="12"/>
  <c r="E146" i="12"/>
  <c r="F146" i="12"/>
  <c r="B147" i="12"/>
  <c r="C147" i="12"/>
  <c r="D147" i="12"/>
  <c r="E147" i="12"/>
  <c r="F147" i="12"/>
  <c r="B148" i="12"/>
  <c r="C148" i="12"/>
  <c r="D148" i="12"/>
  <c r="E148" i="12"/>
  <c r="F148" i="12"/>
  <c r="B149" i="12"/>
  <c r="C149" i="12"/>
  <c r="D149" i="12"/>
  <c r="E149" i="12"/>
  <c r="F149" i="12"/>
  <c r="B150" i="12"/>
  <c r="C150" i="12"/>
  <c r="D150" i="12"/>
  <c r="E150" i="12"/>
  <c r="F150" i="12"/>
  <c r="B151" i="12"/>
  <c r="C151" i="12"/>
  <c r="D151" i="12"/>
  <c r="E151" i="12"/>
  <c r="F151" i="12"/>
  <c r="B152" i="12"/>
  <c r="C152" i="12"/>
  <c r="D152" i="12"/>
  <c r="E152" i="12"/>
  <c r="F152" i="12"/>
  <c r="B153" i="12"/>
  <c r="C153" i="12"/>
  <c r="D153" i="12"/>
  <c r="E153" i="12"/>
  <c r="F153" i="12"/>
  <c r="B154" i="12"/>
  <c r="C154" i="12"/>
  <c r="D154" i="12"/>
  <c r="E154" i="12"/>
  <c r="F154" i="12"/>
  <c r="B155" i="12"/>
  <c r="C155" i="12"/>
  <c r="D155" i="12"/>
  <c r="E155" i="12"/>
  <c r="F155" i="12"/>
  <c r="B156" i="12"/>
  <c r="C156" i="12"/>
  <c r="D156" i="12"/>
  <c r="E156" i="12"/>
  <c r="F156" i="12"/>
  <c r="B157" i="12"/>
  <c r="C157" i="12"/>
  <c r="D157" i="12"/>
  <c r="E157" i="12"/>
  <c r="F157" i="12"/>
  <c r="B158" i="12"/>
  <c r="C158" i="12"/>
  <c r="D158" i="12"/>
  <c r="E158" i="12"/>
  <c r="F158" i="12"/>
  <c r="B159" i="12"/>
  <c r="C159" i="12"/>
  <c r="D159" i="12"/>
  <c r="E159" i="12"/>
  <c r="F159" i="12"/>
  <c r="B160" i="12"/>
  <c r="C160" i="12"/>
  <c r="D160" i="12"/>
  <c r="E160" i="12"/>
  <c r="F160" i="12"/>
  <c r="B161" i="12"/>
  <c r="C161" i="12"/>
  <c r="D161" i="12"/>
  <c r="E161" i="12"/>
  <c r="F161" i="12"/>
  <c r="B162" i="12"/>
  <c r="C162" i="12"/>
  <c r="D162" i="12"/>
  <c r="E162" i="12"/>
  <c r="F162" i="12"/>
  <c r="B163" i="12"/>
  <c r="C163" i="12"/>
  <c r="D163" i="12"/>
  <c r="E163" i="12"/>
  <c r="F163" i="12"/>
  <c r="B164" i="12"/>
  <c r="C164" i="12"/>
  <c r="D164" i="12"/>
  <c r="E164" i="12"/>
  <c r="F164" i="12"/>
  <c r="B165" i="12"/>
  <c r="C165" i="12"/>
  <c r="D165" i="12"/>
  <c r="E165" i="12"/>
  <c r="F165" i="12"/>
  <c r="B166" i="12"/>
  <c r="C166" i="12"/>
  <c r="D166" i="12"/>
  <c r="E166" i="12"/>
  <c r="F166" i="12"/>
  <c r="B167" i="12"/>
  <c r="C167" i="12"/>
  <c r="D167" i="12"/>
  <c r="E167" i="12"/>
  <c r="F167" i="12"/>
  <c r="B168" i="12"/>
  <c r="C168" i="12"/>
  <c r="D168" i="12"/>
  <c r="E168" i="12"/>
  <c r="F168" i="12"/>
  <c r="B169" i="12"/>
  <c r="C169" i="12"/>
  <c r="D169" i="12"/>
  <c r="E169" i="12"/>
  <c r="F169" i="12"/>
  <c r="B170" i="12"/>
  <c r="C170" i="12"/>
  <c r="D170" i="12"/>
  <c r="E170" i="12"/>
  <c r="F170" i="12"/>
  <c r="B171" i="12"/>
  <c r="C171" i="12"/>
  <c r="D171" i="12"/>
  <c r="E171" i="12"/>
  <c r="F171" i="12"/>
  <c r="B172" i="12"/>
  <c r="C172" i="12"/>
  <c r="D172" i="12"/>
  <c r="E172" i="12"/>
  <c r="F172" i="12"/>
  <c r="B173" i="12"/>
  <c r="C173" i="12"/>
  <c r="D173" i="12"/>
  <c r="E173" i="12"/>
  <c r="F173" i="12"/>
  <c r="B174" i="12"/>
  <c r="C174" i="12"/>
  <c r="D174" i="12"/>
  <c r="E174" i="12"/>
  <c r="F174" i="12"/>
  <c r="B175" i="12"/>
  <c r="C175" i="12"/>
  <c r="D175" i="12"/>
  <c r="E175" i="12"/>
  <c r="F175" i="12"/>
  <c r="B176" i="12"/>
  <c r="C176" i="12"/>
  <c r="D176" i="12"/>
  <c r="E176" i="12"/>
  <c r="F176" i="12"/>
  <c r="B177" i="12"/>
  <c r="C177" i="12"/>
  <c r="D177" i="12"/>
  <c r="E177" i="12"/>
  <c r="F177" i="12"/>
  <c r="B178" i="12"/>
  <c r="C178" i="12"/>
  <c r="D178" i="12"/>
  <c r="E178" i="12"/>
  <c r="F178" i="12"/>
  <c r="B179" i="12"/>
  <c r="C179" i="12"/>
  <c r="D179" i="12"/>
  <c r="E179" i="12"/>
  <c r="F179" i="12"/>
  <c r="B180" i="12"/>
  <c r="C180" i="12"/>
  <c r="D180" i="12"/>
  <c r="E180" i="12"/>
  <c r="F180" i="12"/>
  <c r="B181" i="12"/>
  <c r="C181" i="12"/>
  <c r="D181" i="12"/>
  <c r="E181" i="12"/>
  <c r="F181" i="12"/>
  <c r="B182" i="12"/>
  <c r="C182" i="12"/>
  <c r="D182" i="12"/>
  <c r="E182" i="12"/>
  <c r="F182" i="12"/>
  <c r="B183" i="12"/>
  <c r="C183" i="12"/>
  <c r="D183" i="12"/>
  <c r="E183" i="12"/>
  <c r="F183" i="12"/>
  <c r="B184" i="12"/>
  <c r="C184" i="12"/>
  <c r="D184" i="12"/>
  <c r="E184" i="12"/>
  <c r="F184" i="12"/>
  <c r="B185" i="12"/>
  <c r="C185" i="12"/>
  <c r="D185" i="12"/>
  <c r="E185" i="12"/>
  <c r="F185" i="12"/>
  <c r="B186" i="12"/>
  <c r="C186" i="12"/>
  <c r="D186" i="12"/>
  <c r="E186" i="12"/>
  <c r="F186" i="12"/>
  <c r="B187" i="12"/>
  <c r="C187" i="12"/>
  <c r="D187" i="12"/>
  <c r="E187" i="12"/>
  <c r="F187" i="12"/>
  <c r="B188" i="12"/>
  <c r="C188" i="12"/>
  <c r="D188" i="12"/>
  <c r="E188" i="12"/>
  <c r="F188" i="12"/>
  <c r="B189" i="12"/>
  <c r="C189" i="12"/>
  <c r="D189" i="12"/>
  <c r="E189" i="12"/>
  <c r="F189" i="12"/>
  <c r="B190" i="12"/>
  <c r="C190" i="12"/>
  <c r="D190" i="12"/>
  <c r="E190" i="12"/>
  <c r="F190" i="12"/>
  <c r="B191" i="12"/>
  <c r="C191" i="12"/>
  <c r="D191" i="12"/>
  <c r="E191" i="12"/>
  <c r="F191" i="12"/>
  <c r="B192" i="12"/>
  <c r="C192" i="12"/>
  <c r="D192" i="12"/>
  <c r="E192" i="12"/>
  <c r="F192" i="12"/>
  <c r="B193" i="12"/>
  <c r="C193" i="12"/>
  <c r="D193" i="12"/>
  <c r="E193" i="12"/>
  <c r="F193" i="12"/>
  <c r="B194" i="12"/>
  <c r="C194" i="12"/>
  <c r="D194" i="12"/>
  <c r="E194" i="12"/>
  <c r="F194" i="12"/>
  <c r="B195" i="12"/>
  <c r="C195" i="12"/>
  <c r="D195" i="12"/>
  <c r="E195" i="12"/>
  <c r="F195" i="12"/>
  <c r="B196" i="12"/>
  <c r="C196" i="12"/>
  <c r="D196" i="12"/>
  <c r="E196" i="12"/>
  <c r="F196" i="12"/>
  <c r="B197" i="12"/>
  <c r="C197" i="12"/>
  <c r="D197" i="12"/>
  <c r="E197" i="12"/>
  <c r="F197" i="12"/>
  <c r="B198" i="12"/>
  <c r="C198" i="12"/>
  <c r="D198" i="12"/>
  <c r="E198" i="12"/>
  <c r="F198" i="12"/>
  <c r="B199" i="12"/>
  <c r="C199" i="12"/>
  <c r="D199" i="12"/>
  <c r="E199" i="12"/>
  <c r="F199" i="12"/>
  <c r="B200" i="12"/>
  <c r="C200" i="12"/>
  <c r="D200" i="12"/>
  <c r="E200" i="12"/>
  <c r="F200" i="12"/>
  <c r="B201" i="12"/>
  <c r="C201" i="12"/>
  <c r="D201" i="12"/>
  <c r="E201" i="12"/>
  <c r="F201" i="12"/>
  <c r="B202" i="12"/>
  <c r="C202" i="12"/>
  <c r="D202" i="12"/>
  <c r="E202" i="12"/>
  <c r="F202" i="12"/>
  <c r="B203" i="12"/>
  <c r="C203" i="12"/>
  <c r="D203" i="12"/>
  <c r="E203" i="12"/>
  <c r="F203" i="12"/>
  <c r="B204" i="12"/>
  <c r="C204" i="12"/>
  <c r="D204" i="12"/>
  <c r="E204" i="12"/>
  <c r="F204" i="12"/>
  <c r="B205" i="12"/>
  <c r="C205" i="12"/>
  <c r="D205" i="12"/>
  <c r="E205" i="12"/>
  <c r="F205" i="12"/>
  <c r="B206" i="12"/>
  <c r="C206" i="12"/>
  <c r="D206" i="12"/>
  <c r="E206" i="12"/>
  <c r="F206" i="12"/>
  <c r="B207" i="12"/>
  <c r="C207" i="12"/>
  <c r="D207" i="12"/>
  <c r="E207" i="12"/>
  <c r="F207" i="12"/>
  <c r="B208" i="12"/>
  <c r="C208" i="12"/>
  <c r="D208" i="12"/>
  <c r="E208" i="12"/>
  <c r="F208" i="12"/>
  <c r="B209" i="12"/>
  <c r="C209" i="12"/>
  <c r="D209" i="12"/>
  <c r="E209" i="12"/>
  <c r="F209" i="12"/>
  <c r="B210" i="12"/>
  <c r="C210" i="12"/>
  <c r="D210" i="12"/>
  <c r="E210" i="12"/>
  <c r="F210" i="12"/>
  <c r="B211" i="12"/>
  <c r="C211" i="12"/>
  <c r="D211" i="12"/>
  <c r="E211" i="12"/>
  <c r="F211" i="12"/>
  <c r="B212" i="12"/>
  <c r="C212" i="12"/>
  <c r="D212" i="12"/>
  <c r="E212" i="12"/>
  <c r="F212" i="12"/>
  <c r="B213" i="12"/>
  <c r="C213" i="12"/>
  <c r="D213" i="12"/>
  <c r="E213" i="12"/>
  <c r="F213" i="12"/>
  <c r="B214" i="12"/>
  <c r="C214" i="12"/>
  <c r="D214" i="12"/>
  <c r="E214" i="12"/>
  <c r="F214" i="12"/>
  <c r="B215" i="12"/>
  <c r="C215" i="12"/>
  <c r="D215" i="12"/>
  <c r="E215" i="12"/>
  <c r="F215" i="12"/>
  <c r="B216" i="12"/>
  <c r="C216" i="12"/>
  <c r="D216" i="12"/>
  <c r="E216" i="12"/>
  <c r="F216" i="12"/>
  <c r="B217" i="12"/>
  <c r="C217" i="12"/>
  <c r="D217" i="12"/>
  <c r="E217" i="12"/>
  <c r="F217" i="12"/>
  <c r="B218" i="12"/>
  <c r="C218" i="12"/>
  <c r="D218" i="12"/>
  <c r="E218" i="12"/>
  <c r="F218" i="12"/>
  <c r="B219" i="12"/>
  <c r="C219" i="12"/>
  <c r="D219" i="12"/>
  <c r="E219" i="12"/>
  <c r="F219" i="12"/>
  <c r="B220" i="12"/>
  <c r="C220" i="12"/>
  <c r="D220" i="12"/>
  <c r="E220" i="12"/>
  <c r="F220" i="12"/>
  <c r="B221" i="12"/>
  <c r="C221" i="12"/>
  <c r="D221" i="12"/>
  <c r="E221" i="12"/>
  <c r="F221" i="12"/>
  <c r="B222" i="12"/>
  <c r="C222" i="12"/>
  <c r="D222" i="12"/>
  <c r="E222" i="12"/>
  <c r="F222" i="12"/>
  <c r="B223" i="12"/>
  <c r="C223" i="12"/>
  <c r="D223" i="12"/>
  <c r="E223" i="12"/>
  <c r="F223" i="12"/>
  <c r="B224" i="12"/>
  <c r="C224" i="12"/>
  <c r="D224" i="12"/>
  <c r="E224" i="12"/>
  <c r="F224" i="12"/>
  <c r="B225" i="12"/>
  <c r="C225" i="12"/>
  <c r="D225" i="12"/>
  <c r="E225" i="12"/>
  <c r="F225" i="12"/>
  <c r="B226" i="12"/>
  <c r="C226" i="12"/>
  <c r="D226" i="12"/>
  <c r="E226" i="12"/>
  <c r="F226" i="12"/>
  <c r="B227" i="12"/>
  <c r="C227" i="12"/>
  <c r="D227" i="12"/>
  <c r="E227" i="12"/>
  <c r="F227" i="12"/>
  <c r="B228" i="12"/>
  <c r="C228" i="12"/>
  <c r="D228" i="12"/>
  <c r="E228" i="12"/>
  <c r="F228" i="12"/>
  <c r="B229" i="12"/>
  <c r="C229" i="12"/>
  <c r="D229" i="12"/>
  <c r="E229" i="12"/>
  <c r="F229" i="12"/>
  <c r="B230" i="12"/>
  <c r="C230" i="12"/>
  <c r="D230" i="12"/>
  <c r="E230" i="12"/>
  <c r="F230" i="12"/>
  <c r="B231" i="12"/>
  <c r="C231" i="12"/>
  <c r="D231" i="12"/>
  <c r="E231" i="12"/>
  <c r="F231" i="12"/>
  <c r="B232" i="12"/>
  <c r="C232" i="12"/>
  <c r="D232" i="12"/>
  <c r="E232" i="12"/>
  <c r="F232" i="12"/>
  <c r="B233" i="12"/>
  <c r="C233" i="12"/>
  <c r="D233" i="12"/>
  <c r="E233" i="12"/>
  <c r="F233" i="12"/>
  <c r="B234" i="12"/>
  <c r="C234" i="12"/>
  <c r="D234" i="12"/>
  <c r="E234" i="12"/>
  <c r="F234" i="12"/>
  <c r="B235" i="12"/>
  <c r="C235" i="12"/>
  <c r="D235" i="12"/>
  <c r="E235" i="12"/>
  <c r="F235" i="12"/>
  <c r="B236" i="12"/>
  <c r="C236" i="12"/>
  <c r="D236" i="12"/>
  <c r="E236" i="12"/>
  <c r="F236" i="12"/>
  <c r="B237" i="12"/>
  <c r="C237" i="12"/>
  <c r="D237" i="12"/>
  <c r="E237" i="12"/>
  <c r="F237" i="12"/>
  <c r="B238" i="12"/>
  <c r="C238" i="12"/>
  <c r="D238" i="12"/>
  <c r="E238" i="12"/>
  <c r="F238" i="12"/>
  <c r="B239" i="12"/>
  <c r="C239" i="12"/>
  <c r="D239" i="12"/>
  <c r="E239" i="12"/>
  <c r="F239" i="12"/>
  <c r="B240" i="12"/>
  <c r="C240" i="12"/>
  <c r="D240" i="12"/>
  <c r="E240" i="12"/>
  <c r="F240" i="12"/>
  <c r="B241" i="12"/>
  <c r="C241" i="12"/>
  <c r="D241" i="12"/>
  <c r="E241" i="12"/>
  <c r="F241" i="12"/>
  <c r="B242" i="12"/>
  <c r="C242" i="12"/>
  <c r="D242" i="12"/>
  <c r="E242" i="12"/>
  <c r="F242" i="12"/>
  <c r="B243" i="12"/>
  <c r="C243" i="12"/>
  <c r="D243" i="12"/>
  <c r="E243" i="12"/>
  <c r="F243" i="12"/>
  <c r="B244" i="12"/>
  <c r="C244" i="12"/>
  <c r="D244" i="12"/>
  <c r="E244" i="12"/>
  <c r="F244" i="12"/>
  <c r="B245" i="12"/>
  <c r="C245" i="12"/>
  <c r="D245" i="12"/>
  <c r="E245" i="12"/>
  <c r="F245" i="12"/>
  <c r="B246" i="12"/>
  <c r="C246" i="12"/>
  <c r="D246" i="12"/>
  <c r="E246" i="12"/>
  <c r="F246" i="12"/>
  <c r="B247" i="12"/>
  <c r="C247" i="12"/>
  <c r="D247" i="12"/>
  <c r="E247" i="12"/>
  <c r="F247" i="12"/>
  <c r="B248" i="12"/>
  <c r="C248" i="12"/>
  <c r="D248" i="12"/>
  <c r="E248" i="12"/>
  <c r="F248" i="12"/>
  <c r="B249" i="12"/>
  <c r="C249" i="12"/>
  <c r="D249" i="12"/>
  <c r="E249" i="12"/>
  <c r="F249" i="12"/>
  <c r="B250" i="12"/>
  <c r="C250" i="12"/>
  <c r="D250" i="12"/>
  <c r="E250" i="12"/>
  <c r="F250" i="12"/>
  <c r="B251" i="12"/>
  <c r="C251" i="12"/>
  <c r="D251" i="12"/>
  <c r="E251" i="12"/>
  <c r="F251" i="12"/>
  <c r="B252" i="12"/>
  <c r="C252" i="12"/>
  <c r="D252" i="12"/>
  <c r="E252" i="12"/>
  <c r="F252" i="12"/>
  <c r="B253" i="12"/>
  <c r="C253" i="12"/>
  <c r="D253" i="12"/>
  <c r="E253" i="12"/>
  <c r="F253" i="12"/>
  <c r="B254" i="12"/>
  <c r="C254" i="12"/>
  <c r="D254" i="12"/>
  <c r="E254" i="12"/>
  <c r="F254" i="12"/>
  <c r="B255" i="12"/>
  <c r="C255" i="12"/>
  <c r="D255" i="12"/>
  <c r="E255" i="12"/>
  <c r="F255" i="12"/>
  <c r="B256" i="12"/>
  <c r="C256" i="12"/>
  <c r="D256" i="12"/>
  <c r="E256" i="12"/>
  <c r="F256" i="12"/>
  <c r="B257" i="12"/>
  <c r="C257" i="12"/>
  <c r="D257" i="12"/>
  <c r="E257" i="12"/>
  <c r="F257" i="12"/>
  <c r="B258" i="12"/>
  <c r="C258" i="12"/>
  <c r="D258" i="12"/>
  <c r="E258" i="12"/>
  <c r="F258" i="12"/>
  <c r="B259" i="12"/>
  <c r="C259" i="12"/>
  <c r="D259" i="12"/>
  <c r="E259" i="12"/>
  <c r="F259" i="12"/>
  <c r="B260" i="12"/>
  <c r="C260" i="12"/>
  <c r="D260" i="12"/>
  <c r="E260" i="12"/>
  <c r="F260" i="12"/>
  <c r="B261" i="12"/>
  <c r="C261" i="12"/>
  <c r="D261" i="12"/>
  <c r="E261" i="12"/>
  <c r="F261" i="12"/>
  <c r="B262" i="12"/>
  <c r="C262" i="12"/>
  <c r="D262" i="12"/>
  <c r="E262" i="12"/>
  <c r="F262" i="12"/>
  <c r="B263" i="12"/>
  <c r="C263" i="12"/>
  <c r="D263" i="12"/>
  <c r="E263" i="12"/>
  <c r="F263" i="12"/>
  <c r="B264" i="12"/>
  <c r="C264" i="12"/>
  <c r="D264" i="12"/>
  <c r="E264" i="12"/>
  <c r="F264" i="12"/>
  <c r="B265" i="12"/>
  <c r="C265" i="12"/>
  <c r="D265" i="12"/>
  <c r="E265" i="12"/>
  <c r="F265" i="12"/>
  <c r="B266" i="12"/>
  <c r="C266" i="12"/>
  <c r="D266" i="12"/>
  <c r="E266" i="12"/>
  <c r="F266" i="12"/>
  <c r="B267" i="12"/>
  <c r="C267" i="12"/>
  <c r="D267" i="12"/>
  <c r="E267" i="12"/>
  <c r="F267" i="12"/>
  <c r="B268" i="12"/>
  <c r="C268" i="12"/>
  <c r="D268" i="12"/>
  <c r="E268" i="12"/>
  <c r="F268" i="12"/>
  <c r="B269" i="12"/>
  <c r="C269" i="12"/>
  <c r="D269" i="12"/>
  <c r="E269" i="12"/>
  <c r="F269" i="12"/>
  <c r="B270" i="12"/>
  <c r="C270" i="12"/>
  <c r="D270" i="12"/>
  <c r="E270" i="12"/>
  <c r="F270" i="12"/>
  <c r="B271" i="12"/>
  <c r="C271" i="12"/>
  <c r="D271" i="12"/>
  <c r="E271" i="12"/>
  <c r="F271" i="12"/>
  <c r="B272" i="12"/>
  <c r="C272" i="12"/>
  <c r="D272" i="12"/>
  <c r="E272" i="12"/>
  <c r="F272" i="12"/>
  <c r="B273" i="12"/>
  <c r="C273" i="12"/>
  <c r="D273" i="12"/>
  <c r="E273" i="12"/>
  <c r="F273" i="12"/>
  <c r="B274" i="12"/>
  <c r="C274" i="12"/>
  <c r="D274" i="12"/>
  <c r="E274" i="12"/>
  <c r="F274" i="12"/>
  <c r="B275" i="12"/>
  <c r="C275" i="12"/>
  <c r="D275" i="12"/>
  <c r="E275" i="12"/>
  <c r="F275" i="12"/>
  <c r="B276" i="12"/>
  <c r="C276" i="12"/>
  <c r="D276" i="12"/>
  <c r="E276" i="12"/>
  <c r="F276" i="12"/>
  <c r="B277" i="12"/>
  <c r="C277" i="12"/>
  <c r="D277" i="12"/>
  <c r="E277" i="12"/>
  <c r="F277" i="12"/>
  <c r="B278" i="12"/>
  <c r="C278" i="12"/>
  <c r="D278" i="12"/>
  <c r="E278" i="12"/>
  <c r="F278" i="12"/>
  <c r="B279" i="12"/>
  <c r="C279" i="12"/>
  <c r="D279" i="12"/>
  <c r="E279" i="12"/>
  <c r="F279" i="12"/>
  <c r="B280" i="12"/>
  <c r="C280" i="12"/>
  <c r="D280" i="12"/>
  <c r="E280" i="12"/>
  <c r="F280" i="12"/>
  <c r="B281" i="12"/>
  <c r="C281" i="12"/>
  <c r="D281" i="12"/>
  <c r="E281" i="12"/>
  <c r="F281" i="12"/>
  <c r="B282" i="12"/>
  <c r="C282" i="12"/>
  <c r="D282" i="12"/>
  <c r="E282" i="12"/>
  <c r="F282" i="12"/>
  <c r="B283" i="12"/>
  <c r="C283" i="12"/>
  <c r="D283" i="12"/>
  <c r="E283" i="12"/>
  <c r="F283" i="12"/>
  <c r="B284" i="12"/>
  <c r="C284" i="12"/>
  <c r="D284" i="12"/>
  <c r="E284" i="12"/>
  <c r="F284" i="12"/>
  <c r="B285" i="12"/>
  <c r="C285" i="12"/>
  <c r="D285" i="12"/>
  <c r="E285" i="12"/>
  <c r="F285" i="12"/>
  <c r="B286" i="12"/>
  <c r="C286" i="12"/>
  <c r="D286" i="12"/>
  <c r="E286" i="12"/>
  <c r="F286" i="12"/>
  <c r="B287" i="12"/>
  <c r="C287" i="12"/>
  <c r="D287" i="12"/>
  <c r="E287" i="12"/>
  <c r="F287" i="12"/>
  <c r="B288" i="12"/>
  <c r="C288" i="12"/>
  <c r="D288" i="12"/>
  <c r="E288" i="12"/>
  <c r="F288" i="12"/>
  <c r="B289" i="12"/>
  <c r="C289" i="12"/>
  <c r="D289" i="12"/>
  <c r="E289" i="12"/>
  <c r="F289" i="12"/>
  <c r="B290" i="12"/>
  <c r="C290" i="12"/>
  <c r="D290" i="12"/>
  <c r="E290" i="12"/>
  <c r="F290" i="12"/>
  <c r="B291" i="12"/>
  <c r="C291" i="12"/>
  <c r="D291" i="12"/>
  <c r="E291" i="12"/>
  <c r="F291" i="12"/>
  <c r="B292" i="12"/>
  <c r="C292" i="12"/>
  <c r="D292" i="12"/>
  <c r="E292" i="12"/>
  <c r="F292" i="12"/>
  <c r="B293" i="12"/>
  <c r="C293" i="12"/>
  <c r="D293" i="12"/>
  <c r="E293" i="12"/>
  <c r="F293" i="12"/>
  <c r="B294" i="12"/>
  <c r="C294" i="12"/>
  <c r="D294" i="12"/>
  <c r="E294" i="12"/>
  <c r="F294" i="12"/>
  <c r="B295" i="12"/>
  <c r="C295" i="12"/>
  <c r="D295" i="12"/>
  <c r="E295" i="12"/>
  <c r="F295" i="12"/>
  <c r="B296" i="12"/>
  <c r="C296" i="12"/>
  <c r="D296" i="12"/>
  <c r="E296" i="12"/>
  <c r="F296" i="12"/>
  <c r="B297" i="12"/>
  <c r="C297" i="12"/>
  <c r="D297" i="12"/>
  <c r="E297" i="12"/>
  <c r="F297" i="12"/>
  <c r="B298" i="12"/>
  <c r="C298" i="12"/>
  <c r="D298" i="12"/>
  <c r="E298" i="12"/>
  <c r="F298" i="12"/>
  <c r="B299" i="12"/>
  <c r="C299" i="12"/>
  <c r="D299" i="12"/>
  <c r="E299" i="12"/>
  <c r="F299" i="12"/>
  <c r="B300" i="12"/>
  <c r="C300" i="12"/>
  <c r="D300" i="12"/>
  <c r="E300" i="12"/>
  <c r="F300" i="12"/>
  <c r="B301" i="12"/>
  <c r="C301" i="12"/>
  <c r="D301" i="12"/>
  <c r="E301" i="12"/>
  <c r="F301" i="12"/>
  <c r="B302" i="12"/>
  <c r="C302" i="12"/>
  <c r="D302" i="12"/>
  <c r="E302" i="12"/>
  <c r="F302" i="12"/>
  <c r="B303" i="12"/>
  <c r="C303" i="12"/>
  <c r="D303" i="12"/>
  <c r="E303" i="12"/>
  <c r="F303" i="12"/>
  <c r="B304" i="12"/>
  <c r="C304" i="12"/>
  <c r="D304" i="12"/>
  <c r="E304" i="12"/>
  <c r="F304" i="12"/>
  <c r="B305" i="12"/>
  <c r="C305" i="12"/>
  <c r="D305" i="12"/>
  <c r="E305" i="12"/>
  <c r="F305" i="12"/>
  <c r="B306" i="12"/>
  <c r="C306" i="12"/>
  <c r="D306" i="12"/>
  <c r="E306" i="12"/>
  <c r="F306" i="12"/>
  <c r="B307" i="12"/>
  <c r="C307" i="12"/>
  <c r="D307" i="12"/>
  <c r="E307" i="12"/>
  <c r="F307" i="12"/>
  <c r="B308" i="12"/>
  <c r="C308" i="12"/>
  <c r="D308" i="12"/>
  <c r="E308" i="12"/>
  <c r="F308" i="12"/>
  <c r="B309" i="12"/>
  <c r="C309" i="12"/>
  <c r="D309" i="12"/>
  <c r="E309" i="12"/>
  <c r="F309" i="12"/>
  <c r="B310" i="12"/>
  <c r="C310" i="12"/>
  <c r="D310" i="12"/>
  <c r="E310" i="12"/>
  <c r="F310" i="12"/>
  <c r="B311" i="12"/>
  <c r="C311" i="12"/>
  <c r="D311" i="12"/>
  <c r="E311" i="12"/>
  <c r="F311" i="12"/>
  <c r="B312" i="12"/>
  <c r="C312" i="12"/>
  <c r="D312" i="12"/>
  <c r="E312" i="12"/>
  <c r="F312" i="12"/>
  <c r="B313" i="12"/>
  <c r="C313" i="12"/>
  <c r="D313" i="12"/>
  <c r="E313" i="12"/>
  <c r="F313" i="12"/>
  <c r="B314" i="12"/>
  <c r="C314" i="12"/>
  <c r="D314" i="12"/>
  <c r="E314" i="12"/>
  <c r="F314" i="12"/>
  <c r="B315" i="12"/>
  <c r="C315" i="12"/>
  <c r="D315" i="12"/>
  <c r="E315" i="12"/>
  <c r="F315" i="12"/>
  <c r="B316" i="12"/>
  <c r="C316" i="12"/>
  <c r="D316" i="12"/>
  <c r="E316" i="12"/>
  <c r="F316" i="12"/>
  <c r="B317" i="12"/>
  <c r="C317" i="12"/>
  <c r="D317" i="12"/>
  <c r="E317" i="12"/>
  <c r="F317" i="12"/>
  <c r="B318" i="12"/>
  <c r="C318" i="12"/>
  <c r="D318" i="12"/>
  <c r="E318" i="12"/>
  <c r="F318" i="12"/>
  <c r="B319" i="12"/>
  <c r="C319" i="12"/>
  <c r="D319" i="12"/>
  <c r="E319" i="12"/>
  <c r="F319" i="12"/>
  <c r="B320" i="12"/>
  <c r="C320" i="12"/>
  <c r="D320" i="12"/>
  <c r="E320" i="12"/>
  <c r="F320" i="12"/>
  <c r="B321" i="12"/>
  <c r="C321" i="12"/>
  <c r="D321" i="12"/>
  <c r="E321" i="12"/>
  <c r="F321" i="12"/>
  <c r="B322" i="12"/>
  <c r="C322" i="12"/>
  <c r="D322" i="12"/>
  <c r="E322" i="12"/>
  <c r="F322" i="12"/>
  <c r="B323" i="12"/>
  <c r="C323" i="12"/>
  <c r="D323" i="12"/>
  <c r="E323" i="12"/>
  <c r="F323" i="12"/>
  <c r="B324" i="12"/>
  <c r="C324" i="12"/>
  <c r="D324" i="12"/>
  <c r="E324" i="12"/>
  <c r="F324" i="12"/>
  <c r="B325" i="12"/>
  <c r="C325" i="12"/>
  <c r="D325" i="12"/>
  <c r="E325" i="12"/>
  <c r="F325" i="12"/>
  <c r="B326" i="12"/>
  <c r="C326" i="12"/>
  <c r="D326" i="12"/>
  <c r="E326" i="12"/>
  <c r="F326" i="12"/>
  <c r="B327" i="12"/>
  <c r="C327" i="12"/>
  <c r="D327" i="12"/>
  <c r="E327" i="12"/>
  <c r="F327" i="12"/>
  <c r="B328" i="12"/>
  <c r="C328" i="12"/>
  <c r="D328" i="12"/>
  <c r="E328" i="12"/>
  <c r="F328" i="12"/>
  <c r="B329" i="12"/>
  <c r="C329" i="12"/>
  <c r="D329" i="12"/>
  <c r="E329" i="12"/>
  <c r="F329" i="12"/>
  <c r="B330" i="12"/>
  <c r="C330" i="12"/>
  <c r="D330" i="12"/>
  <c r="E330" i="12"/>
  <c r="F330" i="12"/>
  <c r="B331" i="12"/>
  <c r="C331" i="12"/>
  <c r="D331" i="12"/>
  <c r="E331" i="12"/>
  <c r="F331" i="12"/>
  <c r="B332" i="12"/>
  <c r="C332" i="12"/>
  <c r="D332" i="12"/>
  <c r="E332" i="12"/>
  <c r="F332" i="12"/>
  <c r="B333" i="12"/>
  <c r="C333" i="12"/>
  <c r="D333" i="12"/>
  <c r="E333" i="12"/>
  <c r="F333" i="12"/>
  <c r="B334" i="12"/>
  <c r="C334" i="12"/>
  <c r="D334" i="12"/>
  <c r="E334" i="12"/>
  <c r="F334" i="12"/>
  <c r="B335" i="12"/>
  <c r="C335" i="12"/>
  <c r="D335" i="12"/>
  <c r="E335" i="12"/>
  <c r="F335" i="12"/>
  <c r="B336" i="12"/>
  <c r="C336" i="12"/>
  <c r="D336" i="12"/>
  <c r="E336" i="12"/>
  <c r="F336" i="12"/>
  <c r="B337" i="12"/>
  <c r="C337" i="12"/>
  <c r="D337" i="12"/>
  <c r="E337" i="12"/>
  <c r="F337" i="12"/>
  <c r="B338" i="12"/>
  <c r="C338" i="12"/>
  <c r="D338" i="12"/>
  <c r="E338" i="12"/>
  <c r="F338" i="12"/>
  <c r="B339" i="12"/>
  <c r="C339" i="12"/>
  <c r="D339" i="12"/>
  <c r="E339" i="12"/>
  <c r="F339" i="12"/>
  <c r="B340" i="12"/>
  <c r="C340" i="12"/>
  <c r="D340" i="12"/>
  <c r="E340" i="12"/>
  <c r="F340" i="12"/>
  <c r="B341" i="12"/>
  <c r="C341" i="12"/>
  <c r="D341" i="12"/>
  <c r="E341" i="12"/>
  <c r="F341" i="12"/>
  <c r="B342" i="12"/>
  <c r="C342" i="12"/>
  <c r="D342" i="12"/>
  <c r="E342" i="12"/>
  <c r="F342" i="12"/>
  <c r="B343" i="12"/>
  <c r="C343" i="12"/>
  <c r="D343" i="12"/>
  <c r="E343" i="12"/>
  <c r="F343" i="12"/>
  <c r="B344" i="12"/>
  <c r="C344" i="12"/>
  <c r="D344" i="12"/>
  <c r="E344" i="12"/>
  <c r="F344" i="12"/>
  <c r="B345" i="12"/>
  <c r="C345" i="12"/>
  <c r="D345" i="12"/>
  <c r="E345" i="12"/>
  <c r="F345" i="12"/>
  <c r="B346" i="12"/>
  <c r="C346" i="12"/>
  <c r="D346" i="12"/>
  <c r="E346" i="12"/>
  <c r="F346" i="12"/>
  <c r="B347" i="12"/>
  <c r="C347" i="12"/>
  <c r="D347" i="12"/>
  <c r="E347" i="12"/>
  <c r="F347" i="12"/>
  <c r="B348" i="12"/>
  <c r="C348" i="12"/>
  <c r="D348" i="12"/>
  <c r="E348" i="12"/>
  <c r="F348" i="12"/>
  <c r="B349" i="12"/>
  <c r="C349" i="12"/>
  <c r="D349" i="12"/>
  <c r="E349" i="12"/>
  <c r="F349" i="12"/>
  <c r="B350" i="12"/>
  <c r="C350" i="12"/>
  <c r="D350" i="12"/>
  <c r="E350" i="12"/>
  <c r="F350" i="12"/>
  <c r="B351" i="12"/>
  <c r="C351" i="12"/>
  <c r="D351" i="12"/>
  <c r="E351" i="12"/>
  <c r="F351" i="12"/>
  <c r="B352" i="12"/>
  <c r="C352" i="12"/>
  <c r="D352" i="12"/>
  <c r="E352" i="12"/>
  <c r="F352" i="12"/>
  <c r="B353" i="12"/>
  <c r="C353" i="12"/>
  <c r="D353" i="12"/>
  <c r="E353" i="12"/>
  <c r="F353" i="12"/>
  <c r="B354" i="12"/>
  <c r="C354" i="12"/>
  <c r="D354" i="12"/>
  <c r="E354" i="12"/>
  <c r="F354" i="12"/>
  <c r="B355" i="12"/>
  <c r="C355" i="12"/>
  <c r="D355" i="12"/>
  <c r="E355" i="12"/>
  <c r="F355" i="12"/>
  <c r="B356" i="12"/>
  <c r="C356" i="12"/>
  <c r="D356" i="12"/>
  <c r="E356" i="12"/>
  <c r="F356" i="12"/>
  <c r="B357" i="12"/>
  <c r="C357" i="12"/>
  <c r="D357" i="12"/>
  <c r="E357" i="12"/>
  <c r="F357" i="12"/>
  <c r="B358" i="12"/>
  <c r="C358" i="12"/>
  <c r="D358" i="12"/>
  <c r="E358" i="12"/>
  <c r="F358" i="12"/>
  <c r="B359" i="12"/>
  <c r="C359" i="12"/>
  <c r="D359" i="12"/>
  <c r="E359" i="12"/>
  <c r="F359" i="12"/>
  <c r="B360" i="12"/>
  <c r="C360" i="12"/>
  <c r="D360" i="12"/>
  <c r="E360" i="12"/>
  <c r="F360" i="12"/>
  <c r="B361" i="12"/>
  <c r="C361" i="12"/>
  <c r="D361" i="12"/>
  <c r="E361" i="12"/>
  <c r="F361" i="12"/>
  <c r="B362" i="12"/>
  <c r="C362" i="12"/>
  <c r="D362" i="12"/>
  <c r="E362" i="12"/>
  <c r="F362" i="12"/>
  <c r="B363" i="12"/>
  <c r="C363" i="12"/>
  <c r="D363" i="12"/>
  <c r="E363" i="12"/>
  <c r="F363" i="12"/>
  <c r="B364" i="12"/>
  <c r="C364" i="12"/>
  <c r="D364" i="12"/>
  <c r="E364" i="12"/>
  <c r="F364" i="12"/>
  <c r="B365" i="12"/>
  <c r="C365" i="12"/>
  <c r="D365" i="12"/>
  <c r="E365" i="12"/>
  <c r="F365" i="12"/>
  <c r="B366" i="12"/>
  <c r="C366" i="12"/>
  <c r="D366" i="12"/>
  <c r="E366" i="12"/>
  <c r="F366" i="12"/>
  <c r="B367" i="12"/>
  <c r="C367" i="12"/>
  <c r="D367" i="12"/>
  <c r="E367" i="12"/>
  <c r="F367" i="12"/>
  <c r="B368" i="12"/>
  <c r="C368" i="12"/>
  <c r="D368" i="12"/>
  <c r="E368" i="12"/>
  <c r="F368" i="12"/>
  <c r="B369" i="12"/>
  <c r="C369" i="12"/>
  <c r="D369" i="12"/>
  <c r="E369" i="12"/>
  <c r="F369" i="12"/>
  <c r="B370" i="12"/>
  <c r="C370" i="12"/>
  <c r="D370" i="12"/>
  <c r="E370" i="12"/>
  <c r="F370" i="12"/>
  <c r="B371" i="12"/>
  <c r="C371" i="12"/>
  <c r="D371" i="12"/>
  <c r="E371" i="12"/>
  <c r="F371" i="12"/>
  <c r="B372" i="12"/>
  <c r="C372" i="12"/>
  <c r="D372" i="12"/>
  <c r="E372" i="12"/>
  <c r="F372" i="12"/>
  <c r="B373" i="12"/>
  <c r="C373" i="12"/>
  <c r="D373" i="12"/>
  <c r="E373" i="12"/>
  <c r="F373" i="12"/>
  <c r="B374" i="12"/>
  <c r="C374" i="12"/>
  <c r="D374" i="12"/>
  <c r="E374" i="12"/>
  <c r="F374" i="12"/>
  <c r="B375" i="12"/>
  <c r="C375" i="12"/>
  <c r="D375" i="12"/>
  <c r="E375" i="12"/>
  <c r="F375" i="12"/>
  <c r="B376" i="12"/>
  <c r="C376" i="12"/>
  <c r="D376" i="12"/>
  <c r="E376" i="12"/>
  <c r="F376" i="12"/>
  <c r="B377" i="12"/>
  <c r="C377" i="12"/>
  <c r="D377" i="12"/>
  <c r="E377" i="12"/>
  <c r="F377" i="12"/>
  <c r="B378" i="12"/>
  <c r="C378" i="12"/>
  <c r="D378" i="12"/>
  <c r="E378" i="12"/>
  <c r="F378" i="12"/>
  <c r="B379" i="12"/>
  <c r="C379" i="12"/>
  <c r="D379" i="12"/>
  <c r="E379" i="12"/>
  <c r="F379" i="12"/>
  <c r="B380" i="12"/>
  <c r="C380" i="12"/>
  <c r="D380" i="12"/>
  <c r="E380" i="12"/>
  <c r="F380" i="12"/>
  <c r="B381" i="12"/>
  <c r="C381" i="12"/>
  <c r="D381" i="12"/>
  <c r="E381" i="12"/>
  <c r="F381" i="12"/>
  <c r="B382" i="12"/>
  <c r="C382" i="12"/>
  <c r="D382" i="12"/>
  <c r="E382" i="12"/>
  <c r="F382" i="12"/>
  <c r="B383" i="12"/>
  <c r="C383" i="12"/>
  <c r="D383" i="12"/>
  <c r="E383" i="12"/>
  <c r="F383" i="12"/>
  <c r="B384" i="12"/>
  <c r="C384" i="12"/>
  <c r="D384" i="12"/>
  <c r="E384" i="12"/>
  <c r="F384" i="12"/>
  <c r="B385" i="12"/>
  <c r="C385" i="12"/>
  <c r="D385" i="12"/>
  <c r="E385" i="12"/>
  <c r="F385" i="12"/>
  <c r="B386" i="12"/>
  <c r="C386" i="12"/>
  <c r="D386" i="12"/>
  <c r="E386" i="12"/>
  <c r="F386" i="12"/>
  <c r="B387" i="12"/>
  <c r="C387" i="12"/>
  <c r="D387" i="12"/>
  <c r="E387" i="12"/>
  <c r="F387" i="12"/>
  <c r="B388" i="12"/>
  <c r="C388" i="12"/>
  <c r="D388" i="12"/>
  <c r="E388" i="12"/>
  <c r="F388" i="12"/>
  <c r="B389" i="12"/>
  <c r="C389" i="12"/>
  <c r="D389" i="12"/>
  <c r="E389" i="12"/>
  <c r="F389" i="12"/>
  <c r="B390" i="12"/>
  <c r="C390" i="12"/>
  <c r="D390" i="12"/>
  <c r="E390" i="12"/>
  <c r="F390" i="12"/>
  <c r="B391" i="12"/>
  <c r="C391" i="12"/>
  <c r="D391" i="12"/>
  <c r="E391" i="12"/>
  <c r="F391" i="12"/>
  <c r="B392" i="12"/>
  <c r="C392" i="12"/>
  <c r="D392" i="12"/>
  <c r="E392" i="12"/>
  <c r="F392" i="12"/>
  <c r="B393" i="12"/>
  <c r="C393" i="12"/>
  <c r="D393" i="12"/>
  <c r="E393" i="12"/>
  <c r="F393" i="12"/>
  <c r="B394" i="12"/>
  <c r="C394" i="12"/>
  <c r="D394" i="12"/>
  <c r="E394" i="12"/>
  <c r="F394" i="12"/>
  <c r="B395" i="12"/>
  <c r="C395" i="12"/>
  <c r="D395" i="12"/>
  <c r="E395" i="12"/>
  <c r="F395" i="12"/>
  <c r="B396" i="12"/>
  <c r="C396" i="12"/>
  <c r="D396" i="12"/>
  <c r="E396" i="12"/>
  <c r="F396" i="12"/>
  <c r="B397" i="12"/>
  <c r="C397" i="12"/>
  <c r="D397" i="12"/>
  <c r="E397" i="12"/>
  <c r="F397" i="12"/>
  <c r="B398" i="12"/>
  <c r="C398" i="12"/>
  <c r="D398" i="12"/>
  <c r="E398" i="12"/>
  <c r="F398" i="12"/>
  <c r="B399" i="12"/>
  <c r="C399" i="12"/>
  <c r="D399" i="12"/>
  <c r="E399" i="12"/>
  <c r="F399" i="12"/>
  <c r="B400" i="12"/>
  <c r="C400" i="12"/>
  <c r="D400" i="12"/>
  <c r="E400" i="12"/>
  <c r="F400" i="12"/>
  <c r="B401" i="12"/>
  <c r="C401" i="12"/>
  <c r="D401" i="12"/>
  <c r="E401" i="12"/>
  <c r="F401" i="12"/>
  <c r="B402" i="12"/>
  <c r="C402" i="12"/>
  <c r="D402" i="12"/>
  <c r="E402" i="12"/>
  <c r="F402" i="12"/>
  <c r="B403" i="12"/>
  <c r="C403" i="12"/>
  <c r="D403" i="12"/>
  <c r="E403" i="12"/>
  <c r="F403" i="12"/>
  <c r="B404" i="12"/>
  <c r="C404" i="12"/>
  <c r="D404" i="12"/>
  <c r="E404" i="12"/>
  <c r="F404" i="12"/>
  <c r="B405" i="12"/>
  <c r="C405" i="12"/>
  <c r="D405" i="12"/>
  <c r="E405" i="12"/>
  <c r="F405" i="12"/>
  <c r="B406" i="12"/>
  <c r="C406" i="12"/>
  <c r="D406" i="12"/>
  <c r="E406" i="12"/>
  <c r="F406" i="12"/>
  <c r="B407" i="12"/>
  <c r="C407" i="12"/>
  <c r="D407" i="12"/>
  <c r="E407" i="12"/>
  <c r="F407" i="12"/>
  <c r="B408" i="12"/>
  <c r="C408" i="12"/>
  <c r="D408" i="12"/>
  <c r="E408" i="12"/>
  <c r="F408" i="12"/>
  <c r="B409" i="12"/>
  <c r="C409" i="12"/>
  <c r="D409" i="12"/>
  <c r="E409" i="12"/>
  <c r="F409" i="12"/>
  <c r="B410" i="12"/>
  <c r="C410" i="12"/>
  <c r="D410" i="12"/>
  <c r="E410" i="12"/>
  <c r="F410" i="12"/>
  <c r="B411" i="12"/>
  <c r="C411" i="12"/>
  <c r="D411" i="12"/>
  <c r="E411" i="12"/>
  <c r="F411" i="12"/>
  <c r="B412" i="12"/>
  <c r="C412" i="12"/>
  <c r="D412" i="12"/>
  <c r="E412" i="12"/>
  <c r="F412" i="12"/>
  <c r="B413" i="12"/>
  <c r="C413" i="12"/>
  <c r="D413" i="12"/>
  <c r="E413" i="12"/>
  <c r="F413" i="12"/>
  <c r="B414" i="12"/>
  <c r="C414" i="12"/>
  <c r="D414" i="12"/>
  <c r="E414" i="12"/>
  <c r="F414" i="12"/>
  <c r="B415" i="12"/>
  <c r="C415" i="12"/>
  <c r="D415" i="12"/>
  <c r="E415" i="12"/>
  <c r="F415" i="12"/>
  <c r="B416" i="12"/>
  <c r="C416" i="12"/>
  <c r="D416" i="12"/>
  <c r="E416" i="12"/>
  <c r="F416" i="12"/>
  <c r="B417" i="12"/>
  <c r="C417" i="12"/>
  <c r="D417" i="12"/>
  <c r="E417" i="12"/>
  <c r="F417" i="12"/>
  <c r="B418" i="12"/>
  <c r="C418" i="12"/>
  <c r="D418" i="12"/>
  <c r="E418" i="12"/>
  <c r="F418" i="12"/>
  <c r="B419" i="12"/>
  <c r="C419" i="12"/>
  <c r="D419" i="12"/>
  <c r="E419" i="12"/>
  <c r="F419" i="12"/>
  <c r="B420" i="12"/>
  <c r="C420" i="12"/>
  <c r="D420" i="12"/>
  <c r="E420" i="12"/>
  <c r="F420" i="12"/>
  <c r="B421" i="12"/>
  <c r="C421" i="12"/>
  <c r="D421" i="12"/>
  <c r="E421" i="12"/>
  <c r="F421" i="12"/>
  <c r="B422" i="12"/>
  <c r="C422" i="12"/>
  <c r="D422" i="12"/>
  <c r="E422" i="12"/>
  <c r="F422" i="12"/>
  <c r="B423" i="12"/>
  <c r="C423" i="12"/>
  <c r="D423" i="12"/>
  <c r="E423" i="12"/>
  <c r="F423" i="12"/>
  <c r="B424" i="12"/>
  <c r="C424" i="12"/>
  <c r="D424" i="12"/>
  <c r="E424" i="12"/>
  <c r="F424" i="12"/>
  <c r="B425" i="12"/>
  <c r="C425" i="12"/>
  <c r="D425" i="12"/>
  <c r="E425" i="12"/>
  <c r="F425" i="12"/>
  <c r="B426" i="12"/>
  <c r="C426" i="12"/>
  <c r="D426" i="12"/>
  <c r="E426" i="12"/>
  <c r="F426" i="12"/>
  <c r="B427" i="12"/>
  <c r="C427" i="12"/>
  <c r="D427" i="12"/>
  <c r="E427" i="12"/>
  <c r="F427" i="12"/>
  <c r="B428" i="12"/>
  <c r="C428" i="12"/>
  <c r="D428" i="12"/>
  <c r="E428" i="12"/>
  <c r="F428" i="12"/>
  <c r="B429" i="12"/>
  <c r="C429" i="12"/>
  <c r="D429" i="12"/>
  <c r="E429" i="12"/>
  <c r="F429" i="12"/>
  <c r="B430" i="12"/>
  <c r="C430" i="12"/>
  <c r="D430" i="12"/>
  <c r="E430" i="12"/>
  <c r="F430" i="12"/>
  <c r="B431" i="12"/>
  <c r="C431" i="12"/>
  <c r="D431" i="12"/>
  <c r="E431" i="12"/>
  <c r="F431" i="12"/>
  <c r="B432" i="12"/>
  <c r="C432" i="12"/>
  <c r="D432" i="12"/>
  <c r="E432" i="12"/>
  <c r="F432" i="12"/>
  <c r="B433" i="12"/>
  <c r="C433" i="12"/>
  <c r="D433" i="12"/>
  <c r="E433" i="12"/>
  <c r="F433" i="12"/>
  <c r="B434" i="12"/>
  <c r="C434" i="12"/>
  <c r="D434" i="12"/>
  <c r="E434" i="12"/>
  <c r="F434" i="12"/>
  <c r="B435" i="12"/>
  <c r="C435" i="12"/>
  <c r="D435" i="12"/>
  <c r="E435" i="12"/>
  <c r="F435" i="12"/>
  <c r="B436" i="12"/>
  <c r="C436" i="12"/>
  <c r="D436" i="12"/>
  <c r="E436" i="12"/>
  <c r="F436" i="12"/>
  <c r="B437" i="12"/>
  <c r="C437" i="12"/>
  <c r="D437" i="12"/>
  <c r="E437" i="12"/>
  <c r="F437" i="12"/>
  <c r="B438" i="12"/>
  <c r="C438" i="12"/>
  <c r="D438" i="12"/>
  <c r="E438" i="12"/>
  <c r="F438" i="12"/>
  <c r="B439" i="12"/>
  <c r="C439" i="12"/>
  <c r="D439" i="12"/>
  <c r="E439" i="12"/>
  <c r="F439" i="12"/>
  <c r="B440" i="12"/>
  <c r="C440" i="12"/>
  <c r="D440" i="12"/>
  <c r="E440" i="12"/>
  <c r="F440" i="12"/>
  <c r="B441" i="12"/>
  <c r="C441" i="12"/>
  <c r="D441" i="12"/>
  <c r="E441" i="12"/>
  <c r="F441" i="12"/>
  <c r="B442" i="12"/>
  <c r="C442" i="12"/>
  <c r="D442" i="12"/>
  <c r="E442" i="12"/>
  <c r="F442" i="12"/>
  <c r="B443" i="12"/>
  <c r="C443" i="12"/>
  <c r="D443" i="12"/>
  <c r="E443" i="12"/>
  <c r="F443" i="12"/>
  <c r="B444" i="12"/>
  <c r="C444" i="12"/>
  <c r="D444" i="12"/>
  <c r="E444" i="12"/>
  <c r="F444" i="12"/>
  <c r="B445" i="12"/>
  <c r="C445" i="12"/>
  <c r="D445" i="12"/>
  <c r="E445" i="12"/>
  <c r="F445" i="12"/>
  <c r="B446" i="12"/>
  <c r="C446" i="12"/>
  <c r="D446" i="12"/>
  <c r="E446" i="12"/>
  <c r="F446" i="12"/>
  <c r="B447" i="12"/>
  <c r="C447" i="12"/>
  <c r="D447" i="12"/>
  <c r="E447" i="12"/>
  <c r="F447" i="12"/>
  <c r="B448" i="12"/>
  <c r="C448" i="12"/>
  <c r="D448" i="12"/>
  <c r="E448" i="12"/>
  <c r="F448" i="12"/>
  <c r="B449" i="12"/>
  <c r="C449" i="12"/>
  <c r="D449" i="12"/>
  <c r="E449" i="12"/>
  <c r="F449" i="12"/>
  <c r="B450" i="12"/>
  <c r="C450" i="12"/>
  <c r="D450" i="12"/>
  <c r="E450" i="12"/>
  <c r="F450" i="12"/>
  <c r="B451" i="12"/>
  <c r="C451" i="12"/>
  <c r="D451" i="12"/>
  <c r="E451" i="12"/>
  <c r="F451" i="12"/>
  <c r="B452" i="12"/>
  <c r="C452" i="12"/>
  <c r="D452" i="12"/>
  <c r="E452" i="12"/>
  <c r="F452" i="12"/>
  <c r="B453" i="12"/>
  <c r="C453" i="12"/>
  <c r="D453" i="12"/>
  <c r="E453" i="12"/>
  <c r="F453" i="12"/>
  <c r="B454" i="12"/>
  <c r="C454" i="12"/>
  <c r="D454" i="12"/>
  <c r="E454" i="12"/>
  <c r="F454" i="12"/>
  <c r="B455" i="12"/>
  <c r="C455" i="12"/>
  <c r="D455" i="12"/>
  <c r="E455" i="12"/>
  <c r="F455" i="12"/>
  <c r="B456" i="12"/>
  <c r="C456" i="12"/>
  <c r="D456" i="12"/>
  <c r="E456" i="12"/>
  <c r="F456" i="12"/>
  <c r="B457" i="12"/>
  <c r="C457" i="12"/>
  <c r="D457" i="12"/>
  <c r="E457" i="12"/>
  <c r="F457" i="12"/>
  <c r="B458" i="12"/>
  <c r="C458" i="12"/>
  <c r="D458" i="12"/>
  <c r="E458" i="12"/>
  <c r="F458" i="12"/>
  <c r="B459" i="12"/>
  <c r="C459" i="12"/>
  <c r="D459" i="12"/>
  <c r="E459" i="12"/>
  <c r="F459" i="12"/>
  <c r="B460" i="12"/>
  <c r="C460" i="12"/>
  <c r="D460" i="12"/>
  <c r="E460" i="12"/>
  <c r="F460" i="12"/>
  <c r="B461" i="12"/>
  <c r="C461" i="12"/>
  <c r="D461" i="12"/>
  <c r="E461" i="12"/>
  <c r="F461" i="12"/>
  <c r="B462" i="12"/>
  <c r="C462" i="12"/>
  <c r="D462" i="12"/>
  <c r="E462" i="12"/>
  <c r="F462" i="12"/>
  <c r="B463" i="12"/>
  <c r="C463" i="12"/>
  <c r="D463" i="12"/>
  <c r="E463" i="12"/>
  <c r="F463" i="12"/>
  <c r="B464" i="12"/>
  <c r="C464" i="12"/>
  <c r="D464" i="12"/>
  <c r="E464" i="12"/>
  <c r="F464" i="12"/>
  <c r="B465" i="12"/>
  <c r="C465" i="12"/>
  <c r="D465" i="12"/>
  <c r="E465" i="12"/>
  <c r="F465" i="12"/>
  <c r="B466" i="12"/>
  <c r="C466" i="12"/>
  <c r="D466" i="12"/>
  <c r="E466" i="12"/>
  <c r="F466" i="12"/>
  <c r="B467" i="12"/>
  <c r="C467" i="12"/>
  <c r="D467" i="12"/>
  <c r="E467" i="12"/>
  <c r="F467" i="12"/>
  <c r="B468" i="12"/>
  <c r="C468" i="12"/>
  <c r="D468" i="12"/>
  <c r="E468" i="12"/>
  <c r="F468" i="12"/>
  <c r="B469" i="12"/>
  <c r="C469" i="12"/>
  <c r="D469" i="12"/>
  <c r="E469" i="12"/>
  <c r="F469" i="12"/>
  <c r="B470" i="12"/>
  <c r="C470" i="12"/>
  <c r="D470" i="12"/>
  <c r="E470" i="12"/>
  <c r="F470" i="12"/>
  <c r="B471" i="12"/>
  <c r="C471" i="12"/>
  <c r="D471" i="12"/>
  <c r="E471" i="12"/>
  <c r="F471" i="12"/>
  <c r="B472" i="12"/>
  <c r="C472" i="12"/>
  <c r="D472" i="12"/>
  <c r="E472" i="12"/>
  <c r="F472" i="12"/>
  <c r="B473" i="12"/>
  <c r="C473" i="12"/>
  <c r="D473" i="12"/>
  <c r="E473" i="12"/>
  <c r="F473" i="12"/>
  <c r="B474" i="12"/>
  <c r="C474" i="12"/>
  <c r="D474" i="12"/>
  <c r="E474" i="12"/>
  <c r="F474" i="12"/>
  <c r="B475" i="12"/>
  <c r="C475" i="12"/>
  <c r="D475" i="12"/>
  <c r="E475" i="12"/>
  <c r="F475" i="12"/>
  <c r="B476" i="12"/>
  <c r="C476" i="12"/>
  <c r="D476" i="12"/>
  <c r="E476" i="12"/>
  <c r="F476" i="12"/>
  <c r="B477" i="12"/>
  <c r="C477" i="12"/>
  <c r="D477" i="12"/>
  <c r="E477" i="12"/>
  <c r="F477" i="12"/>
  <c r="B478" i="12"/>
  <c r="C478" i="12"/>
  <c r="D478" i="12"/>
  <c r="E478" i="12"/>
  <c r="F478" i="12"/>
  <c r="B479" i="12"/>
  <c r="C479" i="12"/>
  <c r="D479" i="12"/>
  <c r="E479" i="12"/>
  <c r="F479" i="12"/>
  <c r="B480" i="12"/>
  <c r="C480" i="12"/>
  <c r="D480" i="12"/>
  <c r="E480" i="12"/>
  <c r="F480" i="12"/>
  <c r="B481" i="12"/>
  <c r="C481" i="12"/>
  <c r="D481" i="12"/>
  <c r="E481" i="12"/>
  <c r="F481" i="12"/>
  <c r="B482" i="12"/>
  <c r="C482" i="12"/>
  <c r="D482" i="12"/>
  <c r="E482" i="12"/>
  <c r="F482" i="12"/>
  <c r="B483" i="12"/>
  <c r="C483" i="12"/>
  <c r="D483" i="12"/>
  <c r="E483" i="12"/>
  <c r="F483" i="12"/>
  <c r="B484" i="12"/>
  <c r="C484" i="12"/>
  <c r="D484" i="12"/>
  <c r="E484" i="12"/>
  <c r="F484" i="12"/>
  <c r="B485" i="12"/>
  <c r="C485" i="12"/>
  <c r="D485" i="12"/>
  <c r="E485" i="12"/>
  <c r="F485" i="12"/>
  <c r="B486" i="12"/>
  <c r="C486" i="12"/>
  <c r="D486" i="12"/>
  <c r="E486" i="12"/>
  <c r="F486" i="12"/>
  <c r="B487" i="12"/>
  <c r="C487" i="12"/>
  <c r="D487" i="12"/>
  <c r="E487" i="12"/>
  <c r="F487" i="12"/>
  <c r="B488" i="12"/>
  <c r="C488" i="12"/>
  <c r="D488" i="12"/>
  <c r="E488" i="12"/>
  <c r="F488" i="12"/>
  <c r="B489" i="12"/>
  <c r="C489" i="12"/>
  <c r="D489" i="12"/>
  <c r="E489" i="12"/>
  <c r="F489" i="12"/>
  <c r="B490" i="12"/>
  <c r="C490" i="12"/>
  <c r="D490" i="12"/>
  <c r="E490" i="12"/>
  <c r="F490" i="12"/>
  <c r="B491" i="12"/>
  <c r="C491" i="12"/>
  <c r="D491" i="12"/>
  <c r="E491" i="12"/>
  <c r="F491" i="12"/>
  <c r="B492" i="12"/>
  <c r="C492" i="12"/>
  <c r="D492" i="12"/>
  <c r="E492" i="12"/>
  <c r="F492" i="12"/>
  <c r="B493" i="12"/>
  <c r="C493" i="12"/>
  <c r="D493" i="12"/>
  <c r="E493" i="12"/>
  <c r="F493" i="12"/>
  <c r="B494" i="12"/>
  <c r="C494" i="12"/>
  <c r="D494" i="12"/>
  <c r="E494" i="12"/>
  <c r="F494" i="12"/>
  <c r="B495" i="12"/>
  <c r="C495" i="12"/>
  <c r="D495" i="12"/>
  <c r="E495" i="12"/>
  <c r="F495" i="12"/>
  <c r="B496" i="12"/>
  <c r="C496" i="12"/>
  <c r="D496" i="12"/>
  <c r="E496" i="12"/>
  <c r="F496" i="12"/>
  <c r="B497" i="12"/>
  <c r="C497" i="12"/>
  <c r="D497" i="12"/>
  <c r="E497" i="12"/>
  <c r="F497" i="12"/>
  <c r="B498" i="12"/>
  <c r="C498" i="12"/>
  <c r="D498" i="12"/>
  <c r="E498" i="12"/>
  <c r="F498" i="12"/>
  <c r="B499" i="12"/>
  <c r="C499" i="12"/>
  <c r="D499" i="12"/>
  <c r="E499" i="12"/>
  <c r="F499" i="12"/>
  <c r="B500" i="12"/>
  <c r="C500" i="12"/>
  <c r="D500" i="12"/>
  <c r="E500" i="12"/>
  <c r="F500" i="12"/>
  <c r="B501" i="12"/>
  <c r="C501" i="12"/>
  <c r="D501" i="12"/>
  <c r="E501" i="12"/>
  <c r="F501" i="12"/>
  <c r="B502" i="12"/>
  <c r="C502" i="12"/>
  <c r="D502" i="12"/>
  <c r="E502" i="12"/>
  <c r="F502" i="12"/>
  <c r="B503" i="12"/>
  <c r="C503" i="12"/>
  <c r="D503" i="12"/>
  <c r="E503" i="12"/>
  <c r="F503" i="12"/>
  <c r="B504" i="12"/>
  <c r="C504" i="12"/>
  <c r="D504" i="12"/>
  <c r="E504" i="12"/>
  <c r="F504" i="12"/>
  <c r="B505" i="12"/>
  <c r="C505" i="12"/>
  <c r="D505" i="12"/>
  <c r="E505" i="12"/>
  <c r="F505" i="12"/>
  <c r="B506" i="12"/>
  <c r="C506" i="12"/>
  <c r="D506" i="12"/>
  <c r="E506" i="12"/>
  <c r="F506" i="12"/>
  <c r="B507" i="12"/>
  <c r="C507" i="12"/>
  <c r="D507" i="12"/>
  <c r="E507" i="12"/>
  <c r="F507" i="12"/>
  <c r="B508" i="12"/>
  <c r="C508" i="12"/>
  <c r="D508" i="12"/>
  <c r="E508" i="12"/>
  <c r="F508" i="12"/>
  <c r="B509" i="12"/>
  <c r="C509" i="12"/>
  <c r="D509" i="12"/>
  <c r="E509" i="12"/>
  <c r="F509" i="12"/>
  <c r="B510" i="12"/>
  <c r="C510" i="12"/>
  <c r="D510" i="12"/>
  <c r="E510" i="12"/>
  <c r="F510" i="12"/>
  <c r="B511" i="12"/>
  <c r="C511" i="12"/>
  <c r="D511" i="12"/>
  <c r="E511" i="12"/>
  <c r="F511" i="12"/>
  <c r="B512" i="12"/>
  <c r="C512" i="12"/>
  <c r="D512" i="12"/>
  <c r="E512" i="12"/>
  <c r="F512" i="12"/>
  <c r="B513" i="12"/>
  <c r="C513" i="12"/>
  <c r="D513" i="12"/>
  <c r="E513" i="12"/>
  <c r="F513" i="12"/>
  <c r="B514" i="12"/>
  <c r="C514" i="12"/>
  <c r="D514" i="12"/>
  <c r="E514" i="12"/>
  <c r="F514" i="12"/>
  <c r="B515" i="12"/>
  <c r="C515" i="12"/>
  <c r="D515" i="12"/>
  <c r="E515" i="12"/>
  <c r="F515" i="12"/>
  <c r="B516" i="12"/>
  <c r="C516" i="12"/>
  <c r="D516" i="12"/>
  <c r="E516" i="12"/>
  <c r="F516" i="12"/>
  <c r="B517" i="12"/>
  <c r="C517" i="12"/>
  <c r="D517" i="12"/>
  <c r="E517" i="12"/>
  <c r="F517" i="12"/>
  <c r="B518" i="12"/>
  <c r="C518" i="12"/>
  <c r="D518" i="12"/>
  <c r="E518" i="12"/>
  <c r="F518" i="12"/>
  <c r="B519" i="12"/>
  <c r="C519" i="12"/>
  <c r="D519" i="12"/>
  <c r="E519" i="12"/>
  <c r="F519" i="12"/>
  <c r="B520" i="12"/>
  <c r="C520" i="12"/>
  <c r="D520" i="12"/>
  <c r="E520" i="12"/>
  <c r="F520" i="12"/>
  <c r="B521" i="12"/>
  <c r="C521" i="12"/>
  <c r="D521" i="12"/>
  <c r="E521" i="12"/>
  <c r="F521" i="12"/>
  <c r="B522" i="12"/>
  <c r="C522" i="12"/>
  <c r="D522" i="12"/>
  <c r="E522" i="12"/>
  <c r="F522" i="12"/>
  <c r="B523" i="12"/>
  <c r="C523" i="12"/>
  <c r="D523" i="12"/>
  <c r="E523" i="12"/>
  <c r="F523" i="12"/>
  <c r="B524" i="12"/>
  <c r="C524" i="12"/>
  <c r="D524" i="12"/>
  <c r="E524" i="12"/>
  <c r="F524" i="12"/>
  <c r="B525" i="12"/>
  <c r="C525" i="12"/>
  <c r="D525" i="12"/>
  <c r="E525" i="12"/>
  <c r="F525" i="12"/>
  <c r="B526" i="12"/>
  <c r="C526" i="12"/>
  <c r="D526" i="12"/>
  <c r="E526" i="12"/>
  <c r="F526" i="12"/>
  <c r="B527" i="12"/>
  <c r="C527" i="12"/>
  <c r="D527" i="12"/>
  <c r="E527" i="12"/>
  <c r="F527" i="12"/>
  <c r="B528" i="12"/>
  <c r="C528" i="12"/>
  <c r="D528" i="12"/>
  <c r="E528" i="12"/>
  <c r="F528" i="12"/>
  <c r="B529" i="12"/>
  <c r="C529" i="12"/>
  <c r="D529" i="12"/>
  <c r="E529" i="12"/>
  <c r="F529" i="12"/>
  <c r="B530" i="12"/>
  <c r="C530" i="12"/>
  <c r="D530" i="12"/>
  <c r="E530" i="12"/>
  <c r="F530" i="12"/>
  <c r="B531" i="12"/>
  <c r="C531" i="12"/>
  <c r="D531" i="12"/>
  <c r="E531" i="12"/>
  <c r="F531" i="12"/>
  <c r="B532" i="12"/>
  <c r="C532" i="12"/>
  <c r="D532" i="12"/>
  <c r="E532" i="12"/>
  <c r="F532" i="12"/>
  <c r="B533" i="12"/>
  <c r="C533" i="12"/>
  <c r="D533" i="12"/>
  <c r="E533" i="12"/>
  <c r="F533" i="12"/>
  <c r="B534" i="12"/>
  <c r="C534" i="12"/>
  <c r="D534" i="12"/>
  <c r="E534" i="12"/>
  <c r="F534" i="12"/>
  <c r="B535" i="12"/>
  <c r="C535" i="12"/>
  <c r="D535" i="12"/>
  <c r="E535" i="12"/>
  <c r="F535" i="12"/>
  <c r="B536" i="12"/>
  <c r="C536" i="12"/>
  <c r="D536" i="12"/>
  <c r="E536" i="12"/>
  <c r="F536" i="12"/>
  <c r="B537" i="12"/>
  <c r="C537" i="12"/>
  <c r="D537" i="12"/>
  <c r="E537" i="12"/>
  <c r="F537" i="12"/>
  <c r="B538" i="12"/>
  <c r="C538" i="12"/>
  <c r="D538" i="12"/>
  <c r="E538" i="12"/>
  <c r="F538" i="12"/>
  <c r="B539" i="12"/>
  <c r="C539" i="12"/>
  <c r="D539" i="12"/>
  <c r="E539" i="12"/>
  <c r="F539" i="12"/>
  <c r="B540" i="12"/>
  <c r="C540" i="12"/>
  <c r="D540" i="12"/>
  <c r="E540" i="12"/>
  <c r="F540" i="12"/>
  <c r="B541" i="12"/>
  <c r="C541" i="12"/>
  <c r="D541" i="12"/>
  <c r="E541" i="12"/>
  <c r="F541" i="12"/>
  <c r="B542" i="12"/>
  <c r="C542" i="12"/>
  <c r="D542" i="12"/>
  <c r="E542" i="12"/>
  <c r="F542" i="12"/>
  <c r="B543" i="12"/>
  <c r="C543" i="12"/>
  <c r="D543" i="12"/>
  <c r="E543" i="12"/>
  <c r="F543" i="12"/>
  <c r="B544" i="12"/>
  <c r="C544" i="12"/>
  <c r="D544" i="12"/>
  <c r="E544" i="12"/>
  <c r="F544" i="12"/>
  <c r="B545" i="12"/>
  <c r="C545" i="12"/>
  <c r="D545" i="12"/>
  <c r="E545" i="12"/>
  <c r="F545" i="12"/>
  <c r="B546" i="12"/>
  <c r="C546" i="12"/>
  <c r="D546" i="12"/>
  <c r="E546" i="12"/>
  <c r="F546" i="12"/>
  <c r="B547" i="12"/>
  <c r="C547" i="12"/>
  <c r="D547" i="12"/>
  <c r="E547" i="12"/>
  <c r="F547" i="12"/>
  <c r="B548" i="12"/>
  <c r="C548" i="12"/>
  <c r="D548" i="12"/>
  <c r="E548" i="12"/>
  <c r="F548" i="12"/>
  <c r="B549" i="12"/>
  <c r="C549" i="12"/>
  <c r="D549" i="12"/>
  <c r="E549" i="12"/>
  <c r="F549" i="12"/>
  <c r="B550" i="12"/>
  <c r="C550" i="12"/>
  <c r="D550" i="12"/>
  <c r="E550" i="12"/>
  <c r="F550" i="12"/>
  <c r="B551" i="12"/>
  <c r="C551" i="12"/>
  <c r="D551" i="12"/>
  <c r="E551" i="12"/>
  <c r="F551" i="12"/>
  <c r="B552" i="12"/>
  <c r="C552" i="12"/>
  <c r="D552" i="12"/>
  <c r="E552" i="12"/>
  <c r="F552" i="12"/>
  <c r="B553" i="12"/>
  <c r="C553" i="12"/>
  <c r="D553" i="12"/>
  <c r="E553" i="12"/>
  <c r="F553" i="12"/>
  <c r="B554" i="12"/>
  <c r="C554" i="12"/>
  <c r="D554" i="12"/>
  <c r="E554" i="12"/>
  <c r="F554" i="12"/>
  <c r="B555" i="12"/>
  <c r="C555" i="12"/>
  <c r="D555" i="12"/>
  <c r="E555" i="12"/>
  <c r="F555" i="12"/>
  <c r="B556" i="12"/>
  <c r="C556" i="12"/>
  <c r="D556" i="12"/>
  <c r="E556" i="12"/>
  <c r="F556" i="12"/>
  <c r="B557" i="12"/>
  <c r="C557" i="12"/>
  <c r="D557" i="12"/>
  <c r="E557" i="12"/>
  <c r="F557" i="12"/>
  <c r="B558" i="12"/>
  <c r="C558" i="12"/>
  <c r="D558" i="12"/>
  <c r="E558" i="12"/>
  <c r="F558" i="12"/>
  <c r="B559" i="12"/>
  <c r="C559" i="12"/>
  <c r="D559" i="12"/>
  <c r="E559" i="12"/>
  <c r="F559" i="12"/>
  <c r="B560" i="12"/>
  <c r="C560" i="12"/>
  <c r="D560" i="12"/>
  <c r="E560" i="12"/>
  <c r="F560" i="12"/>
  <c r="B561" i="12"/>
  <c r="C561" i="12"/>
  <c r="D561" i="12"/>
  <c r="E561" i="12"/>
  <c r="F561" i="12"/>
  <c r="B562" i="12"/>
  <c r="C562" i="12"/>
  <c r="D562" i="12"/>
  <c r="E562" i="12"/>
  <c r="F562" i="12"/>
  <c r="B563" i="12"/>
  <c r="C563" i="12"/>
  <c r="D563" i="12"/>
  <c r="E563" i="12"/>
  <c r="F563" i="12"/>
  <c r="B564" i="12"/>
  <c r="C564" i="12"/>
  <c r="D564" i="12"/>
  <c r="E564" i="12"/>
  <c r="F564" i="12"/>
  <c r="B565" i="12"/>
  <c r="C565" i="12"/>
  <c r="D565" i="12"/>
  <c r="E565" i="12"/>
  <c r="F565" i="12"/>
  <c r="B566" i="12"/>
  <c r="C566" i="12"/>
  <c r="D566" i="12"/>
  <c r="E566" i="12"/>
  <c r="F566" i="12"/>
  <c r="B567" i="12"/>
  <c r="C567" i="12"/>
  <c r="D567" i="12"/>
  <c r="E567" i="12"/>
  <c r="F567" i="12"/>
  <c r="B568" i="12"/>
  <c r="C568" i="12"/>
  <c r="D568" i="12"/>
  <c r="E568" i="12"/>
  <c r="F568" i="12"/>
  <c r="B569" i="12"/>
  <c r="C569" i="12"/>
  <c r="D569" i="12"/>
  <c r="E569" i="12"/>
  <c r="F569" i="12"/>
  <c r="B570" i="12"/>
  <c r="C570" i="12"/>
  <c r="D570" i="12"/>
  <c r="E570" i="12"/>
  <c r="F570" i="12"/>
  <c r="B571" i="12"/>
  <c r="C571" i="12"/>
  <c r="D571" i="12"/>
  <c r="E571" i="12"/>
  <c r="F571" i="12"/>
  <c r="B572" i="12"/>
  <c r="C572" i="12"/>
  <c r="D572" i="12"/>
  <c r="E572" i="12"/>
  <c r="F572" i="12"/>
  <c r="B573" i="12"/>
  <c r="C573" i="12"/>
  <c r="D573" i="12"/>
  <c r="E573" i="12"/>
  <c r="F573" i="12"/>
  <c r="B574" i="12"/>
  <c r="C574" i="12"/>
  <c r="D574" i="12"/>
  <c r="E574" i="12"/>
  <c r="F574" i="12"/>
  <c r="B575" i="12"/>
  <c r="C575" i="12"/>
  <c r="D575" i="12"/>
  <c r="E575" i="12"/>
  <c r="F575" i="12"/>
  <c r="B576" i="12"/>
  <c r="C576" i="12"/>
  <c r="D576" i="12"/>
  <c r="E576" i="12"/>
  <c r="F576" i="12"/>
  <c r="B577" i="12"/>
  <c r="C577" i="12"/>
  <c r="D577" i="12"/>
  <c r="E577" i="12"/>
  <c r="F577" i="12"/>
  <c r="B578" i="12"/>
  <c r="C578" i="12"/>
  <c r="D578" i="12"/>
  <c r="E578" i="12"/>
  <c r="F578" i="12"/>
  <c r="B579" i="12"/>
  <c r="C579" i="12"/>
  <c r="D579" i="12"/>
  <c r="E579" i="12"/>
  <c r="F579" i="12"/>
  <c r="B580" i="12"/>
  <c r="C580" i="12"/>
  <c r="D580" i="12"/>
  <c r="E580" i="12"/>
  <c r="F580" i="12"/>
  <c r="B581" i="12"/>
  <c r="C581" i="12"/>
  <c r="D581" i="12"/>
  <c r="E581" i="12"/>
  <c r="F581" i="12"/>
  <c r="B582" i="12"/>
  <c r="C582" i="12"/>
  <c r="D582" i="12"/>
  <c r="E582" i="12"/>
  <c r="F582" i="12"/>
  <c r="B583" i="12"/>
  <c r="C583" i="12"/>
  <c r="D583" i="12"/>
  <c r="E583" i="12"/>
  <c r="F583" i="12"/>
  <c r="B584" i="12"/>
  <c r="C584" i="12"/>
  <c r="D584" i="12"/>
  <c r="E584" i="12"/>
  <c r="F584" i="12"/>
  <c r="B585" i="12"/>
  <c r="C585" i="12"/>
  <c r="D585" i="12"/>
  <c r="E585" i="12"/>
  <c r="F585" i="12"/>
  <c r="B586" i="12"/>
  <c r="C586" i="12"/>
  <c r="D586" i="12"/>
  <c r="E586" i="12"/>
  <c r="F586" i="12"/>
  <c r="B587" i="12"/>
  <c r="C587" i="12"/>
  <c r="D587" i="12"/>
  <c r="E587" i="12"/>
  <c r="F587" i="12"/>
  <c r="B588" i="12"/>
  <c r="C588" i="12"/>
  <c r="D588" i="12"/>
  <c r="E588" i="12"/>
  <c r="F588" i="12"/>
  <c r="B589" i="12"/>
  <c r="C589" i="12"/>
  <c r="D589" i="12"/>
  <c r="E589" i="12"/>
  <c r="F589" i="12"/>
  <c r="B590" i="12"/>
  <c r="C590" i="12"/>
  <c r="D590" i="12"/>
  <c r="E590" i="12"/>
  <c r="F590" i="12"/>
  <c r="B591" i="12"/>
  <c r="C591" i="12"/>
  <c r="D591" i="12"/>
  <c r="E591" i="12"/>
  <c r="F591" i="12"/>
  <c r="B592" i="12"/>
  <c r="C592" i="12"/>
  <c r="D592" i="12"/>
  <c r="E592" i="12"/>
  <c r="F592" i="12"/>
  <c r="B593" i="12"/>
  <c r="C593" i="12"/>
  <c r="D593" i="12"/>
  <c r="E593" i="12"/>
  <c r="F593" i="12"/>
  <c r="B594" i="12"/>
  <c r="C594" i="12"/>
  <c r="D594" i="12"/>
  <c r="E594" i="12"/>
  <c r="F594" i="12"/>
  <c r="B595" i="12"/>
  <c r="C595" i="12"/>
  <c r="D595" i="12"/>
  <c r="E595" i="12"/>
  <c r="F595" i="12"/>
  <c r="B596" i="12"/>
  <c r="C596" i="12"/>
  <c r="D596" i="12"/>
  <c r="E596" i="12"/>
  <c r="F596" i="12"/>
  <c r="B597" i="12"/>
  <c r="C597" i="12"/>
  <c r="D597" i="12"/>
  <c r="E597" i="12"/>
  <c r="F597" i="12"/>
  <c r="B598" i="12"/>
  <c r="C598" i="12"/>
  <c r="D598" i="12"/>
  <c r="E598" i="12"/>
  <c r="F598" i="12"/>
  <c r="B599" i="12"/>
  <c r="C599" i="12"/>
  <c r="D599" i="12"/>
  <c r="E599" i="12"/>
  <c r="F599" i="12"/>
  <c r="B600" i="12"/>
  <c r="C600" i="12"/>
  <c r="D600" i="12"/>
  <c r="E600" i="12"/>
  <c r="F600" i="12"/>
  <c r="B601" i="12"/>
  <c r="C601" i="12"/>
  <c r="D601" i="12"/>
  <c r="E601" i="12"/>
  <c r="F601" i="12"/>
  <c r="B602" i="12"/>
  <c r="C602" i="12"/>
  <c r="D602" i="12"/>
  <c r="E602" i="12"/>
  <c r="F602" i="12"/>
  <c r="B603" i="12"/>
  <c r="C603" i="12"/>
  <c r="D603" i="12"/>
  <c r="E603" i="12"/>
  <c r="F603" i="12"/>
  <c r="B604" i="12"/>
  <c r="C604" i="12"/>
  <c r="D604" i="12"/>
  <c r="E604" i="12"/>
  <c r="F604" i="12"/>
  <c r="B605" i="12"/>
  <c r="C605" i="12"/>
  <c r="D605" i="12"/>
  <c r="E605" i="12"/>
  <c r="F605" i="12"/>
  <c r="B606" i="12"/>
  <c r="C606" i="12"/>
  <c r="D606" i="12"/>
  <c r="E606" i="12"/>
  <c r="F606" i="12"/>
  <c r="B607" i="12"/>
  <c r="C607" i="12"/>
  <c r="D607" i="12"/>
  <c r="E607" i="12"/>
  <c r="F607" i="12"/>
  <c r="B608" i="12"/>
  <c r="C608" i="12"/>
  <c r="D608" i="12"/>
  <c r="E608" i="12"/>
  <c r="F608" i="12"/>
  <c r="B609" i="12"/>
  <c r="C609" i="12"/>
  <c r="D609" i="12"/>
  <c r="E609" i="12"/>
  <c r="F609" i="12"/>
  <c r="B610" i="12"/>
  <c r="C610" i="12"/>
  <c r="D610" i="12"/>
  <c r="E610" i="12"/>
  <c r="F610" i="12"/>
  <c r="B611" i="12"/>
  <c r="C611" i="12"/>
  <c r="D611" i="12"/>
  <c r="E611" i="12"/>
  <c r="F611" i="12"/>
  <c r="B612" i="12"/>
  <c r="C612" i="12"/>
  <c r="D612" i="12"/>
  <c r="E612" i="12"/>
  <c r="F612" i="12"/>
  <c r="B613" i="12"/>
  <c r="C613" i="12"/>
  <c r="D613" i="12"/>
  <c r="E613" i="12"/>
  <c r="F613" i="12"/>
  <c r="B614" i="12"/>
  <c r="C614" i="12"/>
  <c r="D614" i="12"/>
  <c r="E614" i="12"/>
  <c r="F614" i="12"/>
  <c r="B615" i="12"/>
  <c r="C615" i="12"/>
  <c r="D615" i="12"/>
  <c r="E615" i="12"/>
  <c r="F615" i="12"/>
  <c r="B616" i="12"/>
  <c r="C616" i="12"/>
  <c r="D616" i="12"/>
  <c r="E616" i="12"/>
  <c r="F616" i="12"/>
  <c r="B617" i="12"/>
  <c r="C617" i="12"/>
  <c r="D617" i="12"/>
  <c r="E617" i="12"/>
  <c r="F617" i="12"/>
  <c r="B618" i="12"/>
  <c r="C618" i="12"/>
  <c r="D618" i="12"/>
  <c r="E618" i="12"/>
  <c r="F618" i="12"/>
  <c r="B619" i="12"/>
  <c r="C619" i="12"/>
  <c r="D619" i="12"/>
  <c r="E619" i="12"/>
  <c r="F619" i="12"/>
  <c r="B620" i="12"/>
  <c r="C620" i="12"/>
  <c r="D620" i="12"/>
  <c r="E620" i="12"/>
  <c r="F620" i="12"/>
  <c r="B621" i="12"/>
  <c r="C621" i="12"/>
  <c r="D621" i="12"/>
  <c r="E621" i="12"/>
  <c r="F621" i="12"/>
  <c r="B622" i="12"/>
  <c r="C622" i="12"/>
  <c r="D622" i="12"/>
  <c r="E622" i="12"/>
  <c r="F622" i="12"/>
  <c r="B623" i="12"/>
  <c r="C623" i="12"/>
  <c r="D623" i="12"/>
  <c r="E623" i="12"/>
  <c r="F623" i="12"/>
  <c r="B624" i="12"/>
  <c r="C624" i="12"/>
  <c r="D624" i="12"/>
  <c r="E624" i="12"/>
  <c r="F624" i="12"/>
  <c r="B625" i="12"/>
  <c r="C625" i="12"/>
  <c r="D625" i="12"/>
  <c r="E625" i="12"/>
  <c r="F625" i="12"/>
  <c r="B626" i="12"/>
  <c r="C626" i="12"/>
  <c r="D626" i="12"/>
  <c r="E626" i="12"/>
  <c r="F626" i="12"/>
  <c r="B627" i="12"/>
  <c r="C627" i="12"/>
  <c r="D627" i="12"/>
  <c r="E627" i="12"/>
  <c r="F627" i="12"/>
  <c r="B628" i="12"/>
  <c r="C628" i="12"/>
  <c r="D628" i="12"/>
  <c r="E628" i="12"/>
  <c r="F628" i="12"/>
  <c r="B629" i="12"/>
  <c r="C629" i="12"/>
  <c r="D629" i="12"/>
  <c r="E629" i="12"/>
  <c r="F629" i="12"/>
  <c r="B630" i="12"/>
  <c r="C630" i="12"/>
  <c r="D630" i="12"/>
  <c r="E630" i="12"/>
  <c r="F630" i="12"/>
  <c r="B631" i="12"/>
  <c r="C631" i="12"/>
  <c r="D631" i="12"/>
  <c r="E631" i="12"/>
  <c r="F631" i="12"/>
  <c r="B632" i="12"/>
  <c r="C632" i="12"/>
  <c r="D632" i="12"/>
  <c r="E632" i="12"/>
  <c r="F632" i="12"/>
  <c r="B633" i="12"/>
  <c r="C633" i="12"/>
  <c r="D633" i="12"/>
  <c r="E633" i="12"/>
  <c r="F633" i="12"/>
  <c r="B634" i="12"/>
  <c r="C634" i="12"/>
  <c r="D634" i="12"/>
  <c r="E634" i="12"/>
  <c r="F634" i="12"/>
  <c r="B635" i="12"/>
  <c r="C635" i="12"/>
  <c r="D635" i="12"/>
  <c r="E635" i="12"/>
  <c r="F635" i="12"/>
  <c r="B636" i="12"/>
  <c r="C636" i="12"/>
  <c r="D636" i="12"/>
  <c r="E636" i="12"/>
  <c r="F636" i="12"/>
  <c r="B637" i="12"/>
  <c r="C637" i="12"/>
  <c r="D637" i="12"/>
  <c r="E637" i="12"/>
  <c r="F637" i="12"/>
  <c r="B638" i="12"/>
  <c r="C638" i="12"/>
  <c r="D638" i="12"/>
  <c r="E638" i="12"/>
  <c r="F638" i="12"/>
  <c r="B639" i="12"/>
  <c r="C639" i="12"/>
  <c r="D639" i="12"/>
  <c r="E639" i="12"/>
  <c r="F639" i="12"/>
  <c r="B640" i="12"/>
  <c r="C640" i="12"/>
  <c r="D640" i="12"/>
  <c r="E640" i="12"/>
  <c r="F640" i="12"/>
  <c r="B641" i="12"/>
  <c r="C641" i="12"/>
  <c r="D641" i="12"/>
  <c r="E641" i="12"/>
  <c r="F641" i="12"/>
  <c r="B642" i="12"/>
  <c r="C642" i="12"/>
  <c r="D642" i="12"/>
  <c r="E642" i="12"/>
  <c r="F642" i="12"/>
  <c r="B643" i="12"/>
  <c r="C643" i="12"/>
  <c r="D643" i="12"/>
  <c r="E643" i="12"/>
  <c r="F643" i="12"/>
  <c r="B644" i="12"/>
  <c r="C644" i="12"/>
  <c r="D644" i="12"/>
  <c r="E644" i="12"/>
  <c r="F644" i="12"/>
  <c r="B645" i="12"/>
  <c r="C645" i="12"/>
  <c r="D645" i="12"/>
  <c r="E645" i="12"/>
  <c r="F645" i="12"/>
  <c r="B646" i="12"/>
  <c r="C646" i="12"/>
  <c r="D646" i="12"/>
  <c r="E646" i="12"/>
  <c r="F646" i="12"/>
  <c r="B647" i="12"/>
  <c r="C647" i="12"/>
  <c r="D647" i="12"/>
  <c r="E647" i="12"/>
  <c r="F647" i="12"/>
  <c r="B648" i="12"/>
  <c r="C648" i="12"/>
  <c r="D648" i="12"/>
  <c r="E648" i="12"/>
  <c r="F648" i="12"/>
  <c r="B649" i="12"/>
  <c r="C649" i="12"/>
  <c r="D649" i="12"/>
  <c r="E649" i="12"/>
  <c r="F649" i="12"/>
  <c r="B650" i="12"/>
  <c r="C650" i="12"/>
  <c r="D650" i="12"/>
  <c r="E650" i="12"/>
  <c r="F650" i="12"/>
  <c r="B651" i="12"/>
  <c r="C651" i="12"/>
  <c r="D651" i="12"/>
  <c r="E651" i="12"/>
  <c r="F651" i="12"/>
  <c r="B652" i="12"/>
  <c r="C652" i="12"/>
  <c r="D652" i="12"/>
  <c r="E652" i="12"/>
  <c r="F652" i="12"/>
  <c r="B653" i="12"/>
  <c r="C653" i="12"/>
  <c r="D653" i="12"/>
  <c r="E653" i="12"/>
  <c r="F653" i="12"/>
  <c r="B654" i="12"/>
  <c r="C654" i="12"/>
  <c r="D654" i="12"/>
  <c r="E654" i="12"/>
  <c r="F654" i="12"/>
  <c r="B655" i="12"/>
  <c r="C655" i="12"/>
  <c r="D655" i="12"/>
  <c r="E655" i="12"/>
  <c r="F655" i="12"/>
  <c r="B656" i="12"/>
  <c r="C656" i="12"/>
  <c r="D656" i="12"/>
  <c r="E656" i="12"/>
  <c r="F656" i="12"/>
  <c r="B657" i="12"/>
  <c r="C657" i="12"/>
  <c r="D657" i="12"/>
  <c r="E657" i="12"/>
  <c r="F657" i="12"/>
  <c r="B658" i="12"/>
  <c r="C658" i="12"/>
  <c r="D658" i="12"/>
  <c r="E658" i="12"/>
  <c r="F658" i="12"/>
  <c r="B659" i="12"/>
  <c r="C659" i="12"/>
  <c r="D659" i="12"/>
  <c r="E659" i="12"/>
  <c r="F659" i="12"/>
  <c r="B660" i="12"/>
  <c r="C660" i="12"/>
  <c r="D660" i="12"/>
  <c r="E660" i="12"/>
  <c r="F660" i="12"/>
  <c r="B661" i="12"/>
  <c r="C661" i="12"/>
  <c r="D661" i="12"/>
  <c r="E661" i="12"/>
  <c r="F661" i="12"/>
  <c r="B662" i="12"/>
  <c r="C662" i="12"/>
  <c r="D662" i="12"/>
  <c r="E662" i="12"/>
  <c r="F662" i="12"/>
  <c r="B663" i="12"/>
  <c r="C663" i="12"/>
  <c r="D663" i="12"/>
  <c r="E663" i="12"/>
  <c r="F663" i="12"/>
  <c r="B664" i="12"/>
  <c r="C664" i="12"/>
  <c r="D664" i="12"/>
  <c r="E664" i="12"/>
  <c r="F664" i="12"/>
  <c r="B665" i="12"/>
  <c r="C665" i="12"/>
  <c r="D665" i="12"/>
  <c r="E665" i="12"/>
  <c r="F665" i="12"/>
  <c r="B666" i="12"/>
  <c r="C666" i="12"/>
  <c r="D666" i="12"/>
  <c r="E666" i="12"/>
  <c r="F666" i="12"/>
  <c r="B667" i="12"/>
  <c r="C667" i="12"/>
  <c r="D667" i="12"/>
  <c r="E667" i="12"/>
  <c r="F667" i="12"/>
  <c r="B668" i="12"/>
  <c r="C668" i="12"/>
  <c r="D668" i="12"/>
  <c r="E668" i="12"/>
  <c r="F668" i="12"/>
  <c r="B669" i="12"/>
  <c r="C669" i="12"/>
  <c r="D669" i="12"/>
  <c r="E669" i="12"/>
  <c r="F669" i="12"/>
  <c r="B670" i="12"/>
  <c r="C670" i="12"/>
  <c r="D670" i="12"/>
  <c r="E670" i="12"/>
  <c r="F670" i="12"/>
  <c r="B671" i="12"/>
  <c r="C671" i="12"/>
  <c r="D671" i="12"/>
  <c r="E671" i="12"/>
  <c r="F671" i="12"/>
  <c r="B672" i="12"/>
  <c r="C672" i="12"/>
  <c r="D672" i="12"/>
  <c r="E672" i="12"/>
  <c r="F672" i="12"/>
  <c r="B673" i="12"/>
  <c r="C673" i="12"/>
  <c r="D673" i="12"/>
  <c r="E673" i="12"/>
  <c r="F673" i="12"/>
  <c r="B674" i="12"/>
  <c r="C674" i="12"/>
  <c r="D674" i="12"/>
  <c r="E674" i="12"/>
  <c r="F674" i="12"/>
  <c r="B675" i="12"/>
  <c r="C675" i="12"/>
  <c r="D675" i="12"/>
  <c r="E675" i="12"/>
  <c r="F675" i="12"/>
  <c r="B676" i="12"/>
  <c r="C676" i="12"/>
  <c r="D676" i="12"/>
  <c r="E676" i="12"/>
  <c r="F676" i="12"/>
  <c r="B677" i="12"/>
  <c r="C677" i="12"/>
  <c r="D677" i="12"/>
  <c r="E677" i="12"/>
  <c r="F677" i="12"/>
  <c r="B678" i="12"/>
  <c r="C678" i="12"/>
  <c r="D678" i="12"/>
  <c r="E678" i="12"/>
  <c r="F678" i="12"/>
  <c r="B679" i="12"/>
  <c r="C679" i="12"/>
  <c r="D679" i="12"/>
  <c r="E679" i="12"/>
  <c r="F679" i="12"/>
  <c r="B680" i="12"/>
  <c r="C680" i="12"/>
  <c r="D680" i="12"/>
  <c r="E680" i="12"/>
  <c r="F680" i="12"/>
  <c r="B681" i="12"/>
  <c r="C681" i="12"/>
  <c r="D681" i="12"/>
  <c r="E681" i="12"/>
  <c r="F681" i="12"/>
  <c r="B682" i="12"/>
  <c r="C682" i="12"/>
  <c r="D682" i="12"/>
  <c r="E682" i="12"/>
  <c r="F682" i="12"/>
  <c r="B683" i="12"/>
  <c r="C683" i="12"/>
  <c r="D683" i="12"/>
  <c r="E683" i="12"/>
  <c r="F683" i="12"/>
  <c r="B684" i="12"/>
  <c r="C684" i="12"/>
  <c r="D684" i="12"/>
  <c r="E684" i="12"/>
  <c r="F684" i="12"/>
  <c r="B685" i="12"/>
  <c r="C685" i="12"/>
  <c r="D685" i="12"/>
  <c r="E685" i="12"/>
  <c r="F685" i="12"/>
  <c r="B686" i="12"/>
  <c r="C686" i="12"/>
  <c r="D686" i="12"/>
  <c r="E686" i="12"/>
  <c r="F686" i="12"/>
  <c r="B687" i="12"/>
  <c r="C687" i="12"/>
  <c r="D687" i="12"/>
  <c r="E687" i="12"/>
  <c r="F687" i="12"/>
  <c r="B688" i="12"/>
  <c r="C688" i="12"/>
  <c r="D688" i="12"/>
  <c r="E688" i="12"/>
  <c r="F688" i="12"/>
  <c r="B689" i="12"/>
  <c r="C689" i="12"/>
  <c r="D689" i="12"/>
  <c r="E689" i="12"/>
  <c r="F689" i="12"/>
  <c r="B690" i="12"/>
  <c r="C690" i="12"/>
  <c r="D690" i="12"/>
  <c r="E690" i="12"/>
  <c r="F690" i="12"/>
  <c r="B691" i="12"/>
  <c r="C691" i="12"/>
  <c r="D691" i="12"/>
  <c r="E691" i="12"/>
  <c r="F691" i="12"/>
  <c r="B692" i="12"/>
  <c r="C692" i="12"/>
  <c r="D692" i="12"/>
  <c r="E692" i="12"/>
  <c r="F692" i="12"/>
  <c r="B693" i="12"/>
  <c r="C693" i="12"/>
  <c r="D693" i="12"/>
  <c r="E693" i="12"/>
  <c r="F693" i="12"/>
  <c r="B694" i="12"/>
  <c r="C694" i="12"/>
  <c r="D694" i="12"/>
  <c r="E694" i="12"/>
  <c r="F694" i="12"/>
  <c r="B695" i="12"/>
  <c r="C695" i="12"/>
  <c r="D695" i="12"/>
  <c r="E695" i="12"/>
  <c r="F695" i="12"/>
  <c r="B696" i="12"/>
  <c r="C696" i="12"/>
  <c r="D696" i="12"/>
  <c r="E696" i="12"/>
  <c r="F696" i="12"/>
  <c r="B697" i="12"/>
  <c r="C697" i="12"/>
  <c r="D697" i="12"/>
  <c r="E697" i="12"/>
  <c r="F697" i="12"/>
  <c r="B698" i="12"/>
  <c r="C698" i="12"/>
  <c r="D698" i="12"/>
  <c r="E698" i="12"/>
  <c r="F698" i="12"/>
  <c r="B699" i="12"/>
  <c r="C699" i="12"/>
  <c r="D699" i="12"/>
  <c r="E699" i="12"/>
  <c r="F699" i="12"/>
  <c r="B700" i="12"/>
  <c r="C700" i="12"/>
  <c r="D700" i="12"/>
  <c r="E700" i="12"/>
  <c r="F700" i="12"/>
  <c r="B701" i="12"/>
  <c r="C701" i="12"/>
  <c r="D701" i="12"/>
  <c r="E701" i="12"/>
  <c r="F701" i="12"/>
  <c r="B702" i="12"/>
  <c r="C702" i="12"/>
  <c r="D702" i="12"/>
  <c r="E702" i="12"/>
  <c r="F702" i="12"/>
  <c r="B703" i="12"/>
  <c r="C703" i="12"/>
  <c r="D703" i="12"/>
  <c r="E703" i="12"/>
  <c r="F703" i="12"/>
  <c r="B704" i="12"/>
  <c r="C704" i="12"/>
  <c r="D704" i="12"/>
  <c r="E704" i="12"/>
  <c r="F704" i="12"/>
  <c r="B705" i="12"/>
  <c r="C705" i="12"/>
  <c r="D705" i="12"/>
  <c r="E705" i="12"/>
  <c r="F705" i="12"/>
  <c r="B706" i="12"/>
  <c r="C706" i="12"/>
  <c r="D706" i="12"/>
  <c r="E706" i="12"/>
  <c r="F706" i="12"/>
  <c r="B707" i="12"/>
  <c r="C707" i="12"/>
  <c r="D707" i="12"/>
  <c r="E707" i="12"/>
  <c r="F707" i="12"/>
  <c r="B708" i="12"/>
  <c r="C708" i="12"/>
  <c r="D708" i="12"/>
  <c r="E708" i="12"/>
  <c r="F708" i="12"/>
  <c r="B709" i="12"/>
  <c r="C709" i="12"/>
  <c r="D709" i="12"/>
  <c r="E709" i="12"/>
  <c r="F709" i="12"/>
  <c r="B710" i="12"/>
  <c r="C710" i="12"/>
  <c r="D710" i="12"/>
  <c r="E710" i="12"/>
  <c r="F710" i="12"/>
  <c r="B711" i="12"/>
  <c r="C711" i="12"/>
  <c r="D711" i="12"/>
  <c r="E711" i="12"/>
  <c r="F711" i="12"/>
  <c r="B712" i="12"/>
  <c r="C712" i="12"/>
  <c r="D712" i="12"/>
  <c r="E712" i="12"/>
  <c r="F712" i="12"/>
  <c r="B713" i="12"/>
  <c r="C713" i="12"/>
  <c r="D713" i="12"/>
  <c r="E713" i="12"/>
  <c r="F713" i="12"/>
  <c r="B714" i="12"/>
  <c r="C714" i="12"/>
  <c r="D714" i="12"/>
  <c r="E714" i="12"/>
  <c r="F714" i="12"/>
  <c r="B715" i="12"/>
  <c r="C715" i="12"/>
  <c r="D715" i="12"/>
  <c r="E715" i="12"/>
  <c r="F715" i="12"/>
  <c r="B716" i="12"/>
  <c r="C716" i="12"/>
  <c r="D716" i="12"/>
  <c r="E716" i="12"/>
  <c r="F716" i="12"/>
  <c r="B717" i="12"/>
  <c r="C717" i="12"/>
  <c r="D717" i="12"/>
  <c r="E717" i="12"/>
  <c r="F717" i="12"/>
  <c r="B718" i="12"/>
  <c r="C718" i="12"/>
  <c r="D718" i="12"/>
  <c r="E718" i="12"/>
  <c r="F718" i="12"/>
  <c r="B719" i="12"/>
  <c r="C719" i="12"/>
  <c r="D719" i="12"/>
  <c r="E719" i="12"/>
  <c r="F719" i="12"/>
  <c r="B720" i="12"/>
  <c r="C720" i="12"/>
  <c r="D720" i="12"/>
  <c r="E720" i="12"/>
  <c r="F720" i="12"/>
  <c r="B721" i="12"/>
  <c r="C721" i="12"/>
  <c r="D721" i="12"/>
  <c r="E721" i="12"/>
  <c r="F721" i="12"/>
  <c r="B722" i="12"/>
  <c r="C722" i="12"/>
  <c r="D722" i="12"/>
  <c r="E722" i="12"/>
  <c r="F722" i="12"/>
  <c r="B723" i="12"/>
  <c r="C723" i="12"/>
  <c r="D723" i="12"/>
  <c r="E723" i="12"/>
  <c r="F723" i="12"/>
  <c r="B724" i="12"/>
  <c r="C724" i="12"/>
  <c r="D724" i="12"/>
  <c r="E724" i="12"/>
  <c r="F724" i="12"/>
  <c r="B725" i="12"/>
  <c r="C725" i="12"/>
  <c r="D725" i="12"/>
  <c r="E725" i="12"/>
  <c r="F725" i="12"/>
  <c r="B726" i="12"/>
  <c r="C726" i="12"/>
  <c r="D726" i="12"/>
  <c r="E726" i="12"/>
  <c r="F726" i="12"/>
  <c r="B727" i="12"/>
  <c r="C727" i="12"/>
  <c r="D727" i="12"/>
  <c r="E727" i="12"/>
  <c r="F727" i="12"/>
  <c r="B728" i="12"/>
  <c r="C728" i="12"/>
  <c r="D728" i="12"/>
  <c r="E728" i="12"/>
  <c r="F728" i="12"/>
  <c r="B729" i="12"/>
  <c r="C729" i="12"/>
  <c r="D729" i="12"/>
  <c r="E729" i="12"/>
  <c r="F729" i="12"/>
  <c r="B730" i="12"/>
  <c r="C730" i="12"/>
  <c r="D730" i="12"/>
  <c r="E730" i="12"/>
  <c r="F730" i="12"/>
  <c r="B731" i="12"/>
  <c r="C731" i="12"/>
  <c r="D731" i="12"/>
  <c r="E731" i="12"/>
  <c r="F731" i="12"/>
  <c r="B732" i="12"/>
  <c r="C732" i="12"/>
  <c r="D732" i="12"/>
  <c r="E732" i="12"/>
  <c r="F732" i="12"/>
  <c r="B733" i="12"/>
  <c r="C733" i="12"/>
  <c r="D733" i="12"/>
  <c r="E733" i="12"/>
  <c r="F733" i="12"/>
  <c r="B734" i="12"/>
  <c r="C734" i="12"/>
  <c r="D734" i="12"/>
  <c r="E734" i="12"/>
  <c r="F734" i="12"/>
  <c r="B735" i="12"/>
  <c r="C735" i="12"/>
  <c r="D735" i="12"/>
  <c r="E735" i="12"/>
  <c r="F735" i="12"/>
  <c r="B736" i="12"/>
  <c r="C736" i="12"/>
  <c r="D736" i="12"/>
  <c r="E736" i="12"/>
  <c r="F736" i="12"/>
  <c r="B737" i="12"/>
  <c r="C737" i="12"/>
  <c r="D737" i="12"/>
  <c r="E737" i="12"/>
  <c r="F737" i="12"/>
  <c r="B738" i="12"/>
  <c r="C738" i="12"/>
  <c r="D738" i="12"/>
  <c r="E738" i="12"/>
  <c r="F738" i="12"/>
  <c r="B739" i="12"/>
  <c r="C739" i="12"/>
  <c r="D739" i="12"/>
  <c r="E739" i="12"/>
  <c r="F739" i="12"/>
  <c r="B740" i="12"/>
  <c r="C740" i="12"/>
  <c r="D740" i="12"/>
  <c r="E740" i="12"/>
  <c r="F740" i="12"/>
  <c r="B741" i="12"/>
  <c r="C741" i="12"/>
  <c r="D741" i="12"/>
  <c r="E741" i="12"/>
  <c r="F741" i="12"/>
  <c r="B742" i="12"/>
  <c r="C742" i="12"/>
  <c r="D742" i="12"/>
  <c r="E742" i="12"/>
  <c r="F742" i="12"/>
  <c r="B743" i="12"/>
  <c r="C743" i="12"/>
  <c r="D743" i="12"/>
  <c r="E743" i="12"/>
  <c r="F743" i="12"/>
  <c r="B744" i="12"/>
  <c r="C744" i="12"/>
  <c r="D744" i="12"/>
  <c r="E744" i="12"/>
  <c r="F744" i="12"/>
  <c r="B745" i="12"/>
  <c r="C745" i="12"/>
  <c r="D745" i="12"/>
  <c r="E745" i="12"/>
  <c r="F745" i="12"/>
  <c r="B746" i="12"/>
  <c r="C746" i="12"/>
  <c r="D746" i="12"/>
  <c r="E746" i="12"/>
  <c r="F746" i="12"/>
  <c r="B747" i="12"/>
  <c r="C747" i="12"/>
  <c r="D747" i="12"/>
  <c r="E747" i="12"/>
  <c r="F747" i="12"/>
  <c r="B748" i="12"/>
  <c r="C748" i="12"/>
  <c r="D748" i="12"/>
  <c r="E748" i="12"/>
  <c r="F748" i="12"/>
  <c r="B749" i="12"/>
  <c r="C749" i="12"/>
  <c r="D749" i="12"/>
  <c r="E749" i="12"/>
  <c r="F749" i="12"/>
  <c r="B750" i="12"/>
  <c r="C750" i="12"/>
  <c r="D750" i="12"/>
  <c r="E750" i="12"/>
  <c r="F750" i="12"/>
  <c r="B751" i="12"/>
  <c r="C751" i="12"/>
  <c r="D751" i="12"/>
  <c r="E751" i="12"/>
  <c r="F751" i="12"/>
  <c r="B752" i="12"/>
  <c r="C752" i="12"/>
  <c r="D752" i="12"/>
  <c r="E752" i="12"/>
  <c r="F752" i="12"/>
  <c r="B753" i="12"/>
  <c r="C753" i="12"/>
  <c r="D753" i="12"/>
  <c r="E753" i="12"/>
  <c r="F753" i="12"/>
  <c r="B754" i="12"/>
  <c r="C754" i="12"/>
  <c r="D754" i="12"/>
  <c r="E754" i="12"/>
  <c r="F754" i="12"/>
  <c r="B755" i="12"/>
  <c r="C755" i="12"/>
  <c r="D755" i="12"/>
  <c r="E755" i="12"/>
  <c r="F755" i="12"/>
  <c r="B756" i="12"/>
  <c r="C756" i="12"/>
  <c r="D756" i="12"/>
  <c r="E756" i="12"/>
  <c r="F756" i="12"/>
  <c r="B757" i="12"/>
  <c r="C757" i="12"/>
  <c r="D757" i="12"/>
  <c r="E757" i="12"/>
  <c r="F757" i="12"/>
  <c r="B758" i="12"/>
  <c r="C758" i="12"/>
  <c r="D758" i="12"/>
  <c r="E758" i="12"/>
  <c r="F758" i="12"/>
  <c r="B759" i="12"/>
  <c r="C759" i="12"/>
  <c r="D759" i="12"/>
  <c r="E759" i="12"/>
  <c r="F759" i="12"/>
  <c r="B760" i="12"/>
  <c r="C760" i="12"/>
  <c r="D760" i="12"/>
  <c r="E760" i="12"/>
  <c r="F760" i="12"/>
  <c r="B761" i="12"/>
  <c r="C761" i="12"/>
  <c r="D761" i="12"/>
  <c r="E761" i="12"/>
  <c r="F761" i="12"/>
  <c r="B762" i="12"/>
  <c r="C762" i="12"/>
  <c r="D762" i="12"/>
  <c r="E762" i="12"/>
  <c r="F762" i="12"/>
  <c r="B763" i="12"/>
  <c r="C763" i="12"/>
  <c r="D763" i="12"/>
  <c r="E763" i="12"/>
  <c r="F763" i="12"/>
  <c r="B764" i="12"/>
  <c r="C764" i="12"/>
  <c r="D764" i="12"/>
  <c r="E764" i="12"/>
  <c r="F764" i="12"/>
  <c r="B765" i="12"/>
  <c r="C765" i="12"/>
  <c r="D765" i="12"/>
  <c r="E765" i="12"/>
  <c r="F765" i="12"/>
  <c r="B766" i="12"/>
  <c r="C766" i="12"/>
  <c r="D766" i="12"/>
  <c r="E766" i="12"/>
  <c r="F766" i="12"/>
  <c r="B767" i="12"/>
  <c r="C767" i="12"/>
  <c r="D767" i="12"/>
  <c r="E767" i="12"/>
  <c r="F767" i="12"/>
  <c r="B768" i="12"/>
  <c r="C768" i="12"/>
  <c r="D768" i="12"/>
  <c r="E768" i="12"/>
  <c r="F768" i="12"/>
  <c r="B769" i="12"/>
  <c r="C769" i="12"/>
  <c r="D769" i="12"/>
  <c r="E769" i="12"/>
  <c r="F769" i="12"/>
  <c r="B770" i="12"/>
  <c r="C770" i="12"/>
  <c r="D770" i="12"/>
  <c r="E770" i="12"/>
  <c r="F770" i="12"/>
  <c r="B771" i="12"/>
  <c r="C771" i="12"/>
  <c r="D771" i="12"/>
  <c r="E771" i="12"/>
  <c r="F771" i="12"/>
  <c r="B772" i="12"/>
  <c r="C772" i="12"/>
  <c r="D772" i="12"/>
  <c r="E772" i="12"/>
  <c r="F772" i="12"/>
  <c r="B773" i="12"/>
  <c r="C773" i="12"/>
  <c r="D773" i="12"/>
  <c r="E773" i="12"/>
  <c r="F773" i="12"/>
  <c r="B774" i="12"/>
  <c r="C774" i="12"/>
  <c r="D774" i="12"/>
  <c r="E774" i="12"/>
  <c r="F774" i="12"/>
  <c r="B775" i="12"/>
  <c r="C775" i="12"/>
  <c r="D775" i="12"/>
  <c r="E775" i="12"/>
  <c r="F775" i="12"/>
  <c r="B776" i="12"/>
  <c r="C776" i="12"/>
  <c r="D776" i="12"/>
  <c r="E776" i="12"/>
  <c r="F776" i="12"/>
  <c r="B777" i="12"/>
  <c r="C777" i="12"/>
  <c r="D777" i="12"/>
  <c r="E777" i="12"/>
  <c r="F777" i="12"/>
  <c r="B778" i="12"/>
  <c r="C778" i="12"/>
  <c r="D778" i="12"/>
  <c r="E778" i="12"/>
  <c r="F778" i="12"/>
  <c r="B779" i="12"/>
  <c r="C779" i="12"/>
  <c r="D779" i="12"/>
  <c r="E779" i="12"/>
  <c r="F779" i="12"/>
  <c r="B780" i="12"/>
  <c r="C780" i="12"/>
  <c r="D780" i="12"/>
  <c r="E780" i="12"/>
  <c r="F780" i="12"/>
  <c r="B781" i="12"/>
  <c r="C781" i="12"/>
  <c r="D781" i="12"/>
  <c r="E781" i="12"/>
  <c r="F781" i="12"/>
  <c r="B782" i="12"/>
  <c r="C782" i="12"/>
  <c r="D782" i="12"/>
  <c r="E782" i="12"/>
  <c r="F782" i="12"/>
  <c r="B783" i="12"/>
  <c r="C783" i="12"/>
  <c r="D783" i="12"/>
  <c r="E783" i="12"/>
  <c r="F783" i="12"/>
  <c r="B784" i="12"/>
  <c r="C784" i="12"/>
  <c r="D784" i="12"/>
  <c r="E784" i="12"/>
  <c r="F784" i="12"/>
  <c r="B785" i="12"/>
  <c r="C785" i="12"/>
  <c r="D785" i="12"/>
  <c r="E785" i="12"/>
  <c r="F785" i="12"/>
  <c r="B786" i="12"/>
  <c r="C786" i="12"/>
  <c r="D786" i="12"/>
  <c r="E786" i="12"/>
  <c r="F786" i="12"/>
  <c r="B787" i="12"/>
  <c r="C787" i="12"/>
  <c r="D787" i="12"/>
  <c r="E787" i="12"/>
  <c r="F787" i="12"/>
  <c r="B788" i="12"/>
  <c r="C788" i="12"/>
  <c r="D788" i="12"/>
  <c r="E788" i="12"/>
  <c r="F788" i="12"/>
  <c r="B789" i="12"/>
  <c r="C789" i="12"/>
  <c r="D789" i="12"/>
  <c r="E789" i="12"/>
  <c r="F789" i="12"/>
  <c r="B790" i="12"/>
  <c r="C790" i="12"/>
  <c r="D790" i="12"/>
  <c r="E790" i="12"/>
  <c r="F790" i="12"/>
  <c r="B791" i="12"/>
  <c r="C791" i="12"/>
  <c r="D791" i="12"/>
  <c r="E791" i="12"/>
  <c r="F791" i="12"/>
  <c r="B792" i="12"/>
  <c r="C792" i="12"/>
  <c r="D792" i="12"/>
  <c r="E792" i="12"/>
  <c r="F792" i="12"/>
  <c r="B793" i="12"/>
  <c r="C793" i="12"/>
  <c r="D793" i="12"/>
  <c r="E793" i="12"/>
  <c r="F793" i="12"/>
  <c r="B794" i="12"/>
  <c r="C794" i="12"/>
  <c r="D794" i="12"/>
  <c r="E794" i="12"/>
  <c r="F794" i="12"/>
  <c r="B795" i="12"/>
  <c r="C795" i="12"/>
  <c r="D795" i="12"/>
  <c r="E795" i="12"/>
  <c r="F795" i="12"/>
  <c r="B796" i="12"/>
  <c r="C796" i="12"/>
  <c r="D796" i="12"/>
  <c r="E796" i="12"/>
  <c r="F796" i="12"/>
  <c r="B797" i="12"/>
  <c r="C797" i="12"/>
  <c r="D797" i="12"/>
  <c r="E797" i="12"/>
  <c r="F797" i="12"/>
  <c r="B798" i="12"/>
  <c r="C798" i="12"/>
  <c r="D798" i="12"/>
  <c r="E798" i="12"/>
  <c r="F798" i="12"/>
  <c r="B799" i="12"/>
  <c r="C799" i="12"/>
  <c r="D799" i="12"/>
  <c r="E799" i="12"/>
  <c r="F799" i="12"/>
  <c r="B800" i="12"/>
  <c r="C800" i="12"/>
  <c r="D800" i="12"/>
  <c r="E800" i="12"/>
  <c r="F800" i="12"/>
  <c r="B801" i="12"/>
  <c r="C801" i="12"/>
  <c r="D801" i="12"/>
  <c r="E801" i="12"/>
  <c r="F801" i="12"/>
  <c r="B802" i="12"/>
  <c r="C802" i="12"/>
  <c r="D802" i="12"/>
  <c r="E802" i="12"/>
  <c r="F802" i="12"/>
  <c r="B803" i="12"/>
  <c r="C803" i="12"/>
  <c r="D803" i="12"/>
  <c r="E803" i="12"/>
  <c r="F803" i="12"/>
  <c r="B804" i="12"/>
  <c r="C804" i="12"/>
  <c r="D804" i="12"/>
  <c r="E804" i="12"/>
  <c r="F804" i="12"/>
  <c r="B805" i="12"/>
  <c r="C805" i="12"/>
  <c r="D805" i="12"/>
  <c r="E805" i="12"/>
  <c r="F805" i="12"/>
  <c r="B806" i="12"/>
  <c r="C806" i="12"/>
  <c r="D806" i="12"/>
  <c r="E806" i="12"/>
  <c r="F806" i="12"/>
  <c r="B807" i="12"/>
  <c r="C807" i="12"/>
  <c r="D807" i="12"/>
  <c r="E807" i="12"/>
  <c r="F807" i="12"/>
  <c r="B808" i="12"/>
  <c r="C808" i="12"/>
  <c r="D808" i="12"/>
  <c r="E808" i="12"/>
  <c r="F808" i="12"/>
  <c r="B809" i="12"/>
  <c r="C809" i="12"/>
  <c r="D809" i="12"/>
  <c r="E809" i="12"/>
  <c r="F809" i="12"/>
  <c r="B810" i="12"/>
  <c r="C810" i="12"/>
  <c r="D810" i="12"/>
  <c r="E810" i="12"/>
  <c r="F810" i="12"/>
  <c r="B811" i="12"/>
  <c r="C811" i="12"/>
  <c r="D811" i="12"/>
  <c r="E811" i="12"/>
  <c r="F811" i="12"/>
  <c r="B812" i="12"/>
  <c r="C812" i="12"/>
  <c r="D812" i="12"/>
  <c r="E812" i="12"/>
  <c r="F812" i="12"/>
  <c r="B813" i="12"/>
  <c r="C813" i="12"/>
  <c r="D813" i="12"/>
  <c r="E813" i="12"/>
  <c r="F813" i="12"/>
  <c r="B814" i="12"/>
  <c r="C814" i="12"/>
  <c r="D814" i="12"/>
  <c r="E814" i="12"/>
  <c r="F814" i="12"/>
  <c r="B815" i="12"/>
  <c r="C815" i="12"/>
  <c r="D815" i="12"/>
  <c r="E815" i="12"/>
  <c r="F815" i="12"/>
  <c r="B816" i="12"/>
  <c r="C816" i="12"/>
  <c r="D816" i="12"/>
  <c r="E816" i="12"/>
  <c r="F816" i="12"/>
  <c r="B817" i="12"/>
  <c r="C817" i="12"/>
  <c r="D817" i="12"/>
  <c r="E817" i="12"/>
  <c r="F817" i="12"/>
  <c r="B818" i="12"/>
  <c r="C818" i="12"/>
  <c r="D818" i="12"/>
  <c r="E818" i="12"/>
  <c r="F818" i="12"/>
  <c r="B819" i="12"/>
  <c r="C819" i="12"/>
  <c r="D819" i="12"/>
  <c r="E819" i="12"/>
  <c r="F819" i="12"/>
  <c r="B820" i="12"/>
  <c r="C820" i="12"/>
  <c r="D820" i="12"/>
  <c r="E820" i="12"/>
  <c r="F820" i="12"/>
  <c r="B821" i="12"/>
  <c r="C821" i="12"/>
  <c r="D821" i="12"/>
  <c r="E821" i="12"/>
  <c r="F821" i="12"/>
  <c r="B822" i="12"/>
  <c r="C822" i="12"/>
  <c r="D822" i="12"/>
  <c r="E822" i="12"/>
  <c r="F822" i="12"/>
  <c r="B823" i="12"/>
  <c r="C823" i="12"/>
  <c r="D823" i="12"/>
  <c r="E823" i="12"/>
  <c r="F823" i="12"/>
  <c r="B824" i="12"/>
  <c r="C824" i="12"/>
  <c r="D824" i="12"/>
  <c r="E824" i="12"/>
  <c r="F824" i="12"/>
  <c r="B825" i="12"/>
  <c r="C825" i="12"/>
  <c r="D825" i="12"/>
  <c r="E825" i="12"/>
  <c r="F825" i="12"/>
  <c r="B826" i="12"/>
  <c r="C826" i="12"/>
  <c r="D826" i="12"/>
  <c r="E826" i="12"/>
  <c r="F826" i="12"/>
  <c r="B827" i="12"/>
  <c r="C827" i="12"/>
  <c r="D827" i="12"/>
  <c r="E827" i="12"/>
  <c r="F827" i="12"/>
  <c r="B828" i="12"/>
  <c r="C828" i="12"/>
  <c r="D828" i="12"/>
  <c r="E828" i="12"/>
  <c r="F828" i="12"/>
  <c r="B829" i="12"/>
  <c r="C829" i="12"/>
  <c r="D829" i="12"/>
  <c r="E829" i="12"/>
  <c r="F829" i="12"/>
  <c r="B830" i="12"/>
  <c r="C830" i="12"/>
  <c r="D830" i="12"/>
  <c r="E830" i="12"/>
  <c r="F830" i="12"/>
  <c r="B831" i="12"/>
  <c r="C831" i="12"/>
  <c r="D831" i="12"/>
  <c r="E831" i="12"/>
  <c r="F831" i="12"/>
  <c r="B832" i="12"/>
  <c r="C832" i="12"/>
  <c r="D832" i="12"/>
  <c r="E832" i="12"/>
  <c r="F832" i="12"/>
  <c r="B833" i="12"/>
  <c r="C833" i="12"/>
  <c r="D833" i="12"/>
  <c r="E833" i="12"/>
  <c r="F833" i="12"/>
  <c r="B834" i="12"/>
  <c r="C834" i="12"/>
  <c r="D834" i="12"/>
  <c r="E834" i="12"/>
  <c r="F834" i="12"/>
  <c r="B835" i="12"/>
  <c r="C835" i="12"/>
  <c r="D835" i="12"/>
  <c r="E835" i="12"/>
  <c r="F835" i="12"/>
  <c r="B836" i="12"/>
  <c r="C836" i="12"/>
  <c r="D836" i="12"/>
  <c r="E836" i="12"/>
  <c r="F836" i="12"/>
  <c r="B837" i="12"/>
  <c r="C837" i="12"/>
  <c r="D837" i="12"/>
  <c r="E837" i="12"/>
  <c r="F837" i="12"/>
  <c r="B838" i="12"/>
  <c r="C838" i="12"/>
  <c r="D838" i="12"/>
  <c r="E838" i="12"/>
  <c r="F838" i="12"/>
  <c r="B839" i="12"/>
  <c r="C839" i="12"/>
  <c r="D839" i="12"/>
  <c r="E839" i="12"/>
  <c r="F839" i="12"/>
  <c r="B840" i="12"/>
  <c r="C840" i="12"/>
  <c r="D840" i="12"/>
  <c r="E840" i="12"/>
  <c r="F840" i="12"/>
  <c r="B841" i="12"/>
  <c r="C841" i="12"/>
  <c r="D841" i="12"/>
  <c r="E841" i="12"/>
  <c r="F841" i="12"/>
  <c r="B842" i="12"/>
  <c r="C842" i="12"/>
  <c r="D842" i="12"/>
  <c r="E842" i="12"/>
  <c r="F842" i="12"/>
  <c r="B843" i="12"/>
  <c r="C843" i="12"/>
  <c r="D843" i="12"/>
  <c r="E843" i="12"/>
  <c r="F843" i="12"/>
  <c r="B844" i="12"/>
  <c r="C844" i="12"/>
  <c r="D844" i="12"/>
  <c r="E844" i="12"/>
  <c r="F844" i="12"/>
  <c r="B845" i="12"/>
  <c r="C845" i="12"/>
  <c r="D845" i="12"/>
  <c r="E845" i="12"/>
  <c r="F845" i="12"/>
  <c r="B846" i="12"/>
  <c r="C846" i="12"/>
  <c r="D846" i="12"/>
  <c r="E846" i="12"/>
  <c r="F846" i="12"/>
  <c r="B847" i="12"/>
  <c r="C847" i="12"/>
  <c r="D847" i="12"/>
  <c r="E847" i="12"/>
  <c r="F847" i="12"/>
  <c r="B848" i="12"/>
  <c r="C848" i="12"/>
  <c r="D848" i="12"/>
  <c r="E848" i="12"/>
  <c r="F848" i="12"/>
  <c r="B849" i="12"/>
  <c r="C849" i="12"/>
  <c r="D849" i="12"/>
  <c r="E849" i="12"/>
  <c r="F849" i="12"/>
  <c r="B850" i="12"/>
  <c r="C850" i="12"/>
  <c r="D850" i="12"/>
  <c r="E850" i="12"/>
  <c r="F850" i="12"/>
  <c r="B851" i="12"/>
  <c r="C851" i="12"/>
  <c r="D851" i="12"/>
  <c r="E851" i="12"/>
  <c r="F851" i="12"/>
  <c r="B852" i="12"/>
  <c r="C852" i="12"/>
  <c r="D852" i="12"/>
  <c r="E852" i="12"/>
  <c r="F852" i="12"/>
  <c r="B853" i="12"/>
  <c r="C853" i="12"/>
  <c r="D853" i="12"/>
  <c r="E853" i="12"/>
  <c r="F853" i="12"/>
  <c r="B854" i="12"/>
  <c r="C854" i="12"/>
  <c r="D854" i="12"/>
  <c r="E854" i="12"/>
  <c r="F854" i="12"/>
  <c r="B855" i="12"/>
  <c r="C855" i="12"/>
  <c r="D855" i="12"/>
  <c r="E855" i="12"/>
  <c r="F855" i="12"/>
  <c r="B856" i="12"/>
  <c r="C856" i="12"/>
  <c r="D856" i="12"/>
  <c r="E856" i="12"/>
  <c r="F856" i="12"/>
  <c r="B857" i="12"/>
  <c r="C857" i="12"/>
  <c r="D857" i="12"/>
  <c r="E857" i="12"/>
  <c r="F857" i="12"/>
  <c r="B858" i="12"/>
  <c r="C858" i="12"/>
  <c r="D858" i="12"/>
  <c r="E858" i="12"/>
  <c r="F858" i="12"/>
  <c r="B859" i="12"/>
  <c r="C859" i="12"/>
  <c r="D859" i="12"/>
  <c r="E859" i="12"/>
  <c r="F859" i="12"/>
  <c r="B860" i="12"/>
  <c r="C860" i="12"/>
  <c r="D860" i="12"/>
  <c r="E860" i="12"/>
  <c r="F860" i="12"/>
  <c r="B861" i="12"/>
  <c r="C861" i="12"/>
  <c r="D861" i="12"/>
  <c r="E861" i="12"/>
  <c r="F861" i="12"/>
  <c r="B862" i="12"/>
  <c r="C862" i="12"/>
  <c r="D862" i="12"/>
  <c r="E862" i="12"/>
  <c r="F862" i="12"/>
  <c r="B863" i="12"/>
  <c r="C863" i="12"/>
  <c r="D863" i="12"/>
  <c r="E863" i="12"/>
  <c r="F863" i="12"/>
  <c r="B864" i="12"/>
  <c r="C864" i="12"/>
  <c r="D864" i="12"/>
  <c r="E864" i="12"/>
  <c r="F864" i="12"/>
  <c r="B865" i="12"/>
  <c r="C865" i="12"/>
  <c r="D865" i="12"/>
  <c r="E865" i="12"/>
  <c r="F865" i="12"/>
  <c r="B866" i="12"/>
  <c r="C866" i="12"/>
  <c r="D866" i="12"/>
  <c r="E866" i="12"/>
  <c r="F866" i="12"/>
  <c r="B867" i="12"/>
  <c r="C867" i="12"/>
  <c r="D867" i="12"/>
  <c r="E867" i="12"/>
  <c r="F867" i="12"/>
  <c r="B868" i="12"/>
  <c r="C868" i="12"/>
  <c r="D868" i="12"/>
  <c r="E868" i="12"/>
  <c r="F868" i="12"/>
  <c r="B869" i="12"/>
  <c r="C869" i="12"/>
  <c r="D869" i="12"/>
  <c r="E869" i="12"/>
  <c r="F869" i="12"/>
  <c r="B870" i="12"/>
  <c r="C870" i="12"/>
  <c r="D870" i="12"/>
  <c r="E870" i="12"/>
  <c r="F870" i="12"/>
  <c r="B871" i="12"/>
  <c r="C871" i="12"/>
  <c r="D871" i="12"/>
  <c r="E871" i="12"/>
  <c r="F871" i="12"/>
  <c r="B872" i="12"/>
  <c r="C872" i="12"/>
  <c r="D872" i="12"/>
  <c r="E872" i="12"/>
  <c r="F872" i="12"/>
  <c r="B873" i="12"/>
  <c r="C873" i="12"/>
  <c r="D873" i="12"/>
  <c r="E873" i="12"/>
  <c r="F873" i="12"/>
  <c r="B874" i="12"/>
  <c r="C874" i="12"/>
  <c r="D874" i="12"/>
  <c r="E874" i="12"/>
  <c r="F874" i="12"/>
  <c r="B875" i="12"/>
  <c r="C875" i="12"/>
  <c r="D875" i="12"/>
  <c r="E875" i="12"/>
  <c r="F875" i="12"/>
  <c r="B876" i="12"/>
  <c r="C876" i="12"/>
  <c r="D876" i="12"/>
  <c r="E876" i="12"/>
  <c r="F876" i="12"/>
  <c r="B877" i="12"/>
  <c r="C877" i="12"/>
  <c r="D877" i="12"/>
  <c r="E877" i="12"/>
  <c r="F877" i="12"/>
  <c r="B878" i="12"/>
  <c r="C878" i="12"/>
  <c r="D878" i="12"/>
  <c r="E878" i="12"/>
  <c r="F878" i="12"/>
  <c r="B879" i="12"/>
  <c r="C879" i="12"/>
  <c r="D879" i="12"/>
  <c r="E879" i="12"/>
  <c r="F879" i="12"/>
  <c r="B880" i="12"/>
  <c r="C880" i="12"/>
  <c r="D880" i="12"/>
  <c r="E880" i="12"/>
  <c r="F880" i="12"/>
  <c r="B881" i="12"/>
  <c r="C881" i="12"/>
  <c r="D881" i="12"/>
  <c r="E881" i="12"/>
  <c r="F881" i="12"/>
  <c r="B882" i="12"/>
  <c r="C882" i="12"/>
  <c r="D882" i="12"/>
  <c r="E882" i="12"/>
  <c r="F882" i="12"/>
  <c r="B883" i="12"/>
  <c r="C883" i="12"/>
  <c r="D883" i="12"/>
  <c r="E883" i="12"/>
  <c r="F883" i="12"/>
  <c r="B884" i="12"/>
  <c r="C884" i="12"/>
  <c r="D884" i="12"/>
  <c r="E884" i="12"/>
  <c r="F884" i="12"/>
  <c r="B885" i="12"/>
  <c r="C885" i="12"/>
  <c r="D885" i="12"/>
  <c r="E885" i="12"/>
  <c r="F885" i="12"/>
  <c r="B886" i="12"/>
  <c r="C886" i="12"/>
  <c r="D886" i="12"/>
  <c r="E886" i="12"/>
  <c r="F886" i="12"/>
  <c r="B887" i="12"/>
  <c r="C887" i="12"/>
  <c r="D887" i="12"/>
  <c r="E887" i="12"/>
  <c r="F887" i="12"/>
  <c r="B888" i="12"/>
  <c r="C888" i="12"/>
  <c r="D888" i="12"/>
  <c r="E888" i="12"/>
  <c r="F888" i="12"/>
  <c r="B889" i="12"/>
  <c r="C889" i="12"/>
  <c r="D889" i="12"/>
  <c r="E889" i="12"/>
  <c r="F889" i="12"/>
  <c r="B890" i="12"/>
  <c r="C890" i="12"/>
  <c r="D890" i="12"/>
  <c r="E890" i="12"/>
  <c r="F890" i="12"/>
  <c r="B891" i="12"/>
  <c r="C891" i="12"/>
  <c r="D891" i="12"/>
  <c r="E891" i="12"/>
  <c r="F891" i="12"/>
  <c r="B892" i="12"/>
  <c r="C892" i="12"/>
  <c r="D892" i="12"/>
  <c r="E892" i="12"/>
  <c r="F892" i="12"/>
  <c r="B893" i="12"/>
  <c r="C893" i="12"/>
  <c r="D893" i="12"/>
  <c r="E893" i="12"/>
  <c r="F893" i="12"/>
  <c r="B894" i="12"/>
  <c r="C894" i="12"/>
  <c r="D894" i="12"/>
  <c r="E894" i="12"/>
  <c r="F894" i="12"/>
  <c r="B895" i="12"/>
  <c r="C895" i="12"/>
  <c r="D895" i="12"/>
  <c r="E895" i="12"/>
  <c r="F895" i="12"/>
  <c r="B896" i="12"/>
  <c r="C896" i="12"/>
  <c r="D896" i="12"/>
  <c r="E896" i="12"/>
  <c r="F896" i="12"/>
  <c r="B897" i="12"/>
  <c r="C897" i="12"/>
  <c r="D897" i="12"/>
  <c r="E897" i="12"/>
  <c r="F897" i="12"/>
  <c r="B898" i="12"/>
  <c r="C898" i="12"/>
  <c r="D898" i="12"/>
  <c r="E898" i="12"/>
  <c r="F898" i="12"/>
  <c r="B899" i="12"/>
  <c r="C899" i="12"/>
  <c r="D899" i="12"/>
  <c r="E899" i="12"/>
  <c r="F899" i="12"/>
  <c r="B900" i="12"/>
  <c r="C900" i="12"/>
  <c r="D900" i="12"/>
  <c r="E900" i="12"/>
  <c r="F900" i="12"/>
  <c r="B901" i="12"/>
  <c r="C901" i="12"/>
  <c r="D901" i="12"/>
  <c r="E901" i="12"/>
  <c r="F901" i="12"/>
  <c r="B902" i="12"/>
  <c r="C902" i="12"/>
  <c r="D902" i="12"/>
  <c r="E902" i="12"/>
  <c r="F902" i="12"/>
  <c r="B903" i="12"/>
  <c r="C903" i="12"/>
  <c r="D903" i="12"/>
  <c r="E903" i="12"/>
  <c r="F903" i="12"/>
  <c r="B904" i="12"/>
  <c r="C904" i="12"/>
  <c r="D904" i="12"/>
  <c r="E904" i="12"/>
  <c r="F904" i="12"/>
  <c r="B905" i="12"/>
  <c r="C905" i="12"/>
  <c r="D905" i="12"/>
  <c r="E905" i="12"/>
  <c r="F905" i="12"/>
  <c r="B906" i="12"/>
  <c r="C906" i="12"/>
  <c r="D906" i="12"/>
  <c r="E906" i="12"/>
  <c r="F906" i="12"/>
  <c r="B907" i="12"/>
  <c r="C907" i="12"/>
  <c r="D907" i="12"/>
  <c r="E907" i="12"/>
  <c r="F907" i="12"/>
  <c r="B908" i="12"/>
  <c r="C908" i="12"/>
  <c r="D908" i="12"/>
  <c r="E908" i="12"/>
  <c r="F908" i="12"/>
  <c r="B909" i="12"/>
  <c r="C909" i="12"/>
  <c r="D909" i="12"/>
  <c r="E909" i="12"/>
  <c r="F909" i="12"/>
  <c r="B910" i="12"/>
  <c r="C910" i="12"/>
  <c r="D910" i="12"/>
  <c r="E910" i="12"/>
  <c r="F910" i="12"/>
  <c r="B911" i="12"/>
  <c r="C911" i="12"/>
  <c r="D911" i="12"/>
  <c r="E911" i="12"/>
  <c r="F911" i="12"/>
  <c r="B912" i="12"/>
  <c r="C912" i="12"/>
  <c r="D912" i="12"/>
  <c r="E912" i="12"/>
  <c r="F912" i="12"/>
  <c r="B913" i="12"/>
  <c r="C913" i="12"/>
  <c r="D913" i="12"/>
  <c r="E913" i="12"/>
  <c r="F913" i="12"/>
  <c r="B914" i="12"/>
  <c r="C914" i="12"/>
  <c r="D914" i="12"/>
  <c r="E914" i="12"/>
  <c r="F914" i="12"/>
  <c r="B915" i="12"/>
  <c r="C915" i="12"/>
  <c r="D915" i="12"/>
  <c r="E915" i="12"/>
  <c r="F915" i="12"/>
  <c r="B916" i="12"/>
  <c r="C916" i="12"/>
  <c r="D916" i="12"/>
  <c r="E916" i="12"/>
  <c r="F916" i="12"/>
  <c r="B917" i="12"/>
  <c r="C917" i="12"/>
  <c r="D917" i="12"/>
  <c r="E917" i="12"/>
  <c r="F917" i="12"/>
  <c r="B918" i="12"/>
  <c r="C918" i="12"/>
  <c r="D918" i="12"/>
  <c r="E918" i="12"/>
  <c r="F918" i="12"/>
  <c r="B919" i="12"/>
  <c r="C919" i="12"/>
  <c r="D919" i="12"/>
  <c r="E919" i="12"/>
  <c r="F919" i="12"/>
  <c r="B920" i="12"/>
  <c r="C920" i="12"/>
  <c r="D920" i="12"/>
  <c r="E920" i="12"/>
  <c r="F920" i="12"/>
  <c r="B921" i="12"/>
  <c r="C921" i="12"/>
  <c r="D921" i="12"/>
  <c r="E921" i="12"/>
  <c r="F921" i="12"/>
  <c r="B922" i="12"/>
  <c r="C922" i="12"/>
  <c r="D922" i="12"/>
  <c r="E922" i="12"/>
  <c r="F922" i="12"/>
  <c r="B923" i="12"/>
  <c r="C923" i="12"/>
  <c r="D923" i="12"/>
  <c r="E923" i="12"/>
  <c r="F923" i="12"/>
  <c r="B924" i="12"/>
  <c r="C924" i="12"/>
  <c r="D924" i="12"/>
  <c r="E924" i="12"/>
  <c r="F924" i="12"/>
  <c r="B925" i="12"/>
  <c r="C925" i="12"/>
  <c r="D925" i="12"/>
  <c r="E925" i="12"/>
  <c r="F925" i="12"/>
  <c r="B926" i="12"/>
  <c r="C926" i="12"/>
  <c r="D926" i="12"/>
  <c r="E926" i="12"/>
  <c r="F926" i="12"/>
  <c r="B927" i="12"/>
  <c r="C927" i="12"/>
  <c r="D927" i="12"/>
  <c r="E927" i="12"/>
  <c r="F927" i="12"/>
  <c r="B928" i="12"/>
  <c r="C928" i="12"/>
  <c r="D928" i="12"/>
  <c r="E928" i="12"/>
  <c r="F928" i="12"/>
  <c r="B929" i="12"/>
  <c r="C929" i="12"/>
  <c r="D929" i="12"/>
  <c r="E929" i="12"/>
  <c r="F929" i="12"/>
  <c r="B930" i="12"/>
  <c r="C930" i="12"/>
  <c r="D930" i="12"/>
  <c r="E930" i="12"/>
  <c r="F930" i="12"/>
  <c r="B931" i="12"/>
  <c r="C931" i="12"/>
  <c r="D931" i="12"/>
  <c r="E931" i="12"/>
  <c r="F931" i="12"/>
  <c r="B932" i="12"/>
  <c r="C932" i="12"/>
  <c r="D932" i="12"/>
  <c r="E932" i="12"/>
  <c r="F932" i="12"/>
  <c r="B933" i="12"/>
  <c r="C933" i="12"/>
  <c r="D933" i="12"/>
  <c r="E933" i="12"/>
  <c r="F933" i="12"/>
  <c r="B934" i="12"/>
  <c r="C934" i="12"/>
  <c r="D934" i="12"/>
  <c r="E934" i="12"/>
  <c r="F934" i="12"/>
  <c r="B935" i="12"/>
  <c r="C935" i="12"/>
  <c r="D935" i="12"/>
  <c r="E935" i="12"/>
  <c r="F935" i="12"/>
  <c r="B936" i="12"/>
  <c r="C936" i="12"/>
  <c r="D936" i="12"/>
  <c r="E936" i="12"/>
  <c r="F936" i="12"/>
  <c r="B937" i="12"/>
  <c r="C937" i="12"/>
  <c r="D937" i="12"/>
  <c r="E937" i="12"/>
  <c r="F937" i="12"/>
  <c r="B938" i="12"/>
  <c r="C938" i="12"/>
  <c r="D938" i="12"/>
  <c r="E938" i="12"/>
  <c r="F938" i="12"/>
  <c r="B939" i="12"/>
  <c r="C939" i="12"/>
  <c r="D939" i="12"/>
  <c r="E939" i="12"/>
  <c r="F939" i="12"/>
  <c r="B940" i="12"/>
  <c r="C940" i="12"/>
  <c r="D940" i="12"/>
  <c r="E940" i="12"/>
  <c r="F940" i="12"/>
  <c r="B941" i="12"/>
  <c r="C941" i="12"/>
  <c r="D941" i="12"/>
  <c r="E941" i="12"/>
  <c r="F941" i="12"/>
  <c r="B942" i="12"/>
  <c r="C942" i="12"/>
  <c r="D942" i="12"/>
  <c r="E942" i="12"/>
  <c r="F942" i="12"/>
  <c r="B943" i="12"/>
  <c r="C943" i="12"/>
  <c r="D943" i="12"/>
  <c r="E943" i="12"/>
  <c r="F943" i="12"/>
  <c r="B944" i="12"/>
  <c r="C944" i="12"/>
  <c r="D944" i="12"/>
  <c r="E944" i="12"/>
  <c r="F944" i="12"/>
  <c r="B945" i="12"/>
  <c r="C945" i="12"/>
  <c r="D945" i="12"/>
  <c r="E945" i="12"/>
  <c r="F945" i="12"/>
  <c r="B946" i="12"/>
  <c r="C946" i="12"/>
  <c r="D946" i="12"/>
  <c r="E946" i="12"/>
  <c r="F946" i="12"/>
  <c r="B947" i="12"/>
  <c r="C947" i="12"/>
  <c r="D947" i="12"/>
  <c r="E947" i="12"/>
  <c r="F947" i="12"/>
  <c r="B948" i="12"/>
  <c r="C948" i="12"/>
  <c r="D948" i="12"/>
  <c r="E948" i="12"/>
  <c r="F948" i="12"/>
  <c r="B949" i="12"/>
  <c r="C949" i="12"/>
  <c r="D949" i="12"/>
  <c r="E949" i="12"/>
  <c r="F949" i="12"/>
  <c r="B950" i="12"/>
  <c r="C950" i="12"/>
  <c r="D950" i="12"/>
  <c r="E950" i="12"/>
  <c r="F950" i="12"/>
  <c r="B951" i="12"/>
  <c r="C951" i="12"/>
  <c r="D951" i="12"/>
  <c r="E951" i="12"/>
  <c r="F951" i="12"/>
  <c r="B952" i="12"/>
  <c r="C952" i="12"/>
  <c r="D952" i="12"/>
  <c r="E952" i="12"/>
  <c r="F952" i="12"/>
  <c r="B953" i="12"/>
  <c r="C953" i="12"/>
  <c r="D953" i="12"/>
  <c r="E953" i="12"/>
  <c r="F953" i="12"/>
  <c r="B954" i="12"/>
  <c r="C954" i="12"/>
  <c r="D954" i="12"/>
  <c r="E954" i="12"/>
  <c r="F954" i="12"/>
  <c r="B955" i="12"/>
  <c r="C955" i="12"/>
  <c r="D955" i="12"/>
  <c r="E955" i="12"/>
  <c r="F955" i="12"/>
  <c r="B956" i="12"/>
  <c r="C956" i="12"/>
  <c r="D956" i="12"/>
  <c r="E956" i="12"/>
  <c r="F956" i="12"/>
  <c r="B957" i="12"/>
  <c r="C957" i="12"/>
  <c r="D957" i="12"/>
  <c r="E957" i="12"/>
  <c r="F957" i="12"/>
  <c r="B958" i="12"/>
  <c r="C958" i="12"/>
  <c r="D958" i="12"/>
  <c r="E958" i="12"/>
  <c r="F958" i="12"/>
  <c r="B959" i="12"/>
  <c r="C959" i="12"/>
  <c r="D959" i="12"/>
  <c r="E959" i="12"/>
  <c r="F959" i="12"/>
  <c r="B960" i="12"/>
  <c r="C960" i="12"/>
  <c r="D960" i="12"/>
  <c r="E960" i="12"/>
  <c r="F960" i="12"/>
  <c r="B961" i="12"/>
  <c r="C961" i="12"/>
  <c r="D961" i="12"/>
  <c r="E961" i="12"/>
  <c r="F961" i="12"/>
  <c r="B962" i="12"/>
  <c r="C962" i="12"/>
  <c r="D962" i="12"/>
  <c r="E962" i="12"/>
  <c r="F962" i="12"/>
  <c r="B963" i="12"/>
  <c r="C963" i="12"/>
  <c r="D963" i="12"/>
  <c r="E963" i="12"/>
  <c r="F963" i="12"/>
  <c r="B964" i="12"/>
  <c r="C964" i="12"/>
  <c r="D964" i="12"/>
  <c r="E964" i="12"/>
  <c r="F964" i="12"/>
  <c r="B965" i="12"/>
  <c r="C965" i="12"/>
  <c r="D965" i="12"/>
  <c r="E965" i="12"/>
  <c r="F965" i="12"/>
  <c r="B966" i="12"/>
  <c r="C966" i="12"/>
  <c r="D966" i="12"/>
  <c r="E966" i="12"/>
  <c r="F966" i="12"/>
  <c r="B967" i="12"/>
  <c r="C967" i="12"/>
  <c r="D967" i="12"/>
  <c r="E967" i="12"/>
  <c r="F967" i="12"/>
  <c r="B968" i="12"/>
  <c r="C968" i="12"/>
  <c r="D968" i="12"/>
  <c r="E968" i="12"/>
  <c r="F968" i="12"/>
  <c r="B969" i="12"/>
  <c r="C969" i="12"/>
  <c r="D969" i="12"/>
  <c r="E969" i="12"/>
  <c r="F969" i="12"/>
  <c r="B970" i="12"/>
  <c r="C970" i="12"/>
  <c r="D970" i="12"/>
  <c r="E970" i="12"/>
  <c r="F970" i="12"/>
  <c r="B971" i="12"/>
  <c r="C971" i="12"/>
  <c r="D971" i="12"/>
  <c r="E971" i="12"/>
  <c r="F971" i="12"/>
  <c r="B972" i="12"/>
  <c r="C972" i="12"/>
  <c r="D972" i="12"/>
  <c r="E972" i="12"/>
  <c r="F972" i="12"/>
  <c r="B973" i="12"/>
  <c r="C973" i="12"/>
  <c r="D973" i="12"/>
  <c r="E973" i="12"/>
  <c r="F973" i="12"/>
  <c r="B974" i="12"/>
  <c r="C974" i="12"/>
  <c r="D974" i="12"/>
  <c r="E974" i="12"/>
  <c r="F974" i="12"/>
  <c r="B975" i="12"/>
  <c r="C975" i="12"/>
  <c r="D975" i="12"/>
  <c r="E975" i="12"/>
  <c r="F975" i="12"/>
  <c r="B976" i="12"/>
  <c r="C976" i="12"/>
  <c r="D976" i="12"/>
  <c r="E976" i="12"/>
  <c r="F976" i="12"/>
  <c r="B977" i="12"/>
  <c r="C977" i="12"/>
  <c r="D977" i="12"/>
  <c r="E977" i="12"/>
  <c r="F977" i="12"/>
  <c r="B978" i="12"/>
  <c r="C978" i="12"/>
  <c r="D978" i="12"/>
  <c r="E978" i="12"/>
  <c r="F978" i="12"/>
  <c r="B979" i="12"/>
  <c r="C979" i="12"/>
  <c r="D979" i="12"/>
  <c r="E979" i="12"/>
  <c r="F979" i="12"/>
  <c r="B980" i="12"/>
  <c r="C980" i="12"/>
  <c r="D980" i="12"/>
  <c r="E980" i="12"/>
  <c r="F980" i="12"/>
  <c r="B981" i="12"/>
  <c r="C981" i="12"/>
  <c r="D981" i="12"/>
  <c r="E981" i="12"/>
  <c r="F981" i="12"/>
  <c r="B982" i="12"/>
  <c r="C982" i="12"/>
  <c r="D982" i="12"/>
  <c r="E982" i="12"/>
  <c r="F982" i="12"/>
  <c r="B983" i="12"/>
  <c r="C983" i="12"/>
  <c r="D983" i="12"/>
  <c r="E983" i="12"/>
  <c r="F983" i="12"/>
  <c r="B984" i="12"/>
  <c r="C984" i="12"/>
  <c r="D984" i="12"/>
  <c r="E984" i="12"/>
  <c r="F984" i="12"/>
  <c r="B985" i="12"/>
  <c r="C985" i="12"/>
  <c r="D985" i="12"/>
  <c r="E985" i="12"/>
  <c r="F985" i="12"/>
  <c r="B986" i="12"/>
  <c r="C986" i="12"/>
  <c r="D986" i="12"/>
  <c r="E986" i="12"/>
  <c r="F986" i="12"/>
  <c r="B987" i="12"/>
  <c r="C987" i="12"/>
  <c r="D987" i="12"/>
  <c r="E987" i="12"/>
  <c r="F987" i="12"/>
  <c r="B988" i="12"/>
  <c r="C988" i="12"/>
  <c r="D988" i="12"/>
  <c r="E988" i="12"/>
  <c r="F988" i="12"/>
  <c r="B989" i="12"/>
  <c r="C989" i="12"/>
  <c r="D989" i="12"/>
  <c r="E989" i="12"/>
  <c r="F989" i="12"/>
  <c r="B990" i="12"/>
  <c r="C990" i="12"/>
  <c r="D990" i="12"/>
  <c r="E990" i="12"/>
  <c r="F990" i="12"/>
  <c r="B991" i="12"/>
  <c r="C991" i="12"/>
  <c r="D991" i="12"/>
  <c r="E991" i="12"/>
  <c r="F991" i="12"/>
  <c r="B992" i="12"/>
  <c r="C992" i="12"/>
  <c r="D992" i="12"/>
  <c r="E992" i="12"/>
  <c r="F992" i="12"/>
  <c r="B993" i="12"/>
  <c r="C993" i="12"/>
  <c r="D993" i="12"/>
  <c r="E993" i="12"/>
  <c r="F993" i="12"/>
  <c r="B994" i="12"/>
  <c r="C994" i="12"/>
  <c r="D994" i="12"/>
  <c r="E994" i="12"/>
  <c r="F994" i="12"/>
  <c r="B995" i="12"/>
  <c r="C995" i="12"/>
  <c r="D995" i="12"/>
  <c r="E995" i="12"/>
  <c r="F995" i="12"/>
  <c r="B996" i="12"/>
  <c r="C996" i="12"/>
  <c r="D996" i="12"/>
  <c r="E996" i="12"/>
  <c r="F996" i="12"/>
  <c r="B997" i="12"/>
  <c r="C997" i="12"/>
  <c r="D997" i="12"/>
  <c r="E997" i="12"/>
  <c r="F997" i="12"/>
  <c r="B998" i="12"/>
  <c r="C998" i="12"/>
  <c r="D998" i="12"/>
  <c r="E998" i="12"/>
  <c r="F998" i="12"/>
  <c r="B999" i="12"/>
  <c r="C999" i="12"/>
  <c r="D999" i="12"/>
  <c r="E999" i="12"/>
  <c r="F999" i="12"/>
  <c r="B1000" i="12"/>
  <c r="C1000" i="12"/>
  <c r="D1000" i="12"/>
  <c r="E1000" i="12"/>
  <c r="F1000" i="12"/>
  <c r="B1001" i="12"/>
  <c r="C1001" i="12"/>
  <c r="D1001" i="12"/>
  <c r="E1001" i="12"/>
  <c r="F1001" i="12"/>
  <c r="B1002" i="12"/>
  <c r="C1002" i="12"/>
  <c r="D1002" i="12"/>
  <c r="E1002" i="12"/>
  <c r="F1002" i="12"/>
  <c r="B1003" i="12"/>
  <c r="C1003" i="12"/>
  <c r="D1003" i="12"/>
  <c r="E1003" i="12"/>
  <c r="F1003" i="12"/>
  <c r="B1004" i="12"/>
  <c r="C1004" i="12"/>
  <c r="D1004" i="12"/>
  <c r="E1004" i="12"/>
  <c r="F1004" i="12"/>
  <c r="B1005" i="12"/>
  <c r="C1005" i="12"/>
  <c r="D1005" i="12"/>
  <c r="E1005" i="12"/>
  <c r="F1005" i="12"/>
  <c r="B1006" i="12"/>
  <c r="C1006" i="12"/>
  <c r="D1006" i="12"/>
  <c r="E1006" i="12"/>
  <c r="F1006" i="12"/>
  <c r="B1007" i="12"/>
  <c r="C1007" i="12"/>
  <c r="D1007" i="12"/>
  <c r="E1007" i="12"/>
  <c r="F1007" i="12"/>
  <c r="B1008" i="12"/>
  <c r="C1008" i="12"/>
  <c r="D1008" i="12"/>
  <c r="E1008" i="12"/>
  <c r="F1008" i="12"/>
  <c r="B1009" i="12"/>
  <c r="C1009" i="12"/>
  <c r="D1009" i="12"/>
  <c r="E1009" i="12"/>
  <c r="F1009" i="12"/>
  <c r="B1010" i="12"/>
  <c r="C1010" i="12"/>
  <c r="D1010" i="12"/>
  <c r="E1010" i="12"/>
  <c r="F1010" i="12"/>
  <c r="B1011" i="12"/>
  <c r="C1011" i="12"/>
  <c r="D1011" i="12"/>
  <c r="E1011" i="12"/>
  <c r="F1011" i="12"/>
  <c r="B1012" i="12"/>
  <c r="C1012" i="12"/>
  <c r="D1012" i="12"/>
  <c r="E1012" i="12"/>
  <c r="F1012" i="12"/>
  <c r="B1013" i="12"/>
  <c r="C1013" i="12"/>
  <c r="D1013" i="12"/>
  <c r="E1013" i="12"/>
  <c r="F1013" i="12"/>
  <c r="B1014" i="12"/>
  <c r="C1014" i="12"/>
  <c r="D1014" i="12"/>
  <c r="E1014" i="12"/>
  <c r="F1014" i="12"/>
  <c r="B1015" i="12"/>
  <c r="C1015" i="12"/>
  <c r="D1015" i="12"/>
  <c r="E1015" i="12"/>
  <c r="F1015" i="12"/>
  <c r="B1016" i="12"/>
  <c r="C1016" i="12"/>
  <c r="D1016" i="12"/>
  <c r="E1016" i="12"/>
  <c r="F1016" i="12"/>
  <c r="B1017" i="12"/>
  <c r="C1017" i="12"/>
  <c r="D1017" i="12"/>
  <c r="E1017" i="12"/>
  <c r="F1017" i="12"/>
  <c r="B1018" i="12"/>
  <c r="C1018" i="12"/>
  <c r="D1018" i="12"/>
  <c r="E1018" i="12"/>
  <c r="F1018" i="12"/>
  <c r="B1019" i="12"/>
  <c r="C1019" i="12"/>
  <c r="D1019" i="12"/>
  <c r="E1019" i="12"/>
  <c r="F1019" i="12"/>
  <c r="B1020" i="12"/>
  <c r="C1020" i="12"/>
  <c r="D1020" i="12"/>
  <c r="E1020" i="12"/>
  <c r="F1020" i="12"/>
  <c r="B1021" i="12"/>
  <c r="C1021" i="12"/>
  <c r="D1021" i="12"/>
  <c r="E1021" i="12"/>
  <c r="F1021" i="12"/>
  <c r="B1022" i="12"/>
  <c r="C1022" i="12"/>
  <c r="D1022" i="12"/>
  <c r="E1022" i="12"/>
  <c r="F1022" i="12"/>
  <c r="B1023" i="12"/>
  <c r="C1023" i="12"/>
  <c r="D1023" i="12"/>
  <c r="E1023" i="12"/>
  <c r="F1023" i="12"/>
  <c r="B1024" i="12"/>
  <c r="C1024" i="12"/>
  <c r="D1024" i="12"/>
  <c r="E1024" i="12"/>
  <c r="F1024" i="12"/>
  <c r="B1025" i="12"/>
  <c r="C1025" i="12"/>
  <c r="D1025" i="12"/>
  <c r="E1025" i="12"/>
  <c r="F1025" i="12"/>
  <c r="B1026" i="12"/>
  <c r="C1026" i="12"/>
  <c r="D1026" i="12"/>
  <c r="E1026" i="12"/>
  <c r="F1026" i="12"/>
  <c r="B1027" i="12"/>
  <c r="C1027" i="12"/>
  <c r="D1027" i="12"/>
  <c r="E1027" i="12"/>
  <c r="F1027" i="12"/>
  <c r="B1028" i="12"/>
  <c r="C1028" i="12"/>
  <c r="D1028" i="12"/>
  <c r="E1028" i="12"/>
  <c r="F1028" i="12"/>
  <c r="B1029" i="12"/>
  <c r="C1029" i="12"/>
  <c r="D1029" i="12"/>
  <c r="E1029" i="12"/>
  <c r="F1029" i="12"/>
  <c r="B1030" i="12"/>
  <c r="C1030" i="12"/>
  <c r="D1030" i="12"/>
  <c r="E1030" i="12"/>
  <c r="F1030" i="12"/>
  <c r="B1031" i="12"/>
  <c r="C1031" i="12"/>
  <c r="D1031" i="12"/>
  <c r="E1031" i="12"/>
  <c r="F1031" i="12"/>
  <c r="B1032" i="12"/>
  <c r="C1032" i="12"/>
  <c r="D1032" i="12"/>
  <c r="E1032" i="12"/>
  <c r="F1032" i="12"/>
  <c r="B1033" i="12"/>
  <c r="C1033" i="12"/>
  <c r="D1033" i="12"/>
  <c r="E1033" i="12"/>
  <c r="F1033" i="12"/>
  <c r="B1034" i="12"/>
  <c r="C1034" i="12"/>
  <c r="D1034" i="12"/>
  <c r="E1034" i="12"/>
  <c r="F1034" i="12"/>
  <c r="B1035" i="12"/>
  <c r="C1035" i="12"/>
  <c r="D1035" i="12"/>
  <c r="E1035" i="12"/>
  <c r="F1035" i="12"/>
  <c r="B1036" i="12"/>
  <c r="C1036" i="12"/>
  <c r="D1036" i="12"/>
  <c r="E1036" i="12"/>
  <c r="F1036" i="12"/>
  <c r="B1037" i="12"/>
  <c r="C1037" i="12"/>
  <c r="D1037" i="12"/>
  <c r="E1037" i="12"/>
  <c r="F1037" i="12"/>
  <c r="B1038" i="12"/>
  <c r="C1038" i="12"/>
  <c r="D1038" i="12"/>
  <c r="E1038" i="12"/>
  <c r="F1038" i="12"/>
  <c r="B1039" i="12"/>
  <c r="C1039" i="12"/>
  <c r="D1039" i="12"/>
  <c r="E1039" i="12"/>
  <c r="F1039" i="12"/>
  <c r="B1040" i="12"/>
  <c r="C1040" i="12"/>
  <c r="D1040" i="12"/>
  <c r="E1040" i="12"/>
  <c r="F1040" i="12"/>
  <c r="B1041" i="12"/>
  <c r="C1041" i="12"/>
  <c r="D1041" i="12"/>
  <c r="E1041" i="12"/>
  <c r="F1041" i="12"/>
  <c r="B1042" i="12"/>
  <c r="C1042" i="12"/>
  <c r="D1042" i="12"/>
  <c r="E1042" i="12"/>
  <c r="F1042" i="12"/>
  <c r="B1043" i="12"/>
  <c r="C1043" i="12"/>
  <c r="D1043" i="12"/>
  <c r="E1043" i="12"/>
  <c r="F1043" i="12"/>
  <c r="B1044" i="12"/>
  <c r="C1044" i="12"/>
  <c r="D1044" i="12"/>
  <c r="E1044" i="12"/>
  <c r="F1044" i="12"/>
  <c r="B1045" i="12"/>
  <c r="C1045" i="12"/>
  <c r="D1045" i="12"/>
  <c r="E1045" i="12"/>
  <c r="F1045" i="12"/>
  <c r="B1046" i="12"/>
  <c r="C1046" i="12"/>
  <c r="D1046" i="12"/>
  <c r="E1046" i="12"/>
  <c r="F1046" i="12"/>
  <c r="B1047" i="12"/>
  <c r="C1047" i="12"/>
  <c r="D1047" i="12"/>
  <c r="E1047" i="12"/>
  <c r="F1047" i="12"/>
  <c r="B1048" i="12"/>
  <c r="C1048" i="12"/>
  <c r="D1048" i="12"/>
  <c r="E1048" i="12"/>
  <c r="F1048" i="12"/>
  <c r="B1049" i="12"/>
  <c r="C1049" i="12"/>
  <c r="D1049" i="12"/>
  <c r="E1049" i="12"/>
  <c r="F1049" i="12"/>
  <c r="B1050" i="12"/>
  <c r="C1050" i="12"/>
  <c r="D1050" i="12"/>
  <c r="E1050" i="12"/>
  <c r="F1050" i="12"/>
  <c r="B1051" i="12"/>
  <c r="C1051" i="12"/>
  <c r="D1051" i="12"/>
  <c r="E1051" i="12"/>
  <c r="F1051" i="12"/>
  <c r="B1052" i="12"/>
  <c r="C1052" i="12"/>
  <c r="D1052" i="12"/>
  <c r="E1052" i="12"/>
  <c r="F1052" i="12"/>
  <c r="B1053" i="12"/>
  <c r="C1053" i="12"/>
  <c r="D1053" i="12"/>
  <c r="E1053" i="12"/>
  <c r="F1053" i="12"/>
  <c r="B1054" i="12"/>
  <c r="C1054" i="12"/>
  <c r="D1054" i="12"/>
  <c r="E1054" i="12"/>
  <c r="F1054" i="12"/>
  <c r="B1055" i="12"/>
  <c r="C1055" i="12"/>
  <c r="D1055" i="12"/>
  <c r="E1055" i="12"/>
  <c r="F1055" i="12"/>
  <c r="B1056" i="12"/>
  <c r="C1056" i="12"/>
  <c r="D1056" i="12"/>
  <c r="E1056" i="12"/>
  <c r="F1056" i="12"/>
  <c r="B1057" i="12"/>
  <c r="C1057" i="12"/>
  <c r="D1057" i="12"/>
  <c r="E1057" i="12"/>
  <c r="F1057" i="12"/>
  <c r="B1058" i="12"/>
  <c r="C1058" i="12"/>
  <c r="D1058" i="12"/>
  <c r="E1058" i="12"/>
  <c r="F1058" i="12"/>
  <c r="B1059" i="12"/>
  <c r="C1059" i="12"/>
  <c r="D1059" i="12"/>
  <c r="E1059" i="12"/>
  <c r="F1059" i="12"/>
  <c r="B1060" i="12"/>
  <c r="C1060" i="12"/>
  <c r="D1060" i="12"/>
  <c r="E1060" i="12"/>
  <c r="F1060" i="12"/>
  <c r="B1061" i="12"/>
  <c r="C1061" i="12"/>
  <c r="D1061" i="12"/>
  <c r="E1061" i="12"/>
  <c r="F1061" i="12"/>
  <c r="B1062" i="12"/>
  <c r="C1062" i="12"/>
  <c r="D1062" i="12"/>
  <c r="E1062" i="12"/>
  <c r="F1062" i="12"/>
  <c r="B1063" i="12"/>
  <c r="C1063" i="12"/>
  <c r="D1063" i="12"/>
  <c r="E1063" i="12"/>
  <c r="F1063" i="12"/>
  <c r="B1064" i="12"/>
  <c r="C1064" i="12"/>
  <c r="D1064" i="12"/>
  <c r="E1064" i="12"/>
  <c r="F1064" i="12"/>
  <c r="B1065" i="12"/>
  <c r="C1065" i="12"/>
  <c r="D1065" i="12"/>
  <c r="E1065" i="12"/>
  <c r="F1065" i="12"/>
  <c r="B1066" i="12"/>
  <c r="C1066" i="12"/>
  <c r="D1066" i="12"/>
  <c r="E1066" i="12"/>
  <c r="F1066" i="12"/>
  <c r="B1067" i="12"/>
  <c r="C1067" i="12"/>
  <c r="D1067" i="12"/>
  <c r="E1067" i="12"/>
  <c r="F1067" i="12"/>
  <c r="B1068" i="12"/>
  <c r="C1068" i="12"/>
  <c r="D1068" i="12"/>
  <c r="E1068" i="12"/>
  <c r="F1068" i="12"/>
  <c r="B1069" i="12"/>
  <c r="C1069" i="12"/>
  <c r="D1069" i="12"/>
  <c r="E1069" i="12"/>
  <c r="F1069" i="12"/>
  <c r="B1070" i="12"/>
  <c r="C1070" i="12"/>
  <c r="D1070" i="12"/>
  <c r="E1070" i="12"/>
  <c r="F1070" i="12"/>
  <c r="B1071" i="12"/>
  <c r="C1071" i="12"/>
  <c r="D1071" i="12"/>
  <c r="E1071" i="12"/>
  <c r="F1071" i="12"/>
  <c r="B1072" i="12"/>
  <c r="C1072" i="12"/>
  <c r="D1072" i="12"/>
  <c r="E1072" i="12"/>
  <c r="F1072" i="12"/>
  <c r="B1073" i="12"/>
  <c r="C1073" i="12"/>
  <c r="D1073" i="12"/>
  <c r="E1073" i="12"/>
  <c r="F1073" i="12"/>
  <c r="B1074" i="12"/>
  <c r="C1074" i="12"/>
  <c r="D1074" i="12"/>
  <c r="E1074" i="12"/>
  <c r="F1074" i="12"/>
  <c r="B1075" i="12"/>
  <c r="C1075" i="12"/>
  <c r="D1075" i="12"/>
  <c r="E1075" i="12"/>
  <c r="F1075" i="12"/>
  <c r="B1076" i="12"/>
  <c r="C1076" i="12"/>
  <c r="D1076" i="12"/>
  <c r="E1076" i="12"/>
  <c r="F1076" i="12"/>
  <c r="B1077" i="12"/>
  <c r="C1077" i="12"/>
  <c r="D1077" i="12"/>
  <c r="E1077" i="12"/>
  <c r="F1077" i="12"/>
  <c r="B1078" i="12"/>
  <c r="C1078" i="12"/>
  <c r="D1078" i="12"/>
  <c r="E1078" i="12"/>
  <c r="F1078" i="12"/>
  <c r="B1079" i="12"/>
  <c r="C1079" i="12"/>
  <c r="D1079" i="12"/>
  <c r="E1079" i="12"/>
  <c r="F1079" i="12"/>
  <c r="B1080" i="12"/>
  <c r="C1080" i="12"/>
  <c r="D1080" i="12"/>
  <c r="E1080" i="12"/>
  <c r="F1080" i="12"/>
  <c r="B1081" i="12"/>
  <c r="C1081" i="12"/>
  <c r="D1081" i="12"/>
  <c r="E1081" i="12"/>
  <c r="F1081" i="12"/>
  <c r="B1082" i="12"/>
  <c r="C1082" i="12"/>
  <c r="D1082" i="12"/>
  <c r="E1082" i="12"/>
  <c r="F1082" i="12"/>
  <c r="B1083" i="12"/>
  <c r="C1083" i="12"/>
  <c r="D1083" i="12"/>
  <c r="E1083" i="12"/>
  <c r="F1083" i="12"/>
  <c r="B1084" i="12"/>
  <c r="C1084" i="12"/>
  <c r="D1084" i="12"/>
  <c r="E1084" i="12"/>
  <c r="F1084" i="12"/>
  <c r="B1085" i="12"/>
  <c r="C1085" i="12"/>
  <c r="D1085" i="12"/>
  <c r="E1085" i="12"/>
  <c r="F1085" i="12"/>
  <c r="B1086" i="12"/>
  <c r="C1086" i="12"/>
  <c r="D1086" i="12"/>
  <c r="E1086" i="12"/>
  <c r="F1086" i="12"/>
  <c r="B1087" i="12"/>
  <c r="C1087" i="12"/>
  <c r="D1087" i="12"/>
  <c r="E1087" i="12"/>
  <c r="F1087" i="12"/>
  <c r="B1088" i="12"/>
  <c r="C1088" i="12"/>
  <c r="D1088" i="12"/>
  <c r="E1088" i="12"/>
  <c r="F1088" i="12"/>
  <c r="B1089" i="12"/>
  <c r="C1089" i="12"/>
  <c r="D1089" i="12"/>
  <c r="E1089" i="12"/>
  <c r="F1089" i="12"/>
  <c r="B1090" i="12"/>
  <c r="C1090" i="12"/>
  <c r="D1090" i="12"/>
  <c r="E1090" i="12"/>
  <c r="F1090" i="12"/>
  <c r="B1091" i="12"/>
  <c r="C1091" i="12"/>
  <c r="D1091" i="12"/>
  <c r="E1091" i="12"/>
  <c r="F1091" i="12"/>
  <c r="B1092" i="12"/>
  <c r="C1092" i="12"/>
  <c r="D1092" i="12"/>
  <c r="E1092" i="12"/>
  <c r="F1092" i="12"/>
  <c r="B1093" i="12"/>
  <c r="C1093" i="12"/>
  <c r="D1093" i="12"/>
  <c r="E1093" i="12"/>
  <c r="F1093" i="12"/>
  <c r="B1094" i="12"/>
  <c r="C1094" i="12"/>
  <c r="D1094" i="12"/>
  <c r="E1094" i="12"/>
  <c r="F1094" i="12"/>
  <c r="B1095" i="12"/>
  <c r="C1095" i="12"/>
  <c r="D1095" i="12"/>
  <c r="E1095" i="12"/>
  <c r="F1095" i="12"/>
  <c r="B1096" i="12"/>
  <c r="C1096" i="12"/>
  <c r="D1096" i="12"/>
  <c r="E1096" i="12"/>
  <c r="F1096" i="12"/>
  <c r="B1097" i="12"/>
  <c r="C1097" i="12"/>
  <c r="D1097" i="12"/>
  <c r="E1097" i="12"/>
  <c r="F1097" i="12"/>
  <c r="B1098" i="12"/>
  <c r="C1098" i="12"/>
  <c r="D1098" i="12"/>
  <c r="E1098" i="12"/>
  <c r="F1098" i="12"/>
  <c r="B1099" i="12"/>
  <c r="C1099" i="12"/>
  <c r="D1099" i="12"/>
  <c r="E1099" i="12"/>
  <c r="F1099" i="12"/>
  <c r="B1100" i="12"/>
  <c r="C1100" i="12"/>
  <c r="D1100" i="12"/>
  <c r="E1100" i="12"/>
  <c r="F1100" i="12"/>
  <c r="B1101" i="12"/>
  <c r="C1101" i="12"/>
  <c r="D1101" i="12"/>
  <c r="E1101" i="12"/>
  <c r="F1101" i="12"/>
  <c r="B1102" i="12"/>
  <c r="C1102" i="12"/>
  <c r="D1102" i="12"/>
  <c r="E1102" i="12"/>
  <c r="F1102" i="12"/>
  <c r="B1103" i="12"/>
  <c r="C1103" i="12"/>
  <c r="D1103" i="12"/>
  <c r="E1103" i="12"/>
  <c r="F1103" i="12"/>
  <c r="B1104" i="12"/>
  <c r="C1104" i="12"/>
  <c r="D1104" i="12"/>
  <c r="E1104" i="12"/>
  <c r="F1104" i="12"/>
  <c r="B1105" i="12"/>
  <c r="C1105" i="12"/>
  <c r="D1105" i="12"/>
  <c r="E1105" i="12"/>
  <c r="F1105" i="12"/>
  <c r="B1106" i="12"/>
  <c r="C1106" i="12"/>
  <c r="D1106" i="12"/>
  <c r="E1106" i="12"/>
  <c r="F1106" i="12"/>
  <c r="B1107" i="12"/>
  <c r="C1107" i="12"/>
  <c r="D1107" i="12"/>
  <c r="E1107" i="12"/>
  <c r="F1107" i="12"/>
  <c r="B1108" i="12"/>
  <c r="C1108" i="12"/>
  <c r="D1108" i="12"/>
  <c r="E1108" i="12"/>
  <c r="F1108" i="12"/>
  <c r="B1109" i="12"/>
  <c r="C1109" i="12"/>
  <c r="D1109" i="12"/>
  <c r="E1109" i="12"/>
  <c r="F1109" i="12"/>
  <c r="B1110" i="12"/>
  <c r="C1110" i="12"/>
  <c r="D1110" i="12"/>
  <c r="E1110" i="12"/>
  <c r="F1110" i="12"/>
  <c r="B1111" i="12"/>
  <c r="C1111" i="12"/>
  <c r="D1111" i="12"/>
  <c r="E1111" i="12"/>
  <c r="F1111" i="12"/>
  <c r="B1112" i="12"/>
  <c r="C1112" i="12"/>
  <c r="D1112" i="12"/>
  <c r="E1112" i="12"/>
  <c r="F1112" i="12"/>
  <c r="B1113" i="12"/>
  <c r="C1113" i="12"/>
  <c r="D1113" i="12"/>
  <c r="E1113" i="12"/>
  <c r="F1113" i="12"/>
  <c r="B1114" i="12"/>
  <c r="C1114" i="12"/>
  <c r="D1114" i="12"/>
  <c r="E1114" i="12"/>
  <c r="F1114" i="12"/>
  <c r="B1115" i="12"/>
  <c r="C1115" i="12"/>
  <c r="D1115" i="12"/>
  <c r="E1115" i="12"/>
  <c r="F1115" i="12"/>
  <c r="B1116" i="12"/>
  <c r="C1116" i="12"/>
  <c r="D1116" i="12"/>
  <c r="E1116" i="12"/>
  <c r="F1116" i="12"/>
  <c r="B1117" i="12"/>
  <c r="C1117" i="12"/>
  <c r="D1117" i="12"/>
  <c r="E1117" i="12"/>
  <c r="F1117" i="12"/>
  <c r="B1118" i="12"/>
  <c r="C1118" i="12"/>
  <c r="D1118" i="12"/>
  <c r="E1118" i="12"/>
  <c r="F1118" i="12"/>
  <c r="B1119" i="12"/>
  <c r="C1119" i="12"/>
  <c r="D1119" i="12"/>
  <c r="E1119" i="12"/>
  <c r="F1119" i="12"/>
  <c r="B1120" i="12"/>
  <c r="C1120" i="12"/>
  <c r="D1120" i="12"/>
  <c r="E1120" i="12"/>
  <c r="F1120" i="12"/>
  <c r="B1121" i="12"/>
  <c r="C1121" i="12"/>
  <c r="D1121" i="12"/>
  <c r="E1121" i="12"/>
  <c r="F1121" i="12"/>
  <c r="B1122" i="12"/>
  <c r="C1122" i="12"/>
  <c r="D1122" i="12"/>
  <c r="E1122" i="12"/>
  <c r="F1122" i="12"/>
  <c r="B1123" i="12"/>
  <c r="C1123" i="12"/>
  <c r="D1123" i="12"/>
  <c r="E1123" i="12"/>
  <c r="F1123" i="12"/>
  <c r="B1124" i="12"/>
  <c r="C1124" i="12"/>
  <c r="D1124" i="12"/>
  <c r="E1124" i="12"/>
  <c r="F1124" i="12"/>
  <c r="B1125" i="12"/>
  <c r="C1125" i="12"/>
  <c r="D1125" i="12"/>
  <c r="E1125" i="12"/>
  <c r="F1125" i="12"/>
  <c r="B1126" i="12"/>
  <c r="C1126" i="12"/>
  <c r="D1126" i="12"/>
  <c r="E1126" i="12"/>
  <c r="F1126" i="12"/>
  <c r="B1127" i="12"/>
  <c r="C1127" i="12"/>
  <c r="D1127" i="12"/>
  <c r="E1127" i="12"/>
  <c r="F1127" i="12"/>
  <c r="B1128" i="12"/>
  <c r="C1128" i="12"/>
  <c r="D1128" i="12"/>
  <c r="E1128" i="12"/>
  <c r="F1128" i="12"/>
  <c r="B1129" i="12"/>
  <c r="C1129" i="12"/>
  <c r="D1129" i="12"/>
  <c r="E1129" i="12"/>
  <c r="F1129" i="12"/>
  <c r="B1130" i="12"/>
  <c r="C1130" i="12"/>
  <c r="D1130" i="12"/>
  <c r="E1130" i="12"/>
  <c r="F1130" i="12"/>
  <c r="B1131" i="12"/>
  <c r="C1131" i="12"/>
  <c r="D1131" i="12"/>
  <c r="E1131" i="12"/>
  <c r="F1131" i="12"/>
  <c r="B1132" i="12"/>
  <c r="C1132" i="12"/>
  <c r="D1132" i="12"/>
  <c r="E1132" i="12"/>
  <c r="F1132" i="12"/>
  <c r="B1133" i="12"/>
  <c r="C1133" i="12"/>
  <c r="D1133" i="12"/>
  <c r="E1133" i="12"/>
  <c r="F1133" i="12"/>
  <c r="B1134" i="12"/>
  <c r="C1134" i="12"/>
  <c r="D1134" i="12"/>
  <c r="E1134" i="12"/>
  <c r="F1134" i="12"/>
  <c r="B1135" i="12"/>
  <c r="C1135" i="12"/>
  <c r="D1135" i="12"/>
  <c r="E1135" i="12"/>
  <c r="F1135" i="12"/>
  <c r="B1136" i="12"/>
  <c r="C1136" i="12"/>
  <c r="D1136" i="12"/>
  <c r="E1136" i="12"/>
  <c r="F1136" i="12"/>
  <c r="B1137" i="12"/>
  <c r="C1137" i="12"/>
  <c r="D1137" i="12"/>
  <c r="E1137" i="12"/>
  <c r="F1137" i="12"/>
  <c r="B1138" i="12"/>
  <c r="C1138" i="12"/>
  <c r="D1138" i="12"/>
  <c r="E1138" i="12"/>
  <c r="F1138" i="12"/>
  <c r="B1139" i="12"/>
  <c r="C1139" i="12"/>
  <c r="D1139" i="12"/>
  <c r="E1139" i="12"/>
  <c r="F1139" i="12"/>
  <c r="B1140" i="12"/>
  <c r="C1140" i="12"/>
  <c r="D1140" i="12"/>
  <c r="E1140" i="12"/>
  <c r="F1140" i="12"/>
  <c r="B1141" i="12"/>
  <c r="C1141" i="12"/>
  <c r="D1141" i="12"/>
  <c r="E1141" i="12"/>
  <c r="F1141" i="12"/>
  <c r="B1142" i="12"/>
  <c r="C1142" i="12"/>
  <c r="D1142" i="12"/>
  <c r="E1142" i="12"/>
  <c r="F1142" i="12"/>
  <c r="B1143" i="12"/>
  <c r="C1143" i="12"/>
  <c r="D1143" i="12"/>
  <c r="E1143" i="12"/>
  <c r="F1143" i="12"/>
  <c r="B1144" i="12"/>
  <c r="C1144" i="12"/>
  <c r="D1144" i="12"/>
  <c r="E1144" i="12"/>
  <c r="F1144" i="12"/>
  <c r="B1145" i="12"/>
  <c r="C1145" i="12"/>
  <c r="D1145" i="12"/>
  <c r="E1145" i="12"/>
  <c r="F1145" i="12"/>
  <c r="B1146" i="12"/>
  <c r="C1146" i="12"/>
  <c r="D1146" i="12"/>
  <c r="E1146" i="12"/>
  <c r="F1146" i="12"/>
  <c r="B1147" i="12"/>
  <c r="C1147" i="12"/>
  <c r="D1147" i="12"/>
  <c r="E1147" i="12"/>
  <c r="F1147" i="12"/>
  <c r="B1148" i="12"/>
  <c r="C1148" i="12"/>
  <c r="D1148" i="12"/>
  <c r="E1148" i="12"/>
  <c r="F1148" i="12"/>
  <c r="B1149" i="12"/>
  <c r="C1149" i="12"/>
  <c r="D1149" i="12"/>
  <c r="E1149" i="12"/>
  <c r="F1149" i="12"/>
  <c r="B1150" i="12"/>
  <c r="C1150" i="12"/>
  <c r="D1150" i="12"/>
  <c r="E1150" i="12"/>
  <c r="F1150" i="12"/>
  <c r="B1151" i="12"/>
  <c r="C1151" i="12"/>
  <c r="D1151" i="12"/>
  <c r="E1151" i="12"/>
  <c r="F1151" i="12"/>
  <c r="B1152" i="12"/>
  <c r="C1152" i="12"/>
  <c r="D1152" i="12"/>
  <c r="E1152" i="12"/>
  <c r="F1152" i="12"/>
  <c r="B1153" i="12"/>
  <c r="C1153" i="12"/>
  <c r="D1153" i="12"/>
  <c r="E1153" i="12"/>
  <c r="F1153" i="12"/>
  <c r="B1154" i="12"/>
  <c r="C1154" i="12"/>
  <c r="D1154" i="12"/>
  <c r="E1154" i="12"/>
  <c r="F1154" i="12"/>
  <c r="B1155" i="12"/>
  <c r="C1155" i="12"/>
  <c r="D1155" i="12"/>
  <c r="E1155" i="12"/>
  <c r="F1155" i="12"/>
  <c r="B1156" i="12"/>
  <c r="C1156" i="12"/>
  <c r="D1156" i="12"/>
  <c r="E1156" i="12"/>
  <c r="F1156" i="12"/>
  <c r="B1157" i="12"/>
  <c r="C1157" i="12"/>
  <c r="D1157" i="12"/>
  <c r="E1157" i="12"/>
  <c r="F1157" i="12"/>
  <c r="B1158" i="12"/>
  <c r="C1158" i="12"/>
  <c r="D1158" i="12"/>
  <c r="E1158" i="12"/>
  <c r="F1158" i="12"/>
  <c r="B1159" i="12"/>
  <c r="C1159" i="12"/>
  <c r="D1159" i="12"/>
  <c r="E1159" i="12"/>
  <c r="F1159" i="12"/>
  <c r="B1160" i="12"/>
  <c r="C1160" i="12"/>
  <c r="D1160" i="12"/>
  <c r="E1160" i="12"/>
  <c r="F1160" i="12"/>
  <c r="B1161" i="12"/>
  <c r="C1161" i="12"/>
  <c r="D1161" i="12"/>
  <c r="E1161" i="12"/>
  <c r="F1161" i="12"/>
  <c r="B1162" i="12"/>
  <c r="C1162" i="12"/>
  <c r="D1162" i="12"/>
  <c r="E1162" i="12"/>
  <c r="F1162" i="12"/>
  <c r="B1163" i="12"/>
  <c r="C1163" i="12"/>
  <c r="D1163" i="12"/>
  <c r="E1163" i="12"/>
  <c r="F1163" i="12"/>
  <c r="B1164" i="12"/>
  <c r="C1164" i="12"/>
  <c r="D1164" i="12"/>
  <c r="E1164" i="12"/>
  <c r="F1164" i="12"/>
  <c r="B1165" i="12"/>
  <c r="C1165" i="12"/>
  <c r="D1165" i="12"/>
  <c r="E1165" i="12"/>
  <c r="F1165" i="12"/>
  <c r="B1166" i="12"/>
  <c r="C1166" i="12"/>
  <c r="D1166" i="12"/>
  <c r="E1166" i="12"/>
  <c r="F1166" i="12"/>
  <c r="B1167" i="12"/>
  <c r="C1167" i="12"/>
  <c r="D1167" i="12"/>
  <c r="E1167" i="12"/>
  <c r="F1167" i="12"/>
  <c r="B1168" i="12"/>
  <c r="C1168" i="12"/>
  <c r="D1168" i="12"/>
  <c r="E1168" i="12"/>
  <c r="F1168" i="12"/>
  <c r="B1169" i="12"/>
  <c r="C1169" i="12"/>
  <c r="D1169" i="12"/>
  <c r="E1169" i="12"/>
  <c r="F1169" i="12"/>
  <c r="B1170" i="12"/>
  <c r="C1170" i="12"/>
  <c r="D1170" i="12"/>
  <c r="E1170" i="12"/>
  <c r="F1170" i="12"/>
  <c r="B1171" i="12"/>
  <c r="C1171" i="12"/>
  <c r="D1171" i="12"/>
  <c r="E1171" i="12"/>
  <c r="F1171" i="12"/>
  <c r="B1172" i="12"/>
  <c r="C1172" i="12"/>
  <c r="D1172" i="12"/>
  <c r="E1172" i="12"/>
  <c r="F1172" i="12"/>
  <c r="B1173" i="12"/>
  <c r="C1173" i="12"/>
  <c r="D1173" i="12"/>
  <c r="E1173" i="12"/>
  <c r="F1173" i="12"/>
  <c r="B1174" i="12"/>
  <c r="C1174" i="12"/>
  <c r="D1174" i="12"/>
  <c r="E1174" i="12"/>
  <c r="F1174" i="12"/>
  <c r="B1175" i="12"/>
  <c r="C1175" i="12"/>
  <c r="D1175" i="12"/>
  <c r="E1175" i="12"/>
  <c r="F1175" i="12"/>
  <c r="B1176" i="12"/>
  <c r="C1176" i="12"/>
  <c r="D1176" i="12"/>
  <c r="E1176" i="12"/>
  <c r="F1176" i="12"/>
  <c r="B1177" i="12"/>
  <c r="C1177" i="12"/>
  <c r="D1177" i="12"/>
  <c r="E1177" i="12"/>
  <c r="F1177" i="12"/>
  <c r="B1178" i="12"/>
  <c r="C1178" i="12"/>
  <c r="D1178" i="12"/>
  <c r="E1178" i="12"/>
  <c r="F1178" i="12"/>
  <c r="B1179" i="12"/>
  <c r="C1179" i="12"/>
  <c r="D1179" i="12"/>
  <c r="E1179" i="12"/>
  <c r="F1179" i="12"/>
  <c r="B1180" i="12"/>
  <c r="C1180" i="12"/>
  <c r="D1180" i="12"/>
  <c r="E1180" i="12"/>
  <c r="F1180" i="12"/>
  <c r="B1181" i="12"/>
  <c r="C1181" i="12"/>
  <c r="D1181" i="12"/>
  <c r="E1181" i="12"/>
  <c r="F1181" i="12"/>
  <c r="B1182" i="12"/>
  <c r="C1182" i="12"/>
  <c r="D1182" i="12"/>
  <c r="E1182" i="12"/>
  <c r="F1182" i="12"/>
  <c r="B1183" i="12"/>
  <c r="C1183" i="12"/>
  <c r="D1183" i="12"/>
  <c r="E1183" i="12"/>
  <c r="F1183" i="12"/>
  <c r="B1184" i="12"/>
  <c r="C1184" i="12"/>
  <c r="D1184" i="12"/>
  <c r="E1184" i="12"/>
  <c r="F1184" i="12"/>
  <c r="B1185" i="12"/>
  <c r="C1185" i="12"/>
  <c r="D1185" i="12"/>
  <c r="E1185" i="12"/>
  <c r="F1185" i="12"/>
  <c r="B1186" i="12"/>
  <c r="C1186" i="12"/>
  <c r="D1186" i="12"/>
  <c r="E1186" i="12"/>
  <c r="F1186" i="12"/>
  <c r="B1187" i="12"/>
  <c r="C1187" i="12"/>
  <c r="D1187" i="12"/>
  <c r="E1187" i="12"/>
  <c r="F1187" i="12"/>
  <c r="B1188" i="12"/>
  <c r="C1188" i="12"/>
  <c r="D1188" i="12"/>
  <c r="E1188" i="12"/>
  <c r="F1188" i="12"/>
  <c r="B1189" i="12"/>
  <c r="C1189" i="12"/>
  <c r="D1189" i="12"/>
  <c r="E1189" i="12"/>
  <c r="F1189" i="12"/>
  <c r="B1190" i="12"/>
  <c r="C1190" i="12"/>
  <c r="D1190" i="12"/>
  <c r="E1190" i="12"/>
  <c r="F1190" i="12"/>
  <c r="B1191" i="12"/>
  <c r="C1191" i="12"/>
  <c r="D1191" i="12"/>
  <c r="E1191" i="12"/>
  <c r="F1191" i="12"/>
  <c r="B1192" i="12"/>
  <c r="C1192" i="12"/>
  <c r="D1192" i="12"/>
  <c r="E1192" i="12"/>
  <c r="F1192" i="12"/>
  <c r="B1193" i="12"/>
  <c r="C1193" i="12"/>
  <c r="D1193" i="12"/>
  <c r="E1193" i="12"/>
  <c r="F1193" i="12"/>
  <c r="B1194" i="12"/>
  <c r="C1194" i="12"/>
  <c r="D1194" i="12"/>
  <c r="E1194" i="12"/>
  <c r="F1194" i="12"/>
  <c r="B1195" i="12"/>
  <c r="C1195" i="12"/>
  <c r="D1195" i="12"/>
  <c r="E1195" i="12"/>
  <c r="F1195" i="12"/>
  <c r="B1196" i="12"/>
  <c r="C1196" i="12"/>
  <c r="D1196" i="12"/>
  <c r="E1196" i="12"/>
  <c r="F1196" i="12"/>
  <c r="B1197" i="12"/>
  <c r="C1197" i="12"/>
  <c r="D1197" i="12"/>
  <c r="E1197" i="12"/>
  <c r="F1197" i="12"/>
  <c r="B1198" i="12"/>
  <c r="C1198" i="12"/>
  <c r="D1198" i="12"/>
  <c r="E1198" i="12"/>
  <c r="F1198" i="12"/>
  <c r="B1199" i="12"/>
  <c r="C1199" i="12"/>
  <c r="D1199" i="12"/>
  <c r="E1199" i="12"/>
  <c r="F1199" i="12"/>
  <c r="B1200" i="12"/>
  <c r="C1200" i="12"/>
  <c r="D1200" i="12"/>
  <c r="E1200" i="12"/>
  <c r="F1200" i="12"/>
  <c r="B1201" i="12"/>
  <c r="C1201" i="12"/>
  <c r="D1201" i="12"/>
  <c r="E1201" i="12"/>
  <c r="F1201" i="12"/>
  <c r="B1202" i="12"/>
  <c r="C1202" i="12"/>
  <c r="D1202" i="12"/>
  <c r="E1202" i="12"/>
  <c r="F1202" i="12"/>
  <c r="B1203" i="12"/>
  <c r="C1203" i="12"/>
  <c r="D1203" i="12"/>
  <c r="E1203" i="12"/>
  <c r="F1203" i="12"/>
  <c r="B1204" i="12"/>
  <c r="C1204" i="12"/>
  <c r="D1204" i="12"/>
  <c r="E1204" i="12"/>
  <c r="F1204" i="12"/>
  <c r="B1205" i="12"/>
  <c r="C1205" i="12"/>
  <c r="D1205" i="12"/>
  <c r="E1205" i="12"/>
  <c r="F1205" i="12"/>
  <c r="B1206" i="12"/>
  <c r="C1206" i="12"/>
  <c r="D1206" i="12"/>
  <c r="E1206" i="12"/>
  <c r="F1206" i="12"/>
  <c r="B1207" i="12"/>
  <c r="C1207" i="12"/>
  <c r="D1207" i="12"/>
  <c r="E1207" i="12"/>
  <c r="F1207" i="12"/>
  <c r="B1208" i="12"/>
  <c r="C1208" i="12"/>
  <c r="D1208" i="12"/>
  <c r="E1208" i="12"/>
  <c r="F1208" i="12"/>
  <c r="B1209" i="12"/>
  <c r="C1209" i="12"/>
  <c r="D1209" i="12"/>
  <c r="E1209" i="12"/>
  <c r="F1209" i="12"/>
  <c r="B1210" i="12"/>
  <c r="C1210" i="12"/>
  <c r="D1210" i="12"/>
  <c r="E1210" i="12"/>
  <c r="F1210" i="12"/>
  <c r="B1211" i="12"/>
  <c r="C1211" i="12"/>
  <c r="D1211" i="12"/>
  <c r="E1211" i="12"/>
  <c r="F1211" i="12"/>
  <c r="B1212" i="12"/>
  <c r="C1212" i="12"/>
  <c r="D1212" i="12"/>
  <c r="E1212" i="12"/>
  <c r="F1212" i="12"/>
  <c r="B1213" i="12"/>
  <c r="C1213" i="12"/>
  <c r="D1213" i="12"/>
  <c r="E1213" i="12"/>
  <c r="F1213" i="12"/>
  <c r="B1214" i="12"/>
  <c r="C1214" i="12"/>
  <c r="D1214" i="12"/>
  <c r="E1214" i="12"/>
  <c r="F1214" i="12"/>
  <c r="B1215" i="12"/>
  <c r="C1215" i="12"/>
  <c r="D1215" i="12"/>
  <c r="E1215" i="12"/>
  <c r="F1215" i="12"/>
  <c r="B1216" i="12"/>
  <c r="C1216" i="12"/>
  <c r="D1216" i="12"/>
  <c r="E1216" i="12"/>
  <c r="F1216" i="12"/>
  <c r="B1217" i="12"/>
  <c r="C1217" i="12"/>
  <c r="D1217" i="12"/>
  <c r="E1217" i="12"/>
  <c r="F1217" i="12"/>
  <c r="B1218" i="12"/>
  <c r="C1218" i="12"/>
  <c r="D1218" i="12"/>
  <c r="E1218" i="12"/>
  <c r="F1218" i="12"/>
  <c r="B1219" i="12"/>
  <c r="C1219" i="12"/>
  <c r="D1219" i="12"/>
  <c r="E1219" i="12"/>
  <c r="F1219" i="12"/>
  <c r="B1220" i="12"/>
  <c r="C1220" i="12"/>
  <c r="D1220" i="12"/>
  <c r="E1220" i="12"/>
  <c r="F1220" i="12"/>
  <c r="B1221" i="12"/>
  <c r="C1221" i="12"/>
  <c r="D1221" i="12"/>
  <c r="E1221" i="12"/>
  <c r="F1221" i="12"/>
  <c r="B1222" i="12"/>
  <c r="C1222" i="12"/>
  <c r="D1222" i="12"/>
  <c r="E1222" i="12"/>
  <c r="F1222" i="12"/>
  <c r="B1223" i="12"/>
  <c r="C1223" i="12"/>
  <c r="D1223" i="12"/>
  <c r="E1223" i="12"/>
  <c r="F1223" i="12"/>
  <c r="B1224" i="12"/>
  <c r="C1224" i="12"/>
  <c r="D1224" i="12"/>
  <c r="E1224" i="12"/>
  <c r="F1224" i="12"/>
  <c r="B1225" i="12"/>
  <c r="C1225" i="12"/>
  <c r="D1225" i="12"/>
  <c r="E1225" i="12"/>
  <c r="F1225" i="12"/>
  <c r="B1226" i="12"/>
  <c r="C1226" i="12"/>
  <c r="D1226" i="12"/>
  <c r="E1226" i="12"/>
  <c r="F1226" i="12"/>
  <c r="B1227" i="12"/>
  <c r="C1227" i="12"/>
  <c r="D1227" i="12"/>
  <c r="E1227" i="12"/>
  <c r="F1227" i="12"/>
  <c r="B1228" i="12"/>
  <c r="C1228" i="12"/>
  <c r="D1228" i="12"/>
  <c r="E1228" i="12"/>
  <c r="F1228" i="12"/>
  <c r="B1229" i="12"/>
  <c r="C1229" i="12"/>
  <c r="D1229" i="12"/>
  <c r="E1229" i="12"/>
  <c r="F1229" i="12"/>
  <c r="B1230" i="12"/>
  <c r="C1230" i="12"/>
  <c r="D1230" i="12"/>
  <c r="E1230" i="12"/>
  <c r="F1230" i="12"/>
  <c r="B1231" i="12"/>
  <c r="C1231" i="12"/>
  <c r="D1231" i="12"/>
  <c r="E1231" i="12"/>
  <c r="F1231" i="12"/>
  <c r="B1232" i="12"/>
  <c r="C1232" i="12"/>
  <c r="D1232" i="12"/>
  <c r="E1232" i="12"/>
  <c r="F1232" i="12"/>
  <c r="B1233" i="12"/>
  <c r="C1233" i="12"/>
  <c r="D1233" i="12"/>
  <c r="E1233" i="12"/>
  <c r="F1233" i="12"/>
  <c r="B1234" i="12"/>
  <c r="C1234" i="12"/>
  <c r="D1234" i="12"/>
  <c r="E1234" i="12"/>
  <c r="F1234" i="12"/>
  <c r="B1235" i="12"/>
  <c r="C1235" i="12"/>
  <c r="D1235" i="12"/>
  <c r="E1235" i="12"/>
  <c r="F1235" i="12"/>
  <c r="B1236" i="12"/>
  <c r="C1236" i="12"/>
  <c r="D1236" i="12"/>
  <c r="E1236" i="12"/>
  <c r="F1236" i="12"/>
  <c r="B1237" i="12"/>
  <c r="C1237" i="12"/>
  <c r="D1237" i="12"/>
  <c r="E1237" i="12"/>
  <c r="F1237" i="12"/>
  <c r="B1238" i="12"/>
  <c r="C1238" i="12"/>
  <c r="D1238" i="12"/>
  <c r="E1238" i="12"/>
  <c r="F1238" i="12"/>
  <c r="B1239" i="12"/>
  <c r="C1239" i="12"/>
  <c r="D1239" i="12"/>
  <c r="E1239" i="12"/>
  <c r="F1239" i="12"/>
  <c r="B1240" i="12"/>
  <c r="C1240" i="12"/>
  <c r="D1240" i="12"/>
  <c r="E1240" i="12"/>
  <c r="F1240" i="12"/>
  <c r="B1241" i="12"/>
  <c r="C1241" i="12"/>
  <c r="D1241" i="12"/>
  <c r="E1241" i="12"/>
  <c r="F1241" i="12"/>
  <c r="B1242" i="12"/>
  <c r="C1242" i="12"/>
  <c r="D1242" i="12"/>
  <c r="E1242" i="12"/>
  <c r="F1242" i="12"/>
  <c r="B1243" i="12"/>
  <c r="C1243" i="12"/>
  <c r="D1243" i="12"/>
  <c r="E1243" i="12"/>
  <c r="F1243" i="12"/>
  <c r="B1244" i="12"/>
  <c r="C1244" i="12"/>
  <c r="D1244" i="12"/>
  <c r="E1244" i="12"/>
  <c r="F1244" i="12"/>
  <c r="B1245" i="12"/>
  <c r="C1245" i="12"/>
  <c r="D1245" i="12"/>
  <c r="E1245" i="12"/>
  <c r="F1245" i="12"/>
  <c r="B1246" i="12"/>
  <c r="C1246" i="12"/>
  <c r="D1246" i="12"/>
  <c r="E1246" i="12"/>
  <c r="F1246" i="12"/>
  <c r="B1247" i="12"/>
  <c r="C1247" i="12"/>
  <c r="D1247" i="12"/>
  <c r="E1247" i="12"/>
  <c r="F1247" i="12"/>
  <c r="B1248" i="12"/>
  <c r="C1248" i="12"/>
  <c r="D1248" i="12"/>
  <c r="E1248" i="12"/>
  <c r="F1248" i="12"/>
  <c r="B1249" i="12"/>
  <c r="C1249" i="12"/>
  <c r="D1249" i="12"/>
  <c r="E1249" i="12"/>
  <c r="F1249" i="12"/>
  <c r="B1250" i="12"/>
  <c r="C1250" i="12"/>
  <c r="D1250" i="12"/>
  <c r="E1250" i="12"/>
  <c r="F1250" i="12"/>
  <c r="B1251" i="12"/>
  <c r="C1251" i="12"/>
  <c r="D1251" i="12"/>
  <c r="E1251" i="12"/>
  <c r="F1251" i="12"/>
  <c r="B1252" i="12"/>
  <c r="C1252" i="12"/>
  <c r="D1252" i="12"/>
  <c r="E1252" i="12"/>
  <c r="F1252" i="12"/>
  <c r="B1253" i="12"/>
  <c r="C1253" i="12"/>
  <c r="D1253" i="12"/>
  <c r="E1253" i="12"/>
  <c r="F1253" i="12"/>
  <c r="B1254" i="12"/>
  <c r="C1254" i="12"/>
  <c r="D1254" i="12"/>
  <c r="E1254" i="12"/>
  <c r="F1254" i="12"/>
  <c r="B1255" i="12"/>
  <c r="C1255" i="12"/>
  <c r="D1255" i="12"/>
  <c r="E1255" i="12"/>
  <c r="F1255" i="12"/>
  <c r="B1256" i="12"/>
  <c r="C1256" i="12"/>
  <c r="D1256" i="12"/>
  <c r="E1256" i="12"/>
  <c r="F1256" i="12"/>
  <c r="B1257" i="12"/>
  <c r="C1257" i="12"/>
  <c r="D1257" i="12"/>
  <c r="E1257" i="12"/>
  <c r="F1257" i="12"/>
  <c r="B1258" i="12"/>
  <c r="C1258" i="12"/>
  <c r="D1258" i="12"/>
  <c r="E1258" i="12"/>
  <c r="F1258" i="12"/>
  <c r="B1259" i="12"/>
  <c r="C1259" i="12"/>
  <c r="D1259" i="12"/>
  <c r="E1259" i="12"/>
  <c r="F1259" i="12"/>
  <c r="B1260" i="12"/>
  <c r="C1260" i="12"/>
  <c r="D1260" i="12"/>
  <c r="E1260" i="12"/>
  <c r="F1260" i="12"/>
  <c r="B1261" i="12"/>
  <c r="C1261" i="12"/>
  <c r="D1261" i="12"/>
  <c r="E1261" i="12"/>
  <c r="F1261" i="12"/>
  <c r="B1262" i="12"/>
  <c r="C1262" i="12"/>
  <c r="D1262" i="12"/>
  <c r="E1262" i="12"/>
  <c r="F1262" i="12"/>
  <c r="B1263" i="12"/>
  <c r="C1263" i="12"/>
  <c r="D1263" i="12"/>
  <c r="E1263" i="12"/>
  <c r="F1263" i="12"/>
  <c r="B1264" i="12"/>
  <c r="C1264" i="12"/>
  <c r="D1264" i="12"/>
  <c r="E1264" i="12"/>
  <c r="F1264" i="12"/>
  <c r="B1265" i="12"/>
  <c r="C1265" i="12"/>
  <c r="D1265" i="12"/>
  <c r="E1265" i="12"/>
  <c r="F1265" i="12"/>
  <c r="B1266" i="12"/>
  <c r="C1266" i="12"/>
  <c r="D1266" i="12"/>
  <c r="E1266" i="12"/>
  <c r="F1266" i="12"/>
  <c r="B1267" i="12"/>
  <c r="C1267" i="12"/>
  <c r="D1267" i="12"/>
  <c r="E1267" i="12"/>
  <c r="F1267" i="12"/>
  <c r="B1268" i="12"/>
  <c r="C1268" i="12"/>
  <c r="D1268" i="12"/>
  <c r="E1268" i="12"/>
  <c r="F1268" i="12"/>
  <c r="B1269" i="12"/>
  <c r="C1269" i="12"/>
  <c r="D1269" i="12"/>
  <c r="E1269" i="12"/>
  <c r="F1269" i="12"/>
  <c r="B1270" i="12"/>
  <c r="C1270" i="12"/>
  <c r="D1270" i="12"/>
  <c r="E1270" i="12"/>
  <c r="F1270" i="12"/>
  <c r="B1271" i="12"/>
  <c r="C1271" i="12"/>
  <c r="D1271" i="12"/>
  <c r="E1271" i="12"/>
  <c r="F1271" i="12"/>
  <c r="B1272" i="12"/>
  <c r="C1272" i="12"/>
  <c r="D1272" i="12"/>
  <c r="E1272" i="12"/>
  <c r="F1272" i="12"/>
  <c r="B1273" i="12"/>
  <c r="C1273" i="12"/>
  <c r="D1273" i="12"/>
  <c r="E1273" i="12"/>
  <c r="F1273" i="12"/>
  <c r="B1274" i="12"/>
  <c r="C1274" i="12"/>
  <c r="D1274" i="12"/>
  <c r="E1274" i="12"/>
  <c r="F1274" i="12"/>
  <c r="B1275" i="12"/>
  <c r="C1275" i="12"/>
  <c r="D1275" i="12"/>
  <c r="E1275" i="12"/>
  <c r="F1275" i="12"/>
  <c r="B1276" i="12"/>
  <c r="C1276" i="12"/>
  <c r="D1276" i="12"/>
  <c r="E1276" i="12"/>
  <c r="F1276" i="12"/>
  <c r="B1277" i="12"/>
  <c r="C1277" i="12"/>
  <c r="D1277" i="12"/>
  <c r="E1277" i="12"/>
  <c r="F1277" i="12"/>
  <c r="B1278" i="12"/>
  <c r="C1278" i="12"/>
  <c r="D1278" i="12"/>
  <c r="E1278" i="12"/>
  <c r="F1278" i="12"/>
  <c r="B1279" i="12"/>
  <c r="C1279" i="12"/>
  <c r="D1279" i="12"/>
  <c r="E1279" i="12"/>
  <c r="F1279" i="12"/>
  <c r="B1280" i="12"/>
  <c r="C1280" i="12"/>
  <c r="D1280" i="12"/>
  <c r="E1280" i="12"/>
  <c r="F1280" i="12"/>
  <c r="B1281" i="12"/>
  <c r="C1281" i="12"/>
  <c r="D1281" i="12"/>
  <c r="E1281" i="12"/>
  <c r="F1281" i="12"/>
  <c r="B1282" i="12"/>
  <c r="C1282" i="12"/>
  <c r="D1282" i="12"/>
  <c r="E1282" i="12"/>
  <c r="F1282" i="12"/>
  <c r="B1283" i="12"/>
  <c r="C1283" i="12"/>
  <c r="D1283" i="12"/>
  <c r="E1283" i="12"/>
  <c r="F1283" i="12"/>
  <c r="B1284" i="12"/>
  <c r="C1284" i="12"/>
  <c r="D1284" i="12"/>
  <c r="E1284" i="12"/>
  <c r="F1284" i="12"/>
  <c r="B1285" i="12"/>
  <c r="C1285" i="12"/>
  <c r="D1285" i="12"/>
  <c r="E1285" i="12"/>
  <c r="F1285" i="12"/>
  <c r="B1286" i="12"/>
  <c r="C1286" i="12"/>
  <c r="D1286" i="12"/>
  <c r="E1286" i="12"/>
  <c r="F1286" i="12"/>
  <c r="B1287" i="12"/>
  <c r="C1287" i="12"/>
  <c r="D1287" i="12"/>
  <c r="E1287" i="12"/>
  <c r="F1287" i="12"/>
  <c r="B1288" i="12"/>
  <c r="C1288" i="12"/>
  <c r="D1288" i="12"/>
  <c r="E1288" i="12"/>
  <c r="F1288" i="12"/>
  <c r="B1289" i="12"/>
  <c r="C1289" i="12"/>
  <c r="D1289" i="12"/>
  <c r="E1289" i="12"/>
  <c r="F1289" i="12"/>
  <c r="B1290" i="12"/>
  <c r="C1290" i="12"/>
  <c r="D1290" i="12"/>
  <c r="E1290" i="12"/>
  <c r="F1290" i="12"/>
  <c r="B1291" i="12"/>
  <c r="C1291" i="12"/>
  <c r="D1291" i="12"/>
  <c r="E1291" i="12"/>
  <c r="F1291" i="12"/>
  <c r="B1292" i="12"/>
  <c r="C1292" i="12"/>
  <c r="D1292" i="12"/>
  <c r="E1292" i="12"/>
  <c r="F1292" i="12"/>
  <c r="B1293" i="12"/>
  <c r="C1293" i="12"/>
  <c r="D1293" i="12"/>
  <c r="E1293" i="12"/>
  <c r="F1293" i="12"/>
  <c r="B1294" i="12"/>
  <c r="C1294" i="12"/>
  <c r="D1294" i="12"/>
  <c r="E1294" i="12"/>
  <c r="F1294" i="12"/>
  <c r="B1295" i="12"/>
  <c r="C1295" i="12"/>
  <c r="D1295" i="12"/>
  <c r="E1295" i="12"/>
  <c r="F1295" i="12"/>
  <c r="B1296" i="12"/>
  <c r="C1296" i="12"/>
  <c r="D1296" i="12"/>
  <c r="E1296" i="12"/>
  <c r="F1296" i="12"/>
  <c r="B1297" i="12"/>
  <c r="C1297" i="12"/>
  <c r="D1297" i="12"/>
  <c r="E1297" i="12"/>
  <c r="F1297" i="12"/>
  <c r="B1298" i="12"/>
  <c r="C1298" i="12"/>
  <c r="D1298" i="12"/>
  <c r="E1298" i="12"/>
  <c r="F1298" i="12"/>
  <c r="B1299" i="12"/>
  <c r="C1299" i="12"/>
  <c r="D1299" i="12"/>
  <c r="E1299" i="12"/>
  <c r="F1299" i="12"/>
  <c r="B1300" i="12"/>
  <c r="C1300" i="12"/>
  <c r="D1300" i="12"/>
  <c r="E1300" i="12"/>
  <c r="F1300" i="12"/>
  <c r="B1301" i="12"/>
  <c r="C1301" i="12"/>
  <c r="D1301" i="12"/>
  <c r="E1301" i="12"/>
  <c r="F1301" i="12"/>
  <c r="B1302" i="12"/>
  <c r="C1302" i="12"/>
  <c r="D1302" i="12"/>
  <c r="E1302" i="12"/>
  <c r="F1302" i="12"/>
  <c r="B1303" i="12"/>
  <c r="C1303" i="12"/>
  <c r="D1303" i="12"/>
  <c r="E1303" i="12"/>
  <c r="F1303" i="12"/>
  <c r="B1304" i="12"/>
  <c r="C1304" i="12"/>
  <c r="D1304" i="12"/>
  <c r="E1304" i="12"/>
  <c r="F1304" i="12"/>
  <c r="B1305" i="12"/>
  <c r="C1305" i="12"/>
  <c r="D1305" i="12"/>
  <c r="E1305" i="12"/>
  <c r="F1305" i="12"/>
  <c r="B1306" i="12"/>
  <c r="C1306" i="12"/>
  <c r="D1306" i="12"/>
  <c r="E1306" i="12"/>
  <c r="F1306" i="12"/>
  <c r="B1307" i="12"/>
  <c r="C1307" i="12"/>
  <c r="D1307" i="12"/>
  <c r="E1307" i="12"/>
  <c r="F1307" i="12"/>
  <c r="B1308" i="12"/>
  <c r="C1308" i="12"/>
  <c r="D1308" i="12"/>
  <c r="E1308" i="12"/>
  <c r="F1308" i="12"/>
  <c r="B1309" i="12"/>
  <c r="C1309" i="12"/>
  <c r="D1309" i="12"/>
  <c r="E1309" i="12"/>
  <c r="F1309" i="12"/>
  <c r="B1310" i="12"/>
  <c r="C1310" i="12"/>
  <c r="D1310" i="12"/>
  <c r="E1310" i="12"/>
  <c r="F1310" i="12"/>
  <c r="B1311" i="12"/>
  <c r="C1311" i="12"/>
  <c r="D1311" i="12"/>
  <c r="E1311" i="12"/>
  <c r="F1311" i="12"/>
  <c r="B1312" i="12"/>
  <c r="C1312" i="12"/>
  <c r="D1312" i="12"/>
  <c r="E1312" i="12"/>
  <c r="F1312" i="12"/>
  <c r="B1313" i="12"/>
  <c r="C1313" i="12"/>
  <c r="D1313" i="12"/>
  <c r="E1313" i="12"/>
  <c r="F1313" i="12"/>
  <c r="B1314" i="12"/>
  <c r="C1314" i="12"/>
  <c r="D1314" i="12"/>
  <c r="E1314" i="12"/>
  <c r="F1314" i="12"/>
  <c r="B1315" i="12"/>
  <c r="C1315" i="12"/>
  <c r="D1315" i="12"/>
  <c r="E1315" i="12"/>
  <c r="F1315" i="12"/>
  <c r="B1316" i="12"/>
  <c r="C1316" i="12"/>
  <c r="D1316" i="12"/>
  <c r="E1316" i="12"/>
  <c r="F1316" i="12"/>
  <c r="B1317" i="12"/>
  <c r="C1317" i="12"/>
  <c r="D1317" i="12"/>
  <c r="E1317" i="12"/>
  <c r="F1317" i="12"/>
  <c r="B1318" i="12"/>
  <c r="C1318" i="12"/>
  <c r="D1318" i="12"/>
  <c r="E1318" i="12"/>
  <c r="F1318" i="12"/>
  <c r="B1319" i="12"/>
  <c r="C1319" i="12"/>
  <c r="D1319" i="12"/>
  <c r="E1319" i="12"/>
  <c r="F1319" i="12"/>
  <c r="B1320" i="12"/>
  <c r="C1320" i="12"/>
  <c r="D1320" i="12"/>
  <c r="E1320" i="12"/>
  <c r="F1320" i="12"/>
  <c r="B1321" i="12"/>
  <c r="C1321" i="12"/>
  <c r="D1321" i="12"/>
  <c r="E1321" i="12"/>
  <c r="F1321" i="12"/>
  <c r="B1322" i="12"/>
  <c r="C1322" i="12"/>
  <c r="D1322" i="12"/>
  <c r="E1322" i="12"/>
  <c r="F1322" i="12"/>
  <c r="B1323" i="12"/>
  <c r="C1323" i="12"/>
  <c r="D1323" i="12"/>
  <c r="E1323" i="12"/>
  <c r="F1323" i="12"/>
  <c r="B1324" i="12"/>
  <c r="C1324" i="12"/>
  <c r="D1324" i="12"/>
  <c r="E1324" i="12"/>
  <c r="F1324" i="12"/>
  <c r="B1325" i="12"/>
  <c r="C1325" i="12"/>
  <c r="D1325" i="12"/>
  <c r="E1325" i="12"/>
  <c r="F1325" i="12"/>
  <c r="B1326" i="12"/>
  <c r="C1326" i="12"/>
  <c r="D1326" i="12"/>
  <c r="E1326" i="12"/>
  <c r="F1326" i="12"/>
  <c r="B1327" i="12"/>
  <c r="C1327" i="12"/>
  <c r="D1327" i="12"/>
  <c r="E1327" i="12"/>
  <c r="F1327" i="12"/>
  <c r="B1328" i="12"/>
  <c r="C1328" i="12"/>
  <c r="D1328" i="12"/>
  <c r="E1328" i="12"/>
  <c r="F1328" i="12"/>
  <c r="B1329" i="12"/>
  <c r="C1329" i="12"/>
  <c r="D1329" i="12"/>
  <c r="E1329" i="12"/>
  <c r="F1329" i="12"/>
  <c r="B1330" i="12"/>
  <c r="C1330" i="12"/>
  <c r="D1330" i="12"/>
  <c r="E1330" i="12"/>
  <c r="F1330" i="12"/>
  <c r="B1331" i="12"/>
  <c r="C1331" i="12"/>
  <c r="D1331" i="12"/>
  <c r="E1331" i="12"/>
  <c r="F1331" i="12"/>
  <c r="B1332" i="12"/>
  <c r="C1332" i="12"/>
  <c r="D1332" i="12"/>
  <c r="E1332" i="12"/>
  <c r="F1332" i="12"/>
  <c r="B1333" i="12"/>
  <c r="C1333" i="12"/>
  <c r="D1333" i="12"/>
  <c r="E1333" i="12"/>
  <c r="F1333" i="12"/>
  <c r="B1334" i="12"/>
  <c r="C1334" i="12"/>
  <c r="D1334" i="12"/>
  <c r="E1334" i="12"/>
  <c r="F1334" i="12"/>
  <c r="B1335" i="12"/>
  <c r="C1335" i="12"/>
  <c r="D1335" i="12"/>
  <c r="E1335" i="12"/>
  <c r="F1335" i="12"/>
  <c r="B1336" i="12"/>
  <c r="C1336" i="12"/>
  <c r="D1336" i="12"/>
  <c r="E1336" i="12"/>
  <c r="F1336" i="12"/>
  <c r="B1337" i="12"/>
  <c r="C1337" i="12"/>
  <c r="D1337" i="12"/>
  <c r="E1337" i="12"/>
  <c r="F1337" i="12"/>
  <c r="B1338" i="12"/>
  <c r="C1338" i="12"/>
  <c r="D1338" i="12"/>
  <c r="E1338" i="12"/>
  <c r="F1338" i="12"/>
  <c r="B6" i="12"/>
  <c r="C6" i="12"/>
  <c r="D6" i="12"/>
  <c r="E6" i="12"/>
  <c r="F6" i="12"/>
  <c r="B7" i="12"/>
  <c r="C7" i="12"/>
  <c r="D7" i="12"/>
  <c r="E7" i="12"/>
  <c r="F7" i="12"/>
  <c r="B8" i="12"/>
  <c r="C8" i="12"/>
  <c r="D8" i="12"/>
  <c r="E8" i="12"/>
  <c r="F8" i="12"/>
  <c r="B9" i="12"/>
  <c r="C9" i="12"/>
  <c r="D9" i="12"/>
  <c r="E9" i="12"/>
  <c r="F9" i="12"/>
  <c r="B10" i="12"/>
  <c r="C10" i="12"/>
  <c r="D10" i="12"/>
  <c r="E10" i="12"/>
  <c r="F10" i="12"/>
  <c r="B11" i="12"/>
  <c r="C11" i="12"/>
  <c r="D11" i="12"/>
  <c r="E11" i="12"/>
  <c r="F11" i="12"/>
  <c r="B12" i="12"/>
  <c r="C12" i="12"/>
  <c r="D12" i="12"/>
  <c r="E12" i="12"/>
  <c r="F12" i="12"/>
  <c r="B13" i="12"/>
  <c r="C13" i="12"/>
  <c r="D13" i="12"/>
  <c r="E13" i="12"/>
  <c r="F13" i="12"/>
  <c r="B14" i="12"/>
  <c r="C14" i="12"/>
  <c r="D14" i="12"/>
  <c r="E14" i="12"/>
  <c r="F14" i="12"/>
  <c r="B15" i="12"/>
  <c r="C15" i="12"/>
  <c r="D15" i="12"/>
  <c r="E15" i="12"/>
  <c r="F15" i="12"/>
  <c r="B16" i="12"/>
  <c r="C16" i="12"/>
  <c r="D16" i="12"/>
  <c r="E16" i="12"/>
  <c r="F16" i="12"/>
  <c r="B17" i="12"/>
  <c r="C17" i="12"/>
  <c r="D17" i="12"/>
  <c r="E17" i="12"/>
  <c r="F17" i="12"/>
  <c r="B18" i="12"/>
  <c r="C18" i="12"/>
  <c r="D18" i="12"/>
  <c r="E18" i="12"/>
  <c r="F18" i="12"/>
  <c r="B19" i="12"/>
  <c r="C19" i="12"/>
  <c r="D19" i="12"/>
  <c r="E19" i="12"/>
  <c r="F19" i="12"/>
  <c r="B20" i="12"/>
  <c r="C20" i="12"/>
  <c r="D20" i="12"/>
  <c r="E20" i="12"/>
  <c r="F20" i="12"/>
  <c r="B21" i="12"/>
  <c r="C21" i="12"/>
  <c r="D21" i="12"/>
  <c r="E21" i="12"/>
  <c r="F21" i="12"/>
  <c r="B22" i="12"/>
  <c r="C22" i="12"/>
  <c r="D22" i="12"/>
  <c r="E22" i="12"/>
  <c r="F22" i="12"/>
  <c r="B23" i="12"/>
  <c r="C23" i="12"/>
  <c r="D23" i="12"/>
  <c r="E23" i="12"/>
  <c r="F23" i="12"/>
  <c r="B24" i="12"/>
  <c r="C24" i="12"/>
  <c r="D24" i="12"/>
  <c r="E24" i="12"/>
  <c r="F24" i="12"/>
  <c r="B25" i="12"/>
  <c r="C25" i="12"/>
  <c r="D25" i="12"/>
  <c r="E25" i="12"/>
  <c r="F25" i="12"/>
  <c r="B26" i="12"/>
  <c r="C26" i="12"/>
  <c r="D26" i="12"/>
  <c r="E26" i="12"/>
  <c r="F26" i="12"/>
  <c r="B27" i="12"/>
  <c r="C27" i="12"/>
  <c r="D27" i="12"/>
  <c r="E27" i="12"/>
  <c r="F27" i="12"/>
  <c r="B28" i="12"/>
  <c r="C28" i="12"/>
  <c r="D28" i="12"/>
  <c r="E28" i="12"/>
  <c r="F28" i="12"/>
  <c r="B29" i="12"/>
  <c r="C29" i="12"/>
  <c r="D29" i="12"/>
  <c r="E29" i="12"/>
  <c r="F29" i="12"/>
  <c r="B30" i="12"/>
  <c r="C30" i="12"/>
  <c r="D30" i="12"/>
  <c r="E30" i="12"/>
  <c r="F30" i="12"/>
  <c r="B31" i="12"/>
  <c r="C31" i="12"/>
  <c r="D31" i="12"/>
  <c r="E31" i="12"/>
  <c r="F31" i="12"/>
  <c r="B32" i="12"/>
  <c r="C32" i="12"/>
  <c r="D32" i="12"/>
  <c r="E32" i="12"/>
  <c r="F32" i="12"/>
  <c r="B33" i="12"/>
  <c r="C33" i="12"/>
  <c r="D33" i="12"/>
  <c r="E33" i="12"/>
  <c r="F33" i="12"/>
  <c r="B34" i="12"/>
  <c r="C34" i="12"/>
  <c r="D34" i="12"/>
  <c r="E34" i="12"/>
  <c r="F34" i="12"/>
  <c r="B35" i="12"/>
  <c r="C35" i="12"/>
  <c r="D35" i="12"/>
  <c r="E35" i="12"/>
  <c r="F35" i="12"/>
  <c r="B36" i="12"/>
  <c r="C36" i="12"/>
  <c r="D36" i="12"/>
  <c r="E36" i="12"/>
  <c r="F36" i="12"/>
  <c r="B37" i="12"/>
  <c r="C37" i="12"/>
  <c r="D37" i="12"/>
  <c r="E37" i="12"/>
  <c r="F37" i="12"/>
  <c r="B38" i="12"/>
  <c r="C38" i="12"/>
  <c r="D38" i="12"/>
  <c r="E38" i="12"/>
  <c r="F38" i="12"/>
  <c r="C5" i="12"/>
  <c r="D5" i="12"/>
  <c r="E5" i="12"/>
  <c r="F5" i="12"/>
  <c r="B5" i="12"/>
  <c r="B1363" i="11"/>
  <c r="C1363" i="11"/>
  <c r="D1363" i="11"/>
  <c r="E1363" i="11"/>
  <c r="F1363" i="11"/>
  <c r="G1363" i="11"/>
  <c r="B1364" i="11"/>
  <c r="C1364" i="11"/>
  <c r="D1364" i="11"/>
  <c r="E1364" i="11"/>
  <c r="F1364" i="11"/>
  <c r="G1364" i="11"/>
  <c r="B1365" i="11"/>
  <c r="C1365" i="11"/>
  <c r="D1365" i="11"/>
  <c r="E1365" i="11"/>
  <c r="F1365" i="11"/>
  <c r="G1365" i="11"/>
  <c r="B1366" i="11"/>
  <c r="C1366" i="11"/>
  <c r="D1366" i="11"/>
  <c r="E1366" i="11"/>
  <c r="F1366" i="11"/>
  <c r="G1366" i="11"/>
  <c r="B1367" i="11"/>
  <c r="C1367" i="11"/>
  <c r="D1367" i="11"/>
  <c r="E1367" i="11"/>
  <c r="F1367" i="11"/>
  <c r="G1367" i="11"/>
  <c r="B1368" i="11"/>
  <c r="C1368" i="11"/>
  <c r="D1368" i="11"/>
  <c r="E1368" i="11"/>
  <c r="F1368" i="11"/>
  <c r="G1368" i="11"/>
  <c r="B1369" i="11"/>
  <c r="C1369" i="11"/>
  <c r="D1369" i="11"/>
  <c r="E1369" i="11"/>
  <c r="F1369" i="11"/>
  <c r="G1369" i="11"/>
  <c r="B1370" i="11"/>
  <c r="C1370" i="11"/>
  <c r="D1370" i="11"/>
  <c r="E1370" i="11"/>
  <c r="F1370" i="11"/>
  <c r="G1370" i="11"/>
  <c r="B1371" i="11"/>
  <c r="C1371" i="11"/>
  <c r="D1371" i="11"/>
  <c r="E1371" i="11"/>
  <c r="F1371" i="11"/>
  <c r="G1371" i="11"/>
  <c r="B1372" i="11"/>
  <c r="C1372" i="11"/>
  <c r="D1372" i="11"/>
  <c r="E1372" i="11"/>
  <c r="F1372" i="11"/>
  <c r="G1372" i="11"/>
  <c r="B1373" i="11"/>
  <c r="C1373" i="11"/>
  <c r="D1373" i="11"/>
  <c r="E1373" i="11"/>
  <c r="F1373" i="11"/>
  <c r="G1373" i="11"/>
  <c r="B1374" i="11"/>
  <c r="C1374" i="11"/>
  <c r="D1374" i="11"/>
  <c r="E1374" i="11"/>
  <c r="F1374" i="11"/>
  <c r="G1374" i="11"/>
  <c r="B1375" i="11"/>
  <c r="C1375" i="11"/>
  <c r="D1375" i="11"/>
  <c r="E1375" i="11"/>
  <c r="F1375" i="11"/>
  <c r="G1375" i="11"/>
  <c r="B1376" i="11"/>
  <c r="C1376" i="11"/>
  <c r="D1376" i="11"/>
  <c r="E1376" i="11"/>
  <c r="F1376" i="11"/>
  <c r="G1376" i="11"/>
  <c r="B1377" i="11"/>
  <c r="C1377" i="11"/>
  <c r="D1377" i="11"/>
  <c r="E1377" i="11"/>
  <c r="F1377" i="11"/>
  <c r="G1377" i="11"/>
  <c r="B1378" i="11"/>
  <c r="C1378" i="11"/>
  <c r="D1378" i="11"/>
  <c r="E1378" i="11"/>
  <c r="F1378" i="11"/>
  <c r="G1378" i="11"/>
  <c r="B1379" i="11"/>
  <c r="C1379" i="11"/>
  <c r="D1379" i="11"/>
  <c r="E1379" i="11"/>
  <c r="F1379" i="11"/>
  <c r="G1379" i="11"/>
  <c r="B1380" i="11"/>
  <c r="C1380" i="11"/>
  <c r="D1380" i="11"/>
  <c r="E1380" i="11"/>
  <c r="F1380" i="11"/>
  <c r="G1380" i="11"/>
  <c r="B1381" i="11"/>
  <c r="C1381" i="11"/>
  <c r="D1381" i="11"/>
  <c r="E1381" i="11"/>
  <c r="F1381" i="11"/>
  <c r="G1381" i="11"/>
  <c r="B1382" i="11"/>
  <c r="C1382" i="11"/>
  <c r="D1382" i="11"/>
  <c r="E1382" i="11"/>
  <c r="F1382" i="11"/>
  <c r="G1382" i="11"/>
  <c r="B1383" i="11"/>
  <c r="C1383" i="11"/>
  <c r="D1383" i="11"/>
  <c r="E1383" i="11"/>
  <c r="F1383" i="11"/>
  <c r="G1383" i="11"/>
  <c r="B1384" i="11"/>
  <c r="C1384" i="11"/>
  <c r="D1384" i="11"/>
  <c r="E1384" i="11"/>
  <c r="F1384" i="11"/>
  <c r="G1384" i="11"/>
  <c r="B1385" i="11"/>
  <c r="C1385" i="11"/>
  <c r="D1385" i="11"/>
  <c r="E1385" i="11"/>
  <c r="F1385" i="11"/>
  <c r="G1385" i="11"/>
  <c r="B1386" i="11"/>
  <c r="C1386" i="11"/>
  <c r="D1386" i="11"/>
  <c r="E1386" i="11"/>
  <c r="F1386" i="11"/>
  <c r="G1386" i="11"/>
  <c r="B1387" i="11"/>
  <c r="C1387" i="11"/>
  <c r="D1387" i="11"/>
  <c r="E1387" i="11"/>
  <c r="F1387" i="11"/>
  <c r="G1387" i="11"/>
  <c r="B1388" i="11"/>
  <c r="C1388" i="11"/>
  <c r="D1388" i="11"/>
  <c r="E1388" i="11"/>
  <c r="F1388" i="11"/>
  <c r="G1388" i="11"/>
  <c r="B1389" i="11"/>
  <c r="C1389" i="11"/>
  <c r="D1389" i="11"/>
  <c r="E1389" i="11"/>
  <c r="F1389" i="11"/>
  <c r="G1389" i="11"/>
  <c r="C1362" i="11"/>
  <c r="D1362" i="11"/>
  <c r="E1362" i="11"/>
  <c r="F1362" i="11"/>
  <c r="G1362" i="11"/>
  <c r="B1362" i="11"/>
  <c r="A1399" i="10"/>
  <c r="B1399" i="10"/>
  <c r="C1399" i="10"/>
  <c r="D1399" i="10"/>
  <c r="E1399" i="10"/>
  <c r="A1400" i="10"/>
  <c r="B1400" i="10"/>
  <c r="C1400" i="10"/>
  <c r="C1401" i="10" s="1"/>
  <c r="C1402" i="10" s="1"/>
  <c r="C1403" i="10" s="1"/>
  <c r="C1404" i="10" s="1"/>
  <c r="C1405" i="10" s="1"/>
  <c r="C1406" i="10" s="1"/>
  <c r="C1407" i="10" s="1"/>
  <c r="C1408" i="10" s="1"/>
  <c r="C1409" i="10" s="1"/>
  <c r="C1410" i="10" s="1"/>
  <c r="D1400" i="10"/>
  <c r="E1400" i="10"/>
  <c r="A1401" i="10"/>
  <c r="B1401" i="10"/>
  <c r="D1401" i="10"/>
  <c r="E1401" i="10"/>
  <c r="A1402" i="10"/>
  <c r="B1402" i="10"/>
  <c r="D1402" i="10"/>
  <c r="E1402" i="10"/>
  <c r="A1403" i="10"/>
  <c r="B1403" i="10"/>
  <c r="D1403" i="10"/>
  <c r="E1403" i="10"/>
  <c r="A1404" i="10"/>
  <c r="B1404" i="10"/>
  <c r="D1404" i="10"/>
  <c r="E1404" i="10"/>
  <c r="A1405" i="10"/>
  <c r="B1405" i="10"/>
  <c r="D1405" i="10"/>
  <c r="E1405" i="10"/>
  <c r="A1406" i="10"/>
  <c r="B1406" i="10"/>
  <c r="D1406" i="10"/>
  <c r="E1406" i="10"/>
  <c r="A1407" i="10"/>
  <c r="B1407" i="10"/>
  <c r="D1407" i="10"/>
  <c r="E1407" i="10"/>
  <c r="A1408" i="10"/>
  <c r="B1408" i="10"/>
  <c r="D1408" i="10"/>
  <c r="E1408" i="10"/>
  <c r="A1409" i="10"/>
  <c r="B1409" i="10"/>
  <c r="D1409" i="10"/>
  <c r="E1409" i="10"/>
  <c r="A1410" i="10"/>
  <c r="B1410" i="10"/>
  <c r="D1410" i="10"/>
  <c r="E1410" i="10"/>
  <c r="A1382" i="10"/>
  <c r="B1382" i="10"/>
  <c r="C1382" i="10"/>
  <c r="D1382" i="10"/>
  <c r="E1382" i="10"/>
  <c r="A1383" i="10"/>
  <c r="B1383" i="10"/>
  <c r="C1383" i="10"/>
  <c r="C1384" i="10" s="1"/>
  <c r="C1385" i="10" s="1"/>
  <c r="C1386" i="10" s="1"/>
  <c r="C1387" i="10" s="1"/>
  <c r="C1388" i="10" s="1"/>
  <c r="C1389" i="10" s="1"/>
  <c r="C1390" i="10" s="1"/>
  <c r="C1391" i="10" s="1"/>
  <c r="C1392" i="10" s="1"/>
  <c r="C1393" i="10" s="1"/>
  <c r="C1394" i="10" s="1"/>
  <c r="C1395" i="10" s="1"/>
  <c r="C1396" i="10" s="1"/>
  <c r="C1397" i="10" s="1"/>
  <c r="C1398" i="10" s="1"/>
  <c r="D1383" i="10"/>
  <c r="E1383" i="10"/>
  <c r="A1384" i="10"/>
  <c r="B1384" i="10"/>
  <c r="D1384" i="10"/>
  <c r="E1384" i="10"/>
  <c r="A1385" i="10"/>
  <c r="B1385" i="10"/>
  <c r="D1385" i="10"/>
  <c r="E1385" i="10"/>
  <c r="A1386" i="10"/>
  <c r="B1386" i="10"/>
  <c r="D1386" i="10"/>
  <c r="E1386" i="10"/>
  <c r="A1387" i="10"/>
  <c r="B1387" i="10"/>
  <c r="D1387" i="10"/>
  <c r="E1387" i="10"/>
  <c r="A1388" i="10"/>
  <c r="B1388" i="10"/>
  <c r="D1388" i="10"/>
  <c r="E1388" i="10"/>
  <c r="A1389" i="10"/>
  <c r="B1389" i="10"/>
  <c r="D1389" i="10"/>
  <c r="E1389" i="10"/>
  <c r="A1390" i="10"/>
  <c r="B1390" i="10"/>
  <c r="D1390" i="10"/>
  <c r="E1390" i="10"/>
  <c r="A1391" i="10"/>
  <c r="B1391" i="10"/>
  <c r="D1391" i="10"/>
  <c r="E1391" i="10"/>
  <c r="A1392" i="10"/>
  <c r="B1392" i="10"/>
  <c r="D1392" i="10"/>
  <c r="E1392" i="10"/>
  <c r="A1393" i="10"/>
  <c r="B1393" i="10"/>
  <c r="D1393" i="10"/>
  <c r="E1393" i="10"/>
  <c r="A1394" i="10"/>
  <c r="B1394" i="10"/>
  <c r="D1394" i="10"/>
  <c r="E1394" i="10"/>
  <c r="A1395" i="10"/>
  <c r="B1395" i="10"/>
  <c r="D1395" i="10"/>
  <c r="E1395" i="10"/>
  <c r="A1396" i="10"/>
  <c r="B1396" i="10"/>
  <c r="D1396" i="10"/>
  <c r="E1396" i="10"/>
  <c r="A1397" i="10"/>
  <c r="B1397" i="10"/>
  <c r="D1397" i="10"/>
  <c r="E1397" i="10"/>
  <c r="A1398" i="10"/>
  <c r="B1398" i="10"/>
  <c r="D1398" i="10"/>
  <c r="E1398" i="10"/>
  <c r="A1368" i="10"/>
  <c r="B1368" i="10"/>
  <c r="C1368" i="10"/>
  <c r="D1368" i="10"/>
  <c r="E1368" i="10"/>
  <c r="A1369" i="10"/>
  <c r="B1369" i="10"/>
  <c r="C1369" i="10"/>
  <c r="C1370" i="10" s="1"/>
  <c r="C1371" i="10" s="1"/>
  <c r="C1372" i="10" s="1"/>
  <c r="C1373" i="10" s="1"/>
  <c r="C1374" i="10" s="1"/>
  <c r="C1375" i="10" s="1"/>
  <c r="C1376" i="10" s="1"/>
  <c r="C1377" i="10" s="1"/>
  <c r="C1378" i="10" s="1"/>
  <c r="C1379" i="10" s="1"/>
  <c r="C1380" i="10" s="1"/>
  <c r="C1381" i="10" s="1"/>
  <c r="D1369" i="10"/>
  <c r="E1369" i="10"/>
  <c r="A1370" i="10"/>
  <c r="B1370" i="10"/>
  <c r="D1370" i="10"/>
  <c r="E1370" i="10"/>
  <c r="A1371" i="10"/>
  <c r="B1371" i="10"/>
  <c r="D1371" i="10"/>
  <c r="E1371" i="10"/>
  <c r="A1372" i="10"/>
  <c r="B1372" i="10"/>
  <c r="D1372" i="10"/>
  <c r="E1372" i="10"/>
  <c r="A1373" i="10"/>
  <c r="B1373" i="10"/>
  <c r="D1373" i="10"/>
  <c r="E1373" i="10"/>
  <c r="A1374" i="10"/>
  <c r="B1374" i="10"/>
  <c r="D1374" i="10"/>
  <c r="E1374" i="10"/>
  <c r="A1375" i="10"/>
  <c r="B1375" i="10"/>
  <c r="D1375" i="10"/>
  <c r="E1375" i="10"/>
  <c r="A1376" i="10"/>
  <c r="B1376" i="10"/>
  <c r="D1376" i="10"/>
  <c r="E1376" i="10"/>
  <c r="A1377" i="10"/>
  <c r="B1377" i="10"/>
  <c r="D1377" i="10"/>
  <c r="E1377" i="10"/>
  <c r="A1378" i="10"/>
  <c r="B1378" i="10"/>
  <c r="D1378" i="10"/>
  <c r="E1378" i="10"/>
  <c r="A1379" i="10"/>
  <c r="B1379" i="10"/>
  <c r="D1379" i="10"/>
  <c r="E1379" i="10"/>
  <c r="A1380" i="10"/>
  <c r="B1380" i="10"/>
  <c r="D1380" i="10"/>
  <c r="E1380" i="10"/>
  <c r="A1381" i="10"/>
  <c r="B1381" i="10"/>
  <c r="D1381" i="10"/>
  <c r="E1381" i="10"/>
  <c r="A1360" i="10"/>
  <c r="B1360" i="10"/>
  <c r="C1360" i="10"/>
  <c r="D1360" i="10"/>
  <c r="E1360" i="10"/>
  <c r="A1361" i="10"/>
  <c r="B1361" i="10"/>
  <c r="C1361" i="10"/>
  <c r="C1362" i="10" s="1"/>
  <c r="C1363" i="10" s="1"/>
  <c r="C1364" i="10" s="1"/>
  <c r="C1365" i="10" s="1"/>
  <c r="C1366" i="10" s="1"/>
  <c r="C1367" i="10" s="1"/>
  <c r="D1361" i="10"/>
  <c r="E1361" i="10"/>
  <c r="A1362" i="10"/>
  <c r="B1362" i="10"/>
  <c r="D1362" i="10"/>
  <c r="E1362" i="10"/>
  <c r="A1363" i="10"/>
  <c r="B1363" i="10"/>
  <c r="D1363" i="10"/>
  <c r="E1363" i="10"/>
  <c r="A1364" i="10"/>
  <c r="B1364" i="10"/>
  <c r="D1364" i="10"/>
  <c r="E1364" i="10"/>
  <c r="A1365" i="10"/>
  <c r="B1365" i="10"/>
  <c r="D1365" i="10"/>
  <c r="E1365" i="10"/>
  <c r="A1366" i="10"/>
  <c r="B1366" i="10"/>
  <c r="D1366" i="10"/>
  <c r="E1366" i="10"/>
  <c r="A1367" i="10"/>
  <c r="B1367" i="10"/>
  <c r="D1367" i="10"/>
  <c r="E1367" i="10"/>
  <c r="E1359" i="10"/>
  <c r="D1359" i="10"/>
  <c r="C1359" i="10"/>
  <c r="B1359" i="10"/>
  <c r="A1359" i="10"/>
  <c r="A312" i="23"/>
  <c r="B312" i="23"/>
  <c r="C312" i="23"/>
  <c r="D312" i="23"/>
  <c r="E312" i="23"/>
  <c r="F312" i="23"/>
  <c r="G312" i="23"/>
  <c r="H312" i="23"/>
  <c r="I312" i="23"/>
  <c r="J312" i="23"/>
  <c r="K312" i="23"/>
  <c r="L312" i="23"/>
  <c r="M312" i="23"/>
  <c r="A313" i="23"/>
  <c r="B313" i="23"/>
  <c r="C313" i="23"/>
  <c r="D313" i="23"/>
  <c r="E313" i="23"/>
  <c r="F313" i="23"/>
  <c r="G313" i="23"/>
  <c r="H313" i="23"/>
  <c r="I313" i="23"/>
  <c r="J313" i="23"/>
  <c r="K313" i="23"/>
  <c r="L313" i="23"/>
  <c r="M313" i="23"/>
  <c r="A314" i="23"/>
  <c r="B314" i="23"/>
  <c r="C314" i="23"/>
  <c r="D314" i="23"/>
  <c r="E314" i="23"/>
  <c r="F314" i="23"/>
  <c r="G314" i="23"/>
  <c r="H314" i="23"/>
  <c r="I314" i="23"/>
  <c r="J314" i="23"/>
  <c r="K314" i="23"/>
  <c r="L314" i="23"/>
  <c r="M314" i="23"/>
  <c r="A315" i="23"/>
  <c r="B315" i="23"/>
  <c r="C315" i="23"/>
  <c r="D315" i="23"/>
  <c r="E315" i="23"/>
  <c r="A265" i="23"/>
  <c r="B265" i="23"/>
  <c r="C265" i="23"/>
  <c r="D265" i="23"/>
  <c r="E265" i="23"/>
  <c r="F265" i="23"/>
  <c r="G265" i="23"/>
  <c r="H265" i="23"/>
  <c r="I265" i="23"/>
  <c r="J265" i="23"/>
  <c r="K265" i="23"/>
  <c r="L265" i="23"/>
  <c r="M265" i="23"/>
  <c r="A266" i="23"/>
  <c r="B266" i="23"/>
  <c r="C266" i="23"/>
  <c r="D266" i="23"/>
  <c r="E266" i="23"/>
  <c r="F266" i="23"/>
  <c r="G266" i="23"/>
  <c r="H266" i="23"/>
  <c r="I266" i="23"/>
  <c r="J266" i="23"/>
  <c r="K266" i="23"/>
  <c r="L266" i="23"/>
  <c r="M266" i="23"/>
  <c r="A267" i="23"/>
  <c r="B267" i="23"/>
  <c r="C267" i="23"/>
  <c r="D267" i="23"/>
  <c r="E267" i="23"/>
  <c r="F267" i="23"/>
  <c r="G267" i="23"/>
  <c r="H267" i="23"/>
  <c r="I267" i="23"/>
  <c r="J267" i="23"/>
  <c r="K267" i="23"/>
  <c r="L267" i="23"/>
  <c r="M267" i="23"/>
  <c r="A268" i="23"/>
  <c r="B268" i="23"/>
  <c r="C268" i="23"/>
  <c r="D268" i="23"/>
  <c r="E268" i="23"/>
  <c r="F268" i="23"/>
  <c r="G268" i="23"/>
  <c r="H268" i="23"/>
  <c r="I268" i="23"/>
  <c r="J268" i="23"/>
  <c r="K268" i="23"/>
  <c r="L268" i="23"/>
  <c r="M268" i="23"/>
  <c r="A269" i="23"/>
  <c r="B269" i="23"/>
  <c r="C269" i="23"/>
  <c r="D269" i="23"/>
  <c r="E269" i="23"/>
  <c r="F269" i="23"/>
  <c r="G269" i="23"/>
  <c r="H269" i="23"/>
  <c r="I269" i="23"/>
  <c r="J269" i="23"/>
  <c r="K269" i="23"/>
  <c r="L269" i="23"/>
  <c r="M269" i="23"/>
  <c r="A270" i="23"/>
  <c r="B270" i="23"/>
  <c r="C270" i="23"/>
  <c r="D270" i="23"/>
  <c r="E270" i="23"/>
  <c r="F270" i="23"/>
  <c r="G270" i="23"/>
  <c r="H270" i="23"/>
  <c r="I270" i="23"/>
  <c r="J270" i="23"/>
  <c r="K270" i="23"/>
  <c r="L270" i="23"/>
  <c r="M270" i="23"/>
  <c r="A271" i="23"/>
  <c r="B271" i="23"/>
  <c r="C271" i="23"/>
  <c r="D271" i="23"/>
  <c r="E271" i="23"/>
  <c r="F271" i="23"/>
  <c r="G271" i="23"/>
  <c r="H271" i="23"/>
  <c r="I271" i="23"/>
  <c r="J271" i="23"/>
  <c r="K271" i="23"/>
  <c r="L271" i="23"/>
  <c r="M271" i="23"/>
  <c r="A272" i="23"/>
  <c r="B272" i="23"/>
  <c r="C272" i="23"/>
  <c r="D272" i="23"/>
  <c r="E272" i="23"/>
  <c r="F272" i="23"/>
  <c r="G272" i="23"/>
  <c r="H272" i="23"/>
  <c r="I272" i="23"/>
  <c r="J272" i="23"/>
  <c r="K272" i="23"/>
  <c r="L272" i="23"/>
  <c r="M272" i="23"/>
  <c r="A273" i="23"/>
  <c r="B273" i="23"/>
  <c r="C273" i="23"/>
  <c r="D273" i="23"/>
  <c r="E273" i="23"/>
  <c r="F273" i="23"/>
  <c r="G273" i="23"/>
  <c r="H273" i="23"/>
  <c r="I273" i="23"/>
  <c r="J273" i="23"/>
  <c r="K273" i="23"/>
  <c r="L273" i="23"/>
  <c r="M273" i="23"/>
  <c r="A274" i="23"/>
  <c r="B274" i="23"/>
  <c r="C274" i="23"/>
  <c r="D274" i="23"/>
  <c r="E274" i="23"/>
  <c r="F274" i="23"/>
  <c r="G274" i="23"/>
  <c r="H274" i="23"/>
  <c r="I274" i="23"/>
  <c r="J274" i="23"/>
  <c r="K274" i="23"/>
  <c r="L274" i="23"/>
  <c r="M274" i="23"/>
  <c r="A275" i="23"/>
  <c r="B275" i="23"/>
  <c r="C275" i="23"/>
  <c r="D275" i="23"/>
  <c r="E275" i="23"/>
  <c r="F275" i="23"/>
  <c r="G275" i="23"/>
  <c r="H275" i="23"/>
  <c r="I275" i="23"/>
  <c r="J275" i="23"/>
  <c r="K275" i="23"/>
  <c r="L275" i="23"/>
  <c r="M275" i="23"/>
  <c r="A276" i="23"/>
  <c r="B276" i="23"/>
  <c r="C276" i="23"/>
  <c r="D276" i="23"/>
  <c r="E276" i="23"/>
  <c r="F276" i="23"/>
  <c r="G276" i="23"/>
  <c r="H276" i="23"/>
  <c r="I276" i="23"/>
  <c r="J276" i="23"/>
  <c r="K276" i="23"/>
  <c r="L276" i="23"/>
  <c r="M276" i="23"/>
  <c r="A277" i="23"/>
  <c r="B277" i="23"/>
  <c r="C277" i="23"/>
  <c r="D277" i="23"/>
  <c r="E277" i="23"/>
  <c r="F277" i="23"/>
  <c r="G277" i="23"/>
  <c r="H277" i="23"/>
  <c r="I277" i="23"/>
  <c r="J277" i="23"/>
  <c r="K277" i="23"/>
  <c r="L277" i="23"/>
  <c r="M277" i="23"/>
  <c r="A278" i="23"/>
  <c r="B278" i="23"/>
  <c r="C278" i="23"/>
  <c r="D278" i="23"/>
  <c r="E278" i="23"/>
  <c r="F278" i="23"/>
  <c r="G278" i="23"/>
  <c r="H278" i="23"/>
  <c r="I278" i="23"/>
  <c r="J278" i="23"/>
  <c r="K278" i="23"/>
  <c r="L278" i="23"/>
  <c r="M278" i="23"/>
  <c r="A279" i="23"/>
  <c r="B279" i="23"/>
  <c r="C279" i="23"/>
  <c r="D279" i="23"/>
  <c r="E279" i="23"/>
  <c r="F279" i="23"/>
  <c r="G279" i="23"/>
  <c r="H279" i="23"/>
  <c r="I279" i="23"/>
  <c r="J279" i="23"/>
  <c r="K279" i="23"/>
  <c r="L279" i="23"/>
  <c r="M279" i="23"/>
  <c r="A280" i="23"/>
  <c r="B280" i="23"/>
  <c r="C280" i="23"/>
  <c r="D280" i="23"/>
  <c r="E280" i="23"/>
  <c r="F280" i="23"/>
  <c r="G280" i="23"/>
  <c r="H280" i="23"/>
  <c r="I280" i="23"/>
  <c r="J280" i="23"/>
  <c r="K280" i="23"/>
  <c r="L280" i="23"/>
  <c r="M280" i="23"/>
  <c r="A281" i="23"/>
  <c r="B281" i="23"/>
  <c r="C281" i="23"/>
  <c r="D281" i="23"/>
  <c r="E281" i="23"/>
  <c r="F281" i="23"/>
  <c r="G281" i="23"/>
  <c r="H281" i="23"/>
  <c r="I281" i="23"/>
  <c r="J281" i="23"/>
  <c r="K281" i="23"/>
  <c r="L281" i="23"/>
  <c r="M281" i="23"/>
  <c r="A282" i="23"/>
  <c r="B282" i="23"/>
  <c r="C282" i="23"/>
  <c r="D282" i="23"/>
  <c r="E282" i="23"/>
  <c r="F282" i="23"/>
  <c r="G282" i="23"/>
  <c r="H282" i="23"/>
  <c r="I282" i="23"/>
  <c r="J282" i="23"/>
  <c r="K282" i="23"/>
  <c r="L282" i="23"/>
  <c r="M282" i="23"/>
  <c r="A283" i="23"/>
  <c r="B283" i="23"/>
  <c r="C283" i="23"/>
  <c r="D283" i="23"/>
  <c r="E283" i="23"/>
  <c r="F283" i="23"/>
  <c r="G283" i="23"/>
  <c r="H283" i="23"/>
  <c r="I283" i="23"/>
  <c r="J283" i="23"/>
  <c r="K283" i="23"/>
  <c r="L283" i="23"/>
  <c r="M283" i="23"/>
  <c r="A284" i="23"/>
  <c r="B284" i="23"/>
  <c r="C284" i="23"/>
  <c r="D284" i="23"/>
  <c r="E284" i="23"/>
  <c r="F284" i="23"/>
  <c r="G284" i="23"/>
  <c r="H284" i="23"/>
  <c r="I284" i="23"/>
  <c r="J284" i="23"/>
  <c r="K284" i="23"/>
  <c r="L284" i="23"/>
  <c r="M284" i="23"/>
  <c r="A285" i="23"/>
  <c r="B285" i="23"/>
  <c r="C285" i="23"/>
  <c r="D285" i="23"/>
  <c r="E285" i="23"/>
  <c r="F285" i="23"/>
  <c r="G285" i="23"/>
  <c r="H285" i="23"/>
  <c r="I285" i="23"/>
  <c r="J285" i="23"/>
  <c r="K285" i="23"/>
  <c r="L285" i="23"/>
  <c r="M285" i="23"/>
  <c r="A286" i="23"/>
  <c r="B286" i="23"/>
  <c r="C286" i="23"/>
  <c r="D286" i="23"/>
  <c r="E286" i="23"/>
  <c r="F286" i="23"/>
  <c r="G286" i="23"/>
  <c r="H286" i="23"/>
  <c r="I286" i="23"/>
  <c r="J286" i="23"/>
  <c r="K286" i="23"/>
  <c r="L286" i="23"/>
  <c r="M286" i="23"/>
  <c r="A287" i="23"/>
  <c r="B287" i="23"/>
  <c r="C287" i="23"/>
  <c r="D287" i="23"/>
  <c r="E287" i="23"/>
  <c r="F287" i="23"/>
  <c r="G287" i="23"/>
  <c r="H287" i="23"/>
  <c r="I287" i="23"/>
  <c r="J287" i="23"/>
  <c r="K287" i="23"/>
  <c r="L287" i="23"/>
  <c r="M287" i="23"/>
  <c r="A288" i="23"/>
  <c r="B288" i="23"/>
  <c r="C288" i="23"/>
  <c r="D288" i="23"/>
  <c r="E288" i="23"/>
  <c r="F288" i="23"/>
  <c r="G288" i="23"/>
  <c r="H288" i="23"/>
  <c r="I288" i="23"/>
  <c r="J288" i="23"/>
  <c r="K288" i="23"/>
  <c r="L288" i="23"/>
  <c r="M288" i="23"/>
  <c r="A289" i="23"/>
  <c r="B289" i="23"/>
  <c r="C289" i="23"/>
  <c r="D289" i="23"/>
  <c r="E289" i="23"/>
  <c r="F289" i="23"/>
  <c r="G289" i="23"/>
  <c r="H289" i="23"/>
  <c r="I289" i="23"/>
  <c r="J289" i="23"/>
  <c r="K289" i="23"/>
  <c r="L289" i="23"/>
  <c r="M289" i="23"/>
  <c r="A290" i="23"/>
  <c r="B290" i="23"/>
  <c r="C290" i="23"/>
  <c r="D290" i="23"/>
  <c r="E290" i="23"/>
  <c r="F290" i="23"/>
  <c r="G290" i="23"/>
  <c r="H290" i="23"/>
  <c r="I290" i="23"/>
  <c r="J290" i="23"/>
  <c r="K290" i="23"/>
  <c r="L290" i="23"/>
  <c r="M290" i="23"/>
  <c r="A291" i="23"/>
  <c r="B291" i="23"/>
  <c r="C291" i="23"/>
  <c r="D291" i="23"/>
  <c r="E291" i="23"/>
  <c r="F291" i="23"/>
  <c r="G291" i="23"/>
  <c r="H291" i="23"/>
  <c r="I291" i="23"/>
  <c r="J291" i="23"/>
  <c r="K291" i="23"/>
  <c r="L291" i="23"/>
  <c r="M291" i="23"/>
  <c r="A292" i="23"/>
  <c r="B292" i="23"/>
  <c r="C292" i="23"/>
  <c r="D292" i="23"/>
  <c r="E292" i="23"/>
  <c r="F292" i="23"/>
  <c r="G292" i="23"/>
  <c r="H292" i="23"/>
  <c r="I292" i="23"/>
  <c r="J292" i="23"/>
  <c r="K292" i="23"/>
  <c r="L292" i="23"/>
  <c r="M292" i="23"/>
  <c r="A293" i="23"/>
  <c r="B293" i="23"/>
  <c r="C293" i="23"/>
  <c r="D293" i="23"/>
  <c r="E293" i="23"/>
  <c r="F293" i="23"/>
  <c r="G293" i="23"/>
  <c r="H293" i="23"/>
  <c r="I293" i="23"/>
  <c r="J293" i="23"/>
  <c r="K293" i="23"/>
  <c r="L293" i="23"/>
  <c r="M293" i="23"/>
  <c r="A294" i="23"/>
  <c r="B294" i="23"/>
  <c r="C294" i="23"/>
  <c r="D294" i="23"/>
  <c r="E294" i="23"/>
  <c r="F294" i="23"/>
  <c r="G294" i="23"/>
  <c r="H294" i="23"/>
  <c r="I294" i="23"/>
  <c r="J294" i="23"/>
  <c r="K294" i="23"/>
  <c r="L294" i="23"/>
  <c r="M294" i="23"/>
  <c r="A295" i="23"/>
  <c r="B295" i="23"/>
  <c r="C295" i="23"/>
  <c r="D295" i="23"/>
  <c r="E295" i="23"/>
  <c r="F295" i="23"/>
  <c r="G295" i="23"/>
  <c r="H295" i="23"/>
  <c r="I295" i="23"/>
  <c r="J295" i="23"/>
  <c r="K295" i="23"/>
  <c r="L295" i="23"/>
  <c r="M295" i="23"/>
  <c r="A296" i="23"/>
  <c r="B296" i="23"/>
  <c r="C296" i="23"/>
  <c r="D296" i="23"/>
  <c r="E296" i="23"/>
  <c r="F296" i="23"/>
  <c r="G296" i="23"/>
  <c r="H296" i="23"/>
  <c r="I296" i="23"/>
  <c r="J296" i="23"/>
  <c r="K296" i="23"/>
  <c r="L296" i="23"/>
  <c r="M296" i="23"/>
  <c r="A297" i="23"/>
  <c r="B297" i="23"/>
  <c r="C297" i="23"/>
  <c r="D297" i="23"/>
  <c r="E297" i="23"/>
  <c r="F297" i="23"/>
  <c r="G297" i="23"/>
  <c r="H297" i="23"/>
  <c r="I297" i="23"/>
  <c r="J297" i="23"/>
  <c r="K297" i="23"/>
  <c r="L297" i="23"/>
  <c r="M297" i="23"/>
  <c r="A298" i="23"/>
  <c r="B298" i="23"/>
  <c r="C298" i="23"/>
  <c r="D298" i="23"/>
  <c r="E298" i="23"/>
  <c r="F298" i="23"/>
  <c r="G298" i="23"/>
  <c r="H298" i="23"/>
  <c r="I298" i="23"/>
  <c r="J298" i="23"/>
  <c r="K298" i="23"/>
  <c r="L298" i="23"/>
  <c r="M298" i="23"/>
  <c r="A299" i="23"/>
  <c r="B299" i="23"/>
  <c r="C299" i="23"/>
  <c r="D299" i="23"/>
  <c r="E299" i="23"/>
  <c r="F299" i="23"/>
  <c r="G299" i="23"/>
  <c r="H299" i="23"/>
  <c r="I299" i="23"/>
  <c r="J299" i="23"/>
  <c r="K299" i="23"/>
  <c r="L299" i="23"/>
  <c r="M299" i="23"/>
  <c r="A300" i="23"/>
  <c r="B300" i="23"/>
  <c r="C300" i="23"/>
  <c r="D300" i="23"/>
  <c r="E300" i="23"/>
  <c r="F300" i="23"/>
  <c r="G300" i="23"/>
  <c r="H300" i="23"/>
  <c r="I300" i="23"/>
  <c r="J300" i="23"/>
  <c r="K300" i="23"/>
  <c r="L300" i="23"/>
  <c r="M300" i="23"/>
  <c r="A301" i="23"/>
  <c r="B301" i="23"/>
  <c r="C301" i="23"/>
  <c r="D301" i="23"/>
  <c r="E301" i="23"/>
  <c r="F301" i="23"/>
  <c r="G301" i="23"/>
  <c r="H301" i="23"/>
  <c r="I301" i="23"/>
  <c r="J301" i="23"/>
  <c r="K301" i="23"/>
  <c r="L301" i="23"/>
  <c r="M301" i="23"/>
  <c r="A302" i="23"/>
  <c r="B302" i="23"/>
  <c r="C302" i="23"/>
  <c r="D302" i="23"/>
  <c r="E302" i="23"/>
  <c r="F302" i="23"/>
  <c r="G302" i="23"/>
  <c r="H302" i="23"/>
  <c r="I302" i="23"/>
  <c r="J302" i="23"/>
  <c r="K302" i="23"/>
  <c r="L302" i="23"/>
  <c r="M302" i="23"/>
  <c r="A303" i="23"/>
  <c r="B303" i="23"/>
  <c r="C303" i="23"/>
  <c r="D303" i="23"/>
  <c r="E303" i="23"/>
  <c r="F303" i="23"/>
  <c r="G303" i="23"/>
  <c r="H303" i="23"/>
  <c r="I303" i="23"/>
  <c r="J303" i="23"/>
  <c r="K303" i="23"/>
  <c r="L303" i="23"/>
  <c r="M303" i="23"/>
  <c r="A304" i="23"/>
  <c r="B304" i="23"/>
  <c r="C304" i="23"/>
  <c r="D304" i="23"/>
  <c r="E304" i="23"/>
  <c r="F304" i="23"/>
  <c r="G304" i="23"/>
  <c r="H304" i="23"/>
  <c r="I304" i="23"/>
  <c r="J304" i="23"/>
  <c r="K304" i="23"/>
  <c r="L304" i="23"/>
  <c r="M304" i="23"/>
  <c r="A305" i="23"/>
  <c r="B305" i="23"/>
  <c r="C305" i="23"/>
  <c r="D305" i="23"/>
  <c r="E305" i="23"/>
  <c r="F305" i="23"/>
  <c r="G305" i="23"/>
  <c r="H305" i="23"/>
  <c r="I305" i="23"/>
  <c r="J305" i="23"/>
  <c r="K305" i="23"/>
  <c r="L305" i="23"/>
  <c r="M305" i="23"/>
  <c r="A306" i="23"/>
  <c r="B306" i="23"/>
  <c r="C306" i="23"/>
  <c r="D306" i="23"/>
  <c r="E306" i="23"/>
  <c r="F306" i="23"/>
  <c r="G306" i="23"/>
  <c r="H306" i="23"/>
  <c r="I306" i="23"/>
  <c r="J306" i="23"/>
  <c r="K306" i="23"/>
  <c r="L306" i="23"/>
  <c r="M306" i="23"/>
  <c r="A307" i="23"/>
  <c r="B307" i="23"/>
  <c r="C307" i="23"/>
  <c r="D307" i="23"/>
  <c r="E307" i="23"/>
  <c r="F307" i="23"/>
  <c r="G307" i="23"/>
  <c r="H307" i="23"/>
  <c r="I307" i="23"/>
  <c r="J307" i="23"/>
  <c r="K307" i="23"/>
  <c r="L307" i="23"/>
  <c r="M307" i="23"/>
  <c r="A308" i="23"/>
  <c r="B308" i="23"/>
  <c r="C308" i="23"/>
  <c r="D308" i="23"/>
  <c r="E308" i="23"/>
  <c r="F308" i="23"/>
  <c r="G308" i="23"/>
  <c r="H308" i="23"/>
  <c r="I308" i="23"/>
  <c r="J308" i="23"/>
  <c r="K308" i="23"/>
  <c r="L308" i="23"/>
  <c r="M308" i="23"/>
  <c r="A309" i="23"/>
  <c r="B309" i="23"/>
  <c r="C309" i="23"/>
  <c r="D309" i="23"/>
  <c r="E309" i="23"/>
  <c r="F309" i="23"/>
  <c r="G309" i="23"/>
  <c r="H309" i="23"/>
  <c r="I309" i="23"/>
  <c r="J309" i="23"/>
  <c r="K309" i="23"/>
  <c r="L309" i="23"/>
  <c r="M309" i="23"/>
  <c r="A310" i="23"/>
  <c r="B310" i="23"/>
  <c r="C310" i="23"/>
  <c r="D310" i="23"/>
  <c r="E310" i="23"/>
  <c r="F310" i="23"/>
  <c r="G310" i="23"/>
  <c r="H310" i="23"/>
  <c r="I310" i="23"/>
  <c r="J310" i="23"/>
  <c r="K310" i="23"/>
  <c r="L310" i="23"/>
  <c r="M310" i="23"/>
  <c r="A311" i="23"/>
  <c r="B311" i="23"/>
  <c r="C311" i="23"/>
  <c r="D311" i="23"/>
  <c r="E311" i="23"/>
  <c r="F311" i="23"/>
  <c r="G311" i="23"/>
  <c r="H311" i="23"/>
  <c r="I311" i="23"/>
  <c r="J311" i="23"/>
  <c r="K311" i="23"/>
  <c r="L311" i="23"/>
  <c r="M311" i="23"/>
  <c r="B264" i="23"/>
  <c r="C264" i="23"/>
  <c r="D264" i="23"/>
  <c r="E264" i="23"/>
  <c r="F264" i="23"/>
  <c r="G264" i="23"/>
  <c r="H264" i="23"/>
  <c r="I264" i="23"/>
  <c r="J264" i="23"/>
  <c r="K264" i="23"/>
  <c r="L264" i="23"/>
  <c r="M264" i="23"/>
  <c r="A264" i="23"/>
  <c r="A1046" i="14"/>
  <c r="B1046" i="14"/>
  <c r="C1046" i="14"/>
  <c r="D1046" i="14"/>
  <c r="E1046" i="14"/>
  <c r="F1046" i="14"/>
  <c r="G1046" i="14"/>
  <c r="H1046" i="14"/>
  <c r="I1046" i="14"/>
  <c r="J1046" i="14"/>
  <c r="K1046" i="14"/>
  <c r="L1046" i="14"/>
  <c r="M1046" i="14"/>
  <c r="N1046" i="14"/>
  <c r="O1046" i="14"/>
  <c r="P1046" i="14"/>
  <c r="Q1046" i="14"/>
  <c r="A1047" i="14"/>
  <c r="B1047" i="14"/>
  <c r="C1047" i="14"/>
  <c r="D1047" i="14"/>
  <c r="E1047" i="14"/>
  <c r="F1047" i="14"/>
  <c r="G1047" i="14"/>
  <c r="H1047" i="14"/>
  <c r="I1047" i="14"/>
  <c r="J1047" i="14"/>
  <c r="K1047" i="14"/>
  <c r="L1047" i="14"/>
  <c r="M1047" i="14"/>
  <c r="N1047" i="14"/>
  <c r="O1047" i="14"/>
  <c r="P1047" i="14"/>
  <c r="Q1047" i="14"/>
  <c r="A1048" i="14"/>
  <c r="B1048" i="14"/>
  <c r="C1048" i="14"/>
  <c r="D1048" i="14"/>
  <c r="E1048" i="14"/>
  <c r="F1048" i="14"/>
  <c r="G1048" i="14"/>
  <c r="H1048" i="14"/>
  <c r="I1048" i="14"/>
  <c r="J1048" i="14"/>
  <c r="K1048" i="14"/>
  <c r="L1048" i="14"/>
  <c r="M1048" i="14"/>
  <c r="N1048" i="14"/>
  <c r="O1048" i="14"/>
  <c r="P1048" i="14"/>
  <c r="Q1048" i="14"/>
  <c r="A1049" i="14"/>
  <c r="B1049" i="14"/>
  <c r="C1049" i="14"/>
  <c r="D1049" i="14"/>
  <c r="E1049" i="14"/>
  <c r="F1049" i="14"/>
  <c r="G1049" i="14"/>
  <c r="H1049" i="14"/>
  <c r="I1049" i="14"/>
  <c r="J1049" i="14"/>
  <c r="K1049" i="14"/>
  <c r="L1049" i="14"/>
  <c r="M1049" i="14"/>
  <c r="N1049" i="14"/>
  <c r="O1049" i="14"/>
  <c r="P1049" i="14"/>
  <c r="Q1049" i="14"/>
  <c r="A1050" i="14"/>
  <c r="B1050" i="14"/>
  <c r="C1050" i="14"/>
  <c r="D1050" i="14"/>
  <c r="E1050" i="14"/>
  <c r="F1050" i="14"/>
  <c r="G1050" i="14"/>
  <c r="H1050" i="14"/>
  <c r="I1050" i="14"/>
  <c r="J1050" i="14"/>
  <c r="K1050" i="14"/>
  <c r="L1050" i="14"/>
  <c r="M1050" i="14"/>
  <c r="N1050" i="14"/>
  <c r="O1050" i="14"/>
  <c r="P1050" i="14"/>
  <c r="Q1050" i="14"/>
  <c r="A1051" i="14"/>
  <c r="B1051" i="14"/>
  <c r="C1051" i="14"/>
  <c r="D1051" i="14"/>
  <c r="E1051" i="14"/>
  <c r="F1051" i="14"/>
  <c r="G1051" i="14"/>
  <c r="H1051" i="14"/>
  <c r="I1051" i="14"/>
  <c r="J1051" i="14"/>
  <c r="K1051" i="14"/>
  <c r="L1051" i="14"/>
  <c r="M1051" i="14"/>
  <c r="N1051" i="14"/>
  <c r="O1051" i="14"/>
  <c r="P1051" i="14"/>
  <c r="Q1051" i="14"/>
  <c r="A1052" i="14"/>
  <c r="B1052" i="14"/>
  <c r="C1052" i="14"/>
  <c r="D1052" i="14"/>
  <c r="E1052" i="14"/>
  <c r="F1052" i="14"/>
  <c r="G1052" i="14"/>
  <c r="H1052" i="14"/>
  <c r="I1052" i="14"/>
  <c r="J1052" i="14"/>
  <c r="K1052" i="14"/>
  <c r="L1052" i="14"/>
  <c r="M1052" i="14"/>
  <c r="N1052" i="14"/>
  <c r="O1052" i="14"/>
  <c r="P1052" i="14"/>
  <c r="Q1052" i="14"/>
  <c r="A1053" i="14"/>
  <c r="B1053" i="14"/>
  <c r="C1053" i="14"/>
  <c r="D1053" i="14"/>
  <c r="E1053" i="14"/>
  <c r="F1053" i="14"/>
  <c r="G1053" i="14"/>
  <c r="H1053" i="14"/>
  <c r="I1053" i="14"/>
  <c r="J1053" i="14"/>
  <c r="K1053" i="14"/>
  <c r="L1053" i="14"/>
  <c r="M1053" i="14"/>
  <c r="N1053" i="14"/>
  <c r="O1053" i="14"/>
  <c r="P1053" i="14"/>
  <c r="Q1053" i="14"/>
  <c r="A1054" i="14"/>
  <c r="B1054" i="14"/>
  <c r="C1054" i="14"/>
  <c r="D1054" i="14"/>
  <c r="E1054" i="14"/>
  <c r="F1054" i="14"/>
  <c r="G1054" i="14"/>
  <c r="H1054" i="14"/>
  <c r="I1054" i="14"/>
  <c r="J1054" i="14"/>
  <c r="K1054" i="14"/>
  <c r="L1054" i="14"/>
  <c r="M1054" i="14"/>
  <c r="N1054" i="14"/>
  <c r="O1054" i="14"/>
  <c r="P1054" i="14"/>
  <c r="Q1054" i="14"/>
  <c r="A1055" i="14"/>
  <c r="B1055" i="14"/>
  <c r="C1055" i="14"/>
  <c r="D1055" i="14"/>
  <c r="E1055" i="14"/>
  <c r="F1055" i="14"/>
  <c r="G1055" i="14"/>
  <c r="H1055" i="14"/>
  <c r="I1055" i="14"/>
  <c r="J1055" i="14"/>
  <c r="K1055" i="14"/>
  <c r="L1055" i="14"/>
  <c r="M1055" i="14"/>
  <c r="N1055" i="14"/>
  <c r="O1055" i="14"/>
  <c r="P1055" i="14"/>
  <c r="Q1055" i="14"/>
  <c r="A1056" i="14"/>
  <c r="B1056" i="14"/>
  <c r="C1056" i="14"/>
  <c r="D1056" i="14"/>
  <c r="E1056" i="14"/>
  <c r="F1056" i="14"/>
  <c r="G1056" i="14"/>
  <c r="H1056" i="14"/>
  <c r="I1056" i="14"/>
  <c r="J1056" i="14"/>
  <c r="K1056" i="14"/>
  <c r="L1056" i="14"/>
  <c r="M1056" i="14"/>
  <c r="N1056" i="14"/>
  <c r="O1056" i="14"/>
  <c r="P1056" i="14"/>
  <c r="Q1056" i="14"/>
  <c r="A1057" i="14"/>
  <c r="B1057" i="14"/>
  <c r="C1057" i="14"/>
  <c r="D1057" i="14"/>
  <c r="E1057" i="14"/>
  <c r="F1057" i="14"/>
  <c r="G1057" i="14"/>
  <c r="H1057" i="14"/>
  <c r="I1057" i="14"/>
  <c r="J1057" i="14"/>
  <c r="K1057" i="14"/>
  <c r="L1057" i="14"/>
  <c r="M1057" i="14"/>
  <c r="N1057" i="14"/>
  <c r="O1057" i="14"/>
  <c r="P1057" i="14"/>
  <c r="Q1057" i="14"/>
  <c r="A1058" i="14"/>
  <c r="B1058" i="14"/>
  <c r="C1058" i="14"/>
  <c r="D1058" i="14"/>
  <c r="E1058" i="14"/>
  <c r="F1058" i="14"/>
  <c r="G1058" i="14"/>
  <c r="H1058" i="14"/>
  <c r="I1058" i="14"/>
  <c r="J1058" i="14"/>
  <c r="K1058" i="14"/>
  <c r="L1058" i="14"/>
  <c r="M1058" i="14"/>
  <c r="N1058" i="14"/>
  <c r="O1058" i="14"/>
  <c r="P1058" i="14"/>
  <c r="Q1058" i="14"/>
  <c r="A1059" i="14"/>
  <c r="B1059" i="14"/>
  <c r="C1059" i="14"/>
  <c r="D1059" i="14"/>
  <c r="E1059" i="14"/>
  <c r="F1059" i="14"/>
  <c r="G1059" i="14"/>
  <c r="H1059" i="14"/>
  <c r="I1059" i="14"/>
  <c r="J1059" i="14"/>
  <c r="K1059" i="14"/>
  <c r="L1059" i="14"/>
  <c r="M1059" i="14"/>
  <c r="N1059" i="14"/>
  <c r="O1059" i="14"/>
  <c r="P1059" i="14"/>
  <c r="Q1059" i="14"/>
  <c r="A1060" i="14"/>
  <c r="B1060" i="14"/>
  <c r="C1060" i="14"/>
  <c r="D1060" i="14"/>
  <c r="E1060" i="14"/>
  <c r="F1060" i="14"/>
  <c r="G1060" i="14"/>
  <c r="H1060" i="14"/>
  <c r="I1060" i="14"/>
  <c r="J1060" i="14"/>
  <c r="K1060" i="14"/>
  <c r="L1060" i="14"/>
  <c r="M1060" i="14"/>
  <c r="N1060" i="14"/>
  <c r="O1060" i="14"/>
  <c r="P1060" i="14"/>
  <c r="Q1060" i="14"/>
  <c r="A1061" i="14"/>
  <c r="B1061" i="14"/>
  <c r="C1061" i="14"/>
  <c r="D1061" i="14"/>
  <c r="E1061" i="14"/>
  <c r="F1061" i="14"/>
  <c r="G1061" i="14"/>
  <c r="H1061" i="14"/>
  <c r="I1061" i="14"/>
  <c r="J1061" i="14"/>
  <c r="K1061" i="14"/>
  <c r="L1061" i="14"/>
  <c r="M1061" i="14"/>
  <c r="N1061" i="14"/>
  <c r="O1061" i="14"/>
  <c r="P1061" i="14"/>
  <c r="Q1061" i="14"/>
  <c r="A1062" i="14"/>
  <c r="B1062" i="14"/>
  <c r="C1062" i="14"/>
  <c r="D1062" i="14"/>
  <c r="E1062" i="14"/>
  <c r="F1062" i="14"/>
  <c r="G1062" i="14"/>
  <c r="H1062" i="14"/>
  <c r="I1062" i="14"/>
  <c r="J1062" i="14"/>
  <c r="K1062" i="14"/>
  <c r="L1062" i="14"/>
  <c r="M1062" i="14"/>
  <c r="N1062" i="14"/>
  <c r="O1062" i="14"/>
  <c r="P1062" i="14"/>
  <c r="Q1062" i="14"/>
  <c r="A1063" i="14"/>
  <c r="B1063" i="14"/>
  <c r="C1063" i="14"/>
  <c r="D1063" i="14"/>
  <c r="E1063" i="14"/>
  <c r="F1063" i="14"/>
  <c r="G1063" i="14"/>
  <c r="H1063" i="14"/>
  <c r="I1063" i="14"/>
  <c r="J1063" i="14"/>
  <c r="K1063" i="14"/>
  <c r="L1063" i="14"/>
  <c r="M1063" i="14"/>
  <c r="N1063" i="14"/>
  <c r="O1063" i="14"/>
  <c r="P1063" i="14"/>
  <c r="Q1063" i="14"/>
  <c r="A1064" i="14"/>
  <c r="B1064" i="14"/>
  <c r="C1064" i="14"/>
  <c r="D1064" i="14"/>
  <c r="E1064" i="14"/>
  <c r="F1064" i="14"/>
  <c r="G1064" i="14"/>
  <c r="H1064" i="14"/>
  <c r="I1064" i="14"/>
  <c r="J1064" i="14"/>
  <c r="K1064" i="14"/>
  <c r="L1064" i="14"/>
  <c r="M1064" i="14"/>
  <c r="N1064" i="14"/>
  <c r="O1064" i="14"/>
  <c r="P1064" i="14"/>
  <c r="Q1064" i="14"/>
  <c r="A1065" i="14"/>
  <c r="B1065" i="14"/>
  <c r="C1065" i="14"/>
  <c r="D1065" i="14"/>
  <c r="E1065" i="14"/>
  <c r="F1065" i="14"/>
  <c r="G1065" i="14"/>
  <c r="H1065" i="14"/>
  <c r="I1065" i="14"/>
  <c r="J1065" i="14"/>
  <c r="K1065" i="14"/>
  <c r="L1065" i="14"/>
  <c r="M1065" i="14"/>
  <c r="N1065" i="14"/>
  <c r="O1065" i="14"/>
  <c r="P1065" i="14"/>
  <c r="Q1065" i="14"/>
  <c r="A1066" i="14"/>
  <c r="B1066" i="14"/>
  <c r="C1066" i="14"/>
  <c r="D1066" i="14"/>
  <c r="E1066" i="14"/>
  <c r="F1066" i="14"/>
  <c r="G1066" i="14"/>
  <c r="H1066" i="14"/>
  <c r="I1066" i="14"/>
  <c r="J1066" i="14"/>
  <c r="K1066" i="14"/>
  <c r="L1066" i="14"/>
  <c r="M1066" i="14"/>
  <c r="N1066" i="14"/>
  <c r="O1066" i="14"/>
  <c r="P1066" i="14"/>
  <c r="Q1066" i="14"/>
  <c r="A1067" i="14"/>
  <c r="B1067" i="14"/>
  <c r="C1067" i="14"/>
  <c r="D1067" i="14"/>
  <c r="E1067" i="14"/>
  <c r="F1067" i="14"/>
  <c r="G1067" i="14"/>
  <c r="H1067" i="14"/>
  <c r="I1067" i="14"/>
  <c r="J1067" i="14"/>
  <c r="K1067" i="14"/>
  <c r="L1067" i="14"/>
  <c r="M1067" i="14"/>
  <c r="N1067" i="14"/>
  <c r="O1067" i="14"/>
  <c r="P1067" i="14"/>
  <c r="Q1067" i="14"/>
  <c r="A1068" i="14"/>
  <c r="B1068" i="14"/>
  <c r="C1068" i="14"/>
  <c r="D1068" i="14"/>
  <c r="E1068" i="14"/>
  <c r="F1068" i="14"/>
  <c r="G1068" i="14"/>
  <c r="H1068" i="14"/>
  <c r="I1068" i="14"/>
  <c r="J1068" i="14"/>
  <c r="K1068" i="14"/>
  <c r="L1068" i="14"/>
  <c r="M1068" i="14"/>
  <c r="N1068" i="14"/>
  <c r="O1068" i="14"/>
  <c r="P1068" i="14"/>
  <c r="Q1068" i="14"/>
  <c r="A1069" i="14"/>
  <c r="B1069" i="14"/>
  <c r="C1069" i="14"/>
  <c r="D1069" i="14"/>
  <c r="E1069" i="14"/>
  <c r="F1069" i="14"/>
  <c r="G1069" i="14"/>
  <c r="H1069" i="14"/>
  <c r="I1069" i="14"/>
  <c r="J1069" i="14"/>
  <c r="K1069" i="14"/>
  <c r="L1069" i="14"/>
  <c r="M1069" i="14"/>
  <c r="N1069" i="14"/>
  <c r="O1069" i="14"/>
  <c r="P1069" i="14"/>
  <c r="Q1069" i="14"/>
  <c r="A1070" i="14"/>
  <c r="B1070" i="14"/>
  <c r="C1070" i="14"/>
  <c r="D1070" i="14"/>
  <c r="E1070" i="14"/>
  <c r="F1070" i="14"/>
  <c r="G1070" i="14"/>
  <c r="H1070" i="14"/>
  <c r="I1070" i="14"/>
  <c r="J1070" i="14"/>
  <c r="K1070" i="14"/>
  <c r="L1070" i="14"/>
  <c r="M1070" i="14"/>
  <c r="N1070" i="14"/>
  <c r="O1070" i="14"/>
  <c r="P1070" i="14"/>
  <c r="Q1070" i="14"/>
  <c r="A1071" i="14"/>
  <c r="B1071" i="14"/>
  <c r="C1071" i="14"/>
  <c r="D1071" i="14"/>
  <c r="E1071" i="14"/>
  <c r="F1071" i="14"/>
  <c r="G1071" i="14"/>
  <c r="H1071" i="14"/>
  <c r="I1071" i="14"/>
  <c r="J1071" i="14"/>
  <c r="K1071" i="14"/>
  <c r="L1071" i="14"/>
  <c r="M1071" i="14"/>
  <c r="N1071" i="14"/>
  <c r="O1071" i="14"/>
  <c r="P1071" i="14"/>
  <c r="Q1071" i="14"/>
  <c r="A1072" i="14"/>
  <c r="B1072" i="14"/>
  <c r="C1072" i="14"/>
  <c r="D1072" i="14"/>
  <c r="E1072" i="14"/>
  <c r="F1072" i="14"/>
  <c r="G1072" i="14"/>
  <c r="H1072" i="14"/>
  <c r="I1072" i="14"/>
  <c r="J1072" i="14"/>
  <c r="K1072" i="14"/>
  <c r="L1072" i="14"/>
  <c r="M1072" i="14"/>
  <c r="N1072" i="14"/>
  <c r="O1072" i="14"/>
  <c r="P1072" i="14"/>
  <c r="Q1072" i="14"/>
  <c r="A1073" i="14"/>
  <c r="B1073" i="14"/>
  <c r="C1073" i="14"/>
  <c r="D1073" i="14"/>
  <c r="E1073" i="14"/>
  <c r="F1073" i="14"/>
  <c r="G1073" i="14"/>
  <c r="H1073" i="14"/>
  <c r="I1073" i="14"/>
  <c r="J1073" i="14"/>
  <c r="K1073" i="14"/>
  <c r="L1073" i="14"/>
  <c r="M1073" i="14"/>
  <c r="N1073" i="14"/>
  <c r="O1073" i="14"/>
  <c r="P1073" i="14"/>
  <c r="Q1073" i="14"/>
  <c r="A1074" i="14"/>
  <c r="B1074" i="14"/>
  <c r="C1074" i="14"/>
  <c r="D1074" i="14"/>
  <c r="E1074" i="14"/>
  <c r="F1074" i="14"/>
  <c r="G1074" i="14"/>
  <c r="H1074" i="14"/>
  <c r="I1074" i="14"/>
  <c r="J1074" i="14"/>
  <c r="K1074" i="14"/>
  <c r="L1074" i="14"/>
  <c r="M1074" i="14"/>
  <c r="N1074" i="14"/>
  <c r="O1074" i="14"/>
  <c r="P1074" i="14"/>
  <c r="Q1074" i="14"/>
  <c r="A1075" i="14"/>
  <c r="B1075" i="14"/>
  <c r="C1075" i="14"/>
  <c r="D1075" i="14"/>
  <c r="E1075" i="14"/>
  <c r="F1075" i="14"/>
  <c r="G1075" i="14"/>
  <c r="H1075" i="14"/>
  <c r="I1075" i="14"/>
  <c r="J1075" i="14"/>
  <c r="K1075" i="14"/>
  <c r="L1075" i="14"/>
  <c r="M1075" i="14"/>
  <c r="N1075" i="14"/>
  <c r="O1075" i="14"/>
  <c r="P1075" i="14"/>
  <c r="Q1075" i="14"/>
  <c r="A1076" i="14"/>
  <c r="B1076" i="14"/>
  <c r="C1076" i="14"/>
  <c r="D1076" i="14"/>
  <c r="E1076" i="14"/>
  <c r="F1076" i="14"/>
  <c r="G1076" i="14"/>
  <c r="H1076" i="14"/>
  <c r="I1076" i="14"/>
  <c r="J1076" i="14"/>
  <c r="K1076" i="14"/>
  <c r="L1076" i="14"/>
  <c r="M1076" i="14"/>
  <c r="N1076" i="14"/>
  <c r="O1076" i="14"/>
  <c r="P1076" i="14"/>
  <c r="Q1076" i="14"/>
  <c r="A1077" i="14"/>
  <c r="B1077" i="14"/>
  <c r="C1077" i="14"/>
  <c r="D1077" i="14"/>
  <c r="E1077" i="14"/>
  <c r="F1077" i="14"/>
  <c r="G1077" i="14"/>
  <c r="H1077" i="14"/>
  <c r="I1077" i="14"/>
  <c r="J1077" i="14"/>
  <c r="K1077" i="14"/>
  <c r="L1077" i="14"/>
  <c r="M1077" i="14"/>
  <c r="N1077" i="14"/>
  <c r="O1077" i="14"/>
  <c r="P1077" i="14"/>
  <c r="Q1077" i="14"/>
  <c r="A1078" i="14"/>
  <c r="B1078" i="14"/>
  <c r="C1078" i="14"/>
  <c r="D1078" i="14"/>
  <c r="E1078" i="14"/>
  <c r="F1078" i="14"/>
  <c r="G1078" i="14"/>
  <c r="H1078" i="14"/>
  <c r="I1078" i="14"/>
  <c r="J1078" i="14"/>
  <c r="K1078" i="14"/>
  <c r="L1078" i="14"/>
  <c r="M1078" i="14"/>
  <c r="N1078" i="14"/>
  <c r="O1078" i="14"/>
  <c r="P1078" i="14"/>
  <c r="Q1078" i="14"/>
  <c r="A1079" i="14"/>
  <c r="B1079" i="14"/>
  <c r="C1079" i="14"/>
  <c r="D1079" i="14"/>
  <c r="E1079" i="14"/>
  <c r="F1079" i="14"/>
  <c r="G1079" i="14"/>
  <c r="H1079" i="14"/>
  <c r="I1079" i="14"/>
  <c r="J1079" i="14"/>
  <c r="K1079" i="14"/>
  <c r="L1079" i="14"/>
  <c r="M1079" i="14"/>
  <c r="N1079" i="14"/>
  <c r="O1079" i="14"/>
  <c r="P1079" i="14"/>
  <c r="Q1079" i="14"/>
  <c r="A1080" i="14"/>
  <c r="B1080" i="14"/>
  <c r="C1080" i="14"/>
  <c r="D1080" i="14"/>
  <c r="E1080" i="14"/>
  <c r="F1080" i="14"/>
  <c r="G1080" i="14"/>
  <c r="H1080" i="14"/>
  <c r="I1080" i="14"/>
  <c r="J1080" i="14"/>
  <c r="K1080" i="14"/>
  <c r="L1080" i="14"/>
  <c r="M1080" i="14"/>
  <c r="N1080" i="14"/>
  <c r="O1080" i="14"/>
  <c r="P1080" i="14"/>
  <c r="Q1080" i="14"/>
  <c r="A1081" i="14"/>
  <c r="B1081" i="14"/>
  <c r="C1081" i="14"/>
  <c r="D1081" i="14"/>
  <c r="E1081" i="14"/>
  <c r="F1081" i="14"/>
  <c r="G1081" i="14"/>
  <c r="H1081" i="14"/>
  <c r="I1081" i="14"/>
  <c r="J1081" i="14"/>
  <c r="K1081" i="14"/>
  <c r="L1081" i="14"/>
  <c r="M1081" i="14"/>
  <c r="N1081" i="14"/>
  <c r="O1081" i="14"/>
  <c r="P1081" i="14"/>
  <c r="Q1081" i="14"/>
  <c r="A1082" i="14"/>
  <c r="B1082" i="14"/>
  <c r="C1082" i="14"/>
  <c r="D1082" i="14"/>
  <c r="E1082" i="14"/>
  <c r="F1082" i="14"/>
  <c r="G1082" i="14"/>
  <c r="H1082" i="14"/>
  <c r="I1082" i="14"/>
  <c r="J1082" i="14"/>
  <c r="K1082" i="14"/>
  <c r="L1082" i="14"/>
  <c r="M1082" i="14"/>
  <c r="N1082" i="14"/>
  <c r="O1082" i="14"/>
  <c r="P1082" i="14"/>
  <c r="Q1082" i="14"/>
  <c r="A1083" i="14"/>
  <c r="B1083" i="14"/>
  <c r="C1083" i="14"/>
  <c r="D1083" i="14"/>
  <c r="E1083" i="14"/>
  <c r="F1083" i="14"/>
  <c r="G1083" i="14"/>
  <c r="H1083" i="14"/>
  <c r="I1083" i="14"/>
  <c r="J1083" i="14"/>
  <c r="K1083" i="14"/>
  <c r="L1083" i="14"/>
  <c r="M1083" i="14"/>
  <c r="N1083" i="14"/>
  <c r="O1083" i="14"/>
  <c r="P1083" i="14"/>
  <c r="Q1083" i="14"/>
  <c r="A1084" i="14"/>
  <c r="B1084" i="14"/>
  <c r="C1084" i="14"/>
  <c r="D1084" i="14"/>
  <c r="E1084" i="14"/>
  <c r="F1084" i="14"/>
  <c r="G1084" i="14"/>
  <c r="H1084" i="14"/>
  <c r="I1084" i="14"/>
  <c r="J1084" i="14"/>
  <c r="K1084" i="14"/>
  <c r="L1084" i="14"/>
  <c r="M1084" i="14"/>
  <c r="N1084" i="14"/>
  <c r="O1084" i="14"/>
  <c r="P1084" i="14"/>
  <c r="Q1084" i="14"/>
  <c r="A1085" i="14"/>
  <c r="B1085" i="14"/>
  <c r="C1085" i="14"/>
  <c r="D1085" i="14"/>
  <c r="E1085" i="14"/>
  <c r="F1085" i="14"/>
  <c r="G1085" i="14"/>
  <c r="H1085" i="14"/>
  <c r="I1085" i="14"/>
  <c r="J1085" i="14"/>
  <c r="K1085" i="14"/>
  <c r="L1085" i="14"/>
  <c r="M1085" i="14"/>
  <c r="N1085" i="14"/>
  <c r="O1085" i="14"/>
  <c r="P1085" i="14"/>
  <c r="Q1085" i="14"/>
  <c r="A1086" i="14"/>
  <c r="B1086" i="14"/>
  <c r="C1086" i="14"/>
  <c r="D1086" i="14"/>
  <c r="E1086" i="14"/>
  <c r="F1086" i="14"/>
  <c r="G1086" i="14"/>
  <c r="H1086" i="14"/>
  <c r="I1086" i="14"/>
  <c r="J1086" i="14"/>
  <c r="K1086" i="14"/>
  <c r="L1086" i="14"/>
  <c r="M1086" i="14"/>
  <c r="N1086" i="14"/>
  <c r="O1086" i="14"/>
  <c r="P1086" i="14"/>
  <c r="Q1086" i="14"/>
  <c r="A1087" i="14"/>
  <c r="B1087" i="14"/>
  <c r="C1087" i="14"/>
  <c r="D1087" i="14"/>
  <c r="E1087" i="14"/>
  <c r="F1087" i="14"/>
  <c r="G1087" i="14"/>
  <c r="H1087" i="14"/>
  <c r="I1087" i="14"/>
  <c r="J1087" i="14"/>
  <c r="K1087" i="14"/>
  <c r="L1087" i="14"/>
  <c r="M1087" i="14"/>
  <c r="N1087" i="14"/>
  <c r="O1087" i="14"/>
  <c r="P1087" i="14"/>
  <c r="Q1087" i="14"/>
  <c r="A1088" i="14"/>
  <c r="B1088" i="14"/>
  <c r="C1088" i="14"/>
  <c r="D1088" i="14"/>
  <c r="E1088" i="14"/>
  <c r="F1088" i="14"/>
  <c r="G1088" i="14"/>
  <c r="H1088" i="14"/>
  <c r="I1088" i="14"/>
  <c r="J1088" i="14"/>
  <c r="K1088" i="14"/>
  <c r="L1088" i="14"/>
  <c r="M1088" i="14"/>
  <c r="N1088" i="14"/>
  <c r="O1088" i="14"/>
  <c r="P1088" i="14"/>
  <c r="Q1088" i="14"/>
  <c r="A1089" i="14"/>
  <c r="B1089" i="14"/>
  <c r="C1089" i="14"/>
  <c r="D1089" i="14"/>
  <c r="E1089" i="14"/>
  <c r="F1089" i="14"/>
  <c r="G1089" i="14"/>
  <c r="H1089" i="14"/>
  <c r="I1089" i="14"/>
  <c r="J1089" i="14"/>
  <c r="K1089" i="14"/>
  <c r="L1089" i="14"/>
  <c r="M1089" i="14"/>
  <c r="N1089" i="14"/>
  <c r="O1089" i="14"/>
  <c r="P1089" i="14"/>
  <c r="Q1089" i="14"/>
  <c r="A1090" i="14"/>
  <c r="B1090" i="14"/>
  <c r="C1090" i="14"/>
  <c r="D1090" i="14"/>
  <c r="E1090" i="14"/>
  <c r="F1090" i="14"/>
  <c r="G1090" i="14"/>
  <c r="H1090" i="14"/>
  <c r="I1090" i="14"/>
  <c r="J1090" i="14"/>
  <c r="K1090" i="14"/>
  <c r="L1090" i="14"/>
  <c r="M1090" i="14"/>
  <c r="N1090" i="14"/>
  <c r="O1090" i="14"/>
  <c r="P1090" i="14"/>
  <c r="Q1090" i="14"/>
  <c r="A1091" i="14"/>
  <c r="B1091" i="14"/>
  <c r="C1091" i="14"/>
  <c r="D1091" i="14"/>
  <c r="E1091" i="14"/>
  <c r="F1091" i="14"/>
  <c r="G1091" i="14"/>
  <c r="H1091" i="14"/>
  <c r="I1091" i="14"/>
  <c r="J1091" i="14"/>
  <c r="K1091" i="14"/>
  <c r="L1091" i="14"/>
  <c r="M1091" i="14"/>
  <c r="N1091" i="14"/>
  <c r="O1091" i="14"/>
  <c r="P1091" i="14"/>
  <c r="Q1091" i="14"/>
  <c r="A1092" i="14"/>
  <c r="B1092" i="14"/>
  <c r="C1092" i="14"/>
  <c r="D1092" i="14"/>
  <c r="E1092" i="14"/>
  <c r="F1092" i="14"/>
  <c r="G1092" i="14"/>
  <c r="H1092" i="14"/>
  <c r="I1092" i="14"/>
  <c r="J1092" i="14"/>
  <c r="K1092" i="14"/>
  <c r="L1092" i="14"/>
  <c r="M1092" i="14"/>
  <c r="N1092" i="14"/>
  <c r="O1092" i="14"/>
  <c r="P1092" i="14"/>
  <c r="Q1092" i="14"/>
  <c r="A1093" i="14"/>
  <c r="B1093" i="14"/>
  <c r="C1093" i="14"/>
  <c r="D1093" i="14"/>
  <c r="E1093" i="14"/>
  <c r="F1093" i="14"/>
  <c r="G1093" i="14"/>
  <c r="H1093" i="14"/>
  <c r="I1093" i="14"/>
  <c r="J1093" i="14"/>
  <c r="K1093" i="14"/>
  <c r="L1093" i="14"/>
  <c r="M1093" i="14"/>
  <c r="N1093" i="14"/>
  <c r="O1093" i="14"/>
  <c r="P1093" i="14"/>
  <c r="Q1093" i="14"/>
  <c r="A1094" i="14"/>
  <c r="B1094" i="14"/>
  <c r="C1094" i="14"/>
  <c r="D1094" i="14"/>
  <c r="E1094" i="14"/>
  <c r="F1094" i="14"/>
  <c r="G1094" i="14"/>
  <c r="H1094" i="14"/>
  <c r="I1094" i="14"/>
  <c r="J1094" i="14"/>
  <c r="K1094" i="14"/>
  <c r="L1094" i="14"/>
  <c r="M1094" i="14"/>
  <c r="N1094" i="14"/>
  <c r="O1094" i="14"/>
  <c r="P1094" i="14"/>
  <c r="Q1094" i="14"/>
  <c r="A1095" i="14"/>
  <c r="B1095" i="14"/>
  <c r="C1095" i="14"/>
  <c r="D1095" i="14"/>
  <c r="E1095" i="14"/>
  <c r="F1095" i="14"/>
  <c r="G1095" i="14"/>
  <c r="H1095" i="14"/>
  <c r="I1095" i="14"/>
  <c r="J1095" i="14"/>
  <c r="K1095" i="14"/>
  <c r="L1095" i="14"/>
  <c r="M1095" i="14"/>
  <c r="N1095" i="14"/>
  <c r="O1095" i="14"/>
  <c r="P1095" i="14"/>
  <c r="Q1095" i="14"/>
  <c r="A1096" i="14"/>
  <c r="B1096" i="14"/>
  <c r="C1096" i="14"/>
  <c r="D1096" i="14"/>
  <c r="E1096" i="14"/>
  <c r="F1096" i="14"/>
  <c r="G1096" i="14"/>
  <c r="H1096" i="14"/>
  <c r="I1096" i="14"/>
  <c r="J1096" i="14"/>
  <c r="K1096" i="14"/>
  <c r="L1096" i="14"/>
  <c r="M1096" i="14"/>
  <c r="N1096" i="14"/>
  <c r="O1096" i="14"/>
  <c r="P1096" i="14"/>
  <c r="Q1096" i="14"/>
  <c r="B1045" i="14"/>
  <c r="C1045" i="14"/>
  <c r="D1045" i="14"/>
  <c r="E1045" i="14"/>
  <c r="F1045" i="14"/>
  <c r="G1045" i="14"/>
  <c r="H1045" i="14"/>
  <c r="I1045" i="14"/>
  <c r="J1045" i="14"/>
  <c r="K1045" i="14"/>
  <c r="L1045" i="14"/>
  <c r="M1045" i="14"/>
  <c r="N1045" i="14"/>
  <c r="O1045" i="14"/>
  <c r="P1045" i="14"/>
  <c r="Q1045" i="14"/>
  <c r="A1045" i="14"/>
  <c r="H1447" i="11" l="1"/>
  <c r="H1448" i="11"/>
  <c r="H1417" i="11"/>
  <c r="T5" i="16"/>
  <c r="T6" i="16"/>
  <c r="T7" i="16"/>
  <c r="T8" i="16"/>
  <c r="T9" i="16"/>
  <c r="T10" i="16"/>
  <c r="T11" i="16"/>
  <c r="T12" i="16"/>
  <c r="T13" i="16"/>
  <c r="T14" i="16"/>
  <c r="H1449" i="11"/>
  <c r="H1445" i="11"/>
  <c r="H1444" i="11"/>
  <c r="T54" i="16"/>
  <c r="H1446" i="11"/>
  <c r="H1443" i="11"/>
  <c r="H1442" i="11"/>
  <c r="H1441" i="11"/>
  <c r="H1440" i="11"/>
  <c r="H1439" i="11"/>
  <c r="H1438" i="11"/>
  <c r="H1437" i="11"/>
  <c r="H1436" i="11"/>
  <c r="H1435" i="11"/>
  <c r="H1434" i="11"/>
  <c r="H1433" i="11"/>
  <c r="H1432" i="11"/>
  <c r="H1431" i="11"/>
  <c r="H1430" i="11"/>
  <c r="H1429" i="11"/>
  <c r="H1428" i="11"/>
  <c r="H1427" i="11"/>
  <c r="H1426" i="11"/>
  <c r="H1425" i="11"/>
  <c r="H1424" i="11"/>
  <c r="H1423" i="11"/>
  <c r="H1422" i="11"/>
  <c r="H1421" i="11"/>
  <c r="H1420" i="11"/>
  <c r="H1419" i="11"/>
  <c r="H1418" i="11"/>
  <c r="T30" i="16"/>
  <c r="T31" i="16"/>
  <c r="T32" i="16"/>
  <c r="T33" i="16"/>
  <c r="T34" i="16"/>
  <c r="T35" i="16"/>
  <c r="T36" i="16"/>
  <c r="T37" i="16"/>
  <c r="T38" i="16"/>
  <c r="T39" i="16"/>
  <c r="T40" i="16"/>
  <c r="T41" i="16"/>
  <c r="T42" i="16"/>
  <c r="T43" i="16"/>
  <c r="T44" i="16"/>
  <c r="T45" i="16"/>
  <c r="T46" i="16"/>
  <c r="T47" i="16"/>
  <c r="T48" i="16"/>
  <c r="T49" i="16"/>
  <c r="T50" i="16"/>
  <c r="T51" i="16"/>
  <c r="T52" i="16"/>
  <c r="T53" i="16"/>
  <c r="T15" i="16"/>
  <c r="T16" i="16"/>
  <c r="T17" i="16"/>
  <c r="T18" i="16"/>
  <c r="T19" i="16"/>
  <c r="T20" i="16"/>
  <c r="T21" i="16"/>
  <c r="T22" i="16"/>
  <c r="T23" i="16"/>
  <c r="T24" i="16"/>
  <c r="T25" i="16"/>
  <c r="T26" i="16"/>
  <c r="T27" i="16"/>
  <c r="T28" i="16"/>
  <c r="T29" i="16"/>
  <c r="H1416" i="11"/>
  <c r="H1414" i="11"/>
  <c r="H1412" i="11"/>
  <c r="H1410" i="11"/>
  <c r="H1408" i="11"/>
  <c r="H1406" i="11"/>
  <c r="H1404" i="11"/>
  <c r="H1402" i="11"/>
  <c r="H1400" i="11"/>
  <c r="H1398" i="11"/>
  <c r="H1396" i="11"/>
  <c r="H1394" i="11"/>
  <c r="H1392" i="11"/>
  <c r="H1390" i="11"/>
  <c r="H1415" i="11"/>
  <c r="H1413" i="11"/>
  <c r="H1411" i="11"/>
  <c r="H1409" i="11"/>
  <c r="H1407" i="11"/>
  <c r="H1405" i="11"/>
  <c r="H1403" i="11"/>
  <c r="H1401" i="11"/>
  <c r="H1399" i="11"/>
  <c r="H1397" i="11"/>
  <c r="H1395" i="11"/>
  <c r="H1393" i="11"/>
  <c r="H1391" i="11"/>
  <c r="H1468" i="11"/>
  <c r="H1467" i="11"/>
  <c r="H1466" i="11"/>
  <c r="H1465" i="11"/>
  <c r="H1464" i="11"/>
  <c r="H1463" i="11"/>
  <c r="H1462" i="11"/>
  <c r="H1461" i="11"/>
  <c r="H1460" i="11"/>
  <c r="H1459" i="11"/>
  <c r="H1458" i="11"/>
  <c r="H1457" i="11"/>
  <c r="H1456" i="11"/>
  <c r="H1455" i="11"/>
  <c r="H1454" i="11"/>
  <c r="H1453" i="11"/>
  <c r="H1451" i="11"/>
  <c r="H1450" i="11"/>
  <c r="T4" i="16"/>
  <c r="U4" i="16"/>
  <c r="H1452" i="11"/>
  <c r="U25" i="16"/>
  <c r="U110" i="16"/>
  <c r="B30" i="17"/>
  <c r="C31" i="17" s="1"/>
  <c r="U31" i="16"/>
  <c r="U39" i="16"/>
  <c r="U42" i="16"/>
  <c r="U46" i="16"/>
  <c r="U50" i="16"/>
  <c r="U54" i="16"/>
  <c r="U5" i="16"/>
  <c r="U7" i="16"/>
  <c r="U9" i="16"/>
  <c r="U11" i="16"/>
  <c r="U12" i="16"/>
  <c r="U13" i="16"/>
  <c r="U21" i="16"/>
  <c r="U29" i="16"/>
  <c r="U32" i="16"/>
  <c r="U35" i="16"/>
  <c r="U37" i="16"/>
  <c r="U24" i="16"/>
  <c r="U28" i="16"/>
  <c r="U17" i="16"/>
  <c r="U34" i="16"/>
  <c r="U38" i="16"/>
  <c r="U55" i="16"/>
  <c r="U6" i="16"/>
  <c r="U8" i="16"/>
  <c r="U10" i="16"/>
  <c r="U16" i="16"/>
  <c r="U18" i="16"/>
  <c r="U20" i="16"/>
  <c r="U40" i="16"/>
  <c r="U41" i="16"/>
  <c r="U43" i="16"/>
  <c r="U47" i="16"/>
  <c r="U48" i="16"/>
  <c r="U51" i="16"/>
  <c r="U53" i="16"/>
  <c r="T62" i="16"/>
  <c r="U62" i="16"/>
  <c r="T66" i="16"/>
  <c r="U66" i="16"/>
  <c r="T70" i="16"/>
  <c r="U70" i="16"/>
  <c r="T74" i="16"/>
  <c r="U74" i="16"/>
  <c r="T86" i="16"/>
  <c r="U86" i="16"/>
  <c r="T90" i="16"/>
  <c r="U90" i="16"/>
  <c r="A5" i="16"/>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U19" i="16"/>
  <c r="U26" i="16"/>
  <c r="U27" i="16"/>
  <c r="U33" i="16"/>
  <c r="U44" i="16"/>
  <c r="U49" i="16"/>
  <c r="T63" i="16"/>
  <c r="U63" i="16"/>
  <c r="T67" i="16"/>
  <c r="U67" i="16"/>
  <c r="T71" i="16"/>
  <c r="U71" i="16"/>
  <c r="T75" i="16"/>
  <c r="U75" i="16"/>
  <c r="T79" i="16"/>
  <c r="U79" i="16"/>
  <c r="T83" i="16"/>
  <c r="U83" i="16"/>
  <c r="T87" i="16"/>
  <c r="U87" i="16"/>
  <c r="T91" i="16"/>
  <c r="U91" i="16"/>
  <c r="T95" i="16"/>
  <c r="U95" i="16"/>
  <c r="T99" i="16"/>
  <c r="U99" i="16"/>
  <c r="T103" i="16"/>
  <c r="U103" i="16"/>
  <c r="T107" i="16"/>
  <c r="U107" i="16"/>
  <c r="U14" i="16"/>
  <c r="U22" i="16"/>
  <c r="U30" i="16"/>
  <c r="U45" i="16"/>
  <c r="T60" i="16"/>
  <c r="U60" i="16"/>
  <c r="T64" i="16"/>
  <c r="U64" i="16"/>
  <c r="T68" i="16"/>
  <c r="U68" i="16"/>
  <c r="T72" i="16"/>
  <c r="U72" i="16"/>
  <c r="T76" i="16"/>
  <c r="U76" i="16"/>
  <c r="T80" i="16"/>
  <c r="U80" i="16"/>
  <c r="T84" i="16"/>
  <c r="U84" i="16"/>
  <c r="T88" i="16"/>
  <c r="U88" i="16"/>
  <c r="T92" i="16"/>
  <c r="U92" i="16"/>
  <c r="T96" i="16"/>
  <c r="U96" i="16"/>
  <c r="T100" i="16"/>
  <c r="U100" i="16"/>
  <c r="T104" i="16"/>
  <c r="U104" i="16"/>
  <c r="T108" i="16"/>
  <c r="U108" i="16"/>
  <c r="T78" i="16"/>
  <c r="U78" i="16"/>
  <c r="T82" i="16"/>
  <c r="U82" i="16"/>
  <c r="T94" i="16"/>
  <c r="U94" i="16"/>
  <c r="T98" i="16"/>
  <c r="U98" i="16"/>
  <c r="T102" i="16"/>
  <c r="U102" i="16"/>
  <c r="T106" i="16"/>
  <c r="U106" i="16"/>
  <c r="T110" i="16"/>
  <c r="U15" i="16"/>
  <c r="U23" i="16"/>
  <c r="U36" i="16"/>
  <c r="U52" i="16"/>
  <c r="T61" i="16"/>
  <c r="U61" i="16"/>
  <c r="T65" i="16"/>
  <c r="U65" i="16"/>
  <c r="T69" i="16"/>
  <c r="U69" i="16"/>
  <c r="T73" i="16"/>
  <c r="U73" i="16"/>
  <c r="T77" i="16"/>
  <c r="U77" i="16"/>
  <c r="T81" i="16"/>
  <c r="U81" i="16"/>
  <c r="T85" i="16"/>
  <c r="U85" i="16"/>
  <c r="T89" i="16"/>
  <c r="U89" i="16"/>
  <c r="T93" i="16"/>
  <c r="U93" i="16"/>
  <c r="T97" i="16"/>
  <c r="U97" i="16"/>
  <c r="T101" i="16"/>
  <c r="U101" i="16"/>
  <c r="T105" i="16"/>
  <c r="U105" i="16"/>
  <c r="T109" i="16"/>
  <c r="U109" i="16"/>
  <c r="D213" i="23" l="1"/>
  <c r="D214" i="23"/>
  <c r="D215" i="23"/>
  <c r="D216" i="23"/>
  <c r="D217" i="23"/>
  <c r="D218" i="23"/>
  <c r="D219" i="23"/>
  <c r="D220" i="23"/>
  <c r="D221" i="23"/>
  <c r="D222" i="23"/>
  <c r="D223" i="23"/>
  <c r="D224" i="23"/>
  <c r="D225" i="23"/>
  <c r="D226" i="23"/>
  <c r="D227" i="23"/>
  <c r="D228" i="23"/>
  <c r="D229" i="23"/>
  <c r="D230" i="23"/>
  <c r="D231" i="23"/>
  <c r="D232" i="23"/>
  <c r="D233" i="23"/>
  <c r="D234" i="23"/>
  <c r="D235" i="23"/>
  <c r="D236" i="23"/>
  <c r="D237" i="23"/>
  <c r="D238" i="23"/>
  <c r="D239" i="23"/>
  <c r="D240" i="23"/>
  <c r="D241" i="23"/>
  <c r="D242" i="23"/>
  <c r="D243" i="23"/>
  <c r="D244" i="23"/>
  <c r="D245" i="23"/>
  <c r="D246" i="23"/>
  <c r="D247" i="23"/>
  <c r="D248" i="23"/>
  <c r="D249" i="23"/>
  <c r="D250" i="23"/>
  <c r="D251" i="23"/>
  <c r="D252" i="23"/>
  <c r="D253" i="23"/>
  <c r="D254" i="23"/>
  <c r="D255" i="23"/>
  <c r="D256" i="23"/>
  <c r="D257" i="23"/>
  <c r="D258" i="23"/>
  <c r="D259" i="23"/>
  <c r="D260" i="23"/>
  <c r="D261" i="23"/>
  <c r="D262" i="23"/>
  <c r="D263" i="23"/>
  <c r="D212" i="23"/>
  <c r="F212" i="23" s="1"/>
  <c r="E1358" i="10" l="1"/>
  <c r="D1358" i="10"/>
  <c r="E1357" i="10"/>
  <c r="D1357" i="10"/>
  <c r="E1356" i="10"/>
  <c r="D1356" i="10"/>
  <c r="E1355" i="10"/>
  <c r="D1355" i="10"/>
  <c r="E1354" i="10"/>
  <c r="D1354" i="10"/>
  <c r="E1353" i="10"/>
  <c r="D1353" i="10"/>
  <c r="E1352" i="10"/>
  <c r="D1352" i="10"/>
  <c r="E1351" i="10"/>
  <c r="D1351" i="10"/>
  <c r="E1350" i="10"/>
  <c r="D1350" i="10"/>
  <c r="E1349" i="10"/>
  <c r="D1349" i="10"/>
  <c r="E1348" i="10"/>
  <c r="D1348" i="10"/>
  <c r="E1347" i="10"/>
  <c r="D1347" i="10"/>
  <c r="E1346" i="10"/>
  <c r="D1346" i="10"/>
  <c r="E1345" i="10"/>
  <c r="D1345" i="10"/>
  <c r="E1344" i="10"/>
  <c r="D1344" i="10"/>
  <c r="E1343" i="10"/>
  <c r="D1343" i="10"/>
  <c r="E1342" i="10"/>
  <c r="D1342" i="10"/>
  <c r="E1341" i="10"/>
  <c r="D1341" i="10"/>
  <c r="E1340" i="10"/>
  <c r="D1340" i="10"/>
  <c r="E1339" i="10"/>
  <c r="D1339" i="10"/>
  <c r="E1338" i="10"/>
  <c r="D1338" i="10"/>
  <c r="E1337" i="10"/>
  <c r="D1337" i="10"/>
  <c r="E1336" i="10"/>
  <c r="D1336" i="10"/>
  <c r="E1335" i="10"/>
  <c r="D1335" i="10"/>
  <c r="E1334" i="10"/>
  <c r="D1334" i="10"/>
  <c r="E1333" i="10"/>
  <c r="D1333" i="10"/>
  <c r="E1332" i="10"/>
  <c r="D1332" i="10"/>
  <c r="E1331" i="10"/>
  <c r="D1331" i="10"/>
  <c r="E1330" i="10"/>
  <c r="D1330" i="10"/>
  <c r="E1329" i="10"/>
  <c r="D1329" i="10"/>
  <c r="E1328" i="10"/>
  <c r="D1328" i="10"/>
  <c r="E1327" i="10"/>
  <c r="D1327" i="10"/>
  <c r="E1326" i="10"/>
  <c r="D1326" i="10"/>
  <c r="E1325" i="10"/>
  <c r="D1325" i="10"/>
  <c r="E1324" i="10"/>
  <c r="D1324" i="10"/>
  <c r="E1323" i="10"/>
  <c r="D1323" i="10"/>
  <c r="E1322" i="10"/>
  <c r="D1322" i="10"/>
  <c r="E1321" i="10"/>
  <c r="D1321" i="10"/>
  <c r="E1320" i="10"/>
  <c r="D1320" i="10"/>
  <c r="E1319" i="10"/>
  <c r="D1319" i="10"/>
  <c r="E1318" i="10"/>
  <c r="D1318" i="10"/>
  <c r="E1317" i="10"/>
  <c r="D1317" i="10"/>
  <c r="E1316" i="10"/>
  <c r="D1316" i="10"/>
  <c r="E1315" i="10"/>
  <c r="D1315" i="10"/>
  <c r="E1314" i="10"/>
  <c r="D1314" i="10"/>
  <c r="E1313" i="10"/>
  <c r="D1313" i="10"/>
  <c r="E1312" i="10"/>
  <c r="D1312" i="10"/>
  <c r="E1311" i="10"/>
  <c r="D1311" i="10"/>
  <c r="E1310" i="10"/>
  <c r="D1310" i="10"/>
  <c r="E1309" i="10"/>
  <c r="D1309" i="10"/>
  <c r="E1308" i="10"/>
  <c r="D1308" i="10"/>
  <c r="E1307" i="10"/>
  <c r="D1307" i="10"/>
  <c r="F1361" i="11"/>
  <c r="E1361" i="11"/>
  <c r="B1361" i="11"/>
  <c r="F1360" i="11"/>
  <c r="E1360" i="11"/>
  <c r="B1360" i="11"/>
  <c r="F1359" i="11"/>
  <c r="E1359" i="11"/>
  <c r="B1359" i="11"/>
  <c r="F1358" i="11"/>
  <c r="E1358" i="11"/>
  <c r="B1358" i="11"/>
  <c r="F1357" i="11"/>
  <c r="E1357" i="11"/>
  <c r="B1357" i="11"/>
  <c r="F1356" i="11"/>
  <c r="E1356" i="11"/>
  <c r="B1356" i="11"/>
  <c r="F1355" i="11"/>
  <c r="E1355" i="11"/>
  <c r="B1355" i="11"/>
  <c r="F1354" i="11"/>
  <c r="E1354" i="11"/>
  <c r="B1354" i="11"/>
  <c r="F1353" i="11"/>
  <c r="E1353" i="11"/>
  <c r="B1353" i="11"/>
  <c r="F1352" i="11"/>
  <c r="E1352" i="11"/>
  <c r="B1352" i="11"/>
  <c r="F1351" i="11"/>
  <c r="E1351" i="11"/>
  <c r="B1351" i="11"/>
  <c r="F1350" i="11"/>
  <c r="E1350" i="11"/>
  <c r="B1350" i="11"/>
  <c r="F1349" i="11"/>
  <c r="E1349" i="11"/>
  <c r="B1349" i="11"/>
  <c r="F1348" i="11"/>
  <c r="E1348" i="11"/>
  <c r="B1348" i="11"/>
  <c r="F1347" i="11"/>
  <c r="E1347" i="11"/>
  <c r="B1347" i="11"/>
  <c r="F1346" i="11"/>
  <c r="E1346" i="11"/>
  <c r="B1346" i="11"/>
  <c r="F1345" i="11"/>
  <c r="E1345" i="11"/>
  <c r="B1345" i="11"/>
  <c r="F1344" i="11"/>
  <c r="E1344" i="11"/>
  <c r="B1344" i="11"/>
  <c r="F1343" i="11"/>
  <c r="E1343" i="11"/>
  <c r="B1343" i="11"/>
  <c r="F1342" i="11"/>
  <c r="E1342" i="11"/>
  <c r="B1342" i="11"/>
  <c r="F1341" i="11"/>
  <c r="E1341" i="11"/>
  <c r="B1341" i="11"/>
  <c r="F1340" i="11"/>
  <c r="E1340" i="11"/>
  <c r="B1340" i="11"/>
  <c r="F1339" i="11"/>
  <c r="E1339" i="11"/>
  <c r="B1339" i="11"/>
  <c r="F1338" i="11"/>
  <c r="E1338" i="11"/>
  <c r="B1338" i="11"/>
  <c r="F1337" i="11"/>
  <c r="E1337" i="11"/>
  <c r="B1337" i="11"/>
  <c r="F1336" i="11"/>
  <c r="E1336" i="11"/>
  <c r="B1336" i="11"/>
  <c r="F1335" i="11"/>
  <c r="E1335" i="11"/>
  <c r="B1335" i="11"/>
  <c r="F1334" i="11"/>
  <c r="E1334" i="11"/>
  <c r="B1334" i="11"/>
  <c r="F1333" i="11"/>
  <c r="E1333" i="11"/>
  <c r="B1333" i="11"/>
  <c r="F1332" i="11"/>
  <c r="E1332" i="11"/>
  <c r="B1332" i="11"/>
  <c r="F1331" i="11"/>
  <c r="E1331" i="11"/>
  <c r="B1331" i="11"/>
  <c r="F1330" i="11"/>
  <c r="E1330" i="11"/>
  <c r="B1330" i="11"/>
  <c r="F1329" i="11"/>
  <c r="E1329" i="11"/>
  <c r="B1329" i="11"/>
  <c r="F1328" i="11"/>
  <c r="E1328" i="11"/>
  <c r="B1328" i="11"/>
  <c r="F1327" i="11"/>
  <c r="E1327" i="11"/>
  <c r="B1327" i="11"/>
  <c r="F1326" i="11"/>
  <c r="E1326" i="11"/>
  <c r="B1326" i="11"/>
  <c r="F1325" i="11"/>
  <c r="E1325" i="11"/>
  <c r="B1325" i="11"/>
  <c r="F1324" i="11"/>
  <c r="E1324" i="11"/>
  <c r="B1324" i="11"/>
  <c r="F1323" i="11"/>
  <c r="E1323" i="11"/>
  <c r="B1323" i="11"/>
  <c r="F1322" i="11"/>
  <c r="E1322" i="11"/>
  <c r="B1322" i="11"/>
  <c r="F1321" i="11"/>
  <c r="E1321" i="11"/>
  <c r="B1321" i="11"/>
  <c r="F1320" i="11"/>
  <c r="E1320" i="11"/>
  <c r="B1320" i="11"/>
  <c r="F1319" i="11"/>
  <c r="E1319" i="11"/>
  <c r="B1319" i="11"/>
  <c r="F1318" i="11"/>
  <c r="E1318" i="11"/>
  <c r="B1318" i="11"/>
  <c r="F1317" i="11"/>
  <c r="E1317" i="11"/>
  <c r="B1317" i="11"/>
  <c r="F1316" i="11"/>
  <c r="E1316" i="11"/>
  <c r="B1316" i="11"/>
  <c r="F1315" i="11"/>
  <c r="E1315" i="11"/>
  <c r="B1315" i="11"/>
  <c r="F1314" i="11"/>
  <c r="E1314" i="11"/>
  <c r="B1314" i="11"/>
  <c r="F1313" i="11"/>
  <c r="E1313" i="11"/>
  <c r="B1313" i="11"/>
  <c r="F1312" i="11"/>
  <c r="E1312" i="11"/>
  <c r="B1312" i="11"/>
  <c r="F1311" i="11"/>
  <c r="E1311" i="11"/>
  <c r="B1311" i="11"/>
  <c r="F1310" i="11"/>
  <c r="E1310" i="11"/>
  <c r="B1310" i="11"/>
  <c r="N1044" i="14"/>
  <c r="M1044" i="14"/>
  <c r="L1044" i="14"/>
  <c r="K1044" i="14"/>
  <c r="J1044" i="14"/>
  <c r="N1043" i="14"/>
  <c r="M1043" i="14"/>
  <c r="L1043" i="14"/>
  <c r="K1043" i="14"/>
  <c r="J1043" i="14"/>
  <c r="N1042" i="14"/>
  <c r="M1042" i="14"/>
  <c r="L1042" i="14"/>
  <c r="K1042" i="14"/>
  <c r="J1042" i="14"/>
  <c r="N1041" i="14"/>
  <c r="M1041" i="14"/>
  <c r="L1041" i="14"/>
  <c r="K1041" i="14"/>
  <c r="J1041" i="14"/>
  <c r="N1040" i="14"/>
  <c r="M1040" i="14"/>
  <c r="L1040" i="14"/>
  <c r="K1040" i="14"/>
  <c r="J1040" i="14"/>
  <c r="N1039" i="14"/>
  <c r="M1039" i="14"/>
  <c r="L1039" i="14"/>
  <c r="K1039" i="14"/>
  <c r="J1039" i="14"/>
  <c r="N1038" i="14"/>
  <c r="M1038" i="14"/>
  <c r="L1038" i="14"/>
  <c r="K1038" i="14"/>
  <c r="J1038" i="14"/>
  <c r="N1037" i="14"/>
  <c r="M1037" i="14"/>
  <c r="L1037" i="14"/>
  <c r="K1037" i="14"/>
  <c r="J1037" i="14"/>
  <c r="N1036" i="14"/>
  <c r="M1036" i="14"/>
  <c r="L1036" i="14"/>
  <c r="K1036" i="14"/>
  <c r="J1036" i="14"/>
  <c r="N1035" i="14"/>
  <c r="M1035" i="14"/>
  <c r="L1035" i="14"/>
  <c r="K1035" i="14"/>
  <c r="J1035" i="14"/>
  <c r="N1034" i="14"/>
  <c r="M1034" i="14"/>
  <c r="L1034" i="14"/>
  <c r="K1034" i="14"/>
  <c r="J1034" i="14"/>
  <c r="N1033" i="14"/>
  <c r="M1033" i="14"/>
  <c r="L1033" i="14"/>
  <c r="K1033" i="14"/>
  <c r="J1033" i="14"/>
  <c r="N1032" i="14"/>
  <c r="M1032" i="14"/>
  <c r="L1032" i="14"/>
  <c r="K1032" i="14"/>
  <c r="J1032" i="14"/>
  <c r="N1031" i="14"/>
  <c r="M1031" i="14"/>
  <c r="L1031" i="14"/>
  <c r="K1031" i="14"/>
  <c r="J1031" i="14"/>
  <c r="N1030" i="14"/>
  <c r="M1030" i="14"/>
  <c r="L1030" i="14"/>
  <c r="K1030" i="14"/>
  <c r="J1030" i="14"/>
  <c r="N1029" i="14"/>
  <c r="M1029" i="14"/>
  <c r="L1029" i="14"/>
  <c r="K1029" i="14"/>
  <c r="J1029" i="14"/>
  <c r="N1028" i="14"/>
  <c r="M1028" i="14"/>
  <c r="L1028" i="14"/>
  <c r="K1028" i="14"/>
  <c r="J1028" i="14"/>
  <c r="N1027" i="14"/>
  <c r="M1027" i="14"/>
  <c r="L1027" i="14"/>
  <c r="K1027" i="14"/>
  <c r="J1027" i="14"/>
  <c r="N1026" i="14"/>
  <c r="M1026" i="14"/>
  <c r="L1026" i="14"/>
  <c r="K1026" i="14"/>
  <c r="J1026" i="14"/>
  <c r="N1025" i="14"/>
  <c r="M1025" i="14"/>
  <c r="L1025" i="14"/>
  <c r="K1025" i="14"/>
  <c r="J1025" i="14"/>
  <c r="N1024" i="14"/>
  <c r="M1024" i="14"/>
  <c r="L1024" i="14"/>
  <c r="K1024" i="14"/>
  <c r="J1024" i="14"/>
  <c r="N1023" i="14"/>
  <c r="M1023" i="14"/>
  <c r="L1023" i="14"/>
  <c r="K1023" i="14"/>
  <c r="J1023" i="14"/>
  <c r="N1022" i="14"/>
  <c r="M1022" i="14"/>
  <c r="L1022" i="14"/>
  <c r="K1022" i="14"/>
  <c r="J1022" i="14"/>
  <c r="N1021" i="14"/>
  <c r="M1021" i="14"/>
  <c r="L1021" i="14"/>
  <c r="K1021" i="14"/>
  <c r="J1021" i="14"/>
  <c r="N1020" i="14"/>
  <c r="M1020" i="14"/>
  <c r="L1020" i="14"/>
  <c r="K1020" i="14"/>
  <c r="J1020" i="14"/>
  <c r="N1019" i="14"/>
  <c r="M1019" i="14"/>
  <c r="L1019" i="14"/>
  <c r="K1019" i="14"/>
  <c r="J1019" i="14"/>
  <c r="N1018" i="14"/>
  <c r="M1018" i="14"/>
  <c r="L1018" i="14"/>
  <c r="K1018" i="14"/>
  <c r="J1018" i="14"/>
  <c r="N1017" i="14"/>
  <c r="M1017" i="14"/>
  <c r="L1017" i="14"/>
  <c r="K1017" i="14"/>
  <c r="J1017" i="14"/>
  <c r="N1016" i="14"/>
  <c r="M1016" i="14"/>
  <c r="L1016" i="14"/>
  <c r="K1016" i="14"/>
  <c r="J1016" i="14"/>
  <c r="N1015" i="14"/>
  <c r="M1015" i="14"/>
  <c r="L1015" i="14"/>
  <c r="K1015" i="14"/>
  <c r="J1015" i="14"/>
  <c r="N1014" i="14"/>
  <c r="M1014" i="14"/>
  <c r="L1014" i="14"/>
  <c r="K1014" i="14"/>
  <c r="J1014" i="14"/>
  <c r="N1013" i="14"/>
  <c r="M1013" i="14"/>
  <c r="L1013" i="14"/>
  <c r="K1013" i="14"/>
  <c r="J1013" i="14"/>
  <c r="N1012" i="14"/>
  <c r="M1012" i="14"/>
  <c r="L1012" i="14"/>
  <c r="K1012" i="14"/>
  <c r="J1012" i="14"/>
  <c r="N1011" i="14"/>
  <c r="M1011" i="14"/>
  <c r="L1011" i="14"/>
  <c r="K1011" i="14"/>
  <c r="J1011" i="14"/>
  <c r="N1010" i="14"/>
  <c r="M1010" i="14"/>
  <c r="L1010" i="14"/>
  <c r="K1010" i="14"/>
  <c r="J1010" i="14"/>
  <c r="N1009" i="14"/>
  <c r="M1009" i="14"/>
  <c r="L1009" i="14"/>
  <c r="K1009" i="14"/>
  <c r="J1009" i="14"/>
  <c r="N1008" i="14"/>
  <c r="M1008" i="14"/>
  <c r="L1008" i="14"/>
  <c r="K1008" i="14"/>
  <c r="J1008" i="14"/>
  <c r="N1007" i="14"/>
  <c r="M1007" i="14"/>
  <c r="L1007" i="14"/>
  <c r="K1007" i="14"/>
  <c r="J1007" i="14"/>
  <c r="N1006" i="14"/>
  <c r="M1006" i="14"/>
  <c r="L1006" i="14"/>
  <c r="K1006" i="14"/>
  <c r="J1006" i="14"/>
  <c r="N1005" i="14"/>
  <c r="M1005" i="14"/>
  <c r="L1005" i="14"/>
  <c r="K1005" i="14"/>
  <c r="J1005" i="14"/>
  <c r="N1004" i="14"/>
  <c r="M1004" i="14"/>
  <c r="L1004" i="14"/>
  <c r="K1004" i="14"/>
  <c r="J1004" i="14"/>
  <c r="N1003" i="14"/>
  <c r="M1003" i="14"/>
  <c r="L1003" i="14"/>
  <c r="K1003" i="14"/>
  <c r="J1003" i="14"/>
  <c r="N1002" i="14"/>
  <c r="M1002" i="14"/>
  <c r="L1002" i="14"/>
  <c r="K1002" i="14"/>
  <c r="J1002" i="14"/>
  <c r="N1001" i="14"/>
  <c r="M1001" i="14"/>
  <c r="L1001" i="14"/>
  <c r="K1001" i="14"/>
  <c r="J1001" i="14"/>
  <c r="N1000" i="14"/>
  <c r="M1000" i="14"/>
  <c r="L1000" i="14"/>
  <c r="K1000" i="14"/>
  <c r="J1000" i="14"/>
  <c r="N999" i="14"/>
  <c r="M999" i="14"/>
  <c r="L999" i="14"/>
  <c r="K999" i="14"/>
  <c r="J999" i="14"/>
  <c r="N998" i="14"/>
  <c r="M998" i="14"/>
  <c r="L998" i="14"/>
  <c r="K998" i="14"/>
  <c r="J998" i="14"/>
  <c r="N997" i="14"/>
  <c r="M997" i="14"/>
  <c r="L997" i="14"/>
  <c r="K997" i="14"/>
  <c r="J997" i="14"/>
  <c r="N996" i="14"/>
  <c r="M996" i="14"/>
  <c r="L996" i="14"/>
  <c r="K996" i="14"/>
  <c r="J996" i="14"/>
  <c r="N995" i="14"/>
  <c r="M995" i="14"/>
  <c r="L995" i="14"/>
  <c r="K995" i="14"/>
  <c r="J995" i="14"/>
  <c r="N994" i="14"/>
  <c r="M994" i="14"/>
  <c r="L994" i="14"/>
  <c r="K994" i="14"/>
  <c r="J994" i="14"/>
  <c r="J993" i="14"/>
  <c r="N993" i="14"/>
  <c r="M993" i="14"/>
  <c r="L993" i="14"/>
  <c r="K993" i="14"/>
  <c r="I995" i="14"/>
  <c r="I996" i="14"/>
  <c r="I997" i="14"/>
  <c r="I998" i="14"/>
  <c r="I999" i="14"/>
  <c r="I1000" i="14"/>
  <c r="I1001" i="14"/>
  <c r="I1002" i="14"/>
  <c r="I1003" i="14"/>
  <c r="I1004" i="14"/>
  <c r="I1005" i="14"/>
  <c r="I1006" i="14"/>
  <c r="I1007" i="14"/>
  <c r="I1008" i="14"/>
  <c r="I1009" i="14"/>
  <c r="I1010" i="14"/>
  <c r="I1011" i="14"/>
  <c r="I1012" i="14"/>
  <c r="I1013" i="14"/>
  <c r="I1014" i="14"/>
  <c r="I1015" i="14"/>
  <c r="I1016" i="14"/>
  <c r="I1017" i="14"/>
  <c r="I1018" i="14"/>
  <c r="I1019" i="14"/>
  <c r="I1020" i="14"/>
  <c r="I1021" i="14"/>
  <c r="I1022" i="14"/>
  <c r="I1023" i="14"/>
  <c r="I1024" i="14"/>
  <c r="I1025" i="14"/>
  <c r="I1026" i="14"/>
  <c r="I1027" i="14"/>
  <c r="I1028" i="14"/>
  <c r="I1029" i="14"/>
  <c r="I1030" i="14"/>
  <c r="I1031" i="14"/>
  <c r="I1032" i="14"/>
  <c r="I1033" i="14"/>
  <c r="I1034" i="14"/>
  <c r="I1035" i="14"/>
  <c r="I1036" i="14"/>
  <c r="I1037" i="14"/>
  <c r="I1038" i="14"/>
  <c r="I1039" i="14"/>
  <c r="I1040" i="14"/>
  <c r="I1041" i="14"/>
  <c r="I1042" i="14"/>
  <c r="I1043" i="14"/>
  <c r="I1044" i="14"/>
  <c r="I994" i="14"/>
  <c r="I993"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994" i="14"/>
  <c r="H993" i="14"/>
  <c r="G995"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994" i="14"/>
  <c r="G993" i="14"/>
  <c r="F995"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994" i="14"/>
  <c r="F993"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994" i="14"/>
  <c r="E993" i="14"/>
  <c r="D994" i="14"/>
  <c r="D995" i="14"/>
  <c r="D996" i="14"/>
  <c r="D993" i="14"/>
  <c r="C995" i="14"/>
  <c r="C994" i="14"/>
  <c r="C993" i="14"/>
  <c r="C996" i="14"/>
  <c r="B29" i="17" l="1"/>
  <c r="C30" i="17" s="1"/>
  <c r="F213" i="23"/>
  <c r="F214" i="23"/>
  <c r="F215" i="23"/>
  <c r="L215" i="23" s="1"/>
  <c r="F216" i="23"/>
  <c r="L216" i="23" s="1"/>
  <c r="F217" i="23"/>
  <c r="L217" i="23" s="1"/>
  <c r="F218" i="23"/>
  <c r="L218" i="23" s="1"/>
  <c r="F219" i="23"/>
  <c r="L219" i="23" s="1"/>
  <c r="F220" i="23"/>
  <c r="L220" i="23" s="1"/>
  <c r="F221" i="23"/>
  <c r="L221" i="23" s="1"/>
  <c r="F222" i="23"/>
  <c r="L222" i="23" s="1"/>
  <c r="F223" i="23"/>
  <c r="L223" i="23" s="1"/>
  <c r="F224" i="23"/>
  <c r="L224" i="23" s="1"/>
  <c r="F225" i="23"/>
  <c r="L225" i="23" s="1"/>
  <c r="F226" i="23"/>
  <c r="L226" i="23" s="1"/>
  <c r="F227" i="23"/>
  <c r="L227" i="23" s="1"/>
  <c r="F228" i="23"/>
  <c r="L228" i="23" s="1"/>
  <c r="F229" i="23"/>
  <c r="L229" i="23" s="1"/>
  <c r="F230" i="23"/>
  <c r="L230" i="23" s="1"/>
  <c r="F231" i="23"/>
  <c r="L231" i="23" s="1"/>
  <c r="F232" i="23"/>
  <c r="L232" i="23" s="1"/>
  <c r="F233" i="23"/>
  <c r="L233" i="23" s="1"/>
  <c r="F234" i="23"/>
  <c r="L234" i="23" s="1"/>
  <c r="F235" i="23"/>
  <c r="L235" i="23" s="1"/>
  <c r="F236" i="23"/>
  <c r="L236" i="23" s="1"/>
  <c r="F237" i="23"/>
  <c r="L237" i="23" s="1"/>
  <c r="F238" i="23"/>
  <c r="F239" i="23"/>
  <c r="L239" i="23" s="1"/>
  <c r="F240" i="23"/>
  <c r="L240" i="23" s="1"/>
  <c r="F241" i="23"/>
  <c r="L241" i="23" s="1"/>
  <c r="F242" i="23"/>
  <c r="L242" i="23" s="1"/>
  <c r="F243" i="23"/>
  <c r="L243" i="23" s="1"/>
  <c r="F244" i="23"/>
  <c r="L244" i="23" s="1"/>
  <c r="F245" i="23"/>
  <c r="L245" i="23" s="1"/>
  <c r="F246" i="23"/>
  <c r="L246" i="23" s="1"/>
  <c r="F247" i="23"/>
  <c r="L247" i="23" s="1"/>
  <c r="F248" i="23"/>
  <c r="L248" i="23" s="1"/>
  <c r="F249" i="23"/>
  <c r="L249" i="23" s="1"/>
  <c r="F250" i="23"/>
  <c r="L250" i="23" s="1"/>
  <c r="F251" i="23"/>
  <c r="L251" i="23" s="1"/>
  <c r="F252" i="23"/>
  <c r="L252" i="23" s="1"/>
  <c r="F253" i="23"/>
  <c r="L253" i="23" s="1"/>
  <c r="F254" i="23"/>
  <c r="F255" i="23"/>
  <c r="L255" i="23" s="1"/>
  <c r="F256" i="23"/>
  <c r="L256" i="23" s="1"/>
  <c r="F257" i="23"/>
  <c r="L257" i="23" s="1"/>
  <c r="F258" i="23"/>
  <c r="L258" i="23" s="1"/>
  <c r="F259" i="23"/>
  <c r="L259" i="23" s="1"/>
  <c r="F260" i="23"/>
  <c r="L260" i="23" s="1"/>
  <c r="F261" i="23"/>
  <c r="L261" i="23" s="1"/>
  <c r="F262" i="23"/>
  <c r="L262" i="23" s="1"/>
  <c r="F263" i="23"/>
  <c r="L263" i="23" s="1"/>
  <c r="L212" i="23"/>
  <c r="O994" i="14"/>
  <c r="G213" i="23"/>
  <c r="G214" i="23"/>
  <c r="G215" i="23"/>
  <c r="G216" i="23"/>
  <c r="G218" i="23"/>
  <c r="G219" i="23"/>
  <c r="G220" i="23"/>
  <c r="G221" i="23"/>
  <c r="G222" i="23"/>
  <c r="G223" i="23"/>
  <c r="G224" i="23"/>
  <c r="O1006" i="14"/>
  <c r="G226" i="23"/>
  <c r="G227" i="23"/>
  <c r="G228" i="23"/>
  <c r="G230" i="23"/>
  <c r="G231" i="23"/>
  <c r="G232" i="23"/>
  <c r="G233" i="23"/>
  <c r="G234" i="23"/>
  <c r="G235" i="23"/>
  <c r="G236" i="23"/>
  <c r="G238" i="23"/>
  <c r="G239" i="23"/>
  <c r="G240" i="23"/>
  <c r="G242" i="23"/>
  <c r="G243" i="23"/>
  <c r="G244" i="23"/>
  <c r="G246" i="23"/>
  <c r="G247" i="23"/>
  <c r="G248" i="23"/>
  <c r="G250" i="23"/>
  <c r="G251" i="23"/>
  <c r="G252" i="23"/>
  <c r="G254" i="23"/>
  <c r="G255" i="23"/>
  <c r="G256" i="23"/>
  <c r="G258" i="23"/>
  <c r="G259" i="23"/>
  <c r="G260" i="23"/>
  <c r="G262" i="23"/>
  <c r="G263" i="23"/>
  <c r="P994" i="14"/>
  <c r="G212" i="23"/>
  <c r="M991" i="14"/>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12" i="23"/>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10" i="11"/>
  <c r="C1311" i="11"/>
  <c r="D1311" i="11" s="1"/>
  <c r="C1312" i="11"/>
  <c r="D1312" i="11" s="1"/>
  <c r="C1313" i="11"/>
  <c r="D1313" i="11" s="1"/>
  <c r="C1314" i="11"/>
  <c r="D1314" i="11" s="1"/>
  <c r="C1315" i="11"/>
  <c r="D1315" i="11" s="1"/>
  <c r="C1316" i="11"/>
  <c r="D1316" i="11" s="1"/>
  <c r="C1317" i="11"/>
  <c r="D1317" i="11" s="1"/>
  <c r="C1318" i="11"/>
  <c r="D1318" i="11" s="1"/>
  <c r="C1319" i="11"/>
  <c r="D1319" i="11" s="1"/>
  <c r="C1320" i="11"/>
  <c r="D1320" i="11" s="1"/>
  <c r="C1321" i="11"/>
  <c r="D1321" i="11" s="1"/>
  <c r="C1322" i="11"/>
  <c r="D1322" i="11" s="1"/>
  <c r="C1323" i="11"/>
  <c r="D1323" i="11" s="1"/>
  <c r="C1324" i="11"/>
  <c r="D1324" i="11" s="1"/>
  <c r="C1325" i="11"/>
  <c r="D1325" i="11" s="1"/>
  <c r="C1326" i="11"/>
  <c r="D1326" i="11" s="1"/>
  <c r="C1327" i="11"/>
  <c r="D1327" i="11" s="1"/>
  <c r="C1328" i="11"/>
  <c r="D1328" i="11" s="1"/>
  <c r="C1329" i="11"/>
  <c r="D1329" i="11" s="1"/>
  <c r="C1330" i="11"/>
  <c r="D1330" i="11" s="1"/>
  <c r="C1331" i="11"/>
  <c r="D1331" i="11" s="1"/>
  <c r="C1332" i="11"/>
  <c r="D1332" i="11" s="1"/>
  <c r="C1333" i="11"/>
  <c r="D1333" i="11" s="1"/>
  <c r="C1334" i="11"/>
  <c r="D1334" i="11" s="1"/>
  <c r="C1335" i="11"/>
  <c r="D1335" i="11" s="1"/>
  <c r="C1336" i="11"/>
  <c r="D1336" i="11" s="1"/>
  <c r="C1337" i="11"/>
  <c r="D1337" i="11" s="1"/>
  <c r="C1338" i="11"/>
  <c r="D1338" i="11" s="1"/>
  <c r="C1339" i="11"/>
  <c r="D1339" i="11" s="1"/>
  <c r="C1340" i="11"/>
  <c r="D1340" i="11" s="1"/>
  <c r="C1341" i="11"/>
  <c r="D1341" i="11" s="1"/>
  <c r="C1342" i="11"/>
  <c r="D1342" i="11" s="1"/>
  <c r="C1343" i="11"/>
  <c r="D1343" i="11" s="1"/>
  <c r="C1344" i="11"/>
  <c r="D1344" i="11" s="1"/>
  <c r="C1345" i="11"/>
  <c r="D1345" i="11" s="1"/>
  <c r="C1346" i="11"/>
  <c r="D1346" i="11" s="1"/>
  <c r="C1347" i="11"/>
  <c r="D1347" i="11" s="1"/>
  <c r="C1348" i="11"/>
  <c r="D1348" i="11" s="1"/>
  <c r="C1349" i="11"/>
  <c r="D1349" i="11" s="1"/>
  <c r="C1350" i="11"/>
  <c r="D1350" i="11" s="1"/>
  <c r="C1351" i="11"/>
  <c r="D1351" i="11" s="1"/>
  <c r="C1352" i="11"/>
  <c r="D1352" i="11" s="1"/>
  <c r="C1353" i="11"/>
  <c r="D1353" i="11" s="1"/>
  <c r="C1354" i="11"/>
  <c r="D1354" i="11" s="1"/>
  <c r="C1355" i="11"/>
  <c r="D1355" i="11" s="1"/>
  <c r="C1356" i="11"/>
  <c r="D1356" i="11" s="1"/>
  <c r="C1357" i="11"/>
  <c r="D1357" i="11" s="1"/>
  <c r="C1358" i="11"/>
  <c r="D1358" i="11" s="1"/>
  <c r="C1359" i="11"/>
  <c r="D1359" i="11" s="1"/>
  <c r="C1360" i="11"/>
  <c r="D1360" i="11" s="1"/>
  <c r="C1361" i="11"/>
  <c r="D1361" i="11" s="1"/>
  <c r="C1310" i="11"/>
  <c r="D1310" i="11" s="1"/>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13" i="23"/>
  <c r="C212" i="23"/>
  <c r="C211" i="23"/>
  <c r="C1336" i="10"/>
  <c r="C1337" i="10" s="1"/>
  <c r="C1338" i="10" s="1"/>
  <c r="C1339" i="10" s="1"/>
  <c r="C1340" i="10" s="1"/>
  <c r="C1341" i="10" s="1"/>
  <c r="C1342" i="10" s="1"/>
  <c r="C1343" i="10" s="1"/>
  <c r="C1344" i="10" s="1"/>
  <c r="C1345" i="10" s="1"/>
  <c r="C1346" i="10" s="1"/>
  <c r="C1347" i="10" s="1"/>
  <c r="C1348" i="10" s="1"/>
  <c r="C1349" i="10" s="1"/>
  <c r="C1350" i="10" s="1"/>
  <c r="C1351" i="10" s="1"/>
  <c r="C1352" i="10" s="1"/>
  <c r="C1353" i="10" s="1"/>
  <c r="C1354" i="10" s="1"/>
  <c r="C1355" i="10" s="1"/>
  <c r="C1356" i="10" s="1"/>
  <c r="C1357" i="10" s="1"/>
  <c r="C1358" i="10" s="1"/>
  <c r="C1307" i="10"/>
  <c r="C1308" i="10" s="1"/>
  <c r="C1309" i="10" s="1"/>
  <c r="C1310" i="10" s="1"/>
  <c r="C1311" i="10" s="1"/>
  <c r="C1312" i="10" s="1"/>
  <c r="C1313" i="10" s="1"/>
  <c r="C1314" i="10" s="1"/>
  <c r="C1315" i="10" s="1"/>
  <c r="C1316" i="10" s="1"/>
  <c r="C1317" i="10" s="1"/>
  <c r="C1318" i="10" s="1"/>
  <c r="C1319" i="10" s="1"/>
  <c r="C1320" i="10" s="1"/>
  <c r="C1321" i="10" s="1"/>
  <c r="C1322" i="10" s="1"/>
  <c r="C1323" i="10" s="1"/>
  <c r="C1324" i="10" s="1"/>
  <c r="C1325" i="10" s="1"/>
  <c r="C1326" i="10" s="1"/>
  <c r="C1327" i="10" s="1"/>
  <c r="C1328" i="10" s="1"/>
  <c r="C1329" i="10" s="1"/>
  <c r="C1330" i="10" s="1"/>
  <c r="C1331" i="10" s="1"/>
  <c r="C1332" i="10" s="1"/>
  <c r="C1333" i="10" s="1"/>
  <c r="C1334" i="10" s="1"/>
  <c r="C1335" i="10" s="1"/>
  <c r="A1310" i="11"/>
  <c r="A1311" i="11" s="1"/>
  <c r="A1312" i="11" s="1"/>
  <c r="A1313" i="11" s="1"/>
  <c r="A1314" i="11" s="1"/>
  <c r="A1315" i="11" s="1"/>
  <c r="A1316" i="11" s="1"/>
  <c r="A1317" i="11" s="1"/>
  <c r="A1318" i="11" s="1"/>
  <c r="A1319" i="11" s="1"/>
  <c r="A1320" i="11" s="1"/>
  <c r="A1321" i="11" s="1"/>
  <c r="A1322" i="11" s="1"/>
  <c r="A1323" i="11" s="1"/>
  <c r="A1324" i="11" s="1"/>
  <c r="A1325" i="11" s="1"/>
  <c r="A1326" i="11" s="1"/>
  <c r="A1327" i="11" s="1"/>
  <c r="A1328" i="11" s="1"/>
  <c r="A1329" i="11" s="1"/>
  <c r="A1330" i="11" s="1"/>
  <c r="A1331" i="11" s="1"/>
  <c r="A1332" i="11" s="1"/>
  <c r="A1333" i="11" s="1"/>
  <c r="A1334" i="11" s="1"/>
  <c r="A1335" i="11" s="1"/>
  <c r="A1336" i="11" s="1"/>
  <c r="A1337" i="11" s="1"/>
  <c r="A1338" i="11" s="1"/>
  <c r="A1339" i="11" s="1"/>
  <c r="A1340" i="11" s="1"/>
  <c r="A1341" i="11" s="1"/>
  <c r="A1342" i="11" s="1"/>
  <c r="A1343" i="11" s="1"/>
  <c r="A1344" i="11" s="1"/>
  <c r="A1345" i="11" s="1"/>
  <c r="A1346" i="11" s="1"/>
  <c r="A1347" i="11" s="1"/>
  <c r="A1348" i="11" s="1"/>
  <c r="A1349" i="11" s="1"/>
  <c r="A1350" i="11" s="1"/>
  <c r="A1351" i="11" s="1"/>
  <c r="A1352" i="11" s="1"/>
  <c r="A1353" i="11" s="1"/>
  <c r="A1354" i="11" s="1"/>
  <c r="A1355" i="11" s="1"/>
  <c r="A1356" i="11" s="1"/>
  <c r="A1357" i="11" s="1"/>
  <c r="A1358" i="11" s="1"/>
  <c r="A1359" i="11" s="1"/>
  <c r="A1360" i="11" s="1"/>
  <c r="A1361" i="11" s="1"/>
  <c r="A1362" i="11" s="1"/>
  <c r="A1363" i="11" s="1"/>
  <c r="A1364" i="11" s="1"/>
  <c r="A1365" i="11" s="1"/>
  <c r="A1366" i="11" s="1"/>
  <c r="A1367" i="11" s="1"/>
  <c r="A1368" i="11" s="1"/>
  <c r="A1369" i="11" s="1"/>
  <c r="A1370" i="11" s="1"/>
  <c r="A1371" i="11" s="1"/>
  <c r="A1372" i="11" s="1"/>
  <c r="A1373" i="11" s="1"/>
  <c r="A1374" i="11" s="1"/>
  <c r="A1375" i="11" s="1"/>
  <c r="A1376" i="11" s="1"/>
  <c r="A1377" i="11" s="1"/>
  <c r="A1378" i="11" s="1"/>
  <c r="A1379" i="11" s="1"/>
  <c r="A1380" i="11" s="1"/>
  <c r="A1381" i="11" s="1"/>
  <c r="A1382" i="11" s="1"/>
  <c r="A1383" i="11" s="1"/>
  <c r="A1384" i="11" s="1"/>
  <c r="A1385" i="11" s="1"/>
  <c r="A1386" i="11" s="1"/>
  <c r="A1387" i="11" s="1"/>
  <c r="A1388" i="11" s="1"/>
  <c r="A1389" i="11" s="1"/>
  <c r="A1333" i="12"/>
  <c r="A1334" i="12" s="1"/>
  <c r="A1335" i="12" s="1"/>
  <c r="A1336" i="12" s="1"/>
  <c r="A1337" i="12" s="1"/>
  <c r="A1338" i="12" s="1"/>
  <c r="A1313" i="12"/>
  <c r="A1314" i="12"/>
  <c r="A1315" i="12"/>
  <c r="A1316" i="12"/>
  <c r="A1317" i="12" s="1"/>
  <c r="A1318" i="12" s="1"/>
  <c r="A1319" i="12" s="1"/>
  <c r="A1320" i="12" s="1"/>
  <c r="A1321" i="12" s="1"/>
  <c r="A1322" i="12" s="1"/>
  <c r="A1323" i="12" s="1"/>
  <c r="A1324" i="12" s="1"/>
  <c r="A1325" i="12" s="1"/>
  <c r="A1326" i="12" s="1"/>
  <c r="A1327" i="12" s="1"/>
  <c r="A1328" i="12" s="1"/>
  <c r="A1329" i="12" s="1"/>
  <c r="A1330" i="12" s="1"/>
  <c r="A1331" i="12" s="1"/>
  <c r="A1332" i="12" s="1"/>
  <c r="A1300" i="12"/>
  <c r="A1301" i="12" s="1"/>
  <c r="A1302" i="12" s="1"/>
  <c r="A1303" i="12" s="1"/>
  <c r="A1304" i="12" s="1"/>
  <c r="A1305" i="12" s="1"/>
  <c r="A1306" i="12" s="1"/>
  <c r="A1307" i="12" s="1"/>
  <c r="A1308" i="12" s="1"/>
  <c r="A1309" i="12" s="1"/>
  <c r="A1310" i="12" s="1"/>
  <c r="A1311" i="12" s="1"/>
  <c r="A1312" i="12" s="1"/>
  <c r="A1283" i="12"/>
  <c r="A1284" i="12" s="1"/>
  <c r="A1285" i="12" s="1"/>
  <c r="A1286" i="12" s="1"/>
  <c r="A1287" i="12" s="1"/>
  <c r="A1288" i="12" s="1"/>
  <c r="A1289" i="12" s="1"/>
  <c r="A1290" i="12" s="1"/>
  <c r="A1291" i="12" s="1"/>
  <c r="A1292" i="12" s="1"/>
  <c r="A1293" i="12" s="1"/>
  <c r="A1294" i="12" s="1"/>
  <c r="A1295" i="12" s="1"/>
  <c r="A1296" i="12" s="1"/>
  <c r="A1297" i="12" s="1"/>
  <c r="A1298" i="12" s="1"/>
  <c r="A1299" i="12" s="1"/>
  <c r="D1302" i="10"/>
  <c r="E1302" i="10"/>
  <c r="E1295" i="10"/>
  <c r="P1030" i="14" l="1"/>
  <c r="P998" i="14"/>
  <c r="M219" i="23"/>
  <c r="H263" i="23"/>
  <c r="H259" i="23"/>
  <c r="H255" i="23"/>
  <c r="H251" i="23"/>
  <c r="H247" i="23"/>
  <c r="H243" i="23"/>
  <c r="M222" i="23"/>
  <c r="P993" i="14"/>
  <c r="P1042" i="14"/>
  <c r="O1037" i="14"/>
  <c r="P1026" i="14"/>
  <c r="P1018" i="14"/>
  <c r="O1017" i="14"/>
  <c r="P1010" i="14"/>
  <c r="O1009" i="14"/>
  <c r="Q1008" i="14"/>
  <c r="P1006" i="14"/>
  <c r="P1002" i="14"/>
  <c r="Q1000" i="14"/>
  <c r="O993" i="14"/>
  <c r="P1044" i="14"/>
  <c r="O1042" i="14"/>
  <c r="P1041" i="14"/>
  <c r="Q1041" i="14"/>
  <c r="O1038" i="14"/>
  <c r="P1037" i="14"/>
  <c r="P1036" i="14"/>
  <c r="O1035" i="14"/>
  <c r="O1034" i="14"/>
  <c r="P1033" i="14"/>
  <c r="Q1033" i="14"/>
  <c r="O1030" i="14"/>
  <c r="P1029" i="14"/>
  <c r="Q1029" i="14"/>
  <c r="Q1027" i="14"/>
  <c r="O1026" i="14"/>
  <c r="P1025" i="14"/>
  <c r="O1022" i="14"/>
  <c r="P1021" i="14"/>
  <c r="Q1019" i="14"/>
  <c r="Q1011" i="14"/>
  <c r="M212" i="23"/>
  <c r="M260" i="23"/>
  <c r="M256" i="23"/>
  <c r="M252" i="23"/>
  <c r="M248" i="23"/>
  <c r="M244" i="23"/>
  <c r="M240" i="23"/>
  <c r="M236" i="23"/>
  <c r="M232" i="23"/>
  <c r="M228" i="23"/>
  <c r="M224" i="23"/>
  <c r="M220" i="23"/>
  <c r="M216" i="23"/>
  <c r="Q1031" i="14"/>
  <c r="P1015" i="14"/>
  <c r="P1007" i="14"/>
  <c r="Q1014" i="14"/>
  <c r="Q1002" i="14"/>
  <c r="Q1038" i="14"/>
  <c r="G257" i="23"/>
  <c r="H257" i="23" s="1"/>
  <c r="Q1030" i="14"/>
  <c r="G249" i="23"/>
  <c r="H249" i="23" s="1"/>
  <c r="Q1023" i="14"/>
  <c r="P1023" i="14"/>
  <c r="H260" i="23"/>
  <c r="H256" i="23"/>
  <c r="H252" i="23"/>
  <c r="H248" i="23"/>
  <c r="H244" i="23"/>
  <c r="H240" i="23"/>
  <c r="H236" i="23"/>
  <c r="H232" i="23"/>
  <c r="H228" i="23"/>
  <c r="Q1042" i="14"/>
  <c r="G261" i="23"/>
  <c r="H261" i="23" s="1"/>
  <c r="Q1034" i="14"/>
  <c r="G253" i="23"/>
  <c r="H253" i="23" s="1"/>
  <c r="P1031" i="14"/>
  <c r="O1031" i="14"/>
  <c r="Q1022" i="14"/>
  <c r="G241" i="23"/>
  <c r="H241" i="23" s="1"/>
  <c r="L254" i="23"/>
  <c r="M254" i="23" s="1"/>
  <c r="H254" i="23"/>
  <c r="Q1043" i="14"/>
  <c r="P1043" i="14"/>
  <c r="Q1039" i="14"/>
  <c r="P1039" i="14"/>
  <c r="Q1026" i="14"/>
  <c r="G245" i="23"/>
  <c r="H245" i="23" s="1"/>
  <c r="L238" i="23"/>
  <c r="M238" i="23" s="1"/>
  <c r="H238" i="23"/>
  <c r="H224" i="23"/>
  <c r="H220" i="23"/>
  <c r="H216" i="23"/>
  <c r="P1017" i="14"/>
  <c r="Q1044" i="14"/>
  <c r="O1041" i="14"/>
  <c r="P1040" i="14"/>
  <c r="Q1040" i="14"/>
  <c r="P1038" i="14"/>
  <c r="Q1037" i="14"/>
  <c r="Q1036" i="14"/>
  <c r="P1034" i="14"/>
  <c r="O1033" i="14"/>
  <c r="P1032" i="14"/>
  <c r="Q1032" i="14"/>
  <c r="O1029" i="14"/>
  <c r="Q1028" i="14"/>
  <c r="O1025" i="14"/>
  <c r="Q1024" i="14"/>
  <c r="P1022" i="14"/>
  <c r="O1021" i="14"/>
  <c r="Q1020" i="14"/>
  <c r="Q1016" i="14"/>
  <c r="P1014" i="14"/>
  <c r="O1013" i="14"/>
  <c r="Q1012" i="14"/>
  <c r="M263" i="23"/>
  <c r="M259" i="23"/>
  <c r="M255" i="23"/>
  <c r="M251" i="23"/>
  <c r="M247" i="23"/>
  <c r="M243" i="23"/>
  <c r="M239" i="23"/>
  <c r="M235" i="23"/>
  <c r="M231" i="23"/>
  <c r="M227" i="23"/>
  <c r="M223" i="23"/>
  <c r="M215" i="23"/>
  <c r="M250" i="23"/>
  <c r="M234" i="23"/>
  <c r="H239" i="23"/>
  <c r="H235" i="23"/>
  <c r="H231" i="23"/>
  <c r="H227" i="23"/>
  <c r="H223" i="23"/>
  <c r="H219" i="23"/>
  <c r="H215" i="23"/>
  <c r="H212" i="23"/>
  <c r="Q993" i="14"/>
  <c r="Q1035" i="14"/>
  <c r="M218" i="23"/>
  <c r="H214" i="23"/>
  <c r="L214" i="23"/>
  <c r="M214" i="23" s="1"/>
  <c r="M262" i="23"/>
  <c r="M246" i="23"/>
  <c r="M230" i="23"/>
  <c r="H262" i="23"/>
  <c r="H258" i="23"/>
  <c r="H250" i="23"/>
  <c r="H246" i="23"/>
  <c r="H242" i="23"/>
  <c r="H234" i="23"/>
  <c r="H230" i="23"/>
  <c r="H226" i="23"/>
  <c r="H222" i="23"/>
  <c r="H218" i="23"/>
  <c r="M261" i="23"/>
  <c r="M257" i="23"/>
  <c r="M253" i="23"/>
  <c r="M249" i="23"/>
  <c r="M245" i="23"/>
  <c r="M241" i="23"/>
  <c r="M237" i="23"/>
  <c r="M233" i="23"/>
  <c r="M229" i="23"/>
  <c r="M225" i="23"/>
  <c r="M221" i="23"/>
  <c r="M217" i="23"/>
  <c r="H213" i="23"/>
  <c r="L213" i="23"/>
  <c r="M213" i="23" s="1"/>
  <c r="M258" i="23"/>
  <c r="M242" i="23"/>
  <c r="M226" i="23"/>
  <c r="H233" i="23"/>
  <c r="H221" i="23"/>
  <c r="Q1018" i="14"/>
  <c r="O1018" i="14"/>
  <c r="Q1015" i="14"/>
  <c r="O1014" i="14"/>
  <c r="P1013" i="14"/>
  <c r="Q1010" i="14"/>
  <c r="O1010" i="14"/>
  <c r="P1009" i="14"/>
  <c r="Q1007" i="14"/>
  <c r="Q1006" i="14"/>
  <c r="P1005" i="14"/>
  <c r="Q1003" i="14"/>
  <c r="O1002" i="14"/>
  <c r="P1001" i="14"/>
  <c r="P999" i="14"/>
  <c r="Q998" i="14"/>
  <c r="O998" i="14"/>
  <c r="P997" i="14"/>
  <c r="Q995" i="14"/>
  <c r="Q994" i="14"/>
  <c r="G237" i="23"/>
  <c r="H237" i="23" s="1"/>
  <c r="G229" i="23"/>
  <c r="H229" i="23" s="1"/>
  <c r="G225" i="23"/>
  <c r="H225" i="23" s="1"/>
  <c r="G217" i="23"/>
  <c r="H217" i="23" s="1"/>
  <c r="O1005" i="14"/>
  <c r="Q1004" i="14"/>
  <c r="O1001" i="14"/>
  <c r="O997" i="14"/>
  <c r="O1039" i="14"/>
  <c r="Q999" i="14"/>
  <c r="P1028" i="14"/>
  <c r="O1027" i="14"/>
  <c r="O1023" i="14"/>
  <c r="P1020" i="14"/>
  <c r="O1019" i="14"/>
  <c r="P1016" i="14"/>
  <c r="Q1013" i="14"/>
  <c r="P1012" i="14"/>
  <c r="O1011" i="14"/>
  <c r="P1008" i="14"/>
  <c r="O1007" i="14"/>
  <c r="P1004" i="14"/>
  <c r="O1003" i="14"/>
  <c r="P1000" i="14"/>
  <c r="O999" i="14"/>
  <c r="P1035" i="14"/>
  <c r="O1044" i="14"/>
  <c r="O1040" i="14"/>
  <c r="O1036" i="14"/>
  <c r="O1032" i="14"/>
  <c r="O1028" i="14"/>
  <c r="O1024" i="14"/>
  <c r="O1020" i="14"/>
  <c r="O1016" i="14"/>
  <c r="O1012" i="14"/>
  <c r="O1008" i="14"/>
  <c r="O1004" i="14"/>
  <c r="O1000" i="14"/>
  <c r="O1043" i="14"/>
  <c r="Q1025" i="14"/>
  <c r="P1024" i="14"/>
  <c r="Q1021" i="14"/>
  <c r="Q1017" i="14"/>
  <c r="O1015" i="14"/>
  <c r="Q1009" i="14"/>
  <c r="Q1005" i="14"/>
  <c r="Q1001" i="14"/>
  <c r="Q997" i="14"/>
  <c r="O995" i="14"/>
  <c r="P1027" i="14"/>
  <c r="P1019" i="14"/>
  <c r="P1011" i="14"/>
  <c r="P1003" i="14"/>
  <c r="P995" i="14"/>
  <c r="H1388" i="11"/>
  <c r="H1382" i="11"/>
  <c r="H1376" i="11"/>
  <c r="H1370" i="11"/>
  <c r="H1364" i="11"/>
  <c r="H1356" i="11"/>
  <c r="H1389" i="11"/>
  <c r="H1385" i="11"/>
  <c r="H1383" i="11"/>
  <c r="H1379" i="11"/>
  <c r="H1377" i="11"/>
  <c r="H1375" i="11"/>
  <c r="H1373" i="11"/>
  <c r="H1371" i="11"/>
  <c r="H1369" i="11"/>
  <c r="H1367" i="11"/>
  <c r="H1365" i="11"/>
  <c r="H1363" i="11"/>
  <c r="H1361" i="11"/>
  <c r="H1359" i="11"/>
  <c r="H1357" i="11"/>
  <c r="H1355" i="11"/>
  <c r="H1353" i="11"/>
  <c r="H1351" i="11"/>
  <c r="H1347" i="11"/>
  <c r="H1341" i="11"/>
  <c r="H1384" i="11"/>
  <c r="H1378" i="11"/>
  <c r="H1374" i="11"/>
  <c r="H1368" i="11"/>
  <c r="H1360" i="11"/>
  <c r="H1338" i="11"/>
  <c r="H1387" i="11"/>
  <c r="H1381" i="11"/>
  <c r="H1386" i="11"/>
  <c r="H1380" i="11"/>
  <c r="H1372" i="11"/>
  <c r="H1366" i="11"/>
  <c r="H1362" i="11"/>
  <c r="H1358" i="11"/>
  <c r="H1354" i="11"/>
  <c r="H1352" i="11"/>
  <c r="H1350" i="11"/>
  <c r="H1348" i="11"/>
  <c r="H1346" i="11"/>
  <c r="H1344" i="11"/>
  <c r="H1342" i="11"/>
  <c r="H1340" i="11"/>
  <c r="H1349" i="11"/>
  <c r="H1343" i="11"/>
  <c r="H1339" i="11"/>
  <c r="H1345" i="11"/>
  <c r="H1337" i="11"/>
  <c r="A1232" i="12"/>
  <c r="A1233" i="12"/>
  <c r="A1234" i="12"/>
  <c r="A1235" i="12" s="1"/>
  <c r="A1236" i="12" s="1"/>
  <c r="A1237" i="12" s="1"/>
  <c r="A1238" i="12" s="1"/>
  <c r="A1239" i="12" s="1"/>
  <c r="A1240" i="12" s="1"/>
  <c r="A1241" i="12" s="1"/>
  <c r="A1242" i="12" s="1"/>
  <c r="A1243" i="12" s="1"/>
  <c r="A1244" i="12" s="1"/>
  <c r="A1245" i="12" s="1"/>
  <c r="A1246" i="12" s="1"/>
  <c r="A1247" i="12" s="1"/>
  <c r="A1248" i="12" s="1"/>
  <c r="A1249" i="12" s="1"/>
  <c r="A1250" i="12" s="1"/>
  <c r="A1251" i="12" s="1"/>
  <c r="A1252" i="12" s="1"/>
  <c r="A1253" i="12" s="1"/>
  <c r="A1254" i="12" s="1"/>
  <c r="A1255" i="12" s="1"/>
  <c r="A1256" i="12" s="1"/>
  <c r="A1257" i="12" s="1"/>
  <c r="A1258" i="12" s="1"/>
  <c r="A1259" i="12" s="1"/>
  <c r="A1260" i="12" s="1"/>
  <c r="A1261" i="12" s="1"/>
  <c r="A1262" i="12" s="1"/>
  <c r="A1263" i="12" s="1"/>
  <c r="A1264" i="12" s="1"/>
  <c r="A1265" i="12" s="1"/>
  <c r="A1266" i="12" s="1"/>
  <c r="A1267" i="12" s="1"/>
  <c r="A1268" i="12" s="1"/>
  <c r="A1269" i="12" s="1"/>
  <c r="A1270" i="12" s="1"/>
  <c r="A1271" i="12" s="1"/>
  <c r="A1272" i="12" s="1"/>
  <c r="A1273" i="12" s="1"/>
  <c r="A1274" i="12" s="1"/>
  <c r="A1275" i="12" s="1"/>
  <c r="A1276" i="12" s="1"/>
  <c r="A1277" i="12" s="1"/>
  <c r="A1278" i="12" s="1"/>
  <c r="A1279" i="12" s="1"/>
  <c r="A1280" i="12" s="1"/>
  <c r="A1281" i="12" s="1"/>
  <c r="A1282" i="12" s="1"/>
  <c r="B1309" i="11"/>
  <c r="B1308" i="11"/>
  <c r="B1307" i="11"/>
  <c r="B1306" i="11"/>
  <c r="B1305" i="11"/>
  <c r="B1303" i="11"/>
  <c r="B1302" i="11"/>
  <c r="B1301" i="11"/>
  <c r="B1299" i="11"/>
  <c r="B1298" i="11"/>
  <c r="B1297" i="11"/>
  <c r="B1296" i="11"/>
  <c r="B1295" i="11"/>
  <c r="B1294" i="11"/>
  <c r="B1293" i="11"/>
  <c r="B1292" i="11"/>
  <c r="B1291" i="11"/>
  <c r="B1290" i="11"/>
  <c r="B1289" i="11"/>
  <c r="B1288" i="11"/>
  <c r="B1287" i="11"/>
  <c r="B1286" i="11"/>
  <c r="B1285" i="11"/>
  <c r="B1284" i="11"/>
  <c r="B1283" i="11"/>
  <c r="B1282" i="11"/>
  <c r="B1281" i="11"/>
  <c r="B1280" i="11"/>
  <c r="B1279" i="11"/>
  <c r="B1278" i="11"/>
  <c r="B1277" i="11"/>
  <c r="B1276" i="11"/>
  <c r="B1275" i="11"/>
  <c r="B1274" i="11"/>
  <c r="B1273" i="11"/>
  <c r="B1272" i="11"/>
  <c r="B1271" i="11"/>
  <c r="B1270" i="11"/>
  <c r="B1269" i="11"/>
  <c r="B1268" i="11"/>
  <c r="B1267" i="11"/>
  <c r="B1266" i="11"/>
  <c r="B1265" i="11"/>
  <c r="B1264" i="11"/>
  <c r="B1263" i="11"/>
  <c r="B1262" i="11"/>
  <c r="B1261" i="11"/>
  <c r="B1260" i="11"/>
  <c r="B1259" i="11"/>
  <c r="B1258" i="11"/>
  <c r="F1309" i="11"/>
  <c r="E1309" i="11"/>
  <c r="F1308" i="11"/>
  <c r="E1308" i="11"/>
  <c r="F1307" i="11"/>
  <c r="E1307" i="11"/>
  <c r="F1306" i="11"/>
  <c r="E1306" i="11"/>
  <c r="F1305" i="11"/>
  <c r="E1305" i="11"/>
  <c r="F1303" i="11"/>
  <c r="E1303" i="11"/>
  <c r="F1302" i="11"/>
  <c r="E1302" i="11"/>
  <c r="F1301" i="11"/>
  <c r="E1301" i="11"/>
  <c r="F1300" i="11"/>
  <c r="E1300" i="11"/>
  <c r="F1299" i="11"/>
  <c r="E1299" i="11"/>
  <c r="F1298" i="11"/>
  <c r="E1298" i="11"/>
  <c r="F1297" i="11"/>
  <c r="E1297" i="11"/>
  <c r="F1296" i="11"/>
  <c r="E1296" i="11"/>
  <c r="F1295" i="11"/>
  <c r="E1295" i="11"/>
  <c r="F1294" i="11"/>
  <c r="E1294" i="11"/>
  <c r="F1293" i="11"/>
  <c r="E1293" i="11"/>
  <c r="F1292" i="11"/>
  <c r="E1292" i="11"/>
  <c r="F1291" i="11"/>
  <c r="E1291" i="11"/>
  <c r="F1290" i="11"/>
  <c r="E1290" i="11"/>
  <c r="F1289" i="11"/>
  <c r="E1289" i="11"/>
  <c r="F1288" i="11"/>
  <c r="E1288" i="11"/>
  <c r="F1287" i="11"/>
  <c r="E1287" i="11"/>
  <c r="F1286" i="11"/>
  <c r="E1286" i="11"/>
  <c r="F1285" i="11"/>
  <c r="E1285" i="11"/>
  <c r="F1284" i="11"/>
  <c r="E1284" i="11"/>
  <c r="F1283" i="11"/>
  <c r="E1283" i="11"/>
  <c r="F1282" i="11"/>
  <c r="E1282" i="11"/>
  <c r="F1281" i="11"/>
  <c r="E1281" i="11"/>
  <c r="F1280" i="11"/>
  <c r="E1280" i="11"/>
  <c r="F1279" i="11"/>
  <c r="E1279" i="11"/>
  <c r="F1278" i="11"/>
  <c r="E1278" i="11"/>
  <c r="F1277" i="11"/>
  <c r="E1277" i="11"/>
  <c r="F1276" i="11"/>
  <c r="E1276" i="11"/>
  <c r="F1275" i="11"/>
  <c r="E1275" i="11"/>
  <c r="F1274" i="11"/>
  <c r="E1274" i="11"/>
  <c r="F1273" i="11"/>
  <c r="E1273" i="11"/>
  <c r="F1272" i="11"/>
  <c r="E1272" i="11"/>
  <c r="F1271" i="11"/>
  <c r="E1271" i="11"/>
  <c r="F1270" i="11"/>
  <c r="E1270" i="11"/>
  <c r="F1269" i="11"/>
  <c r="E1269" i="11"/>
  <c r="F1268" i="11"/>
  <c r="E1268" i="11"/>
  <c r="F1267" i="11"/>
  <c r="E1267" i="11"/>
  <c r="F1266" i="11"/>
  <c r="E1266" i="11"/>
  <c r="F1265" i="11"/>
  <c r="E1265" i="11"/>
  <c r="F1264" i="11"/>
  <c r="E1264" i="11"/>
  <c r="F1263" i="11"/>
  <c r="E1263" i="11"/>
  <c r="F1262" i="11"/>
  <c r="E1262" i="11"/>
  <c r="F1261" i="11"/>
  <c r="E1261" i="11"/>
  <c r="F1260" i="11"/>
  <c r="E1260" i="11"/>
  <c r="F1259" i="11"/>
  <c r="E1259" i="11"/>
  <c r="F1258" i="11"/>
  <c r="E1258" i="11"/>
  <c r="A1264" i="11"/>
  <c r="A1265" i="11" s="1"/>
  <c r="A1266" i="11" s="1"/>
  <c r="A1267" i="11" s="1"/>
  <c r="A1268" i="11" s="1"/>
  <c r="A1269" i="11" s="1"/>
  <c r="A1270" i="11" s="1"/>
  <c r="A1271" i="11" s="1"/>
  <c r="A1272" i="11" s="1"/>
  <c r="A1273" i="11" s="1"/>
  <c r="A1274" i="11" s="1"/>
  <c r="A1275" i="11" s="1"/>
  <c r="A1276" i="11" s="1"/>
  <c r="A1277" i="11" s="1"/>
  <c r="A1278" i="11" s="1"/>
  <c r="A1279" i="11" s="1"/>
  <c r="A1280" i="11" s="1"/>
  <c r="A1281" i="11" s="1"/>
  <c r="A1282" i="11" s="1"/>
  <c r="A1283" i="11" s="1"/>
  <c r="A1284" i="11" s="1"/>
  <c r="A1285" i="11" s="1"/>
  <c r="A1286" i="11" s="1"/>
  <c r="A1287" i="11" s="1"/>
  <c r="A1288" i="11" s="1"/>
  <c r="A1289" i="11" s="1"/>
  <c r="A1290" i="11" s="1"/>
  <c r="A1291" i="11" s="1"/>
  <c r="A1292" i="11" s="1"/>
  <c r="A1293" i="11" s="1"/>
  <c r="A1294" i="11" s="1"/>
  <c r="A1295" i="11" s="1"/>
  <c r="A1296" i="11" s="1"/>
  <c r="A1297" i="11" s="1"/>
  <c r="A1298" i="11" s="1"/>
  <c r="A1299" i="11" s="1"/>
  <c r="A1300" i="11" s="1"/>
  <c r="A1301" i="11" s="1"/>
  <c r="A1302" i="11" s="1"/>
  <c r="A1303" i="11" s="1"/>
  <c r="A1304" i="11" s="1"/>
  <c r="A1305" i="11" s="1"/>
  <c r="A1306" i="11" s="1"/>
  <c r="A1307" i="11" s="1"/>
  <c r="A1308" i="11" s="1"/>
  <c r="A1309" i="11" s="1"/>
  <c r="A1258" i="11"/>
  <c r="A1259" i="11" s="1"/>
  <c r="A1260" i="11" s="1"/>
  <c r="A1261" i="11" s="1"/>
  <c r="A1262" i="11" s="1"/>
  <c r="A1263" i="11" s="1"/>
  <c r="C1296" i="11" l="1"/>
  <c r="G1260" i="11"/>
  <c r="G1264" i="11"/>
  <c r="G1268" i="11"/>
  <c r="G1272" i="11"/>
  <c r="G1276" i="11"/>
  <c r="G1280" i="11"/>
  <c r="G1284" i="11"/>
  <c r="G1288" i="11"/>
  <c r="G1292" i="11"/>
  <c r="G1296" i="11"/>
  <c r="G1300" i="11"/>
  <c r="G1305" i="11"/>
  <c r="G1309" i="11"/>
  <c r="C1265" i="11"/>
  <c r="C1273" i="11"/>
  <c r="C1281" i="11"/>
  <c r="C1289" i="11"/>
  <c r="C1297" i="11"/>
  <c r="C1307" i="11"/>
  <c r="C1258" i="11"/>
  <c r="C1266" i="11"/>
  <c r="C1274" i="11"/>
  <c r="C1282" i="11"/>
  <c r="C1290" i="11"/>
  <c r="C1298" i="11"/>
  <c r="C1308" i="11"/>
  <c r="C1280" i="11"/>
  <c r="G1261" i="11"/>
  <c r="G1265" i="11"/>
  <c r="G1269" i="11"/>
  <c r="G1273" i="11"/>
  <c r="G1277" i="11"/>
  <c r="G1281" i="11"/>
  <c r="G1285" i="11"/>
  <c r="G1289" i="11"/>
  <c r="G1293" i="11"/>
  <c r="G1297" i="11"/>
  <c r="G1301" i="11"/>
  <c r="G1306" i="11"/>
  <c r="C1259" i="11"/>
  <c r="C1267" i="11"/>
  <c r="C1275" i="11"/>
  <c r="C1283" i="11"/>
  <c r="C1291" i="11"/>
  <c r="C1299" i="11"/>
  <c r="C1309" i="11"/>
  <c r="C1288" i="11"/>
  <c r="C1260" i="11"/>
  <c r="C1268" i="11"/>
  <c r="C1276" i="11"/>
  <c r="C1284" i="11"/>
  <c r="C1292" i="11"/>
  <c r="C1301" i="11"/>
  <c r="C1264" i="11"/>
  <c r="G1258" i="11"/>
  <c r="G1262" i="11"/>
  <c r="G1266" i="11"/>
  <c r="G1270" i="11"/>
  <c r="G1274" i="11"/>
  <c r="G1278" i="11"/>
  <c r="G1282" i="11"/>
  <c r="G1286" i="11"/>
  <c r="G1290" i="11"/>
  <c r="G1294" i="11"/>
  <c r="G1298" i="11"/>
  <c r="G1302" i="11"/>
  <c r="G1307" i="11"/>
  <c r="C1261" i="11"/>
  <c r="C1269" i="11"/>
  <c r="C1277" i="11"/>
  <c r="C1285" i="11"/>
  <c r="C1293" i="11"/>
  <c r="C1302" i="11"/>
  <c r="C1272" i="11"/>
  <c r="C1262" i="11"/>
  <c r="C1270" i="11"/>
  <c r="C1278" i="11"/>
  <c r="C1286" i="11"/>
  <c r="C1294" i="11"/>
  <c r="C1303" i="11"/>
  <c r="C1306" i="11"/>
  <c r="G1259" i="11"/>
  <c r="G1263" i="11"/>
  <c r="G1267" i="11"/>
  <c r="G1271" i="11"/>
  <c r="G1275" i="11"/>
  <c r="G1279" i="11"/>
  <c r="G1283" i="11"/>
  <c r="G1287" i="11"/>
  <c r="G1291" i="11"/>
  <c r="G1295" i="11"/>
  <c r="G1299" i="11"/>
  <c r="G1303" i="11"/>
  <c r="G1308" i="11"/>
  <c r="C1263" i="11"/>
  <c r="C1271" i="11"/>
  <c r="C1279" i="11"/>
  <c r="C1287" i="11"/>
  <c r="C1295" i="11"/>
  <c r="C1305" i="11"/>
  <c r="D1285" i="11" l="1"/>
  <c r="D1284" i="11"/>
  <c r="D1283" i="11"/>
  <c r="D1280" i="11"/>
  <c r="D1282" i="11"/>
  <c r="D1273" i="11"/>
  <c r="D1286" i="11"/>
  <c r="D1272" i="11"/>
  <c r="D1277" i="11"/>
  <c r="D1264" i="11"/>
  <c r="D1276" i="11"/>
  <c r="D1309" i="11"/>
  <c r="D1275" i="11"/>
  <c r="D1308" i="11"/>
  <c r="D1274" i="11"/>
  <c r="D1297" i="11"/>
  <c r="D1265" i="11"/>
  <c r="D1295" i="11"/>
  <c r="D1262" i="11"/>
  <c r="D1307" i="11"/>
  <c r="D1287" i="11"/>
  <c r="D1306" i="11"/>
  <c r="D1269" i="11"/>
  <c r="D1299" i="11"/>
  <c r="D1266" i="11"/>
  <c r="D1289" i="11"/>
  <c r="D1279" i="11"/>
  <c r="D1302" i="11"/>
  <c r="D1268" i="11"/>
  <c r="D1267" i="11"/>
  <c r="D1298" i="11"/>
  <c r="D1263" i="11"/>
  <c r="D1294" i="11"/>
  <c r="D1288" i="11"/>
  <c r="D1278" i="11"/>
  <c r="D1301" i="11"/>
  <c r="D1305" i="11"/>
  <c r="D1271" i="11"/>
  <c r="D1303" i="11"/>
  <c r="D1270" i="11"/>
  <c r="D1293" i="11"/>
  <c r="D1261" i="11"/>
  <c r="D1292" i="11"/>
  <c r="D1260" i="11"/>
  <c r="D1291" i="11"/>
  <c r="D1259" i="11"/>
  <c r="D1290" i="11"/>
  <c r="D1258" i="11"/>
  <c r="D1281" i="11"/>
  <c r="D1296" i="11"/>
  <c r="C1256" i="10"/>
  <c r="C1257" i="10" s="1"/>
  <c r="C1258" i="10" s="1"/>
  <c r="C1259" i="10" s="1"/>
  <c r="C1260" i="10" s="1"/>
  <c r="C1261" i="10" s="1"/>
  <c r="C1262" i="10" s="1"/>
  <c r="C1263" i="10" s="1"/>
  <c r="C1264" i="10" s="1"/>
  <c r="C1265" i="10" s="1"/>
  <c r="C1266" i="10" s="1"/>
  <c r="C1267" i="10" s="1"/>
  <c r="C1268" i="10" s="1"/>
  <c r="C1269" i="10" s="1"/>
  <c r="C1270" i="10" s="1"/>
  <c r="C1271" i="10" s="1"/>
  <c r="C1272" i="10" s="1"/>
  <c r="C1273" i="10" s="1"/>
  <c r="C1274" i="10" s="1"/>
  <c r="C1275" i="10" s="1"/>
  <c r="C1276" i="10" s="1"/>
  <c r="C1277" i="10" s="1"/>
  <c r="C1278" i="10" s="1"/>
  <c r="C1279" i="10" s="1"/>
  <c r="C1280" i="10" s="1"/>
  <c r="C1281" i="10" s="1"/>
  <c r="C1282" i="10" s="1"/>
  <c r="C1283" i="10" s="1"/>
  <c r="C1284" i="10" s="1"/>
  <c r="C1285" i="10" s="1"/>
  <c r="C1286" i="10" s="1"/>
  <c r="C1287" i="10" s="1"/>
  <c r="C1288" i="10" s="1"/>
  <c r="C1289" i="10" s="1"/>
  <c r="C1290" i="10" s="1"/>
  <c r="C1291" i="10" s="1"/>
  <c r="C1292" i="10" s="1"/>
  <c r="C1293" i="10" s="1"/>
  <c r="C1294" i="10" s="1"/>
  <c r="C1295" i="10" s="1"/>
  <c r="C1296" i="10" s="1"/>
  <c r="C1297" i="10" s="1"/>
  <c r="C1298" i="10" s="1"/>
  <c r="C1299" i="10" s="1"/>
  <c r="C1300" i="10" s="1"/>
  <c r="C1301" i="10" s="1"/>
  <c r="C1302" i="10" s="1"/>
  <c r="C1303" i="10" s="1"/>
  <c r="C1304" i="10" s="1"/>
  <c r="C1305" i="10" s="1"/>
  <c r="C1306" i="10" s="1"/>
  <c r="C1255" i="10"/>
  <c r="D211" i="23"/>
  <c r="F211" i="23" s="1"/>
  <c r="D210" i="23"/>
  <c r="D209" i="23"/>
  <c r="D208" i="23"/>
  <c r="D207" i="23"/>
  <c r="F207" i="23" s="1"/>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C210" i="23"/>
  <c r="C209" i="23"/>
  <c r="C208" i="23"/>
  <c r="C207" i="23"/>
  <c r="C206" i="23"/>
  <c r="C205" i="23"/>
  <c r="C204" i="23"/>
  <c r="C203" i="23"/>
  <c r="C202" i="23"/>
  <c r="C201" i="23"/>
  <c r="C200" i="23"/>
  <c r="C199" i="23"/>
  <c r="C198" i="23"/>
  <c r="C197" i="23"/>
  <c r="C196" i="23"/>
  <c r="C195" i="23"/>
  <c r="C194" i="23"/>
  <c r="C193" i="23"/>
  <c r="C192" i="23"/>
  <c r="C191" i="23"/>
  <c r="C190" i="23"/>
  <c r="C189" i="23"/>
  <c r="C188" i="23"/>
  <c r="C187"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N992" i="14"/>
  <c r="N991" i="14"/>
  <c r="N990" i="14"/>
  <c r="N989" i="14"/>
  <c r="N988" i="14"/>
  <c r="N987" i="14"/>
  <c r="N986" i="14"/>
  <c r="N985" i="14"/>
  <c r="N984" i="14"/>
  <c r="N983" i="14"/>
  <c r="N982" i="14"/>
  <c r="N981" i="14"/>
  <c r="N980" i="14"/>
  <c r="N979" i="14"/>
  <c r="N978" i="14"/>
  <c r="N977" i="14"/>
  <c r="N976" i="14"/>
  <c r="N975" i="14"/>
  <c r="N974" i="14"/>
  <c r="N973" i="14"/>
  <c r="N972" i="14"/>
  <c r="N971" i="14"/>
  <c r="N970" i="14"/>
  <c r="N969" i="14"/>
  <c r="N968" i="14"/>
  <c r="N967" i="14"/>
  <c r="N966" i="14"/>
  <c r="N965" i="14"/>
  <c r="N964" i="14"/>
  <c r="N963" i="14"/>
  <c r="N962" i="14"/>
  <c r="N961" i="14"/>
  <c r="N960" i="14"/>
  <c r="N959" i="14"/>
  <c r="N958" i="14"/>
  <c r="N957" i="14"/>
  <c r="N956" i="14"/>
  <c r="N955" i="14"/>
  <c r="N954" i="14"/>
  <c r="N953" i="14"/>
  <c r="N952" i="14"/>
  <c r="N951" i="14"/>
  <c r="N950" i="14"/>
  <c r="N949" i="14"/>
  <c r="N948" i="14"/>
  <c r="N947" i="14"/>
  <c r="N946" i="14"/>
  <c r="N945" i="14"/>
  <c r="N944" i="14"/>
  <c r="N943" i="14"/>
  <c r="N942" i="14"/>
  <c r="N941" i="14"/>
  <c r="H1285" i="11" l="1"/>
  <c r="H1287" i="11"/>
  <c r="H1297" i="11"/>
  <c r="H1290" i="11"/>
  <c r="H1334" i="11"/>
  <c r="H1336" i="11"/>
  <c r="H1299" i="11"/>
  <c r="H1296" i="11"/>
  <c r="H1289" i="11"/>
  <c r="H1286" i="11"/>
  <c r="H1288" i="11"/>
  <c r="H1298" i="11"/>
  <c r="H1294" i="11"/>
  <c r="H1333" i="11"/>
  <c r="H1335" i="11"/>
  <c r="H1291" i="11"/>
  <c r="H1300" i="11"/>
  <c r="H1332" i="11"/>
  <c r="H1295" i="11"/>
  <c r="H1293" i="11"/>
  <c r="H1292" i="11"/>
  <c r="F162" i="23"/>
  <c r="F170" i="23"/>
  <c r="F182" i="23"/>
  <c r="F190" i="23"/>
  <c r="F194" i="23"/>
  <c r="F206" i="23"/>
  <c r="F210" i="23"/>
  <c r="L210" i="23" s="1"/>
  <c r="F163" i="23"/>
  <c r="L163" i="23" s="1"/>
  <c r="F167" i="23"/>
  <c r="F171" i="23"/>
  <c r="F175" i="23"/>
  <c r="F179" i="23"/>
  <c r="F183" i="23"/>
  <c r="F187" i="23"/>
  <c r="F191" i="23"/>
  <c r="F195" i="23"/>
  <c r="F199" i="23"/>
  <c r="F203" i="23"/>
  <c r="F174" i="23"/>
  <c r="F198" i="23"/>
  <c r="F160" i="23"/>
  <c r="F164" i="23"/>
  <c r="F168" i="23"/>
  <c r="F172" i="23"/>
  <c r="F180" i="23"/>
  <c r="F184" i="23"/>
  <c r="F188" i="23"/>
  <c r="F192" i="23"/>
  <c r="F196" i="23"/>
  <c r="F200" i="23"/>
  <c r="F204" i="23"/>
  <c r="F208" i="23"/>
  <c r="F166" i="23"/>
  <c r="F178" i="23"/>
  <c r="F186" i="23"/>
  <c r="F202" i="23"/>
  <c r="F165" i="23"/>
  <c r="F169" i="23"/>
  <c r="F173" i="23"/>
  <c r="F177" i="23"/>
  <c r="F181" i="23"/>
  <c r="F185" i="23"/>
  <c r="F189" i="23"/>
  <c r="F193" i="23"/>
  <c r="F197" i="23"/>
  <c r="F201" i="23"/>
  <c r="F205" i="23"/>
  <c r="F209" i="23"/>
  <c r="L166" i="23"/>
  <c r="F161" i="23"/>
  <c r="F176" i="23"/>
  <c r="H992" i="14"/>
  <c r="E992" i="14"/>
  <c r="H991" i="14"/>
  <c r="E991" i="14"/>
  <c r="H990" i="14"/>
  <c r="E990" i="14"/>
  <c r="H989" i="14"/>
  <c r="E989" i="14"/>
  <c r="H988" i="14"/>
  <c r="E988" i="14"/>
  <c r="H986" i="14"/>
  <c r="E986" i="14"/>
  <c r="H985" i="14"/>
  <c r="E985" i="14"/>
  <c r="H984" i="14"/>
  <c r="E984" i="14"/>
  <c r="H983" i="14"/>
  <c r="E983" i="14"/>
  <c r="H982" i="14"/>
  <c r="E982" i="14"/>
  <c r="H981" i="14"/>
  <c r="E981" i="14"/>
  <c r="H980" i="14"/>
  <c r="E980" i="14"/>
  <c r="H979" i="14"/>
  <c r="E979" i="14"/>
  <c r="H978" i="14"/>
  <c r="E978" i="14"/>
  <c r="H977" i="14"/>
  <c r="E977" i="14"/>
  <c r="H976" i="14"/>
  <c r="E976" i="14"/>
  <c r="H975" i="14"/>
  <c r="E975" i="14"/>
  <c r="H974" i="14"/>
  <c r="E974" i="14"/>
  <c r="H973" i="14"/>
  <c r="E973" i="14"/>
  <c r="H972" i="14"/>
  <c r="E972" i="14"/>
  <c r="H971" i="14"/>
  <c r="E971" i="14"/>
  <c r="H970" i="14"/>
  <c r="E970" i="14"/>
  <c r="H969" i="14"/>
  <c r="E969" i="14"/>
  <c r="H968" i="14"/>
  <c r="E968" i="14"/>
  <c r="H967" i="14"/>
  <c r="E967" i="14"/>
  <c r="H966" i="14"/>
  <c r="E966" i="14"/>
  <c r="H965" i="14"/>
  <c r="E965" i="14"/>
  <c r="H964" i="14"/>
  <c r="E964" i="14"/>
  <c r="H963" i="14"/>
  <c r="E963" i="14"/>
  <c r="H962" i="14"/>
  <c r="E962" i="14"/>
  <c r="H961" i="14"/>
  <c r="E961" i="14"/>
  <c r="H960" i="14"/>
  <c r="E960" i="14"/>
  <c r="H959" i="14"/>
  <c r="E959" i="14"/>
  <c r="H958" i="14"/>
  <c r="E958" i="14"/>
  <c r="H957" i="14"/>
  <c r="E957" i="14"/>
  <c r="H956" i="14"/>
  <c r="E956" i="14"/>
  <c r="H955" i="14"/>
  <c r="E955" i="14"/>
  <c r="E954" i="14"/>
  <c r="H953" i="14"/>
  <c r="E953" i="14"/>
  <c r="H952" i="14"/>
  <c r="E952" i="14"/>
  <c r="H951" i="14"/>
  <c r="E951" i="14"/>
  <c r="H950" i="14"/>
  <c r="E950" i="14"/>
  <c r="H949" i="14"/>
  <c r="E949" i="14"/>
  <c r="H948" i="14"/>
  <c r="E948" i="14"/>
  <c r="H947" i="14"/>
  <c r="E947" i="14"/>
  <c r="H946" i="14"/>
  <c r="E946" i="14"/>
  <c r="H945" i="14"/>
  <c r="E945" i="14"/>
  <c r="H944" i="14"/>
  <c r="E944" i="14"/>
  <c r="H943" i="14"/>
  <c r="E943" i="14"/>
  <c r="H942" i="14"/>
  <c r="E942" i="14"/>
  <c r="H941" i="14"/>
  <c r="E941" i="14"/>
  <c r="L182" i="23" l="1"/>
  <c r="L174" i="23"/>
  <c r="L191" i="23"/>
  <c r="L170" i="23"/>
  <c r="L190" i="23"/>
  <c r="L204" i="23"/>
  <c r="L198" i="23"/>
  <c r="L180" i="23"/>
  <c r="L162" i="23"/>
  <c r="L209" i="23"/>
  <c r="L179" i="23"/>
  <c r="L177" i="23"/>
  <c r="L186" i="23"/>
  <c r="L164" i="23"/>
  <c r="L208" i="23"/>
  <c r="L193" i="23"/>
  <c r="L184" i="23"/>
  <c r="L178" i="23"/>
  <c r="L169" i="23"/>
  <c r="L187" i="23"/>
  <c r="L195" i="23"/>
  <c r="L161" i="23"/>
  <c r="L192" i="23"/>
  <c r="L172" i="23"/>
  <c r="L211" i="23"/>
  <c r="L206" i="23"/>
  <c r="L188" i="23"/>
  <c r="L185" i="23"/>
  <c r="L181" i="23"/>
  <c r="L200" i="23"/>
  <c r="L202" i="23"/>
  <c r="L171" i="23"/>
  <c r="L203" i="23"/>
  <c r="L201" i="23"/>
  <c r="L205" i="23"/>
  <c r="L197" i="23"/>
  <c r="L189" i="23"/>
  <c r="L173" i="23"/>
  <c r="L165" i="23"/>
  <c r="L196" i="23"/>
  <c r="L168" i="23"/>
  <c r="L160" i="23"/>
  <c r="L207" i="23"/>
  <c r="L199" i="23"/>
  <c r="L183" i="23"/>
  <c r="L175" i="23"/>
  <c r="L167" i="23"/>
  <c r="L194" i="23"/>
  <c r="L176" i="23"/>
  <c r="B1207" i="11"/>
  <c r="B1208" i="11"/>
  <c r="B1209" i="11"/>
  <c r="B1210" i="11"/>
  <c r="B1211" i="11"/>
  <c r="B1212" i="11"/>
  <c r="B1213" i="11"/>
  <c r="B1214" i="11"/>
  <c r="B1215" i="11"/>
  <c r="B1216" i="11"/>
  <c r="B1217" i="11"/>
  <c r="B1218" i="11"/>
  <c r="B1219" i="11"/>
  <c r="B1220" i="11"/>
  <c r="B1221" i="11"/>
  <c r="B1222" i="11"/>
  <c r="B1223" i="11"/>
  <c r="B1224" i="11"/>
  <c r="B1225" i="11"/>
  <c r="B1226" i="11"/>
  <c r="B1227" i="11"/>
  <c r="B1228" i="11"/>
  <c r="B1229" i="11"/>
  <c r="B1230" i="11"/>
  <c r="B1231" i="11"/>
  <c r="B1232" i="11"/>
  <c r="B1233" i="11"/>
  <c r="B1234" i="11"/>
  <c r="B1235" i="11"/>
  <c r="B1236" i="11"/>
  <c r="B1237" i="11"/>
  <c r="B1238" i="11"/>
  <c r="B1239" i="11"/>
  <c r="B1240" i="11"/>
  <c r="B1241" i="11"/>
  <c r="B1242" i="11"/>
  <c r="B1243" i="11"/>
  <c r="B1244" i="11"/>
  <c r="B1245" i="11"/>
  <c r="B1246" i="11"/>
  <c r="B1247" i="11"/>
  <c r="B1248" i="11"/>
  <c r="B1249" i="11"/>
  <c r="B1250" i="11"/>
  <c r="B1251" i="11"/>
  <c r="B1252" i="11"/>
  <c r="B1253" i="11"/>
  <c r="B1254" i="11"/>
  <c r="B1255" i="11"/>
  <c r="B1256" i="11"/>
  <c r="B1257" i="11"/>
  <c r="B1206" i="11"/>
  <c r="H1206" i="11"/>
  <c r="F1206"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07"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07" i="11"/>
  <c r="E1208" i="11"/>
  <c r="E1209" i="11"/>
  <c r="E1206" i="11"/>
  <c r="C150" i="23"/>
  <c r="D147" i="23"/>
  <c r="D149" i="23"/>
  <c r="D150" i="23"/>
  <c r="D151" i="23"/>
  <c r="D153" i="23"/>
  <c r="D154" i="23"/>
  <c r="D155" i="23"/>
  <c r="D156" i="23"/>
  <c r="D157" i="23"/>
  <c r="D158" i="23"/>
  <c r="D159" i="23"/>
  <c r="K55" i="23"/>
  <c r="C151" i="23"/>
  <c r="C152" i="23"/>
  <c r="C153" i="23"/>
  <c r="C154" i="23"/>
  <c r="C155" i="23"/>
  <c r="C156" i="23"/>
  <c r="C157" i="23"/>
  <c r="C158" i="23"/>
  <c r="C159"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4" i="23"/>
  <c r="D148" i="23" l="1"/>
  <c r="G1256" i="11"/>
  <c r="G1248" i="11"/>
  <c r="G1240" i="11"/>
  <c r="G1232" i="11"/>
  <c r="G1224" i="11"/>
  <c r="G1216" i="11"/>
  <c r="G1208" i="11"/>
  <c r="C1253" i="11"/>
  <c r="C1245" i="11"/>
  <c r="C1237" i="11"/>
  <c r="C1229" i="11"/>
  <c r="C1221" i="11"/>
  <c r="C1213" i="11"/>
  <c r="G1255" i="11"/>
  <c r="G1247" i="11"/>
  <c r="G1239" i="11"/>
  <c r="G1231" i="11"/>
  <c r="G1223" i="11"/>
  <c r="G1215" i="11"/>
  <c r="G1206" i="11"/>
  <c r="C1252" i="11"/>
  <c r="C1244" i="11"/>
  <c r="C1236" i="11"/>
  <c r="C1228" i="11"/>
  <c r="C1220" i="11"/>
  <c r="C1212" i="11"/>
  <c r="G1254" i="11"/>
  <c r="G1246" i="11"/>
  <c r="G1238" i="11"/>
  <c r="G1230" i="11"/>
  <c r="G1222" i="11"/>
  <c r="G1214" i="11"/>
  <c r="C1251" i="11"/>
  <c r="C1243" i="11"/>
  <c r="C1235" i="11"/>
  <c r="C1227" i="11"/>
  <c r="C1219" i="11"/>
  <c r="C1211" i="11"/>
  <c r="G1253" i="11"/>
  <c r="G1245" i="11"/>
  <c r="G1237" i="11"/>
  <c r="G1229" i="11"/>
  <c r="G1221" i="11"/>
  <c r="G1213" i="11"/>
  <c r="C1206" i="11"/>
  <c r="C1250" i="11"/>
  <c r="C1242" i="11"/>
  <c r="C1234" i="11"/>
  <c r="C1226" i="11"/>
  <c r="C1218" i="11"/>
  <c r="C1210" i="11"/>
  <c r="G1252" i="11"/>
  <c r="G1244" i="11"/>
  <c r="G1236" i="11"/>
  <c r="G1228" i="11"/>
  <c r="G1220" i="11"/>
  <c r="G1212" i="11"/>
  <c r="C1257" i="11"/>
  <c r="C1249" i="11"/>
  <c r="C1241" i="11"/>
  <c r="C1233" i="11"/>
  <c r="C1225" i="11"/>
  <c r="C1217" i="11"/>
  <c r="C1209" i="11"/>
  <c r="G1251" i="11"/>
  <c r="G1243" i="11"/>
  <c r="G1235" i="11"/>
  <c r="G1227" i="11"/>
  <c r="G1219" i="11"/>
  <c r="G1211" i="11"/>
  <c r="C1256" i="11"/>
  <c r="C1248" i="11"/>
  <c r="C1240" i="11"/>
  <c r="C1232" i="11"/>
  <c r="C1224" i="11"/>
  <c r="C1216" i="11"/>
  <c r="C1208" i="11"/>
  <c r="G1207" i="11"/>
  <c r="G1250" i="11"/>
  <c r="G1242" i="11"/>
  <c r="G1234" i="11"/>
  <c r="G1226" i="11"/>
  <c r="G1218" i="11"/>
  <c r="G1210" i="11"/>
  <c r="C1255" i="11"/>
  <c r="C1247" i="11"/>
  <c r="C1239" i="11"/>
  <c r="C1231" i="11"/>
  <c r="C1223" i="11"/>
  <c r="C1215" i="11"/>
  <c r="C1207" i="11"/>
  <c r="G1257" i="11"/>
  <c r="G1249" i="11"/>
  <c r="G1241" i="11"/>
  <c r="G1233" i="11"/>
  <c r="G1225" i="11"/>
  <c r="G1217" i="11"/>
  <c r="G1209" i="11"/>
  <c r="C1254" i="11"/>
  <c r="C1246" i="11"/>
  <c r="C1238" i="11"/>
  <c r="C1230" i="11"/>
  <c r="C1222" i="11"/>
  <c r="C1214" i="11"/>
  <c r="D1243" i="10"/>
  <c r="E1243" i="10"/>
  <c r="D929" i="14"/>
  <c r="E929" i="14"/>
  <c r="H929" i="14"/>
  <c r="I929" i="14"/>
  <c r="J929" i="14"/>
  <c r="K929" i="14"/>
  <c r="L929" i="14"/>
  <c r="M929" i="14"/>
  <c r="N929" i="14"/>
  <c r="C929" i="14"/>
  <c r="D1216" i="11" l="1"/>
  <c r="D1248" i="11"/>
  <c r="D1209" i="11"/>
  <c r="D1241" i="11"/>
  <c r="D1234" i="11"/>
  <c r="D1227" i="11"/>
  <c r="D1228" i="11"/>
  <c r="D1221" i="11"/>
  <c r="D1253" i="11"/>
  <c r="K148" i="23"/>
  <c r="D1246" i="11"/>
  <c r="D1231" i="11"/>
  <c r="D1214" i="11"/>
  <c r="D1222" i="11"/>
  <c r="D1239" i="11"/>
  <c r="D1224" i="11"/>
  <c r="D1256" i="11"/>
  <c r="D1217" i="11"/>
  <c r="D1249" i="11"/>
  <c r="D1210" i="11"/>
  <c r="D1242" i="11"/>
  <c r="D1235" i="11"/>
  <c r="D1236" i="11"/>
  <c r="D1229" i="11"/>
  <c r="D1207" i="11"/>
  <c r="D1230" i="11"/>
  <c r="D1215" i="11"/>
  <c r="D1247" i="11"/>
  <c r="D1232" i="11"/>
  <c r="D1225" i="11"/>
  <c r="D1257" i="11"/>
  <c r="D1218" i="11"/>
  <c r="D1250" i="11"/>
  <c r="D1211" i="11"/>
  <c r="D1243" i="11"/>
  <c r="D1212" i="11"/>
  <c r="D1244" i="11"/>
  <c r="D1237" i="11"/>
  <c r="D1254" i="11"/>
  <c r="D1238" i="11"/>
  <c r="D1223" i="11"/>
  <c r="D1255" i="11"/>
  <c r="D1208" i="11"/>
  <c r="D1240" i="11"/>
  <c r="D1233" i="11"/>
  <c r="D1226" i="11"/>
  <c r="D1206" i="11"/>
  <c r="D1219" i="11"/>
  <c r="D1251" i="11"/>
  <c r="D1220" i="11"/>
  <c r="D1252" i="11"/>
  <c r="D1213" i="11"/>
  <c r="D1245" i="11"/>
  <c r="D1203" i="10"/>
  <c r="D1240" i="10"/>
  <c r="E1240" i="10"/>
  <c r="D1241" i="10"/>
  <c r="E1241" i="10"/>
  <c r="I926" i="14"/>
  <c r="J926" i="14"/>
  <c r="I927" i="14"/>
  <c r="J927" i="14"/>
  <c r="C926" i="14"/>
  <c r="C927" i="14"/>
  <c r="K146" i="23" l="1"/>
  <c r="H1284" i="11"/>
  <c r="H1258" i="11"/>
  <c r="H1268" i="11"/>
  <c r="H1279" i="11"/>
  <c r="H1282" i="11"/>
  <c r="H1263" i="11"/>
  <c r="H1276" i="11"/>
  <c r="H1266" i="11"/>
  <c r="H1273" i="11"/>
  <c r="H1264" i="11"/>
  <c r="H1272" i="11"/>
  <c r="H1260" i="11"/>
  <c r="H1277" i="11"/>
  <c r="H1259" i="11"/>
  <c r="H1262" i="11"/>
  <c r="H1275" i="11"/>
  <c r="H1270" i="11"/>
  <c r="H1281" i="11"/>
  <c r="H1278" i="11"/>
  <c r="H1271" i="11"/>
  <c r="H1267" i="11"/>
  <c r="H1265" i="11"/>
  <c r="H1274" i="11"/>
  <c r="H1269" i="11"/>
  <c r="H1283" i="11"/>
  <c r="H1280" i="11"/>
  <c r="H1261" i="11"/>
  <c r="D146"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41" i="23"/>
  <c r="D142" i="23"/>
  <c r="D143" i="23"/>
  <c r="D144" i="23"/>
  <c r="D145" i="23"/>
  <c r="F148" i="23"/>
  <c r="D108" i="23"/>
  <c r="D139" i="23" l="1"/>
  <c r="M890" i="14"/>
  <c r="M894" i="14"/>
  <c r="M898" i="14"/>
  <c r="M902" i="14"/>
  <c r="M905" i="14"/>
  <c r="M906" i="14"/>
  <c r="M910" i="14"/>
  <c r="M913" i="14"/>
  <c r="M914" i="14"/>
  <c r="M934" i="14"/>
  <c r="M938" i="14"/>
  <c r="M891" i="14"/>
  <c r="M892" i="14"/>
  <c r="M899" i="14"/>
  <c r="M900" i="14"/>
  <c r="M907" i="14"/>
  <c r="M908" i="14"/>
  <c r="M915" i="14"/>
  <c r="M916" i="14"/>
  <c r="M921" i="14"/>
  <c r="M922" i="14"/>
  <c r="M923" i="14"/>
  <c r="M931" i="14"/>
  <c r="M932" i="14"/>
  <c r="M937" i="14"/>
  <c r="M939" i="14"/>
  <c r="M940" i="14"/>
  <c r="M889" i="14"/>
  <c r="M893" i="14"/>
  <c r="M895" i="14"/>
  <c r="M896" i="14"/>
  <c r="M897" i="14"/>
  <c r="M901" i="14"/>
  <c r="M903" i="14"/>
  <c r="M904" i="14"/>
  <c r="M909" i="14"/>
  <c r="M911" i="14"/>
  <c r="M912" i="14"/>
  <c r="M917" i="14"/>
  <c r="M918" i="14"/>
  <c r="M919" i="14"/>
  <c r="M920" i="14"/>
  <c r="M933" i="14"/>
  <c r="M935" i="14"/>
  <c r="M936" i="14"/>
  <c r="K890" i="14"/>
  <c r="K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31" i="14"/>
  <c r="K932" i="14"/>
  <c r="K933" i="14"/>
  <c r="K934" i="14"/>
  <c r="K935" i="14"/>
  <c r="K936" i="14"/>
  <c r="K937" i="14"/>
  <c r="K938" i="14"/>
  <c r="K939" i="14"/>
  <c r="K940" i="14"/>
  <c r="K889" i="14"/>
  <c r="F139" i="23" l="1"/>
  <c r="D140" i="23"/>
  <c r="G159" i="23"/>
  <c r="G142" i="23"/>
  <c r="G154" i="23"/>
  <c r="G152" i="23"/>
  <c r="G155" i="23"/>
  <c r="G139" i="23"/>
  <c r="G157" i="23"/>
  <c r="G158" i="23"/>
  <c r="G153" i="23"/>
  <c r="G156" i="23"/>
  <c r="G150" i="23"/>
  <c r="G151" i="23"/>
  <c r="G148" i="23"/>
  <c r="H148" i="23" s="1"/>
  <c r="G141" i="23"/>
  <c r="G140" i="23" l="1"/>
  <c r="N940" i="14"/>
  <c r="N939" i="14"/>
  <c r="N938" i="14"/>
  <c r="N937" i="14"/>
  <c r="N936" i="14"/>
  <c r="N935" i="14"/>
  <c r="N934" i="14"/>
  <c r="N933" i="14"/>
  <c r="N932" i="14"/>
  <c r="N931" i="14"/>
  <c r="N930" i="14"/>
  <c r="N928" i="14"/>
  <c r="N927" i="14"/>
  <c r="N926" i="14"/>
  <c r="N925" i="14"/>
  <c r="N924" i="14"/>
  <c r="N923" i="14"/>
  <c r="N922" i="14"/>
  <c r="N921" i="14"/>
  <c r="N920" i="14"/>
  <c r="N919" i="14"/>
  <c r="N918" i="14"/>
  <c r="N917" i="14"/>
  <c r="N916" i="14"/>
  <c r="N915" i="14"/>
  <c r="N914" i="14"/>
  <c r="N913" i="14"/>
  <c r="N912" i="14"/>
  <c r="N911" i="14"/>
  <c r="N910" i="14"/>
  <c r="N909" i="14"/>
  <c r="N908" i="14"/>
  <c r="N907" i="14"/>
  <c r="N906" i="14"/>
  <c r="N905" i="14"/>
  <c r="N904" i="14"/>
  <c r="N903" i="14"/>
  <c r="N902" i="14"/>
  <c r="N901" i="14"/>
  <c r="N900" i="14"/>
  <c r="N899" i="14"/>
  <c r="N898" i="14"/>
  <c r="N897" i="14"/>
  <c r="N896" i="14"/>
  <c r="N895" i="14"/>
  <c r="N894" i="14"/>
  <c r="N893" i="14"/>
  <c r="N892" i="14"/>
  <c r="N891" i="14"/>
  <c r="N890" i="14"/>
  <c r="N889" i="14"/>
  <c r="F159" i="23"/>
  <c r="L159" i="23" s="1"/>
  <c r="F158" i="23"/>
  <c r="F157" i="23"/>
  <c r="F156" i="23"/>
  <c r="F155" i="23"/>
  <c r="F154" i="23"/>
  <c r="F153" i="23"/>
  <c r="F152" i="23"/>
  <c r="L152" i="23" s="1"/>
  <c r="F151" i="23"/>
  <c r="F150" i="23"/>
  <c r="F149" i="23"/>
  <c r="F147" i="23"/>
  <c r="F146" i="23"/>
  <c r="F145" i="23"/>
  <c r="F144" i="23"/>
  <c r="F143" i="23"/>
  <c r="F142" i="23"/>
  <c r="F141" i="23"/>
  <c r="F140" i="23"/>
  <c r="F138" i="23"/>
  <c r="F137" i="23"/>
  <c r="F136" i="23"/>
  <c r="F135" i="23"/>
  <c r="F134" i="23"/>
  <c r="F133" i="23"/>
  <c r="F132" i="23"/>
  <c r="F131" i="23"/>
  <c r="F130" i="23"/>
  <c r="F129" i="23"/>
  <c r="F128" i="23"/>
  <c r="F127" i="23"/>
  <c r="F126" i="23"/>
  <c r="F125" i="23"/>
  <c r="F124" i="23"/>
  <c r="F123" i="23"/>
  <c r="F122" i="23"/>
  <c r="F121" i="23"/>
  <c r="F120" i="23"/>
  <c r="F119" i="23"/>
  <c r="F118" i="23"/>
  <c r="F117" i="23"/>
  <c r="F116" i="23"/>
  <c r="F115" i="23"/>
  <c r="F114" i="23"/>
  <c r="F113" i="23"/>
  <c r="F112" i="23"/>
  <c r="F111" i="23"/>
  <c r="F110" i="23"/>
  <c r="F109" i="23"/>
  <c r="F108" i="23"/>
  <c r="F107" i="23"/>
  <c r="F106" i="23"/>
  <c r="H106" i="23" s="1"/>
  <c r="F105" i="23"/>
  <c r="F104" i="23"/>
  <c r="H104" i="23" s="1"/>
  <c r="F103" i="23"/>
  <c r="F102" i="23"/>
  <c r="H102" i="23" s="1"/>
  <c r="F101" i="23"/>
  <c r="F100" i="23"/>
  <c r="H100" i="23" s="1"/>
  <c r="F99" i="23"/>
  <c r="F98" i="23"/>
  <c r="H98" i="23" s="1"/>
  <c r="F97" i="23"/>
  <c r="F96" i="23"/>
  <c r="H96" i="23" s="1"/>
  <c r="F95" i="23"/>
  <c r="F94" i="23"/>
  <c r="H94" i="23" s="1"/>
  <c r="F93" i="23"/>
  <c r="F92" i="23"/>
  <c r="H92" i="23" s="1"/>
  <c r="F91" i="23"/>
  <c r="F90" i="23"/>
  <c r="H90" i="23" s="1"/>
  <c r="F89" i="23"/>
  <c r="F88" i="23"/>
  <c r="H88" i="23" s="1"/>
  <c r="F87" i="23"/>
  <c r="F86" i="23"/>
  <c r="H86" i="23" s="1"/>
  <c r="F85" i="23"/>
  <c r="F84" i="23"/>
  <c r="H84" i="23" s="1"/>
  <c r="F83" i="23"/>
  <c r="F82" i="23"/>
  <c r="H82" i="23" s="1"/>
  <c r="F81" i="23"/>
  <c r="F80" i="23"/>
  <c r="H80" i="23" s="1"/>
  <c r="F79" i="23"/>
  <c r="F78" i="23"/>
  <c r="H78" i="23" s="1"/>
  <c r="F77" i="23"/>
  <c r="F76" i="23"/>
  <c r="H76" i="23" s="1"/>
  <c r="F75" i="23"/>
  <c r="F74" i="23"/>
  <c r="H74" i="23" s="1"/>
  <c r="F73" i="23"/>
  <c r="F72" i="23"/>
  <c r="H72" i="23" s="1"/>
  <c r="F71" i="23"/>
  <c r="H71" i="23" s="1"/>
  <c r="F70" i="23"/>
  <c r="H70" i="23" s="1"/>
  <c r="F69" i="23"/>
  <c r="H69" i="23" s="1"/>
  <c r="F68" i="23"/>
  <c r="H68" i="23" s="1"/>
  <c r="F67" i="23"/>
  <c r="H67" i="23" s="1"/>
  <c r="F66" i="23"/>
  <c r="H66" i="23" s="1"/>
  <c r="F65" i="23"/>
  <c r="H65" i="23" s="1"/>
  <c r="F64" i="23"/>
  <c r="H64" i="23" s="1"/>
  <c r="F63" i="23"/>
  <c r="H63" i="23" s="1"/>
  <c r="F62" i="23"/>
  <c r="H62" i="23" s="1"/>
  <c r="F61" i="23"/>
  <c r="H61" i="23" s="1"/>
  <c r="F60" i="23"/>
  <c r="H60" i="23" s="1"/>
  <c r="F59" i="23"/>
  <c r="H59" i="23" s="1"/>
  <c r="F58" i="23"/>
  <c r="H58" i="23" s="1"/>
  <c r="F57" i="23"/>
  <c r="H57" i="23" s="1"/>
  <c r="F56" i="23"/>
  <c r="H56" i="23" s="1"/>
  <c r="F55" i="23"/>
  <c r="H55" i="23" s="1"/>
  <c r="F54" i="23"/>
  <c r="H54" i="23" s="1"/>
  <c r="F53" i="23"/>
  <c r="H53" i="23" s="1"/>
  <c r="F52" i="23"/>
  <c r="H52" i="23" s="1"/>
  <c r="F51" i="23"/>
  <c r="H51" i="23" s="1"/>
  <c r="F50" i="23"/>
  <c r="H50" i="23" s="1"/>
  <c r="F49" i="23"/>
  <c r="H49" i="23" s="1"/>
  <c r="F48" i="23"/>
  <c r="H48" i="23" s="1"/>
  <c r="F47" i="23"/>
  <c r="H47" i="23" s="1"/>
  <c r="F46" i="23"/>
  <c r="H46" i="23" s="1"/>
  <c r="F45" i="23"/>
  <c r="H45" i="23" s="1"/>
  <c r="F44" i="23"/>
  <c r="H44" i="23" s="1"/>
  <c r="F43" i="23"/>
  <c r="H43" i="23" s="1"/>
  <c r="F42" i="23"/>
  <c r="H42" i="23" s="1"/>
  <c r="F41" i="23"/>
  <c r="H41" i="23" s="1"/>
  <c r="F40" i="23"/>
  <c r="H40" i="23" s="1"/>
  <c r="F39" i="23"/>
  <c r="H39" i="23" s="1"/>
  <c r="F38" i="23"/>
  <c r="H38" i="23" s="1"/>
  <c r="F37" i="23"/>
  <c r="H37" i="23" s="1"/>
  <c r="F36" i="23"/>
  <c r="H36" i="23" s="1"/>
  <c r="F35" i="23"/>
  <c r="H35" i="23" s="1"/>
  <c r="F34" i="23"/>
  <c r="H34" i="23" s="1"/>
  <c r="F33" i="23"/>
  <c r="H33" i="23" s="1"/>
  <c r="F32" i="23"/>
  <c r="H32" i="23" s="1"/>
  <c r="F31" i="23"/>
  <c r="H31" i="23" s="1"/>
  <c r="F30" i="23"/>
  <c r="H30" i="23" s="1"/>
  <c r="F29" i="23"/>
  <c r="H29" i="23" s="1"/>
  <c r="F28" i="23"/>
  <c r="H28" i="23" s="1"/>
  <c r="F27" i="23"/>
  <c r="H27" i="23" s="1"/>
  <c r="F26" i="23"/>
  <c r="H26" i="23" s="1"/>
  <c r="F25" i="23"/>
  <c r="H25" i="23" s="1"/>
  <c r="F24" i="23"/>
  <c r="H24" i="23" s="1"/>
  <c r="F23" i="23"/>
  <c r="H23" i="23" s="1"/>
  <c r="F22" i="23"/>
  <c r="H22" i="23" s="1"/>
  <c r="F21" i="23"/>
  <c r="H21" i="23" s="1"/>
  <c r="F20" i="23"/>
  <c r="H20" i="23" s="1"/>
  <c r="F19" i="23"/>
  <c r="H19" i="23" s="1"/>
  <c r="F18" i="23"/>
  <c r="H18" i="23" s="1"/>
  <c r="F17" i="23"/>
  <c r="H17" i="23" s="1"/>
  <c r="F16" i="23"/>
  <c r="H16" i="23" s="1"/>
  <c r="F15" i="23"/>
  <c r="H15" i="23" s="1"/>
  <c r="F14" i="23"/>
  <c r="H14" i="23" s="1"/>
  <c r="F13" i="23"/>
  <c r="H13" i="23" s="1"/>
  <c r="F12" i="23"/>
  <c r="H12" i="23" s="1"/>
  <c r="F11" i="23"/>
  <c r="H11" i="23" s="1"/>
  <c r="F10" i="23"/>
  <c r="H10" i="23" s="1"/>
  <c r="F9" i="23"/>
  <c r="H9" i="23" s="1"/>
  <c r="F8" i="23"/>
  <c r="H8" i="23" s="1"/>
  <c r="F7" i="23"/>
  <c r="H7" i="23" s="1"/>
  <c r="F6" i="23"/>
  <c r="L6" i="23" s="1"/>
  <c r="M6" i="23" s="1"/>
  <c r="F5" i="23"/>
  <c r="H5" i="23" s="1"/>
  <c r="F4" i="23"/>
  <c r="H4" i="23" s="1"/>
  <c r="E1212" i="10"/>
  <c r="D1212" i="10"/>
  <c r="E1211" i="10"/>
  <c r="D1211" i="10"/>
  <c r="J898" i="14"/>
  <c r="J897" i="14"/>
  <c r="I898" i="14"/>
  <c r="I897" i="14"/>
  <c r="C898" i="14"/>
  <c r="C897" i="14"/>
  <c r="L141" i="23" l="1"/>
  <c r="L150" i="23"/>
  <c r="L158" i="23"/>
  <c r="L143" i="23"/>
  <c r="L151" i="23"/>
  <c r="L144" i="23"/>
  <c r="L153" i="23"/>
  <c r="L145" i="23"/>
  <c r="L154" i="23"/>
  <c r="L149" i="23"/>
  <c r="L157" i="23"/>
  <c r="L142" i="23"/>
  <c r="L146" i="23"/>
  <c r="L155" i="23"/>
  <c r="L138" i="23"/>
  <c r="L139" i="23" s="1"/>
  <c r="L140" i="23" s="1"/>
  <c r="L147" i="23"/>
  <c r="L148" i="23" s="1"/>
  <c r="L156" i="23"/>
  <c r="L106" i="23"/>
  <c r="M106" i="23" s="1"/>
  <c r="L80" i="23"/>
  <c r="M80" i="23" s="1"/>
  <c r="L27" i="23"/>
  <c r="M27" i="23" s="1"/>
  <c r="L88" i="23"/>
  <c r="M88" i="23" s="1"/>
  <c r="L40" i="23"/>
  <c r="M40" i="23" s="1"/>
  <c r="L59" i="23"/>
  <c r="M59" i="23" s="1"/>
  <c r="L94" i="23"/>
  <c r="M94" i="23" s="1"/>
  <c r="L56" i="23"/>
  <c r="M56" i="23" s="1"/>
  <c r="L102" i="23"/>
  <c r="M102" i="23" s="1"/>
  <c r="L8" i="23"/>
  <c r="M8" i="23" s="1"/>
  <c r="L11" i="23"/>
  <c r="M11" i="23" s="1"/>
  <c r="L71" i="23"/>
  <c r="M71" i="23" s="1"/>
  <c r="L23" i="23"/>
  <c r="M23" i="23" s="1"/>
  <c r="L39" i="23"/>
  <c r="M39" i="23" s="1"/>
  <c r="L58" i="23"/>
  <c r="M58" i="23" s="1"/>
  <c r="L92" i="23"/>
  <c r="M92" i="23" s="1"/>
  <c r="L98" i="23"/>
  <c r="M98" i="23" s="1"/>
  <c r="L7" i="23"/>
  <c r="M7" i="23" s="1"/>
  <c r="L46" i="23"/>
  <c r="M46" i="23" s="1"/>
  <c r="L53" i="23"/>
  <c r="M53" i="23" s="1"/>
  <c r="L72" i="23"/>
  <c r="M72" i="23" s="1"/>
  <c r="L14" i="23"/>
  <c r="M14" i="23" s="1"/>
  <c r="L26" i="23"/>
  <c r="M26" i="23" s="1"/>
  <c r="H6" i="23"/>
  <c r="L10" i="23"/>
  <c r="M10" i="23" s="1"/>
  <c r="L43" i="23"/>
  <c r="M43" i="23" s="1"/>
  <c r="L55" i="23"/>
  <c r="L84" i="23"/>
  <c r="M84" i="23" s="1"/>
  <c r="L96" i="23"/>
  <c r="M96" i="23" s="1"/>
  <c r="L21" i="23"/>
  <c r="M21" i="23" s="1"/>
  <c r="L4" i="23"/>
  <c r="L24" i="23"/>
  <c r="M24" i="23" s="1"/>
  <c r="L62" i="23"/>
  <c r="M62" i="23" s="1"/>
  <c r="L69" i="23"/>
  <c r="M69" i="23" s="1"/>
  <c r="L104" i="23"/>
  <c r="M104" i="23" s="1"/>
  <c r="L5" i="23"/>
  <c r="M5" i="23" s="1"/>
  <c r="L30" i="23"/>
  <c r="M30" i="23" s="1"/>
  <c r="L37" i="23"/>
  <c r="M37" i="23" s="1"/>
  <c r="L42" i="23"/>
  <c r="M42" i="23" s="1"/>
  <c r="L76" i="23"/>
  <c r="M76" i="23" s="1"/>
  <c r="L100" i="23"/>
  <c r="M100" i="23" s="1"/>
  <c r="K117" i="23"/>
  <c r="K116" i="23"/>
  <c r="L117" i="23"/>
  <c r="H140" i="23"/>
  <c r="L110" i="23"/>
  <c r="L125" i="23"/>
  <c r="L133" i="23"/>
  <c r="H141" i="23"/>
  <c r="H157" i="23"/>
  <c r="H150" i="23"/>
  <c r="H158" i="23"/>
  <c r="H156" i="23"/>
  <c r="L134" i="23"/>
  <c r="L112" i="23"/>
  <c r="L119" i="23"/>
  <c r="L127" i="23"/>
  <c r="L135" i="23"/>
  <c r="H151" i="23"/>
  <c r="H159" i="23"/>
  <c r="L111" i="23"/>
  <c r="L113" i="23"/>
  <c r="L120" i="23"/>
  <c r="L128" i="23"/>
  <c r="L136" i="23"/>
  <c r="H152" i="23"/>
  <c r="L118" i="23"/>
  <c r="L114" i="23"/>
  <c r="L121" i="23"/>
  <c r="L129" i="23"/>
  <c r="L137" i="23"/>
  <c r="H153" i="23"/>
  <c r="L132" i="23"/>
  <c r="H142" i="23"/>
  <c r="L115" i="23"/>
  <c r="L122" i="23"/>
  <c r="L130" i="23"/>
  <c r="H154" i="23"/>
  <c r="L109" i="23"/>
  <c r="L124" i="23"/>
  <c r="L126" i="23"/>
  <c r="L108" i="23"/>
  <c r="L116" i="23"/>
  <c r="L123" i="23"/>
  <c r="L131" i="23"/>
  <c r="H139" i="23"/>
  <c r="H155" i="23"/>
  <c r="L66" i="23"/>
  <c r="M66" i="23" s="1"/>
  <c r="L63" i="23"/>
  <c r="M63" i="23" s="1"/>
  <c r="L81" i="23"/>
  <c r="M81" i="23" s="1"/>
  <c r="H81" i="23"/>
  <c r="L93" i="23"/>
  <c r="M93" i="23" s="1"/>
  <c r="H93" i="23"/>
  <c r="L105" i="23"/>
  <c r="M105" i="23" s="1"/>
  <c r="H105" i="23"/>
  <c r="L12" i="23"/>
  <c r="M12" i="23" s="1"/>
  <c r="L25" i="23"/>
  <c r="M25" i="23" s="1"/>
  <c r="L28" i="23"/>
  <c r="M28" i="23" s="1"/>
  <c r="L41" i="23"/>
  <c r="M41" i="23" s="1"/>
  <c r="L44" i="23"/>
  <c r="M44" i="23" s="1"/>
  <c r="L57" i="23"/>
  <c r="M57" i="23" s="1"/>
  <c r="L60" i="23"/>
  <c r="M60" i="23" s="1"/>
  <c r="L18" i="23"/>
  <c r="M18" i="23" s="1"/>
  <c r="L34" i="23"/>
  <c r="M34" i="23" s="1"/>
  <c r="L77" i="23"/>
  <c r="M77" i="23" s="1"/>
  <c r="H77" i="23"/>
  <c r="L97" i="23"/>
  <c r="M97" i="23" s="1"/>
  <c r="H97" i="23"/>
  <c r="L9" i="23"/>
  <c r="M9" i="23" s="1"/>
  <c r="L22" i="23"/>
  <c r="M22" i="23" s="1"/>
  <c r="L38" i="23"/>
  <c r="M38" i="23" s="1"/>
  <c r="L54" i="23"/>
  <c r="M54" i="23" s="1"/>
  <c r="M55" i="23" s="1"/>
  <c r="L67" i="23"/>
  <c r="M67" i="23" s="1"/>
  <c r="L70" i="23"/>
  <c r="M70" i="23" s="1"/>
  <c r="L50" i="23"/>
  <c r="M50" i="23" s="1"/>
  <c r="L101" i="23"/>
  <c r="M101" i="23" s="1"/>
  <c r="H101" i="23"/>
  <c r="L19" i="23"/>
  <c r="M19" i="23" s="1"/>
  <c r="L35" i="23"/>
  <c r="M35" i="23" s="1"/>
  <c r="L51" i="23"/>
  <c r="M51" i="23" s="1"/>
  <c r="L13" i="23"/>
  <c r="M13" i="23" s="1"/>
  <c r="L16" i="23"/>
  <c r="M16" i="23" s="1"/>
  <c r="L29" i="23"/>
  <c r="M29" i="23" s="1"/>
  <c r="L32" i="23"/>
  <c r="M32" i="23" s="1"/>
  <c r="L45" i="23"/>
  <c r="M45" i="23" s="1"/>
  <c r="L48" i="23"/>
  <c r="M48" i="23" s="1"/>
  <c r="L61" i="23"/>
  <c r="M61" i="23" s="1"/>
  <c r="L64" i="23"/>
  <c r="M64" i="23" s="1"/>
  <c r="L74" i="23"/>
  <c r="M74" i="23" s="1"/>
  <c r="L78" i="23"/>
  <c r="M78" i="23" s="1"/>
  <c r="L82" i="23"/>
  <c r="M82" i="23" s="1"/>
  <c r="L86" i="23"/>
  <c r="M86" i="23" s="1"/>
  <c r="L90" i="23"/>
  <c r="M90" i="23" s="1"/>
  <c r="L15" i="23"/>
  <c r="M15" i="23" s="1"/>
  <c r="L31" i="23"/>
  <c r="M31" i="23" s="1"/>
  <c r="L47" i="23"/>
  <c r="M47" i="23" s="1"/>
  <c r="L73" i="23"/>
  <c r="M73" i="23" s="1"/>
  <c r="H73" i="23"/>
  <c r="L75" i="23"/>
  <c r="M75" i="23" s="1"/>
  <c r="H75" i="23"/>
  <c r="L79" i="23"/>
  <c r="M79" i="23" s="1"/>
  <c r="H79" i="23"/>
  <c r="L83" i="23"/>
  <c r="M83" i="23" s="1"/>
  <c r="H83" i="23"/>
  <c r="L87" i="23"/>
  <c r="M87" i="23" s="1"/>
  <c r="H87" i="23"/>
  <c r="L91" i="23"/>
  <c r="M91" i="23" s="1"/>
  <c r="H91" i="23"/>
  <c r="L95" i="23"/>
  <c r="M95" i="23" s="1"/>
  <c r="H95" i="23"/>
  <c r="L99" i="23"/>
  <c r="M99" i="23" s="1"/>
  <c r="H99" i="23"/>
  <c r="L103" i="23"/>
  <c r="M103" i="23" s="1"/>
  <c r="H103" i="23"/>
  <c r="L107" i="23"/>
  <c r="M107" i="23" s="1"/>
  <c r="H107" i="23"/>
  <c r="L85" i="23"/>
  <c r="M85" i="23" s="1"/>
  <c r="H85" i="23"/>
  <c r="L17" i="23"/>
  <c r="M17" i="23" s="1"/>
  <c r="L20" i="23"/>
  <c r="M20" i="23" s="1"/>
  <c r="L33" i="23"/>
  <c r="M33" i="23" s="1"/>
  <c r="L36" i="23"/>
  <c r="M36" i="23" s="1"/>
  <c r="L49" i="23"/>
  <c r="M49" i="23" s="1"/>
  <c r="L52" i="23"/>
  <c r="M52" i="23" s="1"/>
  <c r="L65" i="23"/>
  <c r="M65" i="23" s="1"/>
  <c r="L68" i="23"/>
  <c r="M68" i="23" s="1"/>
  <c r="L89" i="23"/>
  <c r="M89" i="23" s="1"/>
  <c r="H89" i="23"/>
  <c r="M116" i="23" l="1"/>
  <c r="M117" i="23"/>
  <c r="C888" i="14"/>
  <c r="D888" i="14"/>
  <c r="E888" i="14"/>
  <c r="F888" i="14"/>
  <c r="G888" i="14"/>
  <c r="H888" i="14"/>
  <c r="I888" i="14"/>
  <c r="J888" i="14"/>
  <c r="K888" i="14"/>
  <c r="L888" i="14"/>
  <c r="M888" i="14"/>
  <c r="Q888" i="14" l="1"/>
  <c r="O888" i="14"/>
  <c r="P888" i="14"/>
  <c r="C4" i="10" l="1"/>
  <c r="C5" i="10" s="1"/>
  <c r="C6" i="10" s="1"/>
  <c r="C7" i="10" s="1"/>
  <c r="C8" i="10" s="1"/>
  <c r="C9" i="10" s="1"/>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C73" i="10" s="1"/>
  <c r="C74" i="10" s="1"/>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C97" i="10" s="1"/>
  <c r="C98" i="10" s="1"/>
  <c r="C99" i="10" s="1"/>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C121" i="10" s="1"/>
  <c r="C122" i="10" s="1"/>
  <c r="C123" i="10" s="1"/>
  <c r="C124" i="10" s="1"/>
  <c r="C125" i="10" s="1"/>
  <c r="C126" i="10" s="1"/>
  <c r="C127" i="10" s="1"/>
  <c r="C128" i="10" s="1"/>
  <c r="C129" i="10" s="1"/>
  <c r="C130" i="10" s="1"/>
  <c r="C131" i="10" s="1"/>
  <c r="C132" i="10" s="1"/>
  <c r="C133" i="10" s="1"/>
  <c r="C134" i="10" s="1"/>
  <c r="C135" i="10" s="1"/>
  <c r="C136" i="10" s="1"/>
  <c r="C137" i="10" s="1"/>
  <c r="C138" i="10" s="1"/>
  <c r="C139" i="10" s="1"/>
  <c r="C140" i="10" s="1"/>
  <c r="C141" i="10" s="1"/>
  <c r="C142" i="10" s="1"/>
  <c r="C143" i="10" s="1"/>
  <c r="C144" i="10" s="1"/>
  <c r="C145" i="10" s="1"/>
  <c r="C146" i="10" s="1"/>
  <c r="C147" i="10" s="1"/>
  <c r="C148" i="10" s="1"/>
  <c r="C149" i="10" s="1"/>
  <c r="C150" i="10" s="1"/>
  <c r="C151" i="10" s="1"/>
  <c r="C152" i="10" s="1"/>
  <c r="C153" i="10" s="1"/>
  <c r="C154" i="10" s="1"/>
  <c r="C155" i="10" s="1"/>
  <c r="C156" i="10" s="1"/>
  <c r="C157" i="10" s="1"/>
  <c r="C158" i="10" s="1"/>
  <c r="C159" i="10" s="1"/>
  <c r="C160" i="10" s="1"/>
  <c r="C161" i="10" s="1"/>
  <c r="C162" i="10" s="1"/>
  <c r="C163" i="10" s="1"/>
  <c r="C164" i="10" s="1"/>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C187" i="10" s="1"/>
  <c r="C188" i="10" s="1"/>
  <c r="C189" i="10" s="1"/>
  <c r="C190" i="10" s="1"/>
  <c r="C191" i="10" s="1"/>
  <c r="C192" i="10" s="1"/>
  <c r="C193" i="10" s="1"/>
  <c r="C194" i="10" s="1"/>
  <c r="C195" i="10" s="1"/>
  <c r="C196" i="10" s="1"/>
  <c r="C197" i="10" s="1"/>
  <c r="C198" i="10" s="1"/>
  <c r="C199" i="10" s="1"/>
  <c r="C200" i="10" s="1"/>
  <c r="C201" i="10" s="1"/>
  <c r="C202" i="10" s="1"/>
  <c r="C203" i="10" s="1"/>
  <c r="C204" i="10" s="1"/>
  <c r="C205" i="10" s="1"/>
  <c r="C206" i="10" s="1"/>
  <c r="C207" i="10" s="1"/>
  <c r="C208" i="10" s="1"/>
  <c r="C209" i="10" s="1"/>
  <c r="C210" i="10" s="1"/>
  <c r="C211" i="10" s="1"/>
  <c r="C212" i="10" s="1"/>
  <c r="C213" i="10" s="1"/>
  <c r="C214" i="10" s="1"/>
  <c r="C215" i="10" s="1"/>
  <c r="C216" i="10" s="1"/>
  <c r="C217" i="10" s="1"/>
  <c r="C218" i="10" s="1"/>
  <c r="C219" i="10" s="1"/>
  <c r="C220" i="10" s="1"/>
  <c r="C221" i="10" s="1"/>
  <c r="C222" i="10" s="1"/>
  <c r="C223" i="10" s="1"/>
  <c r="C224" i="10" s="1"/>
  <c r="C225" i="10" s="1"/>
  <c r="C226" i="10" s="1"/>
  <c r="C227" i="10" s="1"/>
  <c r="C228" i="10" s="1"/>
  <c r="C229" i="10" s="1"/>
  <c r="C230" i="10" s="1"/>
  <c r="C231" i="10" s="1"/>
  <c r="C232" i="10" s="1"/>
  <c r="C233" i="10" s="1"/>
  <c r="C234" i="10" s="1"/>
  <c r="C235" i="10" s="1"/>
  <c r="C236" i="10" s="1"/>
  <c r="C237" i="10" s="1"/>
  <c r="C238" i="10" s="1"/>
  <c r="C239" i="10" s="1"/>
  <c r="C240" i="10" s="1"/>
  <c r="C241" i="10" s="1"/>
  <c r="C242" i="10" s="1"/>
  <c r="C243" i="10" s="1"/>
  <c r="C244" i="10" s="1"/>
  <c r="C245" i="10" s="1"/>
  <c r="C246" i="10" s="1"/>
  <c r="C247" i="10" s="1"/>
  <c r="C248" i="10" s="1"/>
  <c r="C249" i="10" s="1"/>
  <c r="C250" i="10" s="1"/>
  <c r="C251" i="10" s="1"/>
  <c r="C252" i="10" s="1"/>
  <c r="C253" i="10" s="1"/>
  <c r="C254" i="10" s="1"/>
  <c r="C255" i="10" s="1"/>
  <c r="C256" i="10" s="1"/>
  <c r="C257" i="10" s="1"/>
  <c r="C258" i="10" s="1"/>
  <c r="C259" i="10" s="1"/>
  <c r="C260" i="10" s="1"/>
  <c r="C261" i="10" s="1"/>
  <c r="C262" i="10" s="1"/>
  <c r="C263" i="10" s="1"/>
  <c r="C264" i="10" s="1"/>
  <c r="C265" i="10" s="1"/>
  <c r="C266" i="10" s="1"/>
  <c r="C267" i="10" s="1"/>
  <c r="C268" i="10" s="1"/>
  <c r="C269" i="10" s="1"/>
  <c r="C270" i="10" s="1"/>
  <c r="C271" i="10" s="1"/>
  <c r="C272" i="10" s="1"/>
  <c r="C273" i="10" s="1"/>
  <c r="C274" i="10" s="1"/>
  <c r="C275" i="10" s="1"/>
  <c r="C276" i="10" s="1"/>
  <c r="C277" i="10" s="1"/>
  <c r="C278" i="10" s="1"/>
  <c r="C279" i="10" s="1"/>
  <c r="C280" i="10" s="1"/>
  <c r="C281" i="10" s="1"/>
  <c r="C282" i="10" s="1"/>
  <c r="C283" i="10" s="1"/>
  <c r="C284" i="10" s="1"/>
  <c r="C285" i="10" s="1"/>
  <c r="C286" i="10" s="1"/>
  <c r="C287" i="10" s="1"/>
  <c r="C288" i="10" s="1"/>
  <c r="C289" i="10" s="1"/>
  <c r="C290" i="10" s="1"/>
  <c r="C291" i="10" s="1"/>
  <c r="C292" i="10" s="1"/>
  <c r="C293" i="10" s="1"/>
  <c r="C294" i="10" s="1"/>
  <c r="C295" i="10" s="1"/>
  <c r="C296" i="10" s="1"/>
  <c r="C297" i="10" s="1"/>
  <c r="C298" i="10" s="1"/>
  <c r="C299" i="10" s="1"/>
  <c r="C300" i="10" s="1"/>
  <c r="C301" i="10" s="1"/>
  <c r="C302" i="10" s="1"/>
  <c r="C303" i="10" s="1"/>
  <c r="C304" i="10" s="1"/>
  <c r="C305" i="10" s="1"/>
  <c r="C306" i="10" s="1"/>
  <c r="C307" i="10" s="1"/>
  <c r="C308" i="10" s="1"/>
  <c r="C309" i="10" s="1"/>
  <c r="C310" i="10" s="1"/>
  <c r="C311" i="10" s="1"/>
  <c r="C312" i="10" s="1"/>
  <c r="C313" i="10" s="1"/>
  <c r="C314" i="10" s="1"/>
  <c r="C315" i="10" s="1"/>
  <c r="C316" i="10" s="1"/>
  <c r="C317" i="10" s="1"/>
  <c r="C318" i="10" s="1"/>
  <c r="C319" i="10" s="1"/>
  <c r="C320" i="10" s="1"/>
  <c r="C321" i="10" s="1"/>
  <c r="C322" i="10" s="1"/>
  <c r="C323" i="10" s="1"/>
  <c r="C324" i="10" s="1"/>
  <c r="C325" i="10" s="1"/>
  <c r="C326" i="10" s="1"/>
  <c r="C327" i="10" s="1"/>
  <c r="C328" i="10" s="1"/>
  <c r="C329" i="10" s="1"/>
  <c r="C330" i="10" s="1"/>
  <c r="C331" i="10" s="1"/>
  <c r="C332" i="10" s="1"/>
  <c r="C333" i="10" s="1"/>
  <c r="C334" i="10" s="1"/>
  <c r="C335" i="10" s="1"/>
  <c r="C336" i="10" s="1"/>
  <c r="C337" i="10" s="1"/>
  <c r="C338" i="10" s="1"/>
  <c r="C339" i="10" s="1"/>
  <c r="C340" i="10" s="1"/>
  <c r="C341" i="10" s="1"/>
  <c r="C342" i="10" s="1"/>
  <c r="C343" i="10" s="1"/>
  <c r="C344" i="10" s="1"/>
  <c r="C345" i="10" s="1"/>
  <c r="C346" i="10" s="1"/>
  <c r="C347" i="10" s="1"/>
  <c r="C348" i="10" s="1"/>
  <c r="C349" i="10" s="1"/>
  <c r="C350" i="10" s="1"/>
  <c r="C351" i="10" s="1"/>
  <c r="C352" i="10" s="1"/>
  <c r="C353" i="10" s="1"/>
  <c r="C354" i="10" s="1"/>
  <c r="C355" i="10" s="1"/>
  <c r="C356" i="10" s="1"/>
  <c r="C357" i="10" s="1"/>
  <c r="C358" i="10" s="1"/>
  <c r="C359" i="10" s="1"/>
  <c r="C360" i="10" s="1"/>
  <c r="C361" i="10" s="1"/>
  <c r="C362" i="10" s="1"/>
  <c r="C363" i="10" s="1"/>
  <c r="C364" i="10" s="1"/>
  <c r="C365" i="10" s="1"/>
  <c r="C366" i="10" s="1"/>
  <c r="C367" i="10" s="1"/>
  <c r="C368" i="10" s="1"/>
  <c r="C369" i="10" s="1"/>
  <c r="C370" i="10" s="1"/>
  <c r="C371" i="10" s="1"/>
  <c r="C372" i="10" s="1"/>
  <c r="C373" i="10" s="1"/>
  <c r="C374" i="10" s="1"/>
  <c r="C375" i="10" s="1"/>
  <c r="C376" i="10" s="1"/>
  <c r="C377" i="10" s="1"/>
  <c r="C378" i="10" s="1"/>
  <c r="C379" i="10" s="1"/>
  <c r="C380" i="10" s="1"/>
  <c r="C381" i="10" s="1"/>
  <c r="C382" i="10" s="1"/>
  <c r="C383" i="10" s="1"/>
  <c r="C384" i="10" s="1"/>
  <c r="C385" i="10" s="1"/>
  <c r="C386" i="10" s="1"/>
  <c r="C387" i="10" s="1"/>
  <c r="C388" i="10" s="1"/>
  <c r="C389" i="10" s="1"/>
  <c r="C390" i="10" s="1"/>
  <c r="C391" i="10" s="1"/>
  <c r="C392" i="10" s="1"/>
  <c r="C393" i="10" s="1"/>
  <c r="C394" i="10" s="1"/>
  <c r="C395" i="10" s="1"/>
  <c r="C396" i="10" s="1"/>
  <c r="C397" i="10" s="1"/>
  <c r="C398" i="10" s="1"/>
  <c r="C399" i="10" s="1"/>
  <c r="C400" i="10" s="1"/>
  <c r="C401" i="10" s="1"/>
  <c r="C402" i="10" s="1"/>
  <c r="C403" i="10" s="1"/>
  <c r="C404" i="10" s="1"/>
  <c r="C405" i="10" s="1"/>
  <c r="C406" i="10" s="1"/>
  <c r="C407" i="10" s="1"/>
  <c r="C408" i="10" s="1"/>
  <c r="C409" i="10" s="1"/>
  <c r="C410" i="10" s="1"/>
  <c r="C411" i="10" s="1"/>
  <c r="C412" i="10" s="1"/>
  <c r="C413" i="10" s="1"/>
  <c r="C414" i="10" s="1"/>
  <c r="C415" i="10" s="1"/>
  <c r="C416" i="10" s="1"/>
  <c r="C417" i="10" s="1"/>
  <c r="C418" i="10" s="1"/>
  <c r="C419" i="10" s="1"/>
  <c r="C420" i="10" s="1"/>
  <c r="C421" i="10" s="1"/>
  <c r="C422" i="10" s="1"/>
  <c r="C423" i="10" s="1"/>
  <c r="C424" i="10" s="1"/>
  <c r="C425" i="10" s="1"/>
  <c r="C426" i="10" s="1"/>
  <c r="C427" i="10" s="1"/>
  <c r="C428" i="10" s="1"/>
  <c r="C429" i="10" s="1"/>
  <c r="C430" i="10" s="1"/>
  <c r="C431" i="10" s="1"/>
  <c r="C432" i="10" s="1"/>
  <c r="C433" i="10" s="1"/>
  <c r="C434" i="10" s="1"/>
  <c r="C435" i="10" s="1"/>
  <c r="C436" i="10" s="1"/>
  <c r="C437" i="10" s="1"/>
  <c r="C438" i="10" s="1"/>
  <c r="C439" i="10" s="1"/>
  <c r="C440" i="10" s="1"/>
  <c r="C441" i="10" s="1"/>
  <c r="C442" i="10" s="1"/>
  <c r="C443" i="10" s="1"/>
  <c r="C444" i="10" s="1"/>
  <c r="C445" i="10" s="1"/>
  <c r="C446" i="10" s="1"/>
  <c r="C447" i="10" s="1"/>
  <c r="C448" i="10" s="1"/>
  <c r="C449" i="10" s="1"/>
  <c r="C450" i="10" s="1"/>
  <c r="C451" i="10" s="1"/>
  <c r="C452" i="10" s="1"/>
  <c r="C453" i="10" s="1"/>
  <c r="C454" i="10" s="1"/>
  <c r="C455" i="10" s="1"/>
  <c r="C456" i="10" s="1"/>
  <c r="C457" i="10" s="1"/>
  <c r="C458" i="10" s="1"/>
  <c r="C459" i="10" s="1"/>
  <c r="C460" i="10" s="1"/>
  <c r="C461" i="10" s="1"/>
  <c r="C462" i="10" s="1"/>
  <c r="C463" i="10" s="1"/>
  <c r="C464" i="10" s="1"/>
  <c r="C465" i="10" s="1"/>
  <c r="C466" i="10" s="1"/>
  <c r="C467" i="10" s="1"/>
  <c r="C468" i="10" s="1"/>
  <c r="C469" i="10" s="1"/>
  <c r="C470" i="10" s="1"/>
  <c r="C471" i="10" s="1"/>
  <c r="C472" i="10" s="1"/>
  <c r="C473" i="10" s="1"/>
  <c r="C474" i="10" s="1"/>
  <c r="C475" i="10" s="1"/>
  <c r="C476" i="10" s="1"/>
  <c r="C477" i="10" s="1"/>
  <c r="C478" i="10" s="1"/>
  <c r="C479" i="10" s="1"/>
  <c r="C480" i="10" s="1"/>
  <c r="C481" i="10" s="1"/>
  <c r="C482" i="10" s="1"/>
  <c r="C483" i="10" s="1"/>
  <c r="C484" i="10" s="1"/>
  <c r="C485" i="10" s="1"/>
  <c r="C486" i="10" s="1"/>
  <c r="C487" i="10" s="1"/>
  <c r="C488" i="10" s="1"/>
  <c r="C489" i="10" s="1"/>
  <c r="C490" i="10" s="1"/>
  <c r="C491" i="10" s="1"/>
  <c r="C492" i="10" s="1"/>
  <c r="C493" i="10" s="1"/>
  <c r="C494" i="10" s="1"/>
  <c r="C495" i="10" s="1"/>
  <c r="C496" i="10" s="1"/>
  <c r="C497" i="10" s="1"/>
  <c r="C498" i="10" s="1"/>
  <c r="C499" i="10" s="1"/>
  <c r="C500" i="10" s="1"/>
  <c r="C501" i="10" s="1"/>
  <c r="C502" i="10" s="1"/>
  <c r="C503" i="10" s="1"/>
  <c r="C504" i="10" s="1"/>
  <c r="C505" i="10" s="1"/>
  <c r="C506" i="10" s="1"/>
  <c r="C507" i="10" s="1"/>
  <c r="C508" i="10" s="1"/>
  <c r="C509" i="10" s="1"/>
  <c r="C510" i="10" s="1"/>
  <c r="C511" i="10" s="1"/>
  <c r="C512" i="10" s="1"/>
  <c r="C513" i="10" s="1"/>
  <c r="C514" i="10" s="1"/>
  <c r="C515" i="10" s="1"/>
  <c r="C516" i="10" s="1"/>
  <c r="C517" i="10" s="1"/>
  <c r="C518" i="10" s="1"/>
  <c r="C519" i="10" s="1"/>
  <c r="C520" i="10" s="1"/>
  <c r="C521" i="10" s="1"/>
  <c r="C522" i="10" s="1"/>
  <c r="C523" i="10" s="1"/>
  <c r="C524" i="10" s="1"/>
  <c r="C525" i="10" s="1"/>
  <c r="C526" i="10" s="1"/>
  <c r="C527" i="10" s="1"/>
  <c r="C528" i="10" s="1"/>
  <c r="C529" i="10" s="1"/>
  <c r="C530" i="10" s="1"/>
  <c r="C531" i="10" s="1"/>
  <c r="C532" i="10" s="1"/>
  <c r="C533" i="10" s="1"/>
  <c r="C534" i="10" s="1"/>
  <c r="C535" i="10" s="1"/>
  <c r="C536" i="10" s="1"/>
  <c r="C537" i="10" s="1"/>
  <c r="C538" i="10" s="1"/>
  <c r="C539" i="10" s="1"/>
  <c r="C540" i="10" s="1"/>
  <c r="C541" i="10" s="1"/>
  <c r="C542" i="10" s="1"/>
  <c r="C543" i="10" s="1"/>
  <c r="C544" i="10" s="1"/>
  <c r="C545" i="10" s="1"/>
  <c r="C546" i="10" s="1"/>
  <c r="C547" i="10" s="1"/>
  <c r="C548" i="10" s="1"/>
  <c r="C549" i="10" s="1"/>
  <c r="C550" i="10" s="1"/>
  <c r="C551" i="10" s="1"/>
  <c r="C552" i="10" s="1"/>
  <c r="C553" i="10" s="1"/>
  <c r="C554" i="10" s="1"/>
  <c r="C555" i="10" s="1"/>
  <c r="C556" i="10" s="1"/>
  <c r="C557" i="10" s="1"/>
  <c r="C558" i="10" s="1"/>
  <c r="C559" i="10" s="1"/>
  <c r="C560" i="10" s="1"/>
  <c r="C561" i="10" s="1"/>
  <c r="C562" i="10" s="1"/>
  <c r="C563" i="10" s="1"/>
  <c r="C564" i="10" s="1"/>
  <c r="C565" i="10" s="1"/>
  <c r="C566" i="10" s="1"/>
  <c r="C567" i="10" s="1"/>
  <c r="C568" i="10" s="1"/>
  <c r="C569" i="10" s="1"/>
  <c r="C570" i="10" s="1"/>
  <c r="C571" i="10" s="1"/>
  <c r="C572" i="10" s="1"/>
  <c r="C573" i="10" s="1"/>
  <c r="C574" i="10" s="1"/>
  <c r="C575" i="10" s="1"/>
  <c r="C576" i="10" s="1"/>
  <c r="C577" i="10" s="1"/>
  <c r="C578" i="10" s="1"/>
  <c r="C579" i="10" s="1"/>
  <c r="C580" i="10" s="1"/>
  <c r="C581" i="10" s="1"/>
  <c r="C582" i="10" s="1"/>
  <c r="C583" i="10" s="1"/>
  <c r="C584" i="10" s="1"/>
  <c r="C585" i="10" s="1"/>
  <c r="C586" i="10" s="1"/>
  <c r="C587" i="10" s="1"/>
  <c r="C588" i="10" s="1"/>
  <c r="C589" i="10" s="1"/>
  <c r="C590" i="10" s="1"/>
  <c r="C591" i="10" s="1"/>
  <c r="C592" i="10" s="1"/>
  <c r="C593" i="10" s="1"/>
  <c r="C594" i="10" s="1"/>
  <c r="C595" i="10" s="1"/>
  <c r="C596" i="10" s="1"/>
  <c r="C597" i="10" s="1"/>
  <c r="C598" i="10" s="1"/>
  <c r="C599" i="10" s="1"/>
  <c r="C600" i="10" s="1"/>
  <c r="C601" i="10" s="1"/>
  <c r="C602" i="10" s="1"/>
  <c r="C603" i="10" s="1"/>
  <c r="C604" i="10" s="1"/>
  <c r="C605" i="10" s="1"/>
  <c r="C606" i="10" s="1"/>
  <c r="C607" i="10" s="1"/>
  <c r="C608" i="10" s="1"/>
  <c r="C609" i="10" s="1"/>
  <c r="C610" i="10" s="1"/>
  <c r="C611" i="10" s="1"/>
  <c r="C612" i="10" s="1"/>
  <c r="C613" i="10" s="1"/>
  <c r="C614" i="10" s="1"/>
  <c r="C615" i="10" s="1"/>
  <c r="C616" i="10" s="1"/>
  <c r="C617" i="10" s="1"/>
  <c r="C618" i="10" s="1"/>
  <c r="C619" i="10" s="1"/>
  <c r="C620" i="10" s="1"/>
  <c r="C621" i="10" s="1"/>
  <c r="C622" i="10" s="1"/>
  <c r="C623" i="10" s="1"/>
  <c r="C624" i="10" s="1"/>
  <c r="C625" i="10" s="1"/>
  <c r="C626" i="10" s="1"/>
  <c r="C627" i="10" s="1"/>
  <c r="C628" i="10" s="1"/>
  <c r="C629" i="10" s="1"/>
  <c r="C630" i="10" s="1"/>
  <c r="C631" i="10" s="1"/>
  <c r="C632" i="10" s="1"/>
  <c r="C633" i="10" s="1"/>
  <c r="C634" i="10" s="1"/>
  <c r="C635" i="10" s="1"/>
  <c r="C636" i="10" s="1"/>
  <c r="C637" i="10" s="1"/>
  <c r="C638" i="10" s="1"/>
  <c r="C639" i="10" s="1"/>
  <c r="C640" i="10" s="1"/>
  <c r="C641" i="10" s="1"/>
  <c r="C642" i="10" s="1"/>
  <c r="C643" i="10" s="1"/>
  <c r="C644" i="10" s="1"/>
  <c r="C645" i="10" s="1"/>
  <c r="C646" i="10" s="1"/>
  <c r="C647" i="10" s="1"/>
  <c r="C648" i="10" s="1"/>
  <c r="C649" i="10" s="1"/>
  <c r="C650" i="10" s="1"/>
  <c r="C651" i="10" s="1"/>
  <c r="C652" i="10" s="1"/>
  <c r="C653" i="10" s="1"/>
  <c r="C654" i="10" s="1"/>
  <c r="C655" i="10" s="1"/>
  <c r="C656" i="10" s="1"/>
  <c r="C657" i="10" s="1"/>
  <c r="C658" i="10" s="1"/>
  <c r="C659" i="10" s="1"/>
  <c r="C660" i="10" s="1"/>
  <c r="C661" i="10" s="1"/>
  <c r="C662" i="10" s="1"/>
  <c r="C663" i="10" s="1"/>
  <c r="C664" i="10" s="1"/>
  <c r="C665" i="10" s="1"/>
  <c r="C666" i="10" s="1"/>
  <c r="C667" i="10" s="1"/>
  <c r="C668" i="10" s="1"/>
  <c r="C669" i="10" s="1"/>
  <c r="C670" i="10" s="1"/>
  <c r="C671" i="10" s="1"/>
  <c r="C672" i="10" s="1"/>
  <c r="C673" i="10" s="1"/>
  <c r="C674" i="10" s="1"/>
  <c r="C675" i="10" s="1"/>
  <c r="C676" i="10" s="1"/>
  <c r="C677" i="10" s="1"/>
  <c r="C678" i="10" s="1"/>
  <c r="C679" i="10" s="1"/>
  <c r="C680" i="10" s="1"/>
  <c r="C681" i="10" s="1"/>
  <c r="C682" i="10" s="1"/>
  <c r="C683" i="10" s="1"/>
  <c r="C684" i="10" s="1"/>
  <c r="C685" i="10" s="1"/>
  <c r="C686" i="10" s="1"/>
  <c r="C687" i="10" s="1"/>
  <c r="C688" i="10" s="1"/>
  <c r="C689" i="10" s="1"/>
  <c r="C690" i="10" s="1"/>
  <c r="C691" i="10" s="1"/>
  <c r="C692" i="10" s="1"/>
  <c r="C693" i="10" s="1"/>
  <c r="C694" i="10" s="1"/>
  <c r="C695" i="10" s="1"/>
  <c r="C696" i="10" s="1"/>
  <c r="C697" i="10" s="1"/>
  <c r="C698" i="10" s="1"/>
  <c r="C699" i="10" s="1"/>
  <c r="C700" i="10" s="1"/>
  <c r="C701" i="10" s="1"/>
  <c r="C702" i="10" s="1"/>
  <c r="C703" i="10" s="1"/>
  <c r="C704" i="10" s="1"/>
  <c r="C705" i="10" s="1"/>
  <c r="C706" i="10" s="1"/>
  <c r="C707" i="10" s="1"/>
  <c r="C708" i="10" s="1"/>
  <c r="C709" i="10" s="1"/>
  <c r="C710" i="10" s="1"/>
  <c r="C711" i="10" s="1"/>
  <c r="C712" i="10" s="1"/>
  <c r="C713" i="10" s="1"/>
  <c r="C714" i="10" s="1"/>
  <c r="C715" i="10" s="1"/>
  <c r="C716" i="10" s="1"/>
  <c r="C717" i="10" s="1"/>
  <c r="C718" i="10" s="1"/>
  <c r="C719" i="10" s="1"/>
  <c r="C720" i="10" s="1"/>
  <c r="C721" i="10" s="1"/>
  <c r="C722" i="10" s="1"/>
  <c r="C723" i="10" s="1"/>
  <c r="C724" i="10" s="1"/>
  <c r="C725" i="10" s="1"/>
  <c r="C726" i="10" s="1"/>
  <c r="C727" i="10" s="1"/>
  <c r="C728" i="10" s="1"/>
  <c r="C729" i="10" s="1"/>
  <c r="C730" i="10" s="1"/>
  <c r="C731" i="10" s="1"/>
  <c r="C732" i="10" s="1"/>
  <c r="C733" i="10" s="1"/>
  <c r="C734" i="10" s="1"/>
  <c r="C735" i="10" s="1"/>
  <c r="C736" i="10" s="1"/>
  <c r="C737" i="10" s="1"/>
  <c r="C738" i="10" s="1"/>
  <c r="C739" i="10" s="1"/>
  <c r="C740" i="10" s="1"/>
  <c r="C741" i="10" s="1"/>
  <c r="C742" i="10" s="1"/>
  <c r="C743" i="10" s="1"/>
  <c r="C744" i="10" s="1"/>
  <c r="C745" i="10" s="1"/>
  <c r="C746" i="10" s="1"/>
  <c r="C747" i="10" s="1"/>
  <c r="C748" i="10" s="1"/>
  <c r="C749" i="10" s="1"/>
  <c r="C750" i="10" s="1"/>
  <c r="C751" i="10" s="1"/>
  <c r="C752" i="10" s="1"/>
  <c r="C753" i="10" s="1"/>
  <c r="C754" i="10" s="1"/>
  <c r="C755" i="10" s="1"/>
  <c r="C756" i="10" s="1"/>
  <c r="C757" i="10" s="1"/>
  <c r="C758" i="10" s="1"/>
  <c r="C759" i="10" s="1"/>
  <c r="C760" i="10" s="1"/>
  <c r="C761" i="10" s="1"/>
  <c r="C762" i="10" s="1"/>
  <c r="C763" i="10" s="1"/>
  <c r="C764" i="10" s="1"/>
  <c r="C765" i="10" s="1"/>
  <c r="C766" i="10" s="1"/>
  <c r="C767" i="10" s="1"/>
  <c r="C768" i="10" s="1"/>
  <c r="C769" i="10" s="1"/>
  <c r="C770" i="10" s="1"/>
  <c r="C771" i="10" s="1"/>
  <c r="C772" i="10" s="1"/>
  <c r="C773" i="10" s="1"/>
  <c r="C774" i="10" s="1"/>
  <c r="C775" i="10" s="1"/>
  <c r="C776" i="10" s="1"/>
  <c r="C777" i="10" s="1"/>
  <c r="C778" i="10" s="1"/>
  <c r="C779" i="10" s="1"/>
  <c r="C780" i="10" s="1"/>
  <c r="C781" i="10" s="1"/>
  <c r="C782" i="10" s="1"/>
  <c r="C783" i="10" s="1"/>
  <c r="C784" i="10" s="1"/>
  <c r="C785" i="10" s="1"/>
  <c r="C786" i="10" s="1"/>
  <c r="C787" i="10" s="1"/>
  <c r="C788" i="10" s="1"/>
  <c r="C789" i="10" s="1"/>
  <c r="C790" i="10" s="1"/>
  <c r="C791" i="10" s="1"/>
  <c r="C792" i="10" s="1"/>
  <c r="C793" i="10" s="1"/>
  <c r="C794" i="10" s="1"/>
  <c r="C795" i="10" s="1"/>
  <c r="C796" i="10" s="1"/>
  <c r="C797" i="10" s="1"/>
  <c r="C798" i="10" s="1"/>
  <c r="C799" i="10" s="1"/>
  <c r="C800" i="10" s="1"/>
  <c r="C801" i="10" s="1"/>
  <c r="C802" i="10" s="1"/>
  <c r="C803" i="10" s="1"/>
  <c r="C804" i="10" s="1"/>
  <c r="C805" i="10" s="1"/>
  <c r="C806" i="10" s="1"/>
  <c r="C807" i="10" s="1"/>
  <c r="C808" i="10" s="1"/>
  <c r="C809" i="10" s="1"/>
  <c r="C810" i="10" s="1"/>
  <c r="C811" i="10" s="1"/>
  <c r="C812" i="10" s="1"/>
  <c r="C813" i="10" s="1"/>
  <c r="C814" i="10" s="1"/>
  <c r="C815" i="10" s="1"/>
  <c r="C816" i="10" s="1"/>
  <c r="C817" i="10" s="1"/>
  <c r="C818" i="10" s="1"/>
  <c r="C819" i="10" s="1"/>
  <c r="C820" i="10" s="1"/>
  <c r="C821" i="10" s="1"/>
  <c r="C822" i="10" s="1"/>
  <c r="C823" i="10" s="1"/>
  <c r="C824" i="10" s="1"/>
  <c r="C825" i="10" s="1"/>
  <c r="C826" i="10" s="1"/>
  <c r="C827" i="10" s="1"/>
  <c r="C828" i="10" s="1"/>
  <c r="C829" i="10" s="1"/>
  <c r="C830" i="10" s="1"/>
  <c r="C831" i="10" s="1"/>
  <c r="C832" i="10" s="1"/>
  <c r="C833" i="10" s="1"/>
  <c r="C834" i="10" s="1"/>
  <c r="C835" i="10" s="1"/>
  <c r="C836" i="10" s="1"/>
  <c r="C837" i="10" s="1"/>
  <c r="C838" i="10" s="1"/>
  <c r="C839" i="10" s="1"/>
  <c r="C840" i="10" s="1"/>
  <c r="C841" i="10" s="1"/>
  <c r="C842" i="10" s="1"/>
  <c r="C843" i="10" s="1"/>
  <c r="C844" i="10" s="1"/>
  <c r="C845" i="10" s="1"/>
  <c r="C846" i="10" s="1"/>
  <c r="C847" i="10" s="1"/>
  <c r="C848" i="10" s="1"/>
  <c r="C849" i="10" s="1"/>
  <c r="C850" i="10" s="1"/>
  <c r="C851" i="10" s="1"/>
  <c r="C852" i="10" s="1"/>
  <c r="C853" i="10" s="1"/>
  <c r="C854" i="10" s="1"/>
  <c r="C855" i="10" s="1"/>
  <c r="C856" i="10" s="1"/>
  <c r="C857" i="10" s="1"/>
  <c r="C858" i="10" s="1"/>
  <c r="C859" i="10" s="1"/>
  <c r="C860" i="10" s="1"/>
  <c r="C861" i="10" s="1"/>
  <c r="C862" i="10" s="1"/>
  <c r="C863" i="10" s="1"/>
  <c r="C864" i="10" s="1"/>
  <c r="C865" i="10" s="1"/>
  <c r="C866" i="10" s="1"/>
  <c r="C867" i="10" s="1"/>
  <c r="C868" i="10" s="1"/>
  <c r="C869" i="10" s="1"/>
  <c r="C870" i="10" s="1"/>
  <c r="C871" i="10" s="1"/>
  <c r="C872" i="10" s="1"/>
  <c r="C873" i="10" s="1"/>
  <c r="C874" i="10" s="1"/>
  <c r="C875" i="10" s="1"/>
  <c r="C876" i="10" s="1"/>
  <c r="C877" i="10" s="1"/>
  <c r="C878" i="10" s="1"/>
  <c r="C879" i="10" s="1"/>
  <c r="C880" i="10" s="1"/>
  <c r="C881" i="10" s="1"/>
  <c r="C882" i="10" s="1"/>
  <c r="C883" i="10" s="1"/>
  <c r="C884" i="10" s="1"/>
  <c r="C885" i="10" s="1"/>
  <c r="C886" i="10" s="1"/>
  <c r="C887" i="10" s="1"/>
  <c r="C888" i="10" s="1"/>
  <c r="C889" i="10" s="1"/>
  <c r="C890" i="10" s="1"/>
  <c r="C891" i="10" s="1"/>
  <c r="C892" i="10" s="1"/>
  <c r="C893" i="10" s="1"/>
  <c r="C894" i="10" s="1"/>
  <c r="C895" i="10" s="1"/>
  <c r="C896" i="10" s="1"/>
  <c r="C897" i="10" s="1"/>
  <c r="C898" i="10" s="1"/>
  <c r="C899" i="10" s="1"/>
  <c r="C900" i="10" s="1"/>
  <c r="C901" i="10" s="1"/>
  <c r="C902" i="10" s="1"/>
  <c r="C903" i="10" s="1"/>
  <c r="C904" i="10" s="1"/>
  <c r="C905" i="10" s="1"/>
  <c r="C906" i="10" s="1"/>
  <c r="C907" i="10" s="1"/>
  <c r="C908" i="10" s="1"/>
  <c r="C909" i="10" s="1"/>
  <c r="C910" i="10" s="1"/>
  <c r="C911" i="10" s="1"/>
  <c r="C912" i="10" s="1"/>
  <c r="C913" i="10" s="1"/>
  <c r="C914" i="10" s="1"/>
  <c r="C915" i="10" s="1"/>
  <c r="C916" i="10" s="1"/>
  <c r="C917" i="10" s="1"/>
  <c r="C918" i="10" s="1"/>
  <c r="C919" i="10" s="1"/>
  <c r="C920" i="10" s="1"/>
  <c r="C921" i="10" s="1"/>
  <c r="C922" i="10" s="1"/>
  <c r="C923" i="10" s="1"/>
  <c r="C924" i="10" s="1"/>
  <c r="C925" i="10" s="1"/>
  <c r="C926" i="10" s="1"/>
  <c r="C927" i="10" s="1"/>
  <c r="C928" i="10" s="1"/>
  <c r="C929" i="10" s="1"/>
  <c r="C930" i="10" s="1"/>
  <c r="C931" i="10" s="1"/>
  <c r="C932" i="10" s="1"/>
  <c r="C933" i="10" s="1"/>
  <c r="C934" i="10" s="1"/>
  <c r="C935" i="10" s="1"/>
  <c r="C936" i="10" s="1"/>
  <c r="C937" i="10" s="1"/>
  <c r="C938" i="10" s="1"/>
  <c r="C939" i="10" s="1"/>
  <c r="C940" i="10" s="1"/>
  <c r="C941" i="10" s="1"/>
  <c r="C942" i="10" s="1"/>
  <c r="C943" i="10" s="1"/>
  <c r="C944" i="10" s="1"/>
  <c r="C945" i="10" s="1"/>
  <c r="C946" i="10" s="1"/>
  <c r="C947" i="10" s="1"/>
  <c r="C948" i="10" s="1"/>
  <c r="C949" i="10" s="1"/>
  <c r="C950" i="10" s="1"/>
  <c r="C951" i="10" s="1"/>
  <c r="C952" i="10" s="1"/>
  <c r="C953" i="10" s="1"/>
  <c r="C954" i="10" s="1"/>
  <c r="C955" i="10" s="1"/>
  <c r="C956" i="10" s="1"/>
  <c r="C957" i="10" s="1"/>
  <c r="C958" i="10" s="1"/>
  <c r="C959" i="10" s="1"/>
  <c r="C960" i="10" s="1"/>
  <c r="C961" i="10" s="1"/>
  <c r="C962" i="10" s="1"/>
  <c r="C963" i="10" s="1"/>
  <c r="C964" i="10" s="1"/>
  <c r="C965" i="10" s="1"/>
  <c r="C966" i="10" s="1"/>
  <c r="C967" i="10" s="1"/>
  <c r="C968" i="10" s="1"/>
  <c r="C969" i="10" s="1"/>
  <c r="C970" i="10" s="1"/>
  <c r="C971" i="10" s="1"/>
  <c r="C972" i="10" s="1"/>
  <c r="C973" i="10" s="1"/>
  <c r="C974" i="10" s="1"/>
  <c r="C975" i="10" s="1"/>
  <c r="C976" i="10" s="1"/>
  <c r="C977" i="10" s="1"/>
  <c r="C978" i="10" s="1"/>
  <c r="C979" i="10" s="1"/>
  <c r="C980" i="10" s="1"/>
  <c r="C981" i="10" s="1"/>
  <c r="C982" i="10" s="1"/>
  <c r="C983" i="10" s="1"/>
  <c r="C984" i="10" s="1"/>
  <c r="C985" i="10" s="1"/>
  <c r="C986" i="10" s="1"/>
  <c r="C987" i="10" s="1"/>
  <c r="C988" i="10" s="1"/>
  <c r="C989" i="10" s="1"/>
  <c r="C990" i="10" s="1"/>
  <c r="C991" i="10" s="1"/>
  <c r="C992" i="10" s="1"/>
  <c r="C993" i="10" s="1"/>
  <c r="C994" i="10" s="1"/>
  <c r="C995" i="10" s="1"/>
  <c r="C996" i="10" s="1"/>
  <c r="C997" i="10" s="1"/>
  <c r="C998" i="10" s="1"/>
  <c r="C999" i="10" s="1"/>
  <c r="C1000" i="10" s="1"/>
  <c r="C1001" i="10" s="1"/>
  <c r="C1002" i="10" s="1"/>
  <c r="C1003" i="10" s="1"/>
  <c r="C1004" i="10" s="1"/>
  <c r="C1005" i="10" s="1"/>
  <c r="C1006" i="10" s="1"/>
  <c r="C1007" i="10" s="1"/>
  <c r="C1008" i="10" s="1"/>
  <c r="C1009" i="10" s="1"/>
  <c r="C1010" i="10" s="1"/>
  <c r="C1011" i="10" s="1"/>
  <c r="C1012" i="10" s="1"/>
  <c r="C1013" i="10" s="1"/>
  <c r="C1014" i="10" s="1"/>
  <c r="C1015" i="10" s="1"/>
  <c r="C1016" i="10" s="1"/>
  <c r="C1017" i="10" s="1"/>
  <c r="C1018" i="10" s="1"/>
  <c r="C1019" i="10" s="1"/>
  <c r="C1020" i="10" s="1"/>
  <c r="C1021" i="10" s="1"/>
  <c r="C1022" i="10" s="1"/>
  <c r="C1023" i="10" s="1"/>
  <c r="C1024" i="10" s="1"/>
  <c r="C1025" i="10" s="1"/>
  <c r="C1026" i="10" s="1"/>
  <c r="C1027" i="10" s="1"/>
  <c r="C1028" i="10" s="1"/>
  <c r="C1029" i="10" s="1"/>
  <c r="C1030" i="10" s="1"/>
  <c r="C1031" i="10" s="1"/>
  <c r="C1032" i="10" s="1"/>
  <c r="C1033" i="10" s="1"/>
  <c r="C1034" i="10" s="1"/>
  <c r="C1035" i="10" s="1"/>
  <c r="C1036" i="10" s="1"/>
  <c r="C1037" i="10" s="1"/>
  <c r="C1038" i="10" s="1"/>
  <c r="C1039" i="10" s="1"/>
  <c r="C1040" i="10" s="1"/>
  <c r="C1041" i="10" s="1"/>
  <c r="C1042" i="10" s="1"/>
  <c r="C1043" i="10" s="1"/>
  <c r="C1044" i="10" s="1"/>
  <c r="C1045" i="10" s="1"/>
  <c r="C1046" i="10" s="1"/>
  <c r="C1047" i="10" s="1"/>
  <c r="C1048" i="10" s="1"/>
  <c r="C1049" i="10" s="1"/>
  <c r="C1050" i="10" s="1"/>
  <c r="C1051" i="10" s="1"/>
  <c r="C1052" i="10" s="1"/>
  <c r="C1053" i="10" s="1"/>
  <c r="C1054" i="10" s="1"/>
  <c r="C1055" i="10" s="1"/>
  <c r="C1056" i="10" s="1"/>
  <c r="C1057" i="10" s="1"/>
  <c r="C1058" i="10" s="1"/>
  <c r="C1059" i="10" s="1"/>
  <c r="C1060" i="10" s="1"/>
  <c r="C1061" i="10" s="1"/>
  <c r="C1062" i="10" s="1"/>
  <c r="C1063" i="10" s="1"/>
  <c r="C1064" i="10" s="1"/>
  <c r="C1065" i="10" s="1"/>
  <c r="C1066" i="10" s="1"/>
  <c r="C1067" i="10" s="1"/>
  <c r="C1068" i="10" s="1"/>
  <c r="C1069" i="10" s="1"/>
  <c r="C1070" i="10" s="1"/>
  <c r="C1071" i="10" s="1"/>
  <c r="C1072" i="10" s="1"/>
  <c r="C1073" i="10" s="1"/>
  <c r="C1074" i="10" s="1"/>
  <c r="C1075" i="10" s="1"/>
  <c r="C1076" i="10" s="1"/>
  <c r="C1077" i="10" s="1"/>
  <c r="C1078" i="10" s="1"/>
  <c r="C1079" i="10" s="1"/>
  <c r="C1080" i="10" s="1"/>
  <c r="C1081" i="10" s="1"/>
  <c r="C1082" i="10" s="1"/>
  <c r="C1083" i="10" s="1"/>
  <c r="C1084" i="10" s="1"/>
  <c r="C1085" i="10" s="1"/>
  <c r="C1086" i="10" s="1"/>
  <c r="C1087" i="10" s="1"/>
  <c r="C1088" i="10" s="1"/>
  <c r="C1089" i="10" s="1"/>
  <c r="C1090" i="10" s="1"/>
  <c r="C1091" i="10" s="1"/>
  <c r="C1092" i="10" s="1"/>
  <c r="C1093" i="10" s="1"/>
  <c r="C1094" i="10" s="1"/>
  <c r="C1095" i="10" s="1"/>
  <c r="C1096" i="10" s="1"/>
  <c r="C1097" i="10" s="1"/>
  <c r="C1098" i="10" s="1"/>
  <c r="C1099" i="10" s="1"/>
  <c r="C1100" i="10" s="1"/>
  <c r="C1101" i="10" s="1"/>
  <c r="C1102" i="10" s="1"/>
  <c r="C1103" i="10" s="1"/>
  <c r="C1104" i="10" s="1"/>
  <c r="C1105" i="10" s="1"/>
  <c r="C1106" i="10" s="1"/>
  <c r="C1107" i="10" s="1"/>
  <c r="C1108" i="10" s="1"/>
  <c r="C1109" i="10" s="1"/>
  <c r="C1110" i="10" s="1"/>
  <c r="C1111" i="10" s="1"/>
  <c r="C1112" i="10" s="1"/>
  <c r="C1113" i="10" s="1"/>
  <c r="C1114" i="10" s="1"/>
  <c r="C1115" i="10" s="1"/>
  <c r="C1116" i="10" s="1"/>
  <c r="C1117" i="10" s="1"/>
  <c r="C1118" i="10" s="1"/>
  <c r="C1119" i="10" s="1"/>
  <c r="C1120" i="10" s="1"/>
  <c r="C1121" i="10" s="1"/>
  <c r="C1122" i="10" s="1"/>
  <c r="C1123" i="10" s="1"/>
  <c r="C1124" i="10" s="1"/>
  <c r="C1125" i="10" s="1"/>
  <c r="C1126" i="10" s="1"/>
  <c r="C1127" i="10" s="1"/>
  <c r="C1128" i="10" s="1"/>
  <c r="C1129" i="10" s="1"/>
  <c r="C1130" i="10" s="1"/>
  <c r="C1131" i="10" s="1"/>
  <c r="C1132" i="10" s="1"/>
  <c r="C1133" i="10" s="1"/>
  <c r="C1134" i="10" s="1"/>
  <c r="C1135" i="10" s="1"/>
  <c r="C1136" i="10" s="1"/>
  <c r="C1137" i="10" s="1"/>
  <c r="C1138" i="10" s="1"/>
  <c r="C1139" i="10" s="1"/>
  <c r="C1140" i="10" s="1"/>
  <c r="C1141" i="10" s="1"/>
  <c r="C1142" i="10" s="1"/>
  <c r="C1143" i="10" s="1"/>
  <c r="C1144" i="10" s="1"/>
  <c r="C1145" i="10" s="1"/>
  <c r="C1146" i="10" s="1"/>
  <c r="C1147" i="10" s="1"/>
  <c r="C1148" i="10" s="1"/>
  <c r="C1149" i="10" s="1"/>
  <c r="C6" i="17" l="1"/>
  <c r="C7" i="17"/>
  <c r="C8" i="17"/>
  <c r="C9" i="17"/>
  <c r="C10" i="17"/>
  <c r="C11" i="17"/>
  <c r="C12" i="17"/>
  <c r="C13" i="17"/>
  <c r="C14" i="17"/>
  <c r="C15" i="17"/>
  <c r="C16" i="17"/>
  <c r="C17" i="17"/>
  <c r="C18" i="17"/>
  <c r="C19" i="17"/>
  <c r="C20" i="17"/>
  <c r="C21" i="17"/>
  <c r="C22" i="17"/>
  <c r="C23" i="17"/>
  <c r="C24" i="17"/>
  <c r="C25" i="17"/>
  <c r="C5" i="17"/>
  <c r="H838" i="14" l="1"/>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9" i="14"/>
  <c r="H880" i="14"/>
  <c r="H881" i="14"/>
  <c r="H882" i="14"/>
  <c r="H883" i="14"/>
  <c r="H884" i="14"/>
  <c r="H885" i="14"/>
  <c r="H886" i="14"/>
  <c r="H837" i="14"/>
  <c r="H1208" i="11" l="1"/>
  <c r="H1209" i="11"/>
  <c r="H1210" i="11"/>
  <c r="H1207" i="11"/>
  <c r="H1211" i="11"/>
  <c r="P835" i="14"/>
  <c r="O836" i="14"/>
  <c r="O835" i="14" l="1"/>
  <c r="Q836" i="14"/>
  <c r="Q835" i="14"/>
  <c r="P836" i="14"/>
  <c r="C1121" i="11" l="1"/>
  <c r="D1121" i="11" s="1"/>
  <c r="C1122" i="11"/>
  <c r="D1122" i="11" s="1"/>
  <c r="C1123" i="11"/>
  <c r="D1123" i="11" s="1"/>
  <c r="C1124" i="11"/>
  <c r="D1124" i="11" s="1"/>
  <c r="C1125" i="11"/>
  <c r="D1125" i="11" s="1"/>
  <c r="I5" i="11" l="1"/>
  <c r="J5" i="11" s="1"/>
  <c r="K5" i="11" s="1"/>
  <c r="Q798" i="14" l="1"/>
  <c r="Q797" i="14"/>
  <c r="G1108" i="11" l="1"/>
  <c r="O785" i="14" l="1"/>
  <c r="Q834" i="14"/>
  <c r="P834" i="14"/>
  <c r="O834" i="14"/>
  <c r="Q833" i="14"/>
  <c r="P833" i="14"/>
  <c r="Q832" i="14"/>
  <c r="P832" i="14"/>
  <c r="Q831" i="14"/>
  <c r="O831" i="14"/>
  <c r="P831" i="14"/>
  <c r="Q830" i="14"/>
  <c r="O830" i="14"/>
  <c r="P829" i="14"/>
  <c r="Q829" i="14"/>
  <c r="Q828" i="14"/>
  <c r="P828" i="14"/>
  <c r="Q827" i="14"/>
  <c r="O826" i="14"/>
  <c r="P826" i="14"/>
  <c r="Q826" i="14"/>
  <c r="P825" i="14"/>
  <c r="O825" i="14"/>
  <c r="Q825" i="14"/>
  <c r="Q824" i="14"/>
  <c r="O824" i="14"/>
  <c r="P824" i="14"/>
  <c r="O823" i="14"/>
  <c r="O822" i="14"/>
  <c r="P822" i="14"/>
  <c r="Q822" i="14"/>
  <c r="Q821" i="14"/>
  <c r="P821" i="14"/>
  <c r="O820" i="14"/>
  <c r="P820" i="14"/>
  <c r="Q820" i="14"/>
  <c r="Q819" i="14"/>
  <c r="P819" i="14"/>
  <c r="Q817" i="14"/>
  <c r="O817" i="14"/>
  <c r="O816" i="14"/>
  <c r="O815" i="14"/>
  <c r="P815" i="14"/>
  <c r="Q815" i="14"/>
  <c r="Q814" i="14"/>
  <c r="Q813" i="14"/>
  <c r="O813" i="14"/>
  <c r="P813" i="14"/>
  <c r="Q812" i="14"/>
  <c r="P812" i="14"/>
  <c r="P811" i="14"/>
  <c r="O811" i="14"/>
  <c r="Q811" i="14"/>
  <c r="Q810" i="14"/>
  <c r="O810" i="14"/>
  <c r="P809" i="14"/>
  <c r="O809" i="14"/>
  <c r="Q809" i="14"/>
  <c r="Q808" i="14"/>
  <c r="P808" i="14"/>
  <c r="O807" i="14"/>
  <c r="P807" i="14"/>
  <c r="Q806" i="14"/>
  <c r="P806" i="14"/>
  <c r="P804" i="14"/>
  <c r="O804" i="14"/>
  <c r="Q804" i="14"/>
  <c r="P803" i="14"/>
  <c r="Q803" i="14"/>
  <c r="O802" i="14"/>
  <c r="P802" i="14"/>
  <c r="Q802" i="14"/>
  <c r="Q801" i="14"/>
  <c r="P801" i="14"/>
  <c r="O800" i="14"/>
  <c r="P800" i="14"/>
  <c r="Q800" i="14"/>
  <c r="Q799" i="14"/>
  <c r="O799" i="14"/>
  <c r="P799" i="14"/>
  <c r="O798" i="14"/>
  <c r="P798" i="14"/>
  <c r="P797" i="14"/>
  <c r="P796" i="14"/>
  <c r="O796" i="14"/>
  <c r="P793" i="14"/>
  <c r="O793" i="14"/>
  <c r="Q793" i="14"/>
  <c r="Q792" i="14"/>
  <c r="P792" i="14"/>
  <c r="O792" i="14"/>
  <c r="O791" i="14"/>
  <c r="Q791" i="14"/>
  <c r="P790" i="14"/>
  <c r="Q790" i="14"/>
  <c r="Q789" i="14"/>
  <c r="P789" i="14"/>
  <c r="O788" i="14"/>
  <c r="P788" i="14"/>
  <c r="Q788" i="14"/>
  <c r="Q787" i="14"/>
  <c r="P787" i="14"/>
  <c r="O787" i="14"/>
  <c r="O786" i="14"/>
  <c r="P786" i="14"/>
  <c r="Q786" i="14"/>
  <c r="Q785" i="14"/>
  <c r="Q784" i="14"/>
  <c r="P784" i="14"/>
  <c r="P783" i="14"/>
  <c r="P782" i="14"/>
  <c r="P781" i="14"/>
  <c r="Q779" i="14"/>
  <c r="P779" i="14"/>
  <c r="O778" i="14"/>
  <c r="Q777" i="14"/>
  <c r="O777" i="14"/>
  <c r="Q775" i="14"/>
  <c r="P773" i="14"/>
  <c r="Q771" i="14"/>
  <c r="O770" i="14"/>
  <c r="P769" i="14"/>
  <c r="P767" i="14"/>
  <c r="Q766" i="14"/>
  <c r="P766" i="14"/>
  <c r="Q765" i="14"/>
  <c r="P765" i="14"/>
  <c r="O763" i="14"/>
  <c r="P762" i="14"/>
  <c r="P761" i="14"/>
  <c r="O759" i="14"/>
  <c r="O758" i="14"/>
  <c r="P758" i="14"/>
  <c r="Q757" i="14"/>
  <c r="P757" i="14"/>
  <c r="O756" i="14"/>
  <c r="Q756" i="14"/>
  <c r="P755" i="14"/>
  <c r="Q754" i="14"/>
  <c r="O754" i="14"/>
  <c r="Q753" i="14"/>
  <c r="P753" i="14"/>
  <c r="P752" i="14"/>
  <c r="Q751" i="14"/>
  <c r="P750" i="14"/>
  <c r="O749" i="14"/>
  <c r="P748" i="14"/>
  <c r="Q748" i="14"/>
  <c r="Q747" i="14"/>
  <c r="P747" i="14"/>
  <c r="Q746" i="14"/>
  <c r="O745" i="14"/>
  <c r="O744" i="14"/>
  <c r="P743" i="14"/>
  <c r="Q741" i="14"/>
  <c r="O740" i="14"/>
  <c r="P739" i="14"/>
  <c r="Q738" i="14"/>
  <c r="O738" i="14"/>
  <c r="Q737" i="14"/>
  <c r="P736" i="14"/>
  <c r="P735" i="14"/>
  <c r="O735" i="14"/>
  <c r="Q735" i="14"/>
  <c r="Q734" i="14"/>
  <c r="O734" i="14"/>
  <c r="O733" i="14"/>
  <c r="P733" i="14"/>
  <c r="P732" i="14"/>
  <c r="Q731" i="14"/>
  <c r="Q730" i="14"/>
  <c r="O729" i="14"/>
  <c r="O728" i="14"/>
  <c r="P728" i="14"/>
  <c r="O727" i="14"/>
  <c r="Q727" i="14"/>
  <c r="Q726" i="14"/>
  <c r="P726" i="14"/>
  <c r="O726" i="14"/>
  <c r="Q725" i="14"/>
  <c r="Q724" i="14"/>
  <c r="P724" i="14"/>
  <c r="P723" i="14"/>
  <c r="P722" i="14"/>
  <c r="O722" i="14"/>
  <c r="Q721" i="14"/>
  <c r="P721" i="14"/>
  <c r="P720" i="14"/>
  <c r="O719" i="14"/>
  <c r="Q718" i="14"/>
  <c r="O718" i="14"/>
  <c r="Q717" i="14"/>
  <c r="P717" i="14"/>
  <c r="O717" i="14"/>
  <c r="P716" i="14"/>
  <c r="Q715" i="14"/>
  <c r="P714" i="14"/>
  <c r="Q713" i="14"/>
  <c r="O713" i="14"/>
  <c r="O711" i="14"/>
  <c r="Q711" i="14"/>
  <c r="P711" i="14"/>
  <c r="Q710" i="14"/>
  <c r="Q709" i="14"/>
  <c r="O709" i="14"/>
  <c r="O708" i="14"/>
  <c r="P708" i="14"/>
  <c r="Q707" i="14"/>
  <c r="P706" i="14"/>
  <c r="O706" i="14"/>
  <c r="Q706" i="14"/>
  <c r="Q705" i="14"/>
  <c r="O705" i="14"/>
  <c r="Q704" i="14"/>
  <c r="O704" i="14"/>
  <c r="O703" i="14"/>
  <c r="P702" i="14"/>
  <c r="Q702" i="14"/>
  <c r="Q701" i="14"/>
  <c r="P701" i="14"/>
  <c r="Q700" i="14"/>
  <c r="P700" i="14"/>
  <c r="O700" i="14"/>
  <c r="Q699" i="14"/>
  <c r="P698" i="14"/>
  <c r="Q697" i="14"/>
  <c r="P697" i="14"/>
  <c r="O697" i="14"/>
  <c r="O696" i="14"/>
  <c r="P696" i="14"/>
  <c r="Q695" i="14"/>
  <c r="P695" i="14"/>
  <c r="O694" i="14"/>
  <c r="Q694" i="14"/>
  <c r="Q693" i="14"/>
  <c r="P693" i="14"/>
  <c r="O693" i="14"/>
  <c r="P692" i="14"/>
  <c r="P690" i="14"/>
  <c r="O690" i="14"/>
  <c r="Q689" i="14"/>
  <c r="P688" i="14"/>
  <c r="P687" i="14"/>
  <c r="Q686" i="14"/>
  <c r="P686" i="14"/>
  <c r="O686" i="14"/>
  <c r="P685" i="14"/>
  <c r="P684" i="14"/>
  <c r="P683" i="14"/>
  <c r="Q682" i="14"/>
  <c r="Q681" i="14"/>
  <c r="P681" i="14"/>
  <c r="Q680" i="14"/>
  <c r="P680" i="14"/>
  <c r="P679" i="14"/>
  <c r="O679" i="14"/>
  <c r="Q679" i="14"/>
  <c r="Q678" i="14"/>
  <c r="P676" i="14"/>
  <c r="Q674" i="14"/>
  <c r="O673" i="14"/>
  <c r="Q673" i="14"/>
  <c r="P672" i="14"/>
  <c r="Q670" i="14"/>
  <c r="P670" i="14"/>
  <c r="O669" i="14"/>
  <c r="Q669" i="14"/>
  <c r="O668" i="14"/>
  <c r="P667" i="14"/>
  <c r="O667" i="14"/>
  <c r="Q667" i="14"/>
  <c r="Q666" i="14"/>
  <c r="O666" i="14"/>
  <c r="Q665" i="14"/>
  <c r="Q664" i="14"/>
  <c r="P664" i="14"/>
  <c r="Q663" i="14"/>
  <c r="Q662" i="14"/>
  <c r="Q661" i="14"/>
  <c r="P661" i="14"/>
  <c r="O660" i="14"/>
  <c r="P660" i="14"/>
  <c r="O659" i="14"/>
  <c r="Q659" i="14"/>
  <c r="Q656" i="14"/>
  <c r="P656" i="14"/>
  <c r="O655" i="14"/>
  <c r="P655" i="14"/>
  <c r="P654" i="14"/>
  <c r="Q653" i="14"/>
  <c r="P652" i="14"/>
  <c r="O652" i="14"/>
  <c r="Q650" i="14"/>
  <c r="P649" i="14"/>
  <c r="O649" i="14"/>
  <c r="O647" i="14"/>
  <c r="O646" i="14"/>
  <c r="P645" i="14"/>
  <c r="Q645" i="14"/>
  <c r="Q644" i="14"/>
  <c r="P644" i="14"/>
  <c r="O644" i="14"/>
  <c r="Q643" i="14"/>
  <c r="Q642" i="14"/>
  <c r="P642" i="14"/>
  <c r="P641" i="14"/>
  <c r="Q641" i="14"/>
  <c r="Q640" i="14"/>
  <c r="O640" i="14"/>
  <c r="P639" i="14"/>
  <c r="P638" i="14"/>
  <c r="P637" i="14"/>
  <c r="O635" i="14"/>
  <c r="O634" i="14"/>
  <c r="O633" i="14"/>
  <c r="P633" i="14"/>
  <c r="P631" i="14"/>
  <c r="O631" i="14"/>
  <c r="O630" i="14"/>
  <c r="P630" i="14"/>
  <c r="Q629" i="14"/>
  <c r="P629" i="14"/>
  <c r="P628" i="14"/>
  <c r="P627" i="14"/>
  <c r="O625" i="14"/>
  <c r="Q624" i="14"/>
  <c r="O624" i="14"/>
  <c r="P623" i="14"/>
  <c r="O622" i="14"/>
  <c r="O621" i="14"/>
  <c r="O620" i="14"/>
  <c r="O619" i="14"/>
  <c r="O618" i="14"/>
  <c r="O617" i="14"/>
  <c r="O616" i="14"/>
  <c r="O615" i="14"/>
  <c r="P615" i="14"/>
  <c r="O614" i="14"/>
  <c r="O613" i="14"/>
  <c r="O612" i="14"/>
  <c r="P611" i="14"/>
  <c r="Q611" i="14"/>
  <c r="P609" i="14"/>
  <c r="O609" i="14"/>
  <c r="Q609" i="14"/>
  <c r="P607" i="14"/>
  <c r="O606" i="14"/>
  <c r="O603" i="14"/>
  <c r="O602" i="14"/>
  <c r="P602" i="14"/>
  <c r="P601" i="14"/>
  <c r="P600" i="14"/>
  <c r="O600" i="14"/>
  <c r="Q599" i="14"/>
  <c r="O598" i="14"/>
  <c r="Q598" i="14"/>
  <c r="P597" i="14"/>
  <c r="O597" i="14"/>
  <c r="O596" i="14"/>
  <c r="Q596" i="14"/>
  <c r="O595" i="14"/>
  <c r="Q595" i="14"/>
  <c r="P594" i="14"/>
  <c r="Q594" i="14"/>
  <c r="P593" i="14"/>
  <c r="O592" i="14"/>
  <c r="P592" i="14"/>
  <c r="P590" i="14"/>
  <c r="P589" i="14"/>
  <c r="O588" i="14"/>
  <c r="Q588" i="14"/>
  <c r="P587" i="14"/>
  <c r="Q586" i="14"/>
  <c r="Q585" i="14"/>
  <c r="P584" i="14"/>
  <c r="O584" i="14"/>
  <c r="Q584" i="14"/>
  <c r="P583" i="14"/>
  <c r="O583" i="14"/>
  <c r="Q583" i="14"/>
  <c r="P582" i="14"/>
  <c r="O582" i="14"/>
  <c r="Q582" i="14"/>
  <c r="P581" i="14"/>
  <c r="O581" i="14"/>
  <c r="Q581" i="14"/>
  <c r="P580" i="14"/>
  <c r="O580" i="14"/>
  <c r="P579" i="14"/>
  <c r="O579" i="14"/>
  <c r="Q579" i="14"/>
  <c r="Q578" i="14"/>
  <c r="P577" i="14"/>
  <c r="Q576" i="14"/>
  <c r="O575" i="14"/>
  <c r="P574" i="14"/>
  <c r="Q574" i="14"/>
  <c r="Q573" i="14"/>
  <c r="Q571" i="14"/>
  <c r="O571" i="14"/>
  <c r="O570" i="14"/>
  <c r="Q569" i="14"/>
  <c r="O568" i="14"/>
  <c r="O566" i="14"/>
  <c r="P565" i="14"/>
  <c r="Q564" i="14"/>
  <c r="P563" i="14"/>
  <c r="O562" i="14"/>
  <c r="P561" i="14"/>
  <c r="Q561" i="14"/>
  <c r="P560" i="14"/>
  <c r="Q560" i="14"/>
  <c r="Q559" i="14"/>
  <c r="P558" i="14"/>
  <c r="Q557" i="14"/>
  <c r="P556" i="14"/>
  <c r="P555" i="14"/>
  <c r="O554" i="14"/>
  <c r="O553" i="14"/>
  <c r="Q553" i="14"/>
  <c r="Q552" i="14"/>
  <c r="Q551" i="14"/>
  <c r="P550" i="14"/>
  <c r="P549" i="14"/>
  <c r="P548" i="14"/>
  <c r="Q548" i="14"/>
  <c r="P547" i="14"/>
  <c r="Q546" i="14"/>
  <c r="O546" i="14"/>
  <c r="O545" i="14"/>
  <c r="O544" i="14"/>
  <c r="P543" i="14"/>
  <c r="P542" i="14"/>
  <c r="P540" i="14"/>
  <c r="Q540" i="14"/>
  <c r="P539" i="14"/>
  <c r="Q539" i="14"/>
  <c r="O538" i="14"/>
  <c r="P537" i="14"/>
  <c r="Q536" i="14"/>
  <c r="P535" i="14"/>
  <c r="Q535" i="14"/>
  <c r="Q534" i="14"/>
  <c r="P533" i="14"/>
  <c r="Q532" i="14"/>
  <c r="O530" i="14"/>
  <c r="Q529" i="14"/>
  <c r="P529" i="14"/>
  <c r="P528" i="14"/>
  <c r="P527" i="14"/>
  <c r="O526" i="14"/>
  <c r="O524" i="14"/>
  <c r="P499" i="14"/>
  <c r="Q472" i="14"/>
  <c r="P369" i="14"/>
  <c r="O369" i="14"/>
  <c r="Q369" i="14"/>
  <c r="P368" i="14"/>
  <c r="O368" i="14"/>
  <c r="Q368" i="14"/>
  <c r="P367" i="14"/>
  <c r="O367" i="14"/>
  <c r="Q367" i="14"/>
  <c r="P366" i="14"/>
  <c r="O366" i="14"/>
  <c r="Q366" i="14"/>
  <c r="P365" i="14"/>
  <c r="O365" i="14"/>
  <c r="Q365" i="14"/>
  <c r="P364" i="14"/>
  <c r="O364" i="14"/>
  <c r="Q364" i="14"/>
  <c r="P363" i="14"/>
  <c r="O363" i="14"/>
  <c r="Q363" i="14"/>
  <c r="P362" i="14"/>
  <c r="O362" i="14"/>
  <c r="Q362" i="14"/>
  <c r="P361" i="14"/>
  <c r="O361" i="14"/>
  <c r="Q361" i="14"/>
  <c r="P360" i="14"/>
  <c r="O360" i="14"/>
  <c r="Q360" i="14"/>
  <c r="P359" i="14"/>
  <c r="O359" i="14"/>
  <c r="Q359" i="14"/>
  <c r="P358" i="14"/>
  <c r="O358" i="14"/>
  <c r="Q358" i="14"/>
  <c r="P357" i="14"/>
  <c r="O357" i="14"/>
  <c r="Q357" i="14"/>
  <c r="P356" i="14"/>
  <c r="O356" i="14"/>
  <c r="Q356" i="14"/>
  <c r="P355" i="14"/>
  <c r="O355" i="14"/>
  <c r="Q355" i="14"/>
  <c r="P354" i="14"/>
  <c r="O354" i="14"/>
  <c r="Q354" i="14"/>
  <c r="P353" i="14"/>
  <c r="O353" i="14"/>
  <c r="Q353" i="14"/>
  <c r="P352" i="14"/>
  <c r="O352" i="14"/>
  <c r="Q352" i="14"/>
  <c r="P351" i="14"/>
  <c r="O351" i="14"/>
  <c r="Q351" i="14"/>
  <c r="P350" i="14"/>
  <c r="O350" i="14"/>
  <c r="Q350" i="14"/>
  <c r="P349" i="14"/>
  <c r="O349" i="14"/>
  <c r="Q349" i="14"/>
  <c r="P348" i="14"/>
  <c r="O348" i="14"/>
  <c r="Q348" i="14"/>
  <c r="P347" i="14"/>
  <c r="O347" i="14"/>
  <c r="Q347" i="14"/>
  <c r="P346" i="14"/>
  <c r="O346" i="14"/>
  <c r="Q346" i="14"/>
  <c r="P345" i="14"/>
  <c r="O345" i="14"/>
  <c r="Q345" i="14"/>
  <c r="P344" i="14"/>
  <c r="O344" i="14"/>
  <c r="Q344" i="14"/>
  <c r="P343" i="14"/>
  <c r="O343" i="14"/>
  <c r="Q343" i="14"/>
  <c r="P342" i="14"/>
  <c r="O342" i="14"/>
  <c r="Q342" i="14"/>
  <c r="P341" i="14"/>
  <c r="O341" i="14"/>
  <c r="Q341" i="14"/>
  <c r="P340" i="14"/>
  <c r="O340" i="14"/>
  <c r="Q340" i="14"/>
  <c r="P339" i="14"/>
  <c r="O339" i="14"/>
  <c r="Q339" i="14"/>
  <c r="P338" i="14"/>
  <c r="O338" i="14"/>
  <c r="Q338" i="14"/>
  <c r="P337" i="14"/>
  <c r="O337" i="14"/>
  <c r="Q337" i="14"/>
  <c r="P336" i="14"/>
  <c r="O336" i="14"/>
  <c r="Q336" i="14"/>
  <c r="P335" i="14"/>
  <c r="O335" i="14"/>
  <c r="Q335" i="14"/>
  <c r="P334" i="14"/>
  <c r="O334" i="14"/>
  <c r="Q334" i="14"/>
  <c r="P333" i="14"/>
  <c r="O333" i="14"/>
  <c r="Q333" i="14"/>
  <c r="P332" i="14"/>
  <c r="O332" i="14"/>
  <c r="Q332" i="14"/>
  <c r="P331" i="14"/>
  <c r="O331" i="14"/>
  <c r="Q331" i="14"/>
  <c r="P330" i="14"/>
  <c r="O330" i="14"/>
  <c r="Q330" i="14"/>
  <c r="P329" i="14"/>
  <c r="O329" i="14"/>
  <c r="Q329" i="14"/>
  <c r="P328" i="14"/>
  <c r="O328" i="14"/>
  <c r="Q328" i="14"/>
  <c r="P327" i="14"/>
  <c r="O327" i="14"/>
  <c r="Q327" i="14"/>
  <c r="P326" i="14"/>
  <c r="O326" i="14"/>
  <c r="Q326" i="14"/>
  <c r="P325" i="14"/>
  <c r="O325" i="14"/>
  <c r="Q325" i="14"/>
  <c r="P324" i="14"/>
  <c r="O324" i="14"/>
  <c r="Q324" i="14"/>
  <c r="P323" i="14"/>
  <c r="O323" i="14"/>
  <c r="Q323" i="14"/>
  <c r="P322" i="14"/>
  <c r="O322" i="14"/>
  <c r="Q322" i="14"/>
  <c r="P321" i="14"/>
  <c r="O321" i="14"/>
  <c r="Q321" i="14"/>
  <c r="P320" i="14"/>
  <c r="O320" i="14"/>
  <c r="Q320" i="14"/>
  <c r="P319" i="14"/>
  <c r="O319" i="14"/>
  <c r="Q319" i="14"/>
  <c r="P318" i="14"/>
  <c r="O318" i="14"/>
  <c r="Q318" i="14"/>
  <c r="P317" i="14"/>
  <c r="O317" i="14"/>
  <c r="Q317" i="14"/>
  <c r="P316" i="14"/>
  <c r="O316" i="14"/>
  <c r="Q316" i="14"/>
  <c r="P315" i="14"/>
  <c r="O315" i="14"/>
  <c r="Q315" i="14"/>
  <c r="P314" i="14"/>
  <c r="O314" i="14"/>
  <c r="Q314" i="14"/>
  <c r="P313" i="14"/>
  <c r="O313" i="14"/>
  <c r="Q313" i="14"/>
  <c r="P312" i="14"/>
  <c r="O312" i="14"/>
  <c r="Q312" i="14"/>
  <c r="P311" i="14"/>
  <c r="O311" i="14"/>
  <c r="Q311" i="14"/>
  <c r="P310" i="14"/>
  <c r="O310" i="14"/>
  <c r="Q310" i="14"/>
  <c r="P309" i="14"/>
  <c r="O309" i="14"/>
  <c r="Q309" i="14"/>
  <c r="P308" i="14"/>
  <c r="O308" i="14"/>
  <c r="Q308" i="14"/>
  <c r="P307" i="14"/>
  <c r="O307" i="14"/>
  <c r="Q307" i="14"/>
  <c r="P306" i="14"/>
  <c r="O306" i="14"/>
  <c r="Q306" i="14"/>
  <c r="P305" i="14"/>
  <c r="O305" i="14"/>
  <c r="Q305" i="14"/>
  <c r="P304" i="14"/>
  <c r="O304" i="14"/>
  <c r="Q304" i="14"/>
  <c r="P303" i="14"/>
  <c r="O303" i="14"/>
  <c r="Q303" i="14"/>
  <c r="P302" i="14"/>
  <c r="O302" i="14"/>
  <c r="Q302" i="14"/>
  <c r="P301" i="14"/>
  <c r="O301" i="14"/>
  <c r="Q301" i="14"/>
  <c r="P300" i="14"/>
  <c r="O300" i="14"/>
  <c r="Q300" i="14"/>
  <c r="P299" i="14"/>
  <c r="O299" i="14"/>
  <c r="Q299" i="14"/>
  <c r="P298" i="14"/>
  <c r="O298" i="14"/>
  <c r="Q298" i="14"/>
  <c r="P297" i="14"/>
  <c r="O297" i="14"/>
  <c r="Q297" i="14"/>
  <c r="P296" i="14"/>
  <c r="O296" i="14"/>
  <c r="Q296" i="14"/>
  <c r="P295" i="14"/>
  <c r="O295" i="14"/>
  <c r="Q295" i="14"/>
  <c r="P294" i="14"/>
  <c r="O294" i="14"/>
  <c r="Q294" i="14"/>
  <c r="P293" i="14"/>
  <c r="O293" i="14"/>
  <c r="Q293" i="14"/>
  <c r="P292" i="14"/>
  <c r="O292" i="14"/>
  <c r="Q292" i="14"/>
  <c r="P291" i="14"/>
  <c r="O291" i="14"/>
  <c r="Q291" i="14"/>
  <c r="P290" i="14"/>
  <c r="O290" i="14"/>
  <c r="Q290" i="14"/>
  <c r="P289" i="14"/>
  <c r="O289" i="14"/>
  <c r="Q289" i="14"/>
  <c r="P288" i="14"/>
  <c r="O288" i="14"/>
  <c r="Q288" i="14"/>
  <c r="P287" i="14"/>
  <c r="O287" i="14"/>
  <c r="Q287" i="14"/>
  <c r="P286" i="14"/>
  <c r="O286" i="14"/>
  <c r="Q286" i="14"/>
  <c r="P285" i="14"/>
  <c r="O285" i="14"/>
  <c r="Q285" i="14"/>
  <c r="P284" i="14"/>
  <c r="O284" i="14"/>
  <c r="Q284" i="14"/>
  <c r="P283" i="14"/>
  <c r="O283" i="14"/>
  <c r="Q283" i="14"/>
  <c r="P282" i="14"/>
  <c r="O282" i="14"/>
  <c r="Q282" i="14"/>
  <c r="P281" i="14"/>
  <c r="O281" i="14"/>
  <c r="Q281" i="14"/>
  <c r="P280" i="14"/>
  <c r="O280" i="14"/>
  <c r="Q280" i="14"/>
  <c r="P279" i="14"/>
  <c r="O279" i="14"/>
  <c r="Q279" i="14"/>
  <c r="P278" i="14"/>
  <c r="O278" i="14"/>
  <c r="Q278" i="14"/>
  <c r="P277" i="14"/>
  <c r="O277" i="14"/>
  <c r="Q277" i="14"/>
  <c r="P276" i="14"/>
  <c r="O276" i="14"/>
  <c r="Q276" i="14"/>
  <c r="P275" i="14"/>
  <c r="O275" i="14"/>
  <c r="Q275" i="14"/>
  <c r="P274" i="14"/>
  <c r="O274" i="14"/>
  <c r="Q274" i="14"/>
  <c r="P273" i="14"/>
  <c r="O273" i="14"/>
  <c r="Q273" i="14"/>
  <c r="P272" i="14"/>
  <c r="O272" i="14"/>
  <c r="Q272" i="14"/>
  <c r="P271" i="14"/>
  <c r="O271" i="14"/>
  <c r="Q271" i="14"/>
  <c r="P270" i="14"/>
  <c r="O270" i="14"/>
  <c r="Q270" i="14"/>
  <c r="P269" i="14"/>
  <c r="O269" i="14"/>
  <c r="Q269" i="14"/>
  <c r="P268" i="14"/>
  <c r="O268" i="14"/>
  <c r="Q268" i="14"/>
  <c r="P267" i="14"/>
  <c r="O267" i="14"/>
  <c r="Q267" i="14"/>
  <c r="P266" i="14"/>
  <c r="O266" i="14"/>
  <c r="Q266" i="14"/>
  <c r="Q265" i="14"/>
  <c r="P265" i="14"/>
  <c r="O265" i="14"/>
  <c r="Q264" i="14"/>
  <c r="P264" i="14"/>
  <c r="O264" i="14"/>
  <c r="Q263" i="14"/>
  <c r="P263" i="14"/>
  <c r="O263" i="14"/>
  <c r="Q262" i="14"/>
  <c r="P262" i="14"/>
  <c r="O262" i="14"/>
  <c r="Q261" i="14"/>
  <c r="P261" i="14"/>
  <c r="O261" i="14"/>
  <c r="Q260" i="14"/>
  <c r="P260" i="14"/>
  <c r="O260" i="14"/>
  <c r="Q259" i="14"/>
  <c r="P259" i="14"/>
  <c r="O259" i="14"/>
  <c r="Q258" i="14"/>
  <c r="P258" i="14"/>
  <c r="O258" i="14"/>
  <c r="Q257" i="14"/>
  <c r="P257" i="14"/>
  <c r="O257" i="14"/>
  <c r="Q256" i="14"/>
  <c r="P256" i="14"/>
  <c r="O256" i="14"/>
  <c r="Q255" i="14"/>
  <c r="P255" i="14"/>
  <c r="O255" i="14"/>
  <c r="Q254" i="14"/>
  <c r="P254" i="14"/>
  <c r="O254" i="14"/>
  <c r="Q253" i="14"/>
  <c r="P253" i="14"/>
  <c r="O253" i="14"/>
  <c r="Q252" i="14"/>
  <c r="P252" i="14"/>
  <c r="O252" i="14"/>
  <c r="Q251" i="14"/>
  <c r="P251" i="14"/>
  <c r="O251" i="14"/>
  <c r="Q250" i="14"/>
  <c r="P250" i="14"/>
  <c r="O250" i="14"/>
  <c r="Q249" i="14"/>
  <c r="P249" i="14"/>
  <c r="O249" i="14"/>
  <c r="Q248" i="14"/>
  <c r="P248" i="14"/>
  <c r="O248" i="14"/>
  <c r="Q247" i="14"/>
  <c r="P247" i="14"/>
  <c r="O247" i="14"/>
  <c r="Q246" i="14"/>
  <c r="P246" i="14"/>
  <c r="O246" i="14"/>
  <c r="Q245" i="14"/>
  <c r="P245" i="14"/>
  <c r="O245" i="14"/>
  <c r="Q244" i="14"/>
  <c r="P244" i="14"/>
  <c r="O244" i="14"/>
  <c r="Q243" i="14"/>
  <c r="P243" i="14"/>
  <c r="O243" i="14"/>
  <c r="Q242" i="14"/>
  <c r="P242" i="14"/>
  <c r="O242" i="14"/>
  <c r="Q241" i="14"/>
  <c r="P241" i="14"/>
  <c r="O241" i="14"/>
  <c r="Q240" i="14"/>
  <c r="P240" i="14"/>
  <c r="O240" i="14"/>
  <c r="Q239" i="14"/>
  <c r="P239" i="14"/>
  <c r="O239" i="14"/>
  <c r="Q238" i="14"/>
  <c r="P238" i="14"/>
  <c r="O238" i="14"/>
  <c r="Q237" i="14"/>
  <c r="P237" i="14"/>
  <c r="O237" i="14"/>
  <c r="Q236" i="14"/>
  <c r="P236" i="14"/>
  <c r="O236" i="14"/>
  <c r="Q235" i="14"/>
  <c r="P235" i="14"/>
  <c r="O235" i="14"/>
  <c r="Q234" i="14"/>
  <c r="P234" i="14"/>
  <c r="O234" i="14"/>
  <c r="Q233" i="14"/>
  <c r="P233" i="14"/>
  <c r="O233" i="14"/>
  <c r="Q232" i="14"/>
  <c r="P232" i="14"/>
  <c r="O232" i="14"/>
  <c r="Q231" i="14"/>
  <c r="P231" i="14"/>
  <c r="O231" i="14"/>
  <c r="Q230" i="14"/>
  <c r="P230" i="14"/>
  <c r="O230" i="14"/>
  <c r="Q229" i="14"/>
  <c r="P229" i="14"/>
  <c r="O229" i="14"/>
  <c r="Q228" i="14"/>
  <c r="P228" i="14"/>
  <c r="O228" i="14"/>
  <c r="Q227" i="14"/>
  <c r="P227" i="14"/>
  <c r="O227" i="14"/>
  <c r="Q226" i="14"/>
  <c r="P226" i="14"/>
  <c r="O226" i="14"/>
  <c r="Q225" i="14"/>
  <c r="P225" i="14"/>
  <c r="O225" i="14"/>
  <c r="Q224" i="14"/>
  <c r="P224" i="14"/>
  <c r="O224" i="14"/>
  <c r="Q223" i="14"/>
  <c r="P223" i="14"/>
  <c r="O223" i="14"/>
  <c r="Q222" i="14"/>
  <c r="P222" i="14"/>
  <c r="O222" i="14"/>
  <c r="Q221" i="14"/>
  <c r="P221" i="14"/>
  <c r="O221" i="14"/>
  <c r="Q220" i="14"/>
  <c r="P220" i="14"/>
  <c r="O220" i="14"/>
  <c r="Q219" i="14"/>
  <c r="P219" i="14"/>
  <c r="O219" i="14"/>
  <c r="Q218" i="14"/>
  <c r="P218" i="14"/>
  <c r="O218" i="14"/>
  <c r="Q217" i="14"/>
  <c r="P217" i="14"/>
  <c r="O217" i="14"/>
  <c r="Q216" i="14"/>
  <c r="P216" i="14"/>
  <c r="O216" i="14"/>
  <c r="Q215" i="14"/>
  <c r="P215" i="14"/>
  <c r="O215" i="14"/>
  <c r="Q214" i="14"/>
  <c r="P214" i="14"/>
  <c r="O214" i="14"/>
  <c r="Q213" i="14"/>
  <c r="P213" i="14"/>
  <c r="O213" i="14"/>
  <c r="Q212" i="14"/>
  <c r="P211" i="14"/>
  <c r="O211" i="14"/>
  <c r="Q211" i="14"/>
  <c r="P210" i="14"/>
  <c r="O210" i="14"/>
  <c r="Q210" i="14"/>
  <c r="P209" i="14"/>
  <c r="O209" i="14"/>
  <c r="Q209" i="14"/>
  <c r="P208" i="14"/>
  <c r="O208" i="14"/>
  <c r="Q208" i="14"/>
  <c r="P207" i="14"/>
  <c r="O207" i="14"/>
  <c r="Q207" i="14"/>
  <c r="P206" i="14"/>
  <c r="O206" i="14"/>
  <c r="Q206" i="14"/>
  <c r="P205" i="14"/>
  <c r="O205" i="14"/>
  <c r="Q205" i="14"/>
  <c r="P204" i="14"/>
  <c r="O204" i="14"/>
  <c r="Q204" i="14"/>
  <c r="P203" i="14"/>
  <c r="O203" i="14"/>
  <c r="Q203" i="14"/>
  <c r="P202" i="14"/>
  <c r="O202" i="14"/>
  <c r="Q202" i="14"/>
  <c r="P201" i="14"/>
  <c r="O201" i="14"/>
  <c r="Q201" i="14"/>
  <c r="P200" i="14"/>
  <c r="O200" i="14"/>
  <c r="Q200" i="14"/>
  <c r="P199" i="14"/>
  <c r="O199" i="14"/>
  <c r="Q199" i="14"/>
  <c r="P198" i="14"/>
  <c r="O198" i="14"/>
  <c r="Q198" i="14"/>
  <c r="P197" i="14"/>
  <c r="O197" i="14"/>
  <c r="Q197" i="14"/>
  <c r="P196" i="14"/>
  <c r="O196" i="14"/>
  <c r="Q196" i="14"/>
  <c r="P195" i="14"/>
  <c r="O195" i="14"/>
  <c r="Q195" i="14"/>
  <c r="P194" i="14"/>
  <c r="O194" i="14"/>
  <c r="Q194" i="14"/>
  <c r="P193" i="14"/>
  <c r="O193" i="14"/>
  <c r="Q193" i="14"/>
  <c r="P192" i="14"/>
  <c r="O192" i="14"/>
  <c r="Q192" i="14"/>
  <c r="P191" i="14"/>
  <c r="O191" i="14"/>
  <c r="Q191" i="14"/>
  <c r="P190" i="14"/>
  <c r="O190" i="14"/>
  <c r="Q190" i="14"/>
  <c r="P189" i="14"/>
  <c r="O189" i="14"/>
  <c r="Q189" i="14"/>
  <c r="P188" i="14"/>
  <c r="O188" i="14"/>
  <c r="Q188" i="14"/>
  <c r="P187" i="14"/>
  <c r="O187" i="14"/>
  <c r="Q187" i="14"/>
  <c r="P186" i="14"/>
  <c r="O186" i="14"/>
  <c r="Q186" i="14"/>
  <c r="P185" i="14"/>
  <c r="O185" i="14"/>
  <c r="Q185" i="14"/>
  <c r="P184" i="14"/>
  <c r="O184" i="14"/>
  <c r="Q184" i="14"/>
  <c r="P183" i="14"/>
  <c r="O183" i="14"/>
  <c r="Q183" i="14"/>
  <c r="P182" i="14"/>
  <c r="O182" i="14"/>
  <c r="Q182" i="14"/>
  <c r="P181" i="14"/>
  <c r="O181" i="14"/>
  <c r="Q181" i="14"/>
  <c r="P180" i="14"/>
  <c r="O180" i="14"/>
  <c r="Q180" i="14"/>
  <c r="P179" i="14"/>
  <c r="O179" i="14"/>
  <c r="Q179" i="14"/>
  <c r="P178" i="14"/>
  <c r="O178" i="14"/>
  <c r="Q178" i="14"/>
  <c r="P177" i="14"/>
  <c r="O177" i="14"/>
  <c r="Q177" i="14"/>
  <c r="P176" i="14"/>
  <c r="O176" i="14"/>
  <c r="Q176" i="14"/>
  <c r="P175" i="14"/>
  <c r="O175" i="14"/>
  <c r="Q175" i="14"/>
  <c r="P174" i="14"/>
  <c r="O174" i="14"/>
  <c r="Q174" i="14"/>
  <c r="P173" i="14"/>
  <c r="O173" i="14"/>
  <c r="Q173" i="14"/>
  <c r="P172" i="14"/>
  <c r="O172" i="14"/>
  <c r="Q172" i="14"/>
  <c r="P171" i="14"/>
  <c r="O171" i="14"/>
  <c r="Q171" i="14"/>
  <c r="P170" i="14"/>
  <c r="O170" i="14"/>
  <c r="Q170" i="14"/>
  <c r="P169" i="14"/>
  <c r="O169" i="14"/>
  <c r="Q169" i="14"/>
  <c r="P168" i="14"/>
  <c r="O168" i="14"/>
  <c r="Q168" i="14"/>
  <c r="P167" i="14"/>
  <c r="O167" i="14"/>
  <c r="Q167" i="14"/>
  <c r="P166" i="14"/>
  <c r="O166" i="14"/>
  <c r="Q166" i="14"/>
  <c r="P165" i="14"/>
  <c r="O165" i="14"/>
  <c r="Q165" i="14"/>
  <c r="P164" i="14"/>
  <c r="O164" i="14"/>
  <c r="Q164" i="14"/>
  <c r="P163" i="14"/>
  <c r="O163" i="14"/>
  <c r="Q163" i="14"/>
  <c r="P162" i="14"/>
  <c r="O162" i="14"/>
  <c r="Q162" i="14"/>
  <c r="P161" i="14"/>
  <c r="O161" i="14"/>
  <c r="Q161" i="14"/>
  <c r="Q160" i="14"/>
  <c r="Q159" i="14"/>
  <c r="P159" i="14"/>
  <c r="O159" i="14"/>
  <c r="Q158" i="14"/>
  <c r="P158" i="14"/>
  <c r="O158" i="14"/>
  <c r="Q157" i="14"/>
  <c r="P157" i="14"/>
  <c r="O157" i="14"/>
  <c r="Q156" i="14"/>
  <c r="P156" i="14"/>
  <c r="O156" i="14"/>
  <c r="Q155" i="14"/>
  <c r="P155" i="14"/>
  <c r="O155" i="14"/>
  <c r="Q154" i="14"/>
  <c r="P154" i="14"/>
  <c r="O154" i="14"/>
  <c r="Q153" i="14"/>
  <c r="P153" i="14"/>
  <c r="O153" i="14"/>
  <c r="Q152" i="14"/>
  <c r="P152" i="14"/>
  <c r="O152" i="14"/>
  <c r="Q151" i="14"/>
  <c r="P151" i="14"/>
  <c r="O151" i="14"/>
  <c r="Q150" i="14"/>
  <c r="P150" i="14"/>
  <c r="O150" i="14"/>
  <c r="Q149" i="14"/>
  <c r="P149" i="14"/>
  <c r="O149" i="14"/>
  <c r="Q148" i="14"/>
  <c r="P148" i="14"/>
  <c r="O148" i="14"/>
  <c r="Q147" i="14"/>
  <c r="P147" i="14"/>
  <c r="O147" i="14"/>
  <c r="Q146" i="14"/>
  <c r="P146" i="14"/>
  <c r="O146" i="14"/>
  <c r="Q145" i="14"/>
  <c r="P145" i="14"/>
  <c r="O145" i="14"/>
  <c r="Q144" i="14"/>
  <c r="P144" i="14"/>
  <c r="O144" i="14"/>
  <c r="Q143" i="14"/>
  <c r="P143" i="14"/>
  <c r="O143" i="14"/>
  <c r="Q142" i="14"/>
  <c r="P142" i="14"/>
  <c r="O142" i="14"/>
  <c r="Q141" i="14"/>
  <c r="P141" i="14"/>
  <c r="O141" i="14"/>
  <c r="Q140" i="14"/>
  <c r="P140" i="14"/>
  <c r="O140" i="14"/>
  <c r="Q139" i="14"/>
  <c r="P139" i="14"/>
  <c r="O139" i="14"/>
  <c r="Q138" i="14"/>
  <c r="P138" i="14"/>
  <c r="O138" i="14"/>
  <c r="Q137" i="14"/>
  <c r="P137" i="14"/>
  <c r="O137" i="14"/>
  <c r="Q136" i="14"/>
  <c r="P136" i="14"/>
  <c r="O136" i="14"/>
  <c r="Q135" i="14"/>
  <c r="P135" i="14"/>
  <c r="O135" i="14"/>
  <c r="Q134" i="14"/>
  <c r="P134" i="14"/>
  <c r="O134" i="14"/>
  <c r="Q133" i="14"/>
  <c r="P133" i="14"/>
  <c r="O133" i="14"/>
  <c r="Q132" i="14"/>
  <c r="P132" i="14"/>
  <c r="O132" i="14"/>
  <c r="Q131" i="14"/>
  <c r="P131" i="14"/>
  <c r="O131" i="14"/>
  <c r="Q130" i="14"/>
  <c r="P130" i="14"/>
  <c r="O130" i="14"/>
  <c r="Q129" i="14"/>
  <c r="P129" i="14"/>
  <c r="O129" i="14"/>
  <c r="Q128" i="14"/>
  <c r="P128" i="14"/>
  <c r="O128" i="14"/>
  <c r="Q127" i="14"/>
  <c r="P127" i="14"/>
  <c r="O127" i="14"/>
  <c r="Q126" i="14"/>
  <c r="P126" i="14"/>
  <c r="O126" i="14"/>
  <c r="Q125" i="14"/>
  <c r="P125" i="14"/>
  <c r="O125" i="14"/>
  <c r="Q124" i="14"/>
  <c r="P124" i="14"/>
  <c r="O124" i="14"/>
  <c r="Q123" i="14"/>
  <c r="P123" i="14"/>
  <c r="O123" i="14"/>
  <c r="Q122" i="14"/>
  <c r="P122" i="14"/>
  <c r="O122" i="14"/>
  <c r="Q121" i="14"/>
  <c r="P121" i="14"/>
  <c r="O121" i="14"/>
  <c r="Q120" i="14"/>
  <c r="P120" i="14"/>
  <c r="O120" i="14"/>
  <c r="Q119" i="14"/>
  <c r="P119" i="14"/>
  <c r="O119" i="14"/>
  <c r="Q118" i="14"/>
  <c r="P118" i="14"/>
  <c r="O118" i="14"/>
  <c r="Q117" i="14"/>
  <c r="P117" i="14"/>
  <c r="O117" i="14"/>
  <c r="Q116" i="14"/>
  <c r="P116" i="14"/>
  <c r="O116" i="14"/>
  <c r="Q115" i="14"/>
  <c r="P115" i="14"/>
  <c r="O115" i="14"/>
  <c r="Q114" i="14"/>
  <c r="P114" i="14"/>
  <c r="O114" i="14"/>
  <c r="Q113" i="14"/>
  <c r="P113" i="14"/>
  <c r="O113" i="14"/>
  <c r="Q112" i="14"/>
  <c r="P112" i="14"/>
  <c r="O112" i="14"/>
  <c r="Q111" i="14"/>
  <c r="P111" i="14"/>
  <c r="O111" i="14"/>
  <c r="Q110" i="14"/>
  <c r="P110" i="14"/>
  <c r="O110" i="14"/>
  <c r="Q109" i="14"/>
  <c r="P109" i="14"/>
  <c r="O109" i="14"/>
  <c r="Q108" i="14"/>
  <c r="P107" i="14"/>
  <c r="O107" i="14"/>
  <c r="Q107" i="14"/>
  <c r="P106" i="14"/>
  <c r="O106" i="14"/>
  <c r="Q106" i="14"/>
  <c r="P105" i="14"/>
  <c r="O105" i="14"/>
  <c r="Q105" i="14"/>
  <c r="P104" i="14"/>
  <c r="O104" i="14"/>
  <c r="Q104" i="14"/>
  <c r="P103" i="14"/>
  <c r="O103" i="14"/>
  <c r="Q103" i="14"/>
  <c r="P102" i="14"/>
  <c r="O102" i="14"/>
  <c r="Q102" i="14"/>
  <c r="P101" i="14"/>
  <c r="O101" i="14"/>
  <c r="Q101" i="14"/>
  <c r="P100" i="14"/>
  <c r="O100" i="14"/>
  <c r="Q100" i="14"/>
  <c r="P99" i="14"/>
  <c r="O99" i="14"/>
  <c r="Q99" i="14"/>
  <c r="P98" i="14"/>
  <c r="O98" i="14"/>
  <c r="Q98" i="14"/>
  <c r="P97" i="14"/>
  <c r="O97" i="14"/>
  <c r="Q97" i="14"/>
  <c r="P96" i="14"/>
  <c r="O96" i="14"/>
  <c r="Q96" i="14"/>
  <c r="P95" i="14"/>
  <c r="O95" i="14"/>
  <c r="Q95" i="14"/>
  <c r="P94" i="14"/>
  <c r="O94" i="14"/>
  <c r="Q94" i="14"/>
  <c r="P93" i="14"/>
  <c r="O93" i="14"/>
  <c r="Q93" i="14"/>
  <c r="P92" i="14"/>
  <c r="O92" i="14"/>
  <c r="Q92" i="14"/>
  <c r="P91" i="14"/>
  <c r="O91" i="14"/>
  <c r="Q91" i="14"/>
  <c r="P90" i="14"/>
  <c r="O90" i="14"/>
  <c r="Q90" i="14"/>
  <c r="P89" i="14"/>
  <c r="O89" i="14"/>
  <c r="Q89" i="14"/>
  <c r="P88" i="14"/>
  <c r="O88" i="14"/>
  <c r="Q88" i="14"/>
  <c r="P87" i="14"/>
  <c r="O87" i="14"/>
  <c r="Q87" i="14"/>
  <c r="P86" i="14"/>
  <c r="O86" i="14"/>
  <c r="Q86" i="14"/>
  <c r="P85" i="14"/>
  <c r="O85" i="14"/>
  <c r="Q85" i="14"/>
  <c r="P84" i="14"/>
  <c r="O84" i="14"/>
  <c r="Q84" i="14"/>
  <c r="P83" i="14"/>
  <c r="O83" i="14"/>
  <c r="Q83" i="14"/>
  <c r="P82" i="14"/>
  <c r="O82" i="14"/>
  <c r="Q82" i="14"/>
  <c r="P81" i="14"/>
  <c r="O81" i="14"/>
  <c r="Q81" i="14"/>
  <c r="P80" i="14"/>
  <c r="O80" i="14"/>
  <c r="Q80" i="14"/>
  <c r="P79" i="14"/>
  <c r="O79" i="14"/>
  <c r="Q79" i="14"/>
  <c r="P78" i="14"/>
  <c r="O78" i="14"/>
  <c r="Q78" i="14"/>
  <c r="P77" i="14"/>
  <c r="O77" i="14"/>
  <c r="Q77" i="14"/>
  <c r="P76" i="14"/>
  <c r="O76" i="14"/>
  <c r="Q76" i="14"/>
  <c r="P75" i="14"/>
  <c r="O75" i="14"/>
  <c r="Q75" i="14"/>
  <c r="P74" i="14"/>
  <c r="O74" i="14"/>
  <c r="Q74" i="14"/>
  <c r="P73" i="14"/>
  <c r="O73" i="14"/>
  <c r="Q73" i="14"/>
  <c r="P72" i="14"/>
  <c r="O72" i="14"/>
  <c r="Q72" i="14"/>
  <c r="P71" i="14"/>
  <c r="O71" i="14"/>
  <c r="Q71" i="14"/>
  <c r="P70" i="14"/>
  <c r="O70" i="14"/>
  <c r="Q70" i="14"/>
  <c r="P69" i="14"/>
  <c r="O69" i="14"/>
  <c r="Q69" i="14"/>
  <c r="P68" i="14"/>
  <c r="O68" i="14"/>
  <c r="Q68" i="14"/>
  <c r="P67" i="14"/>
  <c r="O67" i="14"/>
  <c r="Q67" i="14"/>
  <c r="P66" i="14"/>
  <c r="O66" i="14"/>
  <c r="Q66" i="14"/>
  <c r="P65" i="14"/>
  <c r="O65" i="14"/>
  <c r="Q65" i="14"/>
  <c r="P64" i="14"/>
  <c r="O64" i="14"/>
  <c r="Q64" i="14"/>
  <c r="P63" i="14"/>
  <c r="O63" i="14"/>
  <c r="Q63" i="14"/>
  <c r="P62" i="14"/>
  <c r="O62" i="14"/>
  <c r="Q62" i="14"/>
  <c r="P61" i="14"/>
  <c r="O61" i="14"/>
  <c r="Q61" i="14"/>
  <c r="P60" i="14"/>
  <c r="O60" i="14"/>
  <c r="Q60" i="14"/>
  <c r="P59" i="14"/>
  <c r="O59" i="14"/>
  <c r="Q59" i="14"/>
  <c r="P58" i="14"/>
  <c r="O58" i="14"/>
  <c r="Q58" i="14"/>
  <c r="P57" i="14"/>
  <c r="O57" i="14"/>
  <c r="Q57" i="14"/>
  <c r="Q56" i="14"/>
  <c r="P55" i="14"/>
  <c r="O55" i="14"/>
  <c r="Q55" i="14"/>
  <c r="P54" i="14"/>
  <c r="O54" i="14"/>
  <c r="Q54" i="14"/>
  <c r="P53" i="14"/>
  <c r="O53" i="14"/>
  <c r="Q53" i="14"/>
  <c r="P52" i="14"/>
  <c r="O52" i="14"/>
  <c r="Q52" i="14"/>
  <c r="P51" i="14"/>
  <c r="O51" i="14"/>
  <c r="Q51" i="14"/>
  <c r="P50" i="14"/>
  <c r="O50" i="14"/>
  <c r="Q50" i="14"/>
  <c r="P49" i="14"/>
  <c r="O49" i="14"/>
  <c r="Q49" i="14"/>
  <c r="P48" i="14"/>
  <c r="O48" i="14"/>
  <c r="Q48" i="14"/>
  <c r="P47" i="14"/>
  <c r="O47" i="14"/>
  <c r="Q47" i="14"/>
  <c r="P46" i="14"/>
  <c r="O46" i="14"/>
  <c r="Q46" i="14"/>
  <c r="P45" i="14"/>
  <c r="O45" i="14"/>
  <c r="Q45" i="14"/>
  <c r="P44" i="14"/>
  <c r="O44" i="14"/>
  <c r="Q44" i="14"/>
  <c r="P43" i="14"/>
  <c r="O43" i="14"/>
  <c r="Q43" i="14"/>
  <c r="P42" i="14"/>
  <c r="O42" i="14"/>
  <c r="Q42" i="14"/>
  <c r="P41" i="14"/>
  <c r="O41" i="14"/>
  <c r="Q41" i="14"/>
  <c r="P40" i="14"/>
  <c r="O40" i="14"/>
  <c r="Q40" i="14"/>
  <c r="P39" i="14"/>
  <c r="O39" i="14"/>
  <c r="Q39" i="14"/>
  <c r="P38" i="14"/>
  <c r="O38" i="14"/>
  <c r="Q38" i="14"/>
  <c r="P37" i="14"/>
  <c r="O37" i="14"/>
  <c r="Q37" i="14"/>
  <c r="P36" i="14"/>
  <c r="O36" i="14"/>
  <c r="Q36" i="14"/>
  <c r="P35" i="14"/>
  <c r="O35" i="14"/>
  <c r="Q35" i="14"/>
  <c r="P34" i="14"/>
  <c r="O34" i="14"/>
  <c r="Q34" i="14"/>
  <c r="P33" i="14"/>
  <c r="O33" i="14"/>
  <c r="Q33" i="14"/>
  <c r="P32" i="14"/>
  <c r="O32" i="14"/>
  <c r="Q32" i="14"/>
  <c r="P31" i="14"/>
  <c r="O31" i="14"/>
  <c r="Q31" i="14"/>
  <c r="P30" i="14"/>
  <c r="O30" i="14"/>
  <c r="Q30" i="14"/>
  <c r="P29" i="14"/>
  <c r="O29" i="14"/>
  <c r="Q29" i="14"/>
  <c r="P28" i="14"/>
  <c r="O28" i="14"/>
  <c r="Q28" i="14"/>
  <c r="P27" i="14"/>
  <c r="O27" i="14"/>
  <c r="Q27" i="14"/>
  <c r="P26" i="14"/>
  <c r="O26" i="14"/>
  <c r="Q26" i="14"/>
  <c r="P25" i="14"/>
  <c r="O25" i="14"/>
  <c r="Q25" i="14"/>
  <c r="P24" i="14"/>
  <c r="O24" i="14"/>
  <c r="Q24" i="14"/>
  <c r="P23" i="14"/>
  <c r="O23" i="14"/>
  <c r="Q23" i="14"/>
  <c r="P22" i="14"/>
  <c r="O22" i="14"/>
  <c r="Q22" i="14"/>
  <c r="P21" i="14"/>
  <c r="O21" i="14"/>
  <c r="Q21" i="14"/>
  <c r="P20" i="14"/>
  <c r="O20" i="14"/>
  <c r="Q20" i="14"/>
  <c r="P19" i="14"/>
  <c r="O19" i="14"/>
  <c r="Q19" i="14"/>
  <c r="P18" i="14"/>
  <c r="O18" i="14"/>
  <c r="Q18" i="14"/>
  <c r="P17" i="14"/>
  <c r="O17" i="14"/>
  <c r="Q17" i="14"/>
  <c r="P16" i="14"/>
  <c r="O16" i="14"/>
  <c r="Q16" i="14"/>
  <c r="P15" i="14"/>
  <c r="O15" i="14"/>
  <c r="Q15" i="14"/>
  <c r="P14" i="14"/>
  <c r="O14" i="14"/>
  <c r="Q14" i="14"/>
  <c r="P13" i="14"/>
  <c r="O13" i="14"/>
  <c r="Q13" i="14"/>
  <c r="P12" i="14"/>
  <c r="O12" i="14"/>
  <c r="Q12" i="14"/>
  <c r="P11" i="14"/>
  <c r="O11" i="14"/>
  <c r="Q11" i="14"/>
  <c r="P10" i="14"/>
  <c r="O10" i="14"/>
  <c r="Q10" i="14"/>
  <c r="P9" i="14"/>
  <c r="O9" i="14"/>
  <c r="Q9" i="14"/>
  <c r="P8" i="14"/>
  <c r="O8" i="14"/>
  <c r="Q8" i="14"/>
  <c r="P7" i="14"/>
  <c r="O7" i="14"/>
  <c r="Q7" i="14"/>
  <c r="P6" i="14"/>
  <c r="O6" i="14"/>
  <c r="Q6" i="14"/>
  <c r="P5" i="14"/>
  <c r="O5" i="14"/>
  <c r="Q5" i="14"/>
  <c r="O651" i="14"/>
  <c r="O683" i="14"/>
  <c r="P731" i="14"/>
  <c r="P759" i="14"/>
  <c r="Q563" i="14"/>
  <c r="O682" i="14"/>
  <c r="O552" i="14"/>
  <c r="O578" i="14"/>
  <c r="O593" i="14"/>
  <c r="Q597" i="14"/>
  <c r="Q627" i="14"/>
  <c r="Q580" i="14"/>
  <c r="Q591" i="14"/>
  <c r="O573" i="14"/>
  <c r="O737" i="14"/>
  <c r="P682" i="14"/>
  <c r="O699" i="14"/>
  <c r="O657" i="14"/>
  <c r="Q527" i="14"/>
  <c r="O664" i="14"/>
  <c r="O661" i="14"/>
  <c r="O560" i="14"/>
  <c r="Q566" i="14"/>
  <c r="P567" i="14"/>
  <c r="O531" i="14"/>
  <c r="Q544" i="14"/>
  <c r="Q545" i="14"/>
  <c r="P564" i="14"/>
  <c r="P586" i="14"/>
  <c r="Q589" i="14"/>
  <c r="P595" i="14"/>
  <c r="O601" i="14"/>
  <c r="Q615" i="14"/>
  <c r="O680" i="14"/>
  <c r="Q688" i="14"/>
  <c r="Q690" i="14"/>
  <c r="Q703" i="14"/>
  <c r="O707" i="14"/>
  <c r="P730" i="14"/>
  <c r="O528" i="14"/>
  <c r="O533" i="14"/>
  <c r="Q558" i="14"/>
  <c r="P569" i="14"/>
  <c r="Q592" i="14"/>
  <c r="Q601" i="14"/>
  <c r="Q612" i="14"/>
  <c r="P612" i="14"/>
  <c r="Q652" i="14"/>
  <c r="O715" i="14"/>
  <c r="Q728" i="14"/>
  <c r="P737" i="14"/>
  <c r="P749" i="14"/>
  <c r="P777" i="14"/>
  <c r="P626" i="14"/>
  <c r="P648" i="14"/>
  <c r="O692" i="14"/>
  <c r="O721" i="14"/>
  <c r="P756" i="14"/>
  <c r="P534" i="14"/>
  <c r="O548" i="14"/>
  <c r="O572" i="14"/>
  <c r="O549" i="14"/>
  <c r="Q526" i="14"/>
  <c r="O532" i="14"/>
  <c r="P544" i="14"/>
  <c r="P559" i="14"/>
  <c r="O564" i="14"/>
  <c r="P575" i="14"/>
  <c r="Q714" i="14"/>
  <c r="P552" i="14"/>
  <c r="P553" i="14"/>
  <c r="Q570" i="14"/>
  <c r="P572" i="14"/>
  <c r="Q720" i="14"/>
  <c r="P659" i="14"/>
  <c r="O677" i="14"/>
  <c r="P689" i="14"/>
  <c r="P691" i="14"/>
  <c r="P699" i="14"/>
  <c r="P705" i="14"/>
  <c r="P707" i="14"/>
  <c r="P715" i="14"/>
  <c r="P727" i="14"/>
  <c r="P738" i="14"/>
  <c r="O751" i="14"/>
  <c r="Q764" i="14"/>
  <c r="P653" i="14"/>
  <c r="P669" i="14"/>
  <c r="P709" i="14"/>
  <c r="O723" i="14"/>
  <c r="O725" i="14"/>
  <c r="O748" i="14"/>
  <c r="P751" i="14"/>
  <c r="Q767" i="14"/>
  <c r="Q648" i="14"/>
  <c r="O662" i="14"/>
  <c r="P665" i="14"/>
  <c r="Q685" i="14"/>
  <c r="O695" i="14"/>
  <c r="P704" i="14"/>
  <c r="P719" i="14"/>
  <c r="O731" i="14"/>
  <c r="Q736" i="14"/>
  <c r="O747" i="14"/>
  <c r="Q749" i="14"/>
  <c r="Q755" i="14"/>
  <c r="O766" i="14"/>
  <c r="Q778" i="14"/>
  <c r="P599" i="14"/>
  <c r="O525" i="14"/>
  <c r="P525" i="14"/>
  <c r="O626" i="14"/>
  <c r="Q525" i="14"/>
  <c r="Q541" i="14"/>
  <c r="P596" i="14"/>
  <c r="Q639" i="14"/>
  <c r="P734" i="14"/>
  <c r="Q750" i="14"/>
  <c r="Q618" i="14"/>
  <c r="Q549" i="14"/>
  <c r="O663" i="14"/>
  <c r="P663" i="14"/>
  <c r="O757" i="14"/>
  <c r="P531" i="14"/>
  <c r="Q533" i="14"/>
  <c r="Q565" i="14"/>
  <c r="P578" i="14"/>
  <c r="Q590" i="14"/>
  <c r="O623" i="14"/>
  <c r="Q698" i="14"/>
  <c r="P718" i="14"/>
  <c r="P634" i="14"/>
  <c r="P666" i="14"/>
  <c r="O750" i="14"/>
  <c r="P557" i="14"/>
  <c r="P573" i="14"/>
  <c r="Q602" i="14"/>
  <c r="P662" i="14"/>
  <c r="P694" i="14"/>
  <c r="Q625" i="14"/>
  <c r="O627" i="14"/>
  <c r="P668" i="14"/>
  <c r="O702" i="14"/>
  <c r="Q733" i="14"/>
  <c r="O765" i="14"/>
  <c r="O687" i="14"/>
  <c r="O688" i="14"/>
  <c r="O698" i="14"/>
  <c r="O714" i="14"/>
  <c r="O730" i="14"/>
  <c r="Q745" i="14"/>
  <c r="Q752" i="14"/>
  <c r="P795" i="14"/>
  <c r="O752" i="14"/>
  <c r="O789" i="14"/>
  <c r="P791" i="14"/>
  <c r="O797" i="14"/>
  <c r="O805" i="14"/>
  <c r="O821" i="14"/>
  <c r="O829" i="14"/>
  <c r="O803" i="14"/>
  <c r="O819" i="14"/>
  <c r="O827" i="14"/>
  <c r="A617" i="12"/>
  <c r="A616" i="12" s="1"/>
  <c r="A615" i="12" s="1"/>
  <c r="A614" i="12" s="1"/>
  <c r="A613" i="12" s="1"/>
  <c r="A612" i="12" s="1"/>
  <c r="A611" i="12" s="1"/>
  <c r="A610" i="12" s="1"/>
  <c r="A609" i="12" s="1"/>
  <c r="A608" i="12" s="1"/>
  <c r="A607" i="12" s="1"/>
  <c r="A606" i="12" s="1"/>
  <c r="A605" i="12" s="1"/>
  <c r="A604" i="12" s="1"/>
  <c r="A603" i="12" s="1"/>
  <c r="A602" i="12" s="1"/>
  <c r="A601" i="12" s="1"/>
  <c r="A600" i="12" s="1"/>
  <c r="A599" i="12" s="1"/>
  <c r="A598" i="12" s="1"/>
  <c r="A597" i="12" s="1"/>
  <c r="A596" i="12" s="1"/>
  <c r="A595" i="12" s="1"/>
  <c r="A594" i="12" s="1"/>
  <c r="A593" i="12" s="1"/>
  <c r="A592" i="12" s="1"/>
  <c r="A591" i="12" s="1"/>
  <c r="A590" i="12" s="1"/>
  <c r="A589" i="12" s="1"/>
  <c r="A588" i="12" s="1"/>
  <c r="A587" i="12" s="1"/>
  <c r="A586" i="12" s="1"/>
  <c r="A585" i="12" s="1"/>
  <c r="A584" i="12" s="1"/>
  <c r="A583" i="12" s="1"/>
  <c r="A582" i="12" s="1"/>
  <c r="A581" i="12" s="1"/>
  <c r="A580" i="12" s="1"/>
  <c r="A579" i="12" s="1"/>
  <c r="A578" i="12" s="1"/>
  <c r="A577" i="12" s="1"/>
  <c r="A576" i="12" s="1"/>
  <c r="A575" i="12" s="1"/>
  <c r="A574" i="12" s="1"/>
  <c r="A573" i="12" s="1"/>
  <c r="A572" i="12" s="1"/>
  <c r="A571" i="12" s="1"/>
  <c r="A570" i="12" s="1"/>
  <c r="A569" i="12" s="1"/>
  <c r="A568" i="12" s="1"/>
  <c r="A567" i="12" s="1"/>
  <c r="A566" i="12" s="1"/>
  <c r="A565" i="12" s="1"/>
  <c r="A564" i="12" s="1"/>
  <c r="A563" i="12" s="1"/>
  <c r="A562" i="12" s="1"/>
  <c r="A561" i="12" s="1"/>
  <c r="A560" i="12" s="1"/>
  <c r="A559" i="12" s="1"/>
  <c r="A558" i="12" s="1"/>
  <c r="A557" i="12" s="1"/>
  <c r="A556" i="12" s="1"/>
  <c r="A555" i="12" s="1"/>
  <c r="A554" i="12" s="1"/>
  <c r="A553" i="12" s="1"/>
  <c r="A552" i="12" s="1"/>
  <c r="A551" i="12" s="1"/>
  <c r="A550" i="12" s="1"/>
  <c r="A549" i="12" s="1"/>
  <c r="A548" i="12" s="1"/>
  <c r="A547" i="12" s="1"/>
  <c r="A546" i="12" s="1"/>
  <c r="A545" i="12" s="1"/>
  <c r="A544" i="12" s="1"/>
  <c r="A543" i="12" s="1"/>
  <c r="A542" i="12" s="1"/>
  <c r="A541" i="12" s="1"/>
  <c r="A540" i="12" s="1"/>
  <c r="A539" i="12" s="1"/>
  <c r="A538" i="12" s="1"/>
  <c r="A537" i="12" s="1"/>
  <c r="A536" i="12" s="1"/>
  <c r="A535" i="12" s="1"/>
  <c r="A534" i="12" s="1"/>
  <c r="A533" i="12" s="1"/>
  <c r="A532" i="12" s="1"/>
  <c r="A531" i="12" s="1"/>
  <c r="A530" i="12" s="1"/>
  <c r="A529" i="12" s="1"/>
  <c r="A528" i="12" s="1"/>
  <c r="A527" i="12" s="1"/>
  <c r="A526" i="12" s="1"/>
  <c r="A525" i="12" s="1"/>
  <c r="A524" i="12" s="1"/>
  <c r="A523" i="12" s="1"/>
  <c r="A522" i="12" s="1"/>
  <c r="A521" i="12" s="1"/>
  <c r="A520" i="12" s="1"/>
  <c r="A519" i="12" s="1"/>
  <c r="A518" i="12" s="1"/>
  <c r="A517" i="12" s="1"/>
  <c r="A516" i="12" s="1"/>
  <c r="A515" i="12" s="1"/>
  <c r="A514" i="12" s="1"/>
  <c r="A513" i="12" s="1"/>
  <c r="A512" i="12" s="1"/>
  <c r="A511" i="12" s="1"/>
  <c r="A510" i="12" s="1"/>
  <c r="A509" i="12" s="1"/>
  <c r="A508" i="12" s="1"/>
  <c r="A507" i="12" s="1"/>
  <c r="A506" i="12" s="1"/>
  <c r="A505" i="12" s="1"/>
  <c r="A504" i="12" s="1"/>
  <c r="A503" i="12" s="1"/>
  <c r="A502" i="12" s="1"/>
  <c r="A501" i="12" s="1"/>
  <c r="A500" i="12" s="1"/>
  <c r="A499" i="12" s="1"/>
  <c r="A498" i="12" s="1"/>
  <c r="A497" i="12" s="1"/>
  <c r="A496" i="12" s="1"/>
  <c r="A495" i="12" s="1"/>
  <c r="A494" i="12" s="1"/>
  <c r="A493" i="12" s="1"/>
  <c r="A492" i="12" s="1"/>
  <c r="A491" i="12" s="1"/>
  <c r="A490" i="12" s="1"/>
  <c r="A489" i="12" s="1"/>
  <c r="A488" i="12" s="1"/>
  <c r="A487" i="12" s="1"/>
  <c r="A486" i="12" s="1"/>
  <c r="A485" i="12" s="1"/>
  <c r="A484" i="12" s="1"/>
  <c r="A483" i="12" s="1"/>
  <c r="A482" i="12" s="1"/>
  <c r="A481" i="12" s="1"/>
  <c r="A480" i="12" s="1"/>
  <c r="A479" i="12" s="1"/>
  <c r="A478" i="12" s="1"/>
  <c r="A477" i="12" s="1"/>
  <c r="A476" i="12" s="1"/>
  <c r="A475" i="12" s="1"/>
  <c r="A474" i="12" s="1"/>
  <c r="A473" i="12" s="1"/>
  <c r="A472" i="12" s="1"/>
  <c r="A471" i="12" s="1"/>
  <c r="A470" i="12" s="1"/>
  <c r="A469" i="12" s="1"/>
  <c r="A468" i="12" s="1"/>
  <c r="A467" i="12" s="1"/>
  <c r="A466" i="12" s="1"/>
  <c r="A465" i="12" s="1"/>
  <c r="A464" i="12" s="1"/>
  <c r="A463" i="12" s="1"/>
  <c r="A462" i="12" s="1"/>
  <c r="A461" i="12" s="1"/>
  <c r="A460" i="12" s="1"/>
  <c r="A459" i="12" s="1"/>
  <c r="A458" i="12" s="1"/>
  <c r="A457" i="12" s="1"/>
  <c r="A456" i="12" s="1"/>
  <c r="A455" i="12" s="1"/>
  <c r="A454" i="12" s="1"/>
  <c r="A453" i="12" s="1"/>
  <c r="A452" i="12" s="1"/>
  <c r="A451" i="12" s="1"/>
  <c r="A450" i="12" s="1"/>
  <c r="A449" i="12" s="1"/>
  <c r="A448" i="12" s="1"/>
  <c r="A447" i="12" s="1"/>
  <c r="A446" i="12" s="1"/>
  <c r="A445" i="12" s="1"/>
  <c r="A444" i="12" s="1"/>
  <c r="A443" i="12" s="1"/>
  <c r="A442" i="12" s="1"/>
  <c r="A441" i="12" s="1"/>
  <c r="A440" i="12" s="1"/>
  <c r="A439" i="12" s="1"/>
  <c r="A438" i="12" s="1"/>
  <c r="A437" i="12" s="1"/>
  <c r="A436" i="12" s="1"/>
  <c r="A435" i="12" s="1"/>
  <c r="A434" i="12" s="1"/>
  <c r="A433" i="12" s="1"/>
  <c r="A432" i="12" s="1"/>
  <c r="A431" i="12" s="1"/>
  <c r="A430" i="12" s="1"/>
  <c r="A429" i="12" s="1"/>
  <c r="A428" i="12" s="1"/>
  <c r="A427" i="12" s="1"/>
  <c r="A426" i="12" s="1"/>
  <c r="A425" i="12" s="1"/>
  <c r="A424" i="12" s="1"/>
  <c r="A423" i="12" s="1"/>
  <c r="A422" i="12" s="1"/>
  <c r="A421" i="12" s="1"/>
  <c r="A420" i="12" s="1"/>
  <c r="A419" i="12" s="1"/>
  <c r="A418" i="12" s="1"/>
  <c r="A417" i="12" s="1"/>
  <c r="A416" i="12" s="1"/>
  <c r="A415" i="12" s="1"/>
  <c r="A414" i="12" s="1"/>
  <c r="A413" i="12" s="1"/>
  <c r="A412" i="12" s="1"/>
  <c r="A411" i="12" s="1"/>
  <c r="A410" i="12" s="1"/>
  <c r="A409" i="12" s="1"/>
  <c r="A408" i="12" s="1"/>
  <c r="A407" i="12" s="1"/>
  <c r="A406" i="12" s="1"/>
  <c r="A405" i="12" s="1"/>
  <c r="A404" i="12" s="1"/>
  <c r="A403" i="12" s="1"/>
  <c r="A402" i="12" s="1"/>
  <c r="A401" i="12" s="1"/>
  <c r="A400" i="12" s="1"/>
  <c r="A399" i="12" s="1"/>
  <c r="A398" i="12" s="1"/>
  <c r="A397" i="12" s="1"/>
  <c r="A396" i="12" s="1"/>
  <c r="A395" i="12" s="1"/>
  <c r="A394" i="12" s="1"/>
  <c r="A393" i="12" s="1"/>
  <c r="A392" i="12" s="1"/>
  <c r="A391" i="12" s="1"/>
  <c r="A390" i="12" s="1"/>
  <c r="A389" i="12" s="1"/>
  <c r="A388" i="12" s="1"/>
  <c r="A387" i="12" s="1"/>
  <c r="A386" i="12" s="1"/>
  <c r="A385" i="12" s="1"/>
  <c r="A384" i="12" s="1"/>
  <c r="A383" i="12" s="1"/>
  <c r="A382" i="12" s="1"/>
  <c r="A381" i="12" s="1"/>
  <c r="A380" i="12" s="1"/>
  <c r="A379" i="12" s="1"/>
  <c r="A378" i="12" s="1"/>
  <c r="A377" i="12" s="1"/>
  <c r="A376" i="12" s="1"/>
  <c r="A375" i="12" s="1"/>
  <c r="A374" i="12" s="1"/>
  <c r="A373" i="12" s="1"/>
  <c r="A372" i="12" s="1"/>
  <c r="A371" i="12" s="1"/>
  <c r="A370" i="12" s="1"/>
  <c r="A369" i="12" s="1"/>
  <c r="A368" i="12" s="1"/>
  <c r="A367" i="12" s="1"/>
  <c r="A366" i="12" s="1"/>
  <c r="A365" i="12" s="1"/>
  <c r="A364" i="12" s="1"/>
  <c r="A363" i="12" s="1"/>
  <c r="A362" i="12" s="1"/>
  <c r="A361" i="12" s="1"/>
  <c r="A360" i="12" s="1"/>
  <c r="A359" i="12" s="1"/>
  <c r="A358" i="12" s="1"/>
  <c r="A357" i="12" s="1"/>
  <c r="A356" i="12" s="1"/>
  <c r="A355" i="12" s="1"/>
  <c r="A354" i="12" s="1"/>
  <c r="A353" i="12" s="1"/>
  <c r="A352" i="12" s="1"/>
  <c r="A351" i="12" s="1"/>
  <c r="A350" i="12" s="1"/>
  <c r="A349" i="12" s="1"/>
  <c r="A348" i="12" s="1"/>
  <c r="A347" i="12" s="1"/>
  <c r="A346" i="12" s="1"/>
  <c r="A345" i="12" s="1"/>
  <c r="A344" i="12" s="1"/>
  <c r="A343" i="12" s="1"/>
  <c r="A342" i="12" s="1"/>
  <c r="A341" i="12" s="1"/>
  <c r="A340" i="12" s="1"/>
  <c r="A339" i="12" s="1"/>
  <c r="A338" i="12" s="1"/>
  <c r="A337" i="12" s="1"/>
  <c r="A336" i="12" s="1"/>
  <c r="A335" i="12" s="1"/>
  <c r="A334" i="12" s="1"/>
  <c r="A333" i="12" s="1"/>
  <c r="A332" i="12" s="1"/>
  <c r="A331" i="12" s="1"/>
  <c r="A330" i="12" s="1"/>
  <c r="A329" i="12" s="1"/>
  <c r="A328" i="12" s="1"/>
  <c r="A327" i="12" s="1"/>
  <c r="A326" i="12" s="1"/>
  <c r="A325" i="12" s="1"/>
  <c r="A324" i="12" s="1"/>
  <c r="A323" i="12" s="1"/>
  <c r="A322" i="12" s="1"/>
  <c r="A321" i="12" s="1"/>
  <c r="A320" i="12" s="1"/>
  <c r="A319" i="12" s="1"/>
  <c r="A318" i="12" s="1"/>
  <c r="A317" i="12" s="1"/>
  <c r="A316" i="12" s="1"/>
  <c r="A315" i="12" s="1"/>
  <c r="A314" i="12" s="1"/>
  <c r="A313" i="12" s="1"/>
  <c r="A312" i="12" s="1"/>
  <c r="A311" i="12" s="1"/>
  <c r="A310" i="12" s="1"/>
  <c r="A309" i="12" s="1"/>
  <c r="A308" i="12" s="1"/>
  <c r="A307" i="12" s="1"/>
  <c r="A306" i="12" s="1"/>
  <c r="A305" i="12" s="1"/>
  <c r="A304" i="12" s="1"/>
  <c r="A303" i="12" s="1"/>
  <c r="A302" i="12" s="1"/>
  <c r="A301" i="12" s="1"/>
  <c r="A300" i="12" s="1"/>
  <c r="A299" i="12" s="1"/>
  <c r="A298" i="12" s="1"/>
  <c r="A297" i="12" s="1"/>
  <c r="A296" i="12" s="1"/>
  <c r="A295" i="12" s="1"/>
  <c r="A294" i="12" s="1"/>
  <c r="A293" i="12" s="1"/>
  <c r="A292" i="12" s="1"/>
  <c r="A291" i="12" s="1"/>
  <c r="A290" i="12" s="1"/>
  <c r="A289" i="12" s="1"/>
  <c r="A288" i="12" s="1"/>
  <c r="A287" i="12" s="1"/>
  <c r="A286" i="12" s="1"/>
  <c r="A285" i="12" s="1"/>
  <c r="A284" i="12" s="1"/>
  <c r="A283" i="12" s="1"/>
  <c r="A282" i="12" s="1"/>
  <c r="A281" i="12" s="1"/>
  <c r="A280" i="12" s="1"/>
  <c r="A279" i="12" s="1"/>
  <c r="A278" i="12" s="1"/>
  <c r="A277" i="12" s="1"/>
  <c r="A276" i="12" s="1"/>
  <c r="A275" i="12" s="1"/>
  <c r="A274" i="12" s="1"/>
  <c r="A273" i="12" s="1"/>
  <c r="A272" i="12" s="1"/>
  <c r="A271" i="12" s="1"/>
  <c r="A270" i="12" s="1"/>
  <c r="A269" i="12" s="1"/>
  <c r="A268" i="12" s="1"/>
  <c r="A267" i="12" s="1"/>
  <c r="A266" i="12" s="1"/>
  <c r="A265" i="12" s="1"/>
  <c r="A264" i="12" s="1"/>
  <c r="A263" i="12" s="1"/>
  <c r="A262" i="12" s="1"/>
  <c r="A261" i="12" s="1"/>
  <c r="A260" i="12" s="1"/>
  <c r="A259" i="12" s="1"/>
  <c r="A258" i="12" s="1"/>
  <c r="A257" i="12" s="1"/>
  <c r="A256" i="12" s="1"/>
  <c r="A255" i="12" s="1"/>
  <c r="A254" i="12" s="1"/>
  <c r="A253" i="12" s="1"/>
  <c r="A252" i="12" s="1"/>
  <c r="A251" i="12" s="1"/>
  <c r="A250" i="12" s="1"/>
  <c r="A249" i="12" s="1"/>
  <c r="A248" i="12" s="1"/>
  <c r="A247" i="12" s="1"/>
  <c r="A246" i="12" s="1"/>
  <c r="A245" i="12" s="1"/>
  <c r="A244" i="12" s="1"/>
  <c r="A243" i="12" s="1"/>
  <c r="A242" i="12" s="1"/>
  <c r="A241" i="12" s="1"/>
  <c r="A240" i="12" s="1"/>
  <c r="A239" i="12" s="1"/>
  <c r="A238" i="12" s="1"/>
  <c r="A237" i="12" s="1"/>
  <c r="A236" i="12" s="1"/>
  <c r="A235" i="12" s="1"/>
  <c r="A234" i="12" s="1"/>
  <c r="A233" i="12" s="1"/>
  <c r="A232" i="12" s="1"/>
  <c r="A231" i="12" s="1"/>
  <c r="A230" i="12" s="1"/>
  <c r="A229" i="12" s="1"/>
  <c r="A228" i="12" s="1"/>
  <c r="A227" i="12" s="1"/>
  <c r="A226" i="12" s="1"/>
  <c r="A225" i="12" s="1"/>
  <c r="A224" i="12" s="1"/>
  <c r="A223" i="12" s="1"/>
  <c r="A222" i="12" s="1"/>
  <c r="A221" i="12" s="1"/>
  <c r="A220" i="12" s="1"/>
  <c r="A219" i="12" s="1"/>
  <c r="A218" i="12" s="1"/>
  <c r="A217" i="12" s="1"/>
  <c r="A216" i="12" s="1"/>
  <c r="A215" i="12" s="1"/>
  <c r="A214" i="12" s="1"/>
  <c r="A213" i="12" s="1"/>
  <c r="A212" i="12" s="1"/>
  <c r="A211" i="12" s="1"/>
  <c r="A210" i="12" s="1"/>
  <c r="A209" i="12" s="1"/>
  <c r="A208" i="12" s="1"/>
  <c r="A207" i="12" s="1"/>
  <c r="A206" i="12" s="1"/>
  <c r="A205" i="12" s="1"/>
  <c r="A204" i="12" s="1"/>
  <c r="A203" i="12" s="1"/>
  <c r="A202" i="12" s="1"/>
  <c r="A201" i="12" s="1"/>
  <c r="A200" i="12" s="1"/>
  <c r="A199" i="12" s="1"/>
  <c r="A198" i="12" s="1"/>
  <c r="A197" i="12" s="1"/>
  <c r="A196" i="12" s="1"/>
  <c r="A195" i="12" s="1"/>
  <c r="A194" i="12" s="1"/>
  <c r="A193" i="12" s="1"/>
  <c r="A192" i="12" s="1"/>
  <c r="A191" i="12" s="1"/>
  <c r="A190" i="12" s="1"/>
  <c r="A189" i="12" s="1"/>
  <c r="A188" i="12" s="1"/>
  <c r="A187" i="12" s="1"/>
  <c r="A186" i="12" s="1"/>
  <c r="A185" i="12" s="1"/>
  <c r="A184" i="12" s="1"/>
  <c r="A183" i="12" s="1"/>
  <c r="A182" i="12" s="1"/>
  <c r="A181" i="12" s="1"/>
  <c r="A180" i="12" s="1"/>
  <c r="A179" i="12" s="1"/>
  <c r="A178" i="12" s="1"/>
  <c r="A177" i="12" s="1"/>
  <c r="A176" i="12" s="1"/>
  <c r="A175" i="12" s="1"/>
  <c r="A174" i="12" s="1"/>
  <c r="A173" i="12" s="1"/>
  <c r="A172" i="12" s="1"/>
  <c r="A171" i="12" s="1"/>
  <c r="A170" i="12" s="1"/>
  <c r="A169" i="12" s="1"/>
  <c r="A168" i="12" s="1"/>
  <c r="A167" i="12" s="1"/>
  <c r="A166" i="12" s="1"/>
  <c r="A165" i="12" s="1"/>
  <c r="A164" i="12" s="1"/>
  <c r="A163" i="12" s="1"/>
  <c r="A162" i="12" s="1"/>
  <c r="A161" i="12" s="1"/>
  <c r="A160" i="12" s="1"/>
  <c r="A159" i="12" s="1"/>
  <c r="A158" i="12" s="1"/>
  <c r="A157" i="12" s="1"/>
  <c r="A156" i="12" s="1"/>
  <c r="A155" i="12" s="1"/>
  <c r="A154" i="12" s="1"/>
  <c r="A153" i="12" s="1"/>
  <c r="A152" i="12" s="1"/>
  <c r="A151" i="12" s="1"/>
  <c r="A150" i="12" s="1"/>
  <c r="A149" i="12" s="1"/>
  <c r="A148" i="12" s="1"/>
  <c r="A147" i="12" s="1"/>
  <c r="A146" i="12" s="1"/>
  <c r="A145" i="12" s="1"/>
  <c r="A144" i="12" s="1"/>
  <c r="A143" i="12" s="1"/>
  <c r="A142" i="12" s="1"/>
  <c r="A141" i="12" s="1"/>
  <c r="A140" i="12" s="1"/>
  <c r="A139" i="12" s="1"/>
  <c r="A138" i="12" s="1"/>
  <c r="A137" i="12" s="1"/>
  <c r="A136" i="12" s="1"/>
  <c r="A135" i="12" s="1"/>
  <c r="A134" i="12" s="1"/>
  <c r="A133" i="12" s="1"/>
  <c r="A132" i="12" s="1"/>
  <c r="A131" i="12" s="1"/>
  <c r="A130" i="12" s="1"/>
  <c r="A129" i="12" s="1"/>
  <c r="A128" i="12" s="1"/>
  <c r="A127" i="12" s="1"/>
  <c r="A126" i="12" s="1"/>
  <c r="A125" i="12" s="1"/>
  <c r="A124" i="12" s="1"/>
  <c r="A123" i="12" s="1"/>
  <c r="A122" i="12" s="1"/>
  <c r="A121" i="12" s="1"/>
  <c r="A120" i="12" s="1"/>
  <c r="A119" i="12" s="1"/>
  <c r="A118" i="12" s="1"/>
  <c r="A117" i="12" s="1"/>
  <c r="A116" i="12" s="1"/>
  <c r="A115" i="12" s="1"/>
  <c r="A114" i="12" s="1"/>
  <c r="A113" i="12" s="1"/>
  <c r="A112" i="12" s="1"/>
  <c r="A111" i="12" s="1"/>
  <c r="A110" i="12" s="1"/>
  <c r="A109" i="12" s="1"/>
  <c r="A108" i="12" s="1"/>
  <c r="A107" i="12" s="1"/>
  <c r="A106" i="12" s="1"/>
  <c r="A105" i="12" s="1"/>
  <c r="A104" i="12" s="1"/>
  <c r="A103" i="12" s="1"/>
  <c r="A102" i="12" s="1"/>
  <c r="A101" i="12" s="1"/>
  <c r="A100" i="12" s="1"/>
  <c r="A99" i="12" s="1"/>
  <c r="A98" i="12" s="1"/>
  <c r="A97" i="12" s="1"/>
  <c r="A96" i="12" s="1"/>
  <c r="A95" i="12" s="1"/>
  <c r="A94" i="12" s="1"/>
  <c r="A93" i="12" s="1"/>
  <c r="A92" i="12" s="1"/>
  <c r="A91" i="12" s="1"/>
  <c r="A90" i="12" s="1"/>
  <c r="A89" i="12" s="1"/>
  <c r="A88" i="12" s="1"/>
  <c r="A87" i="12" s="1"/>
  <c r="A86" i="12" s="1"/>
  <c r="A85" i="12" s="1"/>
  <c r="A84" i="12" s="1"/>
  <c r="A83" i="12" s="1"/>
  <c r="A82" i="12" s="1"/>
  <c r="A81" i="12" s="1"/>
  <c r="A80" i="12" s="1"/>
  <c r="A79" i="12" s="1"/>
  <c r="A78" i="12" s="1"/>
  <c r="A77" i="12" s="1"/>
  <c r="A76" i="12" s="1"/>
  <c r="A75" i="12" s="1"/>
  <c r="A74" i="12" s="1"/>
  <c r="A73" i="12" s="1"/>
  <c r="A72" i="12" s="1"/>
  <c r="A71" i="12" s="1"/>
  <c r="A70" i="12" s="1"/>
  <c r="A69" i="12" s="1"/>
  <c r="A68" i="12" s="1"/>
  <c r="A67" i="12" s="1"/>
  <c r="A66" i="12" s="1"/>
  <c r="A65" i="12" s="1"/>
  <c r="A64" i="12" s="1"/>
  <c r="A63" i="12" s="1"/>
  <c r="A62" i="12" s="1"/>
  <c r="A61" i="12" s="1"/>
  <c r="A60" i="12" s="1"/>
  <c r="A59" i="12" s="1"/>
  <c r="A58" i="12" s="1"/>
  <c r="A57" i="12" s="1"/>
  <c r="A56" i="12" s="1"/>
  <c r="A55" i="12" s="1"/>
  <c r="A54" i="12" s="1"/>
  <c r="A53" i="12" s="1"/>
  <c r="A52" i="12" s="1"/>
  <c r="A51" i="12" s="1"/>
  <c r="A50" i="12" s="1"/>
  <c r="A49" i="12" s="1"/>
  <c r="A48" i="12" s="1"/>
  <c r="A47" i="12" s="1"/>
  <c r="A46" i="12" s="1"/>
  <c r="A45" i="12" s="1"/>
  <c r="A44" i="12" s="1"/>
  <c r="A43" i="12" s="1"/>
  <c r="A42" i="12" s="1"/>
  <c r="A41" i="12" s="1"/>
  <c r="A40" i="12" s="1"/>
  <c r="A39" i="12" s="1"/>
  <c r="A38" i="12" s="1"/>
  <c r="A37" i="12" s="1"/>
  <c r="A36" i="12" s="1"/>
  <c r="A35" i="12" s="1"/>
  <c r="A34" i="12" s="1"/>
  <c r="A33" i="12" s="1"/>
  <c r="A32" i="12" s="1"/>
  <c r="A31" i="12" s="1"/>
  <c r="A30" i="12" s="1"/>
  <c r="A29" i="12" s="1"/>
  <c r="A28" i="12" s="1"/>
  <c r="A27" i="12" s="1"/>
  <c r="A26" i="12" s="1"/>
  <c r="A25" i="12" s="1"/>
  <c r="A24" i="12" s="1"/>
  <c r="A23" i="12" s="1"/>
  <c r="A22" i="12" s="1"/>
  <c r="A21" i="12" s="1"/>
  <c r="A20" i="12" s="1"/>
  <c r="A19" i="12" s="1"/>
  <c r="A18" i="12" s="1"/>
  <c r="A17" i="12" s="1"/>
  <c r="A16" i="12" s="1"/>
  <c r="A15" i="12" s="1"/>
  <c r="A14" i="12" s="1"/>
  <c r="A13" i="12" s="1"/>
  <c r="A12" i="12" s="1"/>
  <c r="A11" i="12" s="1"/>
  <c r="A10" i="12" s="1"/>
  <c r="A9" i="12" s="1"/>
  <c r="A8" i="12" s="1"/>
  <c r="A7" i="12" s="1"/>
  <c r="A6" i="12" s="1"/>
  <c r="A5" i="12" s="1"/>
  <c r="A619" i="12"/>
  <c r="A618" i="12" s="1"/>
  <c r="A621" i="12"/>
  <c r="A622" i="12" s="1"/>
  <c r="A623" i="12" s="1"/>
  <c r="A624" i="12" s="1"/>
  <c r="A625" i="12" s="1"/>
  <c r="A626" i="12" s="1"/>
  <c r="A627" i="12" s="1"/>
  <c r="A628" i="12" s="1"/>
  <c r="A629" i="12" s="1"/>
  <c r="A630" i="12" s="1"/>
  <c r="A631" i="12" s="1"/>
  <c r="A632" i="12" s="1"/>
  <c r="A633" i="12" s="1"/>
  <c r="A634" i="12" s="1"/>
  <c r="A635" i="12" s="1"/>
  <c r="A636" i="12" s="1"/>
  <c r="A637" i="12" s="1"/>
  <c r="A638" i="12" s="1"/>
  <c r="A639" i="12" s="1"/>
  <c r="A640" i="12" s="1"/>
  <c r="A641" i="12" s="1"/>
  <c r="A642" i="12" s="1"/>
  <c r="A643" i="12" s="1"/>
  <c r="A644" i="12" s="1"/>
  <c r="A645" i="12" s="1"/>
  <c r="A646" i="12" s="1"/>
  <c r="A647" i="12" s="1"/>
  <c r="A648" i="12" s="1"/>
  <c r="A649" i="12" s="1"/>
  <c r="A650" i="12" s="1"/>
  <c r="A651" i="12" s="1"/>
  <c r="A652" i="12" s="1"/>
  <c r="A653" i="12" s="1"/>
  <c r="A654" i="12" s="1"/>
  <c r="A655" i="12" s="1"/>
  <c r="A656" i="12" s="1"/>
  <c r="A657" i="12" s="1"/>
  <c r="A658" i="12" s="1"/>
  <c r="A659" i="12" s="1"/>
  <c r="A660" i="12" s="1"/>
  <c r="A661" i="12" s="1"/>
  <c r="A662" i="12" s="1"/>
  <c r="A663" i="12" s="1"/>
  <c r="A664" i="12" s="1"/>
  <c r="A665" i="12" s="1"/>
  <c r="A666" i="12" s="1"/>
  <c r="A667" i="12" s="1"/>
  <c r="A668" i="12" s="1"/>
  <c r="A669" i="12" s="1"/>
  <c r="A670" i="12" s="1"/>
  <c r="A671" i="12" s="1"/>
  <c r="A672" i="12" s="1"/>
  <c r="A673" i="12" s="1"/>
  <c r="A674" i="12" s="1"/>
  <c r="A675" i="12" s="1"/>
  <c r="A676" i="12" s="1"/>
  <c r="A677" i="12" s="1"/>
  <c r="A678" i="12" s="1"/>
  <c r="A679" i="12" s="1"/>
  <c r="A680" i="12" s="1"/>
  <c r="A681" i="12" s="1"/>
  <c r="A682" i="12" s="1"/>
  <c r="A683" i="12" s="1"/>
  <c r="A684" i="12" s="1"/>
  <c r="A685" i="12" s="1"/>
  <c r="A686" i="12" s="1"/>
  <c r="A687" i="12" s="1"/>
  <c r="A688" i="12" s="1"/>
  <c r="A689" i="12" s="1"/>
  <c r="A690" i="12" s="1"/>
  <c r="A691" i="12" s="1"/>
  <c r="A692" i="12" s="1"/>
  <c r="A693" i="12" s="1"/>
  <c r="A694" i="12" s="1"/>
  <c r="A695" i="12" s="1"/>
  <c r="A696" i="12" s="1"/>
  <c r="A697" i="12" s="1"/>
  <c r="A698" i="12" s="1"/>
  <c r="A699" i="12" s="1"/>
  <c r="A700" i="12" s="1"/>
  <c r="A701" i="12" s="1"/>
  <c r="A702" i="12" s="1"/>
  <c r="A703" i="12" s="1"/>
  <c r="A704" i="12" s="1"/>
  <c r="A705" i="12" s="1"/>
  <c r="A706" i="12" s="1"/>
  <c r="A707" i="12" s="1"/>
  <c r="A708" i="12" s="1"/>
  <c r="A709" i="12" s="1"/>
  <c r="A710" i="12" s="1"/>
  <c r="A711" i="12" s="1"/>
  <c r="A712" i="12" s="1"/>
  <c r="A713" i="12" s="1"/>
  <c r="A714" i="12" s="1"/>
  <c r="A715" i="12" s="1"/>
  <c r="A716" i="12" s="1"/>
  <c r="A717" i="12" s="1"/>
  <c r="A718" i="12" s="1"/>
  <c r="A719" i="12" s="1"/>
  <c r="A720" i="12" s="1"/>
  <c r="A721" i="12" s="1"/>
  <c r="A722" i="12" s="1"/>
  <c r="A723" i="12" s="1"/>
  <c r="A724" i="12" s="1"/>
  <c r="A725" i="12" s="1"/>
  <c r="A726" i="12" s="1"/>
  <c r="A727" i="12" s="1"/>
  <c r="A728" i="12" s="1"/>
  <c r="A729" i="12" s="1"/>
  <c r="A730" i="12" s="1"/>
  <c r="A731" i="12" s="1"/>
  <c r="A732" i="12" s="1"/>
  <c r="A733" i="12" s="1"/>
  <c r="A734" i="12" s="1"/>
  <c r="A735" i="12" s="1"/>
  <c r="A736" i="12" s="1"/>
  <c r="A737" i="12" s="1"/>
  <c r="A738" i="12" s="1"/>
  <c r="A739" i="12" s="1"/>
  <c r="A740" i="12" s="1"/>
  <c r="A741" i="12" s="1"/>
  <c r="A742" i="12" s="1"/>
  <c r="A743" i="12" s="1"/>
  <c r="A744" i="12" s="1"/>
  <c r="A745" i="12" s="1"/>
  <c r="A746" i="12" s="1"/>
  <c r="A747" i="12" s="1"/>
  <c r="A748" i="12" s="1"/>
  <c r="A749" i="12" s="1"/>
  <c r="A750" i="12" s="1"/>
  <c r="A751" i="12" s="1"/>
  <c r="A752" i="12" s="1"/>
  <c r="A753" i="12" s="1"/>
  <c r="A754" i="12" s="1"/>
  <c r="A755" i="12" s="1"/>
  <c r="A756" i="12" s="1"/>
  <c r="A757" i="12" s="1"/>
  <c r="A758" i="12" s="1"/>
  <c r="A759" i="12" s="1"/>
  <c r="A760" i="12" s="1"/>
  <c r="A761" i="12" s="1"/>
  <c r="A762" i="12" s="1"/>
  <c r="A763" i="12" s="1"/>
  <c r="A764" i="12" s="1"/>
  <c r="A765" i="12" s="1"/>
  <c r="A766" i="12" s="1"/>
  <c r="A767" i="12" s="1"/>
  <c r="A768" i="12" s="1"/>
  <c r="A769" i="12" s="1"/>
  <c r="A770" i="12" s="1"/>
  <c r="A771" i="12" s="1"/>
  <c r="A772" i="12" s="1"/>
  <c r="A773" i="12" s="1"/>
  <c r="A774" i="12" s="1"/>
  <c r="A775" i="12" s="1"/>
  <c r="A776" i="12" s="1"/>
  <c r="A777" i="12" s="1"/>
  <c r="A778" i="12" s="1"/>
  <c r="A779" i="12" s="1"/>
  <c r="A780" i="12" s="1"/>
  <c r="A781" i="12" s="1"/>
  <c r="A782" i="12" s="1"/>
  <c r="A783" i="12" s="1"/>
  <c r="A784" i="12" s="1"/>
  <c r="A785" i="12" s="1"/>
  <c r="A786" i="12" s="1"/>
  <c r="A787" i="12" s="1"/>
  <c r="A788" i="12" s="1"/>
  <c r="A789" i="12" s="1"/>
  <c r="A790" i="12" s="1"/>
  <c r="A791" i="12" s="1"/>
  <c r="A792" i="12" s="1"/>
  <c r="A793" i="12" s="1"/>
  <c r="A794" i="12" s="1"/>
  <c r="A795" i="12" s="1"/>
  <c r="A796" i="12" s="1"/>
  <c r="A797" i="12" s="1"/>
  <c r="A798" i="12" s="1"/>
  <c r="A799" i="12" s="1"/>
  <c r="A800" i="12" s="1"/>
  <c r="A801" i="12" s="1"/>
  <c r="A802" i="12" s="1"/>
  <c r="A803" i="12" s="1"/>
  <c r="A804" i="12" s="1"/>
  <c r="A805" i="12" s="1"/>
  <c r="A806" i="12" s="1"/>
  <c r="A807" i="12" s="1"/>
  <c r="A808" i="12" s="1"/>
  <c r="A809" i="12" s="1"/>
  <c r="A810" i="12" s="1"/>
  <c r="A811" i="12" s="1"/>
  <c r="A812" i="12" s="1"/>
  <c r="A813" i="12" s="1"/>
  <c r="A814" i="12" s="1"/>
  <c r="A815" i="12" s="1"/>
  <c r="A816" i="12" s="1"/>
  <c r="A817" i="12" s="1"/>
  <c r="A818" i="12" s="1"/>
  <c r="A819" i="12" s="1"/>
  <c r="A820" i="12" s="1"/>
  <c r="A821" i="12" s="1"/>
  <c r="A822" i="12" s="1"/>
  <c r="A823" i="12" s="1"/>
  <c r="A824" i="12" s="1"/>
  <c r="A825" i="12" s="1"/>
  <c r="A826" i="12" s="1"/>
  <c r="A827" i="12" s="1"/>
  <c r="A828" i="12" s="1"/>
  <c r="A829" i="12" s="1"/>
  <c r="A830" i="12" s="1"/>
  <c r="A831" i="12" s="1"/>
  <c r="A832" i="12" s="1"/>
  <c r="A833" i="12" s="1"/>
  <c r="A834" i="12" s="1"/>
  <c r="A835" i="12" s="1"/>
  <c r="A836" i="12" s="1"/>
  <c r="A837" i="12" s="1"/>
  <c r="A838" i="12" s="1"/>
  <c r="A839" i="12" s="1"/>
  <c r="A840" i="12" s="1"/>
  <c r="A841" i="12" s="1"/>
  <c r="A842" i="12" s="1"/>
  <c r="A843" i="12" s="1"/>
  <c r="A844" i="12" s="1"/>
  <c r="A845" i="12" s="1"/>
  <c r="A846" i="12" s="1"/>
  <c r="A847" i="12" s="1"/>
  <c r="A848" i="12" s="1"/>
  <c r="A849" i="12" s="1"/>
  <c r="A850" i="12" s="1"/>
  <c r="A851" i="12" s="1"/>
  <c r="A852" i="12" s="1"/>
  <c r="A853" i="12" s="1"/>
  <c r="A854" i="12" s="1"/>
  <c r="A855" i="12" s="1"/>
  <c r="A856" i="12" s="1"/>
  <c r="A857" i="12" s="1"/>
  <c r="A858" i="12" s="1"/>
  <c r="A859" i="12" s="1"/>
  <c r="A860" i="12" s="1"/>
  <c r="A861" i="12" s="1"/>
  <c r="A862" i="12" s="1"/>
  <c r="A863" i="12" s="1"/>
  <c r="A864" i="12" s="1"/>
  <c r="A865" i="12" s="1"/>
  <c r="A866" i="12" s="1"/>
  <c r="A867" i="12" s="1"/>
  <c r="A868" i="12" s="1"/>
  <c r="A869" i="12" s="1"/>
  <c r="A870" i="12" s="1"/>
  <c r="A871" i="12" s="1"/>
  <c r="A872" i="12" s="1"/>
  <c r="A873" i="12" s="1"/>
  <c r="A874" i="12" s="1"/>
  <c r="A875" i="12" s="1"/>
  <c r="A876" i="12" s="1"/>
  <c r="A877" i="12" s="1"/>
  <c r="A878" i="12" s="1"/>
  <c r="A879" i="12" s="1"/>
  <c r="A880" i="12" s="1"/>
  <c r="A881" i="12" s="1"/>
  <c r="A882" i="12" s="1"/>
  <c r="A883" i="12" s="1"/>
  <c r="A884" i="12" s="1"/>
  <c r="A885" i="12" s="1"/>
  <c r="A886" i="12" s="1"/>
  <c r="A887" i="12" s="1"/>
  <c r="A888" i="12" s="1"/>
  <c r="A889" i="12" s="1"/>
  <c r="A890" i="12" s="1"/>
  <c r="A891" i="12" s="1"/>
  <c r="A892" i="12" s="1"/>
  <c r="A893" i="12" s="1"/>
  <c r="A894" i="12" s="1"/>
  <c r="A895" i="12" s="1"/>
  <c r="A896" i="12" s="1"/>
  <c r="A897" i="12" s="1"/>
  <c r="A898" i="12" s="1"/>
  <c r="A899" i="12" s="1"/>
  <c r="A900" i="12" s="1"/>
  <c r="A901" i="12" s="1"/>
  <c r="A902" i="12" s="1"/>
  <c r="A903" i="12" s="1"/>
  <c r="A904" i="12" s="1"/>
  <c r="A905" i="12" s="1"/>
  <c r="A906" i="12" s="1"/>
  <c r="A907" i="12" s="1"/>
  <c r="A908" i="12" s="1"/>
  <c r="A909" i="12" s="1"/>
  <c r="A910" i="12" s="1"/>
  <c r="A911" i="12" s="1"/>
  <c r="A912" i="12" s="1"/>
  <c r="A913" i="12" s="1"/>
  <c r="A914" i="12" s="1"/>
  <c r="A915" i="12" s="1"/>
  <c r="A916" i="12" s="1"/>
  <c r="A917" i="12" s="1"/>
  <c r="A918" i="12" s="1"/>
  <c r="A919" i="12" s="1"/>
  <c r="A920" i="12" s="1"/>
  <c r="A921" i="12" s="1"/>
  <c r="A922" i="12" s="1"/>
  <c r="A923" i="12" s="1"/>
  <c r="A924" i="12" s="1"/>
  <c r="A925" i="12" s="1"/>
  <c r="A926" i="12" s="1"/>
  <c r="A927" i="12" s="1"/>
  <c r="A928" i="12" s="1"/>
  <c r="A929" i="12" s="1"/>
  <c r="A930" i="12" s="1"/>
  <c r="A931" i="12" s="1"/>
  <c r="A932" i="12" s="1"/>
  <c r="A933" i="12" s="1"/>
  <c r="A934" i="12" s="1"/>
  <c r="A935" i="12" s="1"/>
  <c r="A936" i="12" s="1"/>
  <c r="A937" i="12" s="1"/>
  <c r="A938" i="12" s="1"/>
  <c r="A939" i="12" s="1"/>
  <c r="A940" i="12" s="1"/>
  <c r="A941" i="12" s="1"/>
  <c r="A942" i="12" s="1"/>
  <c r="A943" i="12" s="1"/>
  <c r="A944" i="12" s="1"/>
  <c r="A945" i="12" s="1"/>
  <c r="A946" i="12" s="1"/>
  <c r="A947" i="12" s="1"/>
  <c r="A948" i="12" s="1"/>
  <c r="A949" i="12" s="1"/>
  <c r="A950" i="12" s="1"/>
  <c r="A951" i="12" s="1"/>
  <c r="A952" i="12" s="1"/>
  <c r="A953" i="12" s="1"/>
  <c r="A954" i="12" s="1"/>
  <c r="A955" i="12" s="1"/>
  <c r="A956" i="12" s="1"/>
  <c r="A957" i="12" s="1"/>
  <c r="A958" i="12" s="1"/>
  <c r="A959" i="12" s="1"/>
  <c r="A960" i="12" s="1"/>
  <c r="A961" i="12" s="1"/>
  <c r="A962" i="12" s="1"/>
  <c r="A963" i="12" s="1"/>
  <c r="A964" i="12" s="1"/>
  <c r="A965" i="12" s="1"/>
  <c r="A966" i="12" s="1"/>
  <c r="A967" i="12" s="1"/>
  <c r="A968" i="12" s="1"/>
  <c r="A969" i="12" s="1"/>
  <c r="A970" i="12" s="1"/>
  <c r="A971" i="12" s="1"/>
  <c r="A972" i="12" s="1"/>
  <c r="A973" i="12" s="1"/>
  <c r="A974" i="12" s="1"/>
  <c r="A975" i="12" s="1"/>
  <c r="A976" i="12" s="1"/>
  <c r="A977" i="12" s="1"/>
  <c r="A978" i="12" s="1"/>
  <c r="A979" i="12" s="1"/>
  <c r="A980" i="12" s="1"/>
  <c r="A981" i="12" s="1"/>
  <c r="A982" i="12" s="1"/>
  <c r="A983" i="12" s="1"/>
  <c r="A984" i="12" s="1"/>
  <c r="A985" i="12" s="1"/>
  <c r="A986" i="12" s="1"/>
  <c r="A987" i="12" s="1"/>
  <c r="A988" i="12" s="1"/>
  <c r="A989" i="12" s="1"/>
  <c r="A990" i="12" s="1"/>
  <c r="A991" i="12" s="1"/>
  <c r="A992" i="12" s="1"/>
  <c r="A993" i="12" s="1"/>
  <c r="A994" i="12" s="1"/>
  <c r="A995" i="12" s="1"/>
  <c r="A996" i="12" s="1"/>
  <c r="A997" i="12" s="1"/>
  <c r="A998" i="12" s="1"/>
  <c r="A999" i="12" s="1"/>
  <c r="A1000" i="12" s="1"/>
  <c r="A1001" i="12" s="1"/>
  <c r="A1002" i="12" s="1"/>
  <c r="A1003" i="12" s="1"/>
  <c r="A1004" i="12" s="1"/>
  <c r="A1005" i="12" s="1"/>
  <c r="A1006" i="12" s="1"/>
  <c r="A1007" i="12" s="1"/>
  <c r="A1008" i="12" s="1"/>
  <c r="A1009" i="12" s="1"/>
  <c r="A1010" i="12" s="1"/>
  <c r="A1011" i="12" s="1"/>
  <c r="A1012" i="12" s="1"/>
  <c r="A1013" i="12" s="1"/>
  <c r="A1014" i="12" s="1"/>
  <c r="A1015" i="12" s="1"/>
  <c r="A1016" i="12" s="1"/>
  <c r="A1017" i="12" s="1"/>
  <c r="A1018" i="12" s="1"/>
  <c r="A1019" i="12" s="1"/>
  <c r="A1020" i="12" s="1"/>
  <c r="A1021" i="12" s="1"/>
  <c r="A1022" i="12" s="1"/>
  <c r="A1023" i="12" s="1"/>
  <c r="A1024" i="12" s="1"/>
  <c r="A1025" i="12" s="1"/>
  <c r="A1026" i="12" s="1"/>
  <c r="A1027" i="12" s="1"/>
  <c r="A1028" i="12" s="1"/>
  <c r="A1029" i="12" s="1"/>
  <c r="A1030" i="12" s="1"/>
  <c r="A1031" i="12" s="1"/>
  <c r="A1032" i="12" s="1"/>
  <c r="A1033" i="12" s="1"/>
  <c r="A1034" i="12" s="1"/>
  <c r="A1035" i="12" s="1"/>
  <c r="A1036" i="12" s="1"/>
  <c r="A1037" i="12" s="1"/>
  <c r="A1038" i="12" s="1"/>
  <c r="A1039" i="12" s="1"/>
  <c r="A1040" i="12" s="1"/>
  <c r="A1041" i="12" s="1"/>
  <c r="A1042" i="12" s="1"/>
  <c r="A1043" i="12" s="1"/>
  <c r="A1044" i="12" s="1"/>
  <c r="A1045" i="12" s="1"/>
  <c r="A1046" i="12" s="1"/>
  <c r="A1047" i="12" s="1"/>
  <c r="A1048" i="12" s="1"/>
  <c r="A1049" i="12" s="1"/>
  <c r="A1050" i="12" s="1"/>
  <c r="A1051" i="12" s="1"/>
  <c r="A1052" i="12" s="1"/>
  <c r="A1053" i="12" s="1"/>
  <c r="A1054" i="12" s="1"/>
  <c r="A1055" i="12" s="1"/>
  <c r="A1056" i="12" s="1"/>
  <c r="A1057" i="12" s="1"/>
  <c r="A1058" i="12" s="1"/>
  <c r="A1059" i="12" s="1"/>
  <c r="A1060" i="12" s="1"/>
  <c r="A1061" i="12" s="1"/>
  <c r="A1062" i="12" s="1"/>
  <c r="A1063" i="12" s="1"/>
  <c r="A1064" i="12" s="1"/>
  <c r="A1065" i="12" s="1"/>
  <c r="A1066" i="12" s="1"/>
  <c r="A1067" i="12" s="1"/>
  <c r="A1068" i="12" s="1"/>
  <c r="A1069" i="12" s="1"/>
  <c r="A1070" i="12" s="1"/>
  <c r="A1071" i="12" s="1"/>
  <c r="A1072" i="12" s="1"/>
  <c r="A1073" i="12" s="1"/>
  <c r="A1074" i="12" s="1"/>
  <c r="A1075" i="12" s="1"/>
  <c r="A1076" i="12" s="1"/>
  <c r="A1077" i="12" s="1"/>
  <c r="A1078" i="12" s="1"/>
  <c r="A1079" i="12" s="1"/>
  <c r="A1080" i="12" s="1"/>
  <c r="A1081" i="12" s="1"/>
  <c r="A1082" i="12" s="1"/>
  <c r="A1083" i="12" s="1"/>
  <c r="A1084" i="12" s="1"/>
  <c r="A1085" i="12" s="1"/>
  <c r="A1086" i="12" s="1"/>
  <c r="A1087" i="12" s="1"/>
  <c r="A1088" i="12" s="1"/>
  <c r="A1089" i="12" s="1"/>
  <c r="A1090" i="12" s="1"/>
  <c r="A1091" i="12" s="1"/>
  <c r="A1092" i="12" s="1"/>
  <c r="A1093" i="12" s="1"/>
  <c r="A1094" i="12" s="1"/>
  <c r="A1095" i="12" s="1"/>
  <c r="A1096" i="12" s="1"/>
  <c r="A1097" i="12" s="1"/>
  <c r="A1098" i="12" s="1"/>
  <c r="A1099" i="12" s="1"/>
  <c r="A1100" i="12" s="1"/>
  <c r="A1101" i="12" s="1"/>
  <c r="A1102" i="12" s="1"/>
  <c r="A1103" i="12" s="1"/>
  <c r="A1104" i="12" s="1"/>
  <c r="A1105" i="12" s="1"/>
  <c r="A1106" i="12" s="1"/>
  <c r="A1107" i="12" s="1"/>
  <c r="A1108" i="12" s="1"/>
  <c r="A1109" i="12" s="1"/>
  <c r="A1110" i="12" s="1"/>
  <c r="A1111" i="12" s="1"/>
  <c r="A1112" i="12" s="1"/>
  <c r="A1113" i="12" s="1"/>
  <c r="A1114" i="12" s="1"/>
  <c r="A1115" i="12" s="1"/>
  <c r="A1116" i="12" s="1"/>
  <c r="A1117" i="12" s="1"/>
  <c r="A1118" i="12" s="1"/>
  <c r="A1119" i="12" s="1"/>
  <c r="A1120" i="12" s="1"/>
  <c r="A1121" i="12" s="1"/>
  <c r="A1122" i="12" s="1"/>
  <c r="A1123" i="12" s="1"/>
  <c r="A1124" i="12" s="1"/>
  <c r="A1125" i="12" s="1"/>
  <c r="A1126" i="12" s="1"/>
  <c r="A1127" i="12" s="1"/>
  <c r="C6" i="11"/>
  <c r="D6" i="11" s="1"/>
  <c r="G6" i="11"/>
  <c r="C7" i="11"/>
  <c r="D7" i="11" s="1"/>
  <c r="G7" i="11"/>
  <c r="C8" i="11"/>
  <c r="D8" i="11" s="1"/>
  <c r="G8" i="11"/>
  <c r="C9" i="11"/>
  <c r="D9" i="11" s="1"/>
  <c r="G9" i="11"/>
  <c r="H9" i="11" s="1"/>
  <c r="C10" i="11"/>
  <c r="D10" i="11" s="1"/>
  <c r="G10" i="11"/>
  <c r="C11" i="11"/>
  <c r="D11" i="11" s="1"/>
  <c r="G11" i="11"/>
  <c r="C12" i="11"/>
  <c r="D12" i="11" s="1"/>
  <c r="G12" i="11"/>
  <c r="C13" i="11"/>
  <c r="D13" i="11" s="1"/>
  <c r="G13" i="11"/>
  <c r="C14" i="11"/>
  <c r="D14" i="11" s="1"/>
  <c r="G14" i="11"/>
  <c r="C15" i="11"/>
  <c r="D15" i="11" s="1"/>
  <c r="G15" i="11"/>
  <c r="C16" i="11"/>
  <c r="D16" i="11" s="1"/>
  <c r="G16" i="11"/>
  <c r="C17" i="11"/>
  <c r="D17" i="11" s="1"/>
  <c r="G17" i="11"/>
  <c r="C18" i="11"/>
  <c r="D18" i="11" s="1"/>
  <c r="G18" i="11"/>
  <c r="H18" i="11" s="1"/>
  <c r="C19" i="11"/>
  <c r="D19" i="11" s="1"/>
  <c r="G19" i="11"/>
  <c r="C20" i="11"/>
  <c r="D20" i="11" s="1"/>
  <c r="G20" i="11"/>
  <c r="C21" i="11"/>
  <c r="D21" i="11" s="1"/>
  <c r="G21" i="11"/>
  <c r="C22" i="11"/>
  <c r="D22" i="11" s="1"/>
  <c r="G22" i="11"/>
  <c r="H22" i="11" s="1"/>
  <c r="C23" i="11"/>
  <c r="D23" i="11" s="1"/>
  <c r="G23" i="11"/>
  <c r="C24" i="11"/>
  <c r="D24" i="11" s="1"/>
  <c r="G24" i="11"/>
  <c r="C25" i="11"/>
  <c r="D25" i="11" s="1"/>
  <c r="G25" i="11"/>
  <c r="C26" i="11"/>
  <c r="D26" i="11" s="1"/>
  <c r="G26" i="11"/>
  <c r="H26" i="11" s="1"/>
  <c r="C27" i="11"/>
  <c r="D27" i="11" s="1"/>
  <c r="G27" i="11"/>
  <c r="C28" i="11"/>
  <c r="D28" i="11" s="1"/>
  <c r="G28" i="11"/>
  <c r="C29" i="11"/>
  <c r="D29" i="11" s="1"/>
  <c r="G29" i="11"/>
  <c r="C30" i="11"/>
  <c r="D30" i="11" s="1"/>
  <c r="G30" i="11"/>
  <c r="C31" i="11"/>
  <c r="D31" i="11" s="1"/>
  <c r="G31" i="11"/>
  <c r="C32" i="11"/>
  <c r="D32" i="11" s="1"/>
  <c r="G32" i="11"/>
  <c r="C33" i="11"/>
  <c r="D33" i="11" s="1"/>
  <c r="G33" i="11"/>
  <c r="C34" i="11"/>
  <c r="D34" i="11" s="1"/>
  <c r="G34" i="11"/>
  <c r="C35" i="11"/>
  <c r="D35" i="11" s="1"/>
  <c r="G35" i="11"/>
  <c r="C36" i="11"/>
  <c r="D36" i="11" s="1"/>
  <c r="G36" i="11"/>
  <c r="C37" i="11"/>
  <c r="D37" i="11" s="1"/>
  <c r="G37" i="11"/>
  <c r="C38" i="11"/>
  <c r="D38" i="11" s="1"/>
  <c r="G38" i="11"/>
  <c r="C39" i="11"/>
  <c r="D39" i="11" s="1"/>
  <c r="G39" i="11"/>
  <c r="C40" i="11"/>
  <c r="D40" i="11" s="1"/>
  <c r="G40" i="11"/>
  <c r="C41" i="11"/>
  <c r="D41" i="11" s="1"/>
  <c r="G41" i="11"/>
  <c r="C42" i="11"/>
  <c r="D42" i="11" s="1"/>
  <c r="G42" i="11"/>
  <c r="C43" i="11"/>
  <c r="D43" i="11" s="1"/>
  <c r="G43" i="11"/>
  <c r="C44" i="11"/>
  <c r="D44" i="11" s="1"/>
  <c r="G44" i="11"/>
  <c r="C45" i="11"/>
  <c r="D45" i="11" s="1"/>
  <c r="G45" i="11"/>
  <c r="C46" i="11"/>
  <c r="D46" i="11" s="1"/>
  <c r="G46" i="11"/>
  <c r="C47" i="11"/>
  <c r="D47" i="11" s="1"/>
  <c r="G47" i="11"/>
  <c r="C48" i="11"/>
  <c r="D48" i="11" s="1"/>
  <c r="G48" i="11"/>
  <c r="C49" i="11"/>
  <c r="D49" i="11" s="1"/>
  <c r="G49" i="11"/>
  <c r="C50" i="11"/>
  <c r="D50" i="11" s="1"/>
  <c r="G50" i="11"/>
  <c r="C51" i="11"/>
  <c r="D51" i="11" s="1"/>
  <c r="G51" i="11"/>
  <c r="C52" i="11"/>
  <c r="D52" i="11" s="1"/>
  <c r="G52" i="11"/>
  <c r="C53" i="11"/>
  <c r="D53" i="11" s="1"/>
  <c r="G53" i="11"/>
  <c r="C54" i="11"/>
  <c r="D54" i="11" s="1"/>
  <c r="G54" i="11"/>
  <c r="C55" i="11"/>
  <c r="D55" i="11" s="1"/>
  <c r="G55" i="11"/>
  <c r="C56" i="11"/>
  <c r="D56" i="11" s="1"/>
  <c r="G56" i="11"/>
  <c r="C57" i="11"/>
  <c r="D57" i="11" s="1"/>
  <c r="G57" i="11"/>
  <c r="C58" i="11"/>
  <c r="D58" i="11" s="1"/>
  <c r="G58" i="11"/>
  <c r="C59" i="11"/>
  <c r="D59" i="11" s="1"/>
  <c r="G59" i="11"/>
  <c r="C60" i="11"/>
  <c r="D60" i="11" s="1"/>
  <c r="G60" i="11"/>
  <c r="C61" i="11"/>
  <c r="D61" i="11" s="1"/>
  <c r="G61" i="11"/>
  <c r="C62" i="11"/>
  <c r="D62" i="11" s="1"/>
  <c r="G62" i="11"/>
  <c r="C63" i="11"/>
  <c r="D63" i="11" s="1"/>
  <c r="G63" i="11"/>
  <c r="C64" i="11"/>
  <c r="D64" i="11" s="1"/>
  <c r="G64" i="11"/>
  <c r="C65" i="11"/>
  <c r="D65" i="11" s="1"/>
  <c r="G65" i="11"/>
  <c r="C66" i="11"/>
  <c r="D66" i="11" s="1"/>
  <c r="G66" i="11"/>
  <c r="C67" i="11"/>
  <c r="D67" i="11" s="1"/>
  <c r="G67" i="11"/>
  <c r="C68" i="11"/>
  <c r="D68" i="11" s="1"/>
  <c r="G68" i="11"/>
  <c r="C69" i="11"/>
  <c r="D69" i="11" s="1"/>
  <c r="G69" i="11"/>
  <c r="C70" i="11"/>
  <c r="D70" i="11" s="1"/>
  <c r="G70" i="11"/>
  <c r="C71" i="11"/>
  <c r="D71" i="11" s="1"/>
  <c r="G71" i="11"/>
  <c r="C72" i="11"/>
  <c r="D72" i="11" s="1"/>
  <c r="G72" i="11"/>
  <c r="C73" i="11"/>
  <c r="D73" i="11" s="1"/>
  <c r="G73" i="11"/>
  <c r="C74" i="11"/>
  <c r="D74" i="11" s="1"/>
  <c r="G74" i="11"/>
  <c r="C75" i="11"/>
  <c r="D75" i="11" s="1"/>
  <c r="G75" i="11"/>
  <c r="C76" i="11"/>
  <c r="D76" i="11" s="1"/>
  <c r="G76" i="11"/>
  <c r="C77" i="11"/>
  <c r="D77" i="11" s="1"/>
  <c r="G77" i="11"/>
  <c r="C78" i="11"/>
  <c r="D78" i="11" s="1"/>
  <c r="G78" i="11"/>
  <c r="C79" i="11"/>
  <c r="D79" i="11" s="1"/>
  <c r="G79" i="11"/>
  <c r="C80" i="11"/>
  <c r="D80" i="11" s="1"/>
  <c r="G80" i="11"/>
  <c r="C81" i="11"/>
  <c r="D81" i="11" s="1"/>
  <c r="G81" i="11"/>
  <c r="C82" i="11"/>
  <c r="D82" i="11" s="1"/>
  <c r="G82" i="11"/>
  <c r="C83" i="11"/>
  <c r="D83" i="11" s="1"/>
  <c r="G83" i="11"/>
  <c r="C84" i="11"/>
  <c r="D84" i="11" s="1"/>
  <c r="G84" i="11"/>
  <c r="C85" i="11"/>
  <c r="D85" i="11" s="1"/>
  <c r="G85" i="11"/>
  <c r="C86" i="11"/>
  <c r="D86" i="11" s="1"/>
  <c r="G86" i="11"/>
  <c r="C87" i="11"/>
  <c r="D87" i="11" s="1"/>
  <c r="G87" i="11"/>
  <c r="C88" i="11"/>
  <c r="D88" i="11" s="1"/>
  <c r="G88" i="11"/>
  <c r="C89" i="11"/>
  <c r="D89" i="11" s="1"/>
  <c r="G89" i="11"/>
  <c r="C90" i="11"/>
  <c r="D90" i="11" s="1"/>
  <c r="G90" i="11"/>
  <c r="C91" i="11"/>
  <c r="D91" i="11" s="1"/>
  <c r="G91" i="11"/>
  <c r="C92" i="11"/>
  <c r="D92" i="11" s="1"/>
  <c r="G92" i="11"/>
  <c r="C93" i="11"/>
  <c r="D93" i="11" s="1"/>
  <c r="G93" i="11"/>
  <c r="C94" i="11"/>
  <c r="D94" i="11" s="1"/>
  <c r="G94" i="11"/>
  <c r="C95" i="11"/>
  <c r="D95" i="11" s="1"/>
  <c r="G95" i="11"/>
  <c r="C96" i="11"/>
  <c r="D96" i="11" s="1"/>
  <c r="G96" i="11"/>
  <c r="C97" i="11"/>
  <c r="D97" i="11" s="1"/>
  <c r="G97" i="11"/>
  <c r="C98" i="11"/>
  <c r="D98" i="11" s="1"/>
  <c r="G98" i="11"/>
  <c r="C99" i="11"/>
  <c r="D99" i="11" s="1"/>
  <c r="G99" i="11"/>
  <c r="C100" i="11"/>
  <c r="D100" i="11" s="1"/>
  <c r="G100" i="11"/>
  <c r="C101" i="11"/>
  <c r="D101" i="11" s="1"/>
  <c r="G101" i="11"/>
  <c r="C102" i="11"/>
  <c r="D102" i="11" s="1"/>
  <c r="G102" i="11"/>
  <c r="C103" i="11"/>
  <c r="D103" i="11" s="1"/>
  <c r="G103" i="11"/>
  <c r="C104" i="11"/>
  <c r="D104" i="11" s="1"/>
  <c r="G104" i="11"/>
  <c r="C105" i="11"/>
  <c r="D105" i="11" s="1"/>
  <c r="G105" i="11"/>
  <c r="C106" i="11"/>
  <c r="D106" i="11" s="1"/>
  <c r="G106" i="11"/>
  <c r="C107" i="11"/>
  <c r="D107" i="11" s="1"/>
  <c r="G107" i="11"/>
  <c r="C108" i="11"/>
  <c r="D108" i="11" s="1"/>
  <c r="G108" i="11"/>
  <c r="C109" i="11"/>
  <c r="D109" i="11" s="1"/>
  <c r="G109" i="11"/>
  <c r="C110" i="11"/>
  <c r="D110" i="11" s="1"/>
  <c r="G110" i="11"/>
  <c r="C111" i="11"/>
  <c r="D111" i="11" s="1"/>
  <c r="G111" i="11"/>
  <c r="C112" i="11"/>
  <c r="D112" i="11" s="1"/>
  <c r="G112" i="11"/>
  <c r="C113" i="11"/>
  <c r="D113" i="11" s="1"/>
  <c r="G113" i="11"/>
  <c r="C114" i="11"/>
  <c r="D114" i="11" s="1"/>
  <c r="G114" i="11"/>
  <c r="C115" i="11"/>
  <c r="D115" i="11" s="1"/>
  <c r="G115" i="11"/>
  <c r="C116" i="11"/>
  <c r="D116" i="11" s="1"/>
  <c r="G116" i="11"/>
  <c r="C117" i="11"/>
  <c r="D117" i="11" s="1"/>
  <c r="G117" i="11"/>
  <c r="C118" i="11"/>
  <c r="D118" i="11" s="1"/>
  <c r="G118" i="11"/>
  <c r="C119" i="11"/>
  <c r="D119" i="11" s="1"/>
  <c r="G119" i="11"/>
  <c r="C120" i="11"/>
  <c r="D120" i="11" s="1"/>
  <c r="G120" i="11"/>
  <c r="C121" i="11"/>
  <c r="D121" i="11" s="1"/>
  <c r="G121" i="11"/>
  <c r="C122" i="11"/>
  <c r="D122" i="11" s="1"/>
  <c r="G122" i="11"/>
  <c r="C123" i="11"/>
  <c r="D123" i="11" s="1"/>
  <c r="G123" i="11"/>
  <c r="C124" i="11"/>
  <c r="D124" i="11" s="1"/>
  <c r="G124" i="11"/>
  <c r="C125" i="11"/>
  <c r="D125" i="11" s="1"/>
  <c r="G125" i="11"/>
  <c r="C126" i="11"/>
  <c r="D126" i="11" s="1"/>
  <c r="G126" i="11"/>
  <c r="C127" i="11"/>
  <c r="D127" i="11" s="1"/>
  <c r="G127" i="11"/>
  <c r="C128" i="11"/>
  <c r="D128" i="11" s="1"/>
  <c r="G128" i="11"/>
  <c r="C129" i="11"/>
  <c r="D129" i="11" s="1"/>
  <c r="G129" i="11"/>
  <c r="C130" i="11"/>
  <c r="D130" i="11" s="1"/>
  <c r="G130" i="11"/>
  <c r="C131" i="11"/>
  <c r="D131" i="11" s="1"/>
  <c r="G131" i="11"/>
  <c r="C132" i="11"/>
  <c r="D132" i="11" s="1"/>
  <c r="G132" i="11"/>
  <c r="C133" i="11"/>
  <c r="D133" i="11" s="1"/>
  <c r="G133" i="11"/>
  <c r="C134" i="11"/>
  <c r="D134" i="11" s="1"/>
  <c r="G134" i="11"/>
  <c r="C135" i="11"/>
  <c r="D135" i="11" s="1"/>
  <c r="G135" i="11"/>
  <c r="C136" i="11"/>
  <c r="D136" i="11" s="1"/>
  <c r="G136" i="11"/>
  <c r="C137" i="11"/>
  <c r="D137" i="11" s="1"/>
  <c r="G137" i="11"/>
  <c r="C138" i="11"/>
  <c r="D138" i="11" s="1"/>
  <c r="G138" i="11"/>
  <c r="C139" i="11"/>
  <c r="D139" i="11" s="1"/>
  <c r="G139" i="11"/>
  <c r="C140" i="11"/>
  <c r="D140" i="11" s="1"/>
  <c r="G140" i="11"/>
  <c r="C141" i="11"/>
  <c r="D141" i="11" s="1"/>
  <c r="G141" i="11"/>
  <c r="C142" i="11"/>
  <c r="D142" i="11" s="1"/>
  <c r="G142" i="11"/>
  <c r="C143" i="11"/>
  <c r="D143" i="11" s="1"/>
  <c r="G143" i="11"/>
  <c r="C144" i="11"/>
  <c r="D144" i="11" s="1"/>
  <c r="G144" i="11"/>
  <c r="C145" i="11"/>
  <c r="D145" i="11" s="1"/>
  <c r="G145" i="11"/>
  <c r="C146" i="11"/>
  <c r="D146" i="11" s="1"/>
  <c r="G146" i="11"/>
  <c r="C147" i="11"/>
  <c r="D147" i="11" s="1"/>
  <c r="G147" i="11"/>
  <c r="C148" i="11"/>
  <c r="D148" i="11" s="1"/>
  <c r="G148" i="11"/>
  <c r="C149" i="11"/>
  <c r="D149" i="11" s="1"/>
  <c r="G149" i="11"/>
  <c r="C150" i="11"/>
  <c r="D150" i="11" s="1"/>
  <c r="G150" i="11"/>
  <c r="C151" i="11"/>
  <c r="D151" i="11" s="1"/>
  <c r="G151" i="11"/>
  <c r="C152" i="11"/>
  <c r="D152" i="11" s="1"/>
  <c r="G152" i="11"/>
  <c r="C153" i="11"/>
  <c r="D153" i="11" s="1"/>
  <c r="G153" i="11"/>
  <c r="C154" i="11"/>
  <c r="D154" i="11" s="1"/>
  <c r="G154" i="11"/>
  <c r="C155" i="11"/>
  <c r="D155" i="11" s="1"/>
  <c r="G155" i="11"/>
  <c r="C156" i="11"/>
  <c r="D156" i="11" s="1"/>
  <c r="G156" i="11"/>
  <c r="C157" i="11"/>
  <c r="D157" i="11" s="1"/>
  <c r="G157" i="11"/>
  <c r="C158" i="11"/>
  <c r="D158" i="11" s="1"/>
  <c r="G158" i="11"/>
  <c r="C159" i="11"/>
  <c r="D159" i="11" s="1"/>
  <c r="G159" i="11"/>
  <c r="C160" i="11"/>
  <c r="D160" i="11" s="1"/>
  <c r="G160" i="11"/>
  <c r="C161" i="11"/>
  <c r="D161" i="11" s="1"/>
  <c r="G161" i="11"/>
  <c r="C162" i="11"/>
  <c r="D162" i="11" s="1"/>
  <c r="G162" i="11"/>
  <c r="C163" i="11"/>
  <c r="D163" i="11" s="1"/>
  <c r="G163" i="11"/>
  <c r="C164" i="11"/>
  <c r="D164" i="11" s="1"/>
  <c r="G164" i="11"/>
  <c r="C165" i="11"/>
  <c r="D165" i="11" s="1"/>
  <c r="G165" i="11"/>
  <c r="C166" i="11"/>
  <c r="D166" i="11" s="1"/>
  <c r="G166" i="11"/>
  <c r="C167" i="11"/>
  <c r="D167" i="11" s="1"/>
  <c r="G167" i="11"/>
  <c r="C168" i="11"/>
  <c r="D168" i="11" s="1"/>
  <c r="G168" i="11"/>
  <c r="C169" i="11"/>
  <c r="D169" i="11" s="1"/>
  <c r="G169" i="11"/>
  <c r="C170" i="11"/>
  <c r="D170" i="11" s="1"/>
  <c r="G170" i="11"/>
  <c r="C171" i="11"/>
  <c r="D171" i="11" s="1"/>
  <c r="G171" i="11"/>
  <c r="C172" i="11"/>
  <c r="D172" i="11" s="1"/>
  <c r="G172" i="11"/>
  <c r="C173" i="11"/>
  <c r="D173" i="11" s="1"/>
  <c r="G173" i="11"/>
  <c r="C174" i="11"/>
  <c r="D174" i="11" s="1"/>
  <c r="G174" i="11"/>
  <c r="C175" i="11"/>
  <c r="D175" i="11" s="1"/>
  <c r="G175" i="11"/>
  <c r="C176" i="11"/>
  <c r="D176" i="11" s="1"/>
  <c r="G176" i="11"/>
  <c r="C177" i="11"/>
  <c r="D177" i="11" s="1"/>
  <c r="G177" i="11"/>
  <c r="C178" i="11"/>
  <c r="D178" i="11" s="1"/>
  <c r="G178" i="11"/>
  <c r="C179" i="11"/>
  <c r="D179" i="11" s="1"/>
  <c r="G179" i="11"/>
  <c r="C180" i="11"/>
  <c r="D180" i="11" s="1"/>
  <c r="G180" i="11"/>
  <c r="C181" i="11"/>
  <c r="D181" i="11" s="1"/>
  <c r="G181" i="11"/>
  <c r="C182" i="11"/>
  <c r="D182" i="11" s="1"/>
  <c r="G182" i="11"/>
  <c r="C183" i="11"/>
  <c r="D183" i="11" s="1"/>
  <c r="G183" i="11"/>
  <c r="C184" i="11"/>
  <c r="D184" i="11" s="1"/>
  <c r="G184" i="11"/>
  <c r="C185" i="11"/>
  <c r="D185" i="11" s="1"/>
  <c r="G185" i="11"/>
  <c r="C186" i="11"/>
  <c r="D186" i="11" s="1"/>
  <c r="G186" i="11"/>
  <c r="C187" i="11"/>
  <c r="D187" i="11" s="1"/>
  <c r="G187" i="11"/>
  <c r="C188" i="11"/>
  <c r="D188" i="11" s="1"/>
  <c r="G188" i="11"/>
  <c r="C189" i="11"/>
  <c r="D189" i="11" s="1"/>
  <c r="G189" i="11"/>
  <c r="C190" i="11"/>
  <c r="D190" i="11" s="1"/>
  <c r="G190" i="11"/>
  <c r="C191" i="11"/>
  <c r="D191" i="11" s="1"/>
  <c r="G191" i="11"/>
  <c r="C192" i="11"/>
  <c r="D192" i="11" s="1"/>
  <c r="G192" i="11"/>
  <c r="C193" i="11"/>
  <c r="D193" i="11" s="1"/>
  <c r="G193" i="11"/>
  <c r="C194" i="11"/>
  <c r="D194" i="11" s="1"/>
  <c r="G194" i="11"/>
  <c r="C195" i="11"/>
  <c r="D195" i="11" s="1"/>
  <c r="G195" i="11"/>
  <c r="C196" i="11"/>
  <c r="D196" i="11" s="1"/>
  <c r="G196" i="11"/>
  <c r="C197" i="11"/>
  <c r="D197" i="11" s="1"/>
  <c r="G197" i="11"/>
  <c r="C198" i="11"/>
  <c r="D198" i="11" s="1"/>
  <c r="G198" i="11"/>
  <c r="C199" i="11"/>
  <c r="D199" i="11" s="1"/>
  <c r="G199" i="11"/>
  <c r="C200" i="11"/>
  <c r="D200" i="11" s="1"/>
  <c r="G200" i="11"/>
  <c r="C201" i="11"/>
  <c r="D201" i="11" s="1"/>
  <c r="G201" i="11"/>
  <c r="C202" i="11"/>
  <c r="D202" i="11" s="1"/>
  <c r="G202" i="11"/>
  <c r="C203" i="11"/>
  <c r="D203" i="11" s="1"/>
  <c r="G203" i="11"/>
  <c r="C204" i="11"/>
  <c r="D204" i="11" s="1"/>
  <c r="G204" i="11"/>
  <c r="C205" i="11"/>
  <c r="D205" i="11" s="1"/>
  <c r="G205" i="11"/>
  <c r="C206" i="11"/>
  <c r="D206" i="11" s="1"/>
  <c r="G206" i="11"/>
  <c r="C207" i="11"/>
  <c r="D207" i="11" s="1"/>
  <c r="G207" i="11"/>
  <c r="C208" i="11"/>
  <c r="D208" i="11" s="1"/>
  <c r="G208" i="11"/>
  <c r="C209" i="11"/>
  <c r="D209" i="11" s="1"/>
  <c r="G209" i="11"/>
  <c r="C210" i="11"/>
  <c r="D210" i="11" s="1"/>
  <c r="G210" i="11"/>
  <c r="C211" i="11"/>
  <c r="D211" i="11" s="1"/>
  <c r="G211" i="11"/>
  <c r="C212" i="11"/>
  <c r="D212" i="11" s="1"/>
  <c r="G212" i="11"/>
  <c r="C213" i="11"/>
  <c r="D213" i="11" s="1"/>
  <c r="G213" i="11"/>
  <c r="C214" i="11"/>
  <c r="D214" i="11" s="1"/>
  <c r="G214" i="11"/>
  <c r="C215" i="11"/>
  <c r="D215" i="11" s="1"/>
  <c r="G215" i="11"/>
  <c r="C216" i="11"/>
  <c r="D216" i="11" s="1"/>
  <c r="G216" i="11"/>
  <c r="C217" i="11"/>
  <c r="D217" i="11" s="1"/>
  <c r="G217" i="11"/>
  <c r="C218" i="11"/>
  <c r="D218" i="11" s="1"/>
  <c r="G218" i="11"/>
  <c r="C219" i="11"/>
  <c r="D219" i="11" s="1"/>
  <c r="G219" i="11"/>
  <c r="C220" i="11"/>
  <c r="D220" i="11" s="1"/>
  <c r="G220" i="11"/>
  <c r="C221" i="11"/>
  <c r="D221" i="11" s="1"/>
  <c r="G221" i="11"/>
  <c r="C222" i="11"/>
  <c r="D222" i="11" s="1"/>
  <c r="G222" i="11"/>
  <c r="C223" i="11"/>
  <c r="D223" i="11" s="1"/>
  <c r="G223" i="11"/>
  <c r="C224" i="11"/>
  <c r="D224" i="11" s="1"/>
  <c r="G224" i="11"/>
  <c r="C225" i="11"/>
  <c r="D225" i="11" s="1"/>
  <c r="G225" i="11"/>
  <c r="C226" i="11"/>
  <c r="D226" i="11" s="1"/>
  <c r="G226" i="11"/>
  <c r="C227" i="11"/>
  <c r="D227" i="11" s="1"/>
  <c r="G227" i="11"/>
  <c r="C228" i="11"/>
  <c r="D228" i="11" s="1"/>
  <c r="G228" i="11"/>
  <c r="C229" i="11"/>
  <c r="D229" i="11" s="1"/>
  <c r="G229" i="11"/>
  <c r="C230" i="11"/>
  <c r="D230" i="11" s="1"/>
  <c r="G230" i="11"/>
  <c r="C231" i="11"/>
  <c r="D231" i="11" s="1"/>
  <c r="G231" i="11"/>
  <c r="C232" i="11"/>
  <c r="D232" i="11" s="1"/>
  <c r="G232" i="11"/>
  <c r="C233" i="11"/>
  <c r="D233" i="11" s="1"/>
  <c r="G233" i="11"/>
  <c r="C234" i="11"/>
  <c r="D234" i="11" s="1"/>
  <c r="G234" i="11"/>
  <c r="C235" i="11"/>
  <c r="D235" i="11" s="1"/>
  <c r="G235" i="11"/>
  <c r="C236" i="11"/>
  <c r="D236" i="11" s="1"/>
  <c r="G236" i="11"/>
  <c r="C237" i="11"/>
  <c r="D237" i="11" s="1"/>
  <c r="G237" i="11"/>
  <c r="C238" i="11"/>
  <c r="D238" i="11" s="1"/>
  <c r="G238" i="11"/>
  <c r="C239" i="11"/>
  <c r="D239" i="11" s="1"/>
  <c r="G239" i="11"/>
  <c r="C240" i="11"/>
  <c r="D240" i="11" s="1"/>
  <c r="G240" i="11"/>
  <c r="C241" i="11"/>
  <c r="D241" i="11" s="1"/>
  <c r="G241" i="11"/>
  <c r="C242" i="11"/>
  <c r="D242" i="11" s="1"/>
  <c r="G242" i="11"/>
  <c r="C243" i="11"/>
  <c r="D243" i="11" s="1"/>
  <c r="G243" i="11"/>
  <c r="C244" i="11"/>
  <c r="D244" i="11" s="1"/>
  <c r="G244" i="11"/>
  <c r="C245" i="11"/>
  <c r="D245" i="11" s="1"/>
  <c r="G245" i="11"/>
  <c r="C246" i="11"/>
  <c r="D246" i="11" s="1"/>
  <c r="G246" i="11"/>
  <c r="C247" i="11"/>
  <c r="D247" i="11" s="1"/>
  <c r="G247" i="11"/>
  <c r="C248" i="11"/>
  <c r="D248" i="11" s="1"/>
  <c r="G248" i="11"/>
  <c r="C249" i="11"/>
  <c r="D249" i="11" s="1"/>
  <c r="G249" i="11"/>
  <c r="C250" i="11"/>
  <c r="D250" i="11" s="1"/>
  <c r="G250" i="11"/>
  <c r="C251" i="11"/>
  <c r="D251" i="11" s="1"/>
  <c r="G251" i="11"/>
  <c r="C252" i="11"/>
  <c r="D252" i="11" s="1"/>
  <c r="G252" i="11"/>
  <c r="C253" i="11"/>
  <c r="D253" i="11" s="1"/>
  <c r="G253" i="11"/>
  <c r="C254" i="11"/>
  <c r="D254" i="11" s="1"/>
  <c r="G254" i="11"/>
  <c r="C255" i="11"/>
  <c r="D255" i="11" s="1"/>
  <c r="G255" i="11"/>
  <c r="C256" i="11"/>
  <c r="D256" i="11" s="1"/>
  <c r="G256" i="11"/>
  <c r="C257" i="11"/>
  <c r="D257" i="11" s="1"/>
  <c r="G257" i="11"/>
  <c r="C258" i="11"/>
  <c r="D258" i="11" s="1"/>
  <c r="G258" i="11"/>
  <c r="C259" i="11"/>
  <c r="D259" i="11" s="1"/>
  <c r="G259" i="11"/>
  <c r="C260" i="11"/>
  <c r="D260" i="11" s="1"/>
  <c r="G260" i="11"/>
  <c r="C261" i="11"/>
  <c r="D261" i="11" s="1"/>
  <c r="G261" i="11"/>
  <c r="C262" i="11"/>
  <c r="D262" i="11" s="1"/>
  <c r="G262" i="11"/>
  <c r="C263" i="11"/>
  <c r="D263" i="11" s="1"/>
  <c r="G263" i="11"/>
  <c r="C264" i="11"/>
  <c r="D264" i="11" s="1"/>
  <c r="G264" i="11"/>
  <c r="C265" i="11"/>
  <c r="D265" i="11" s="1"/>
  <c r="G265" i="11"/>
  <c r="C266" i="11"/>
  <c r="D266" i="11" s="1"/>
  <c r="G266" i="11"/>
  <c r="C267" i="11"/>
  <c r="D267" i="11" s="1"/>
  <c r="G267" i="11"/>
  <c r="C268" i="11"/>
  <c r="D268" i="11" s="1"/>
  <c r="G268" i="11"/>
  <c r="C269" i="11"/>
  <c r="D269" i="11" s="1"/>
  <c r="G269" i="11"/>
  <c r="C270" i="11"/>
  <c r="D270" i="11" s="1"/>
  <c r="G270" i="11"/>
  <c r="C271" i="11"/>
  <c r="D271" i="11" s="1"/>
  <c r="G271" i="11"/>
  <c r="C272" i="11"/>
  <c r="D272" i="11" s="1"/>
  <c r="G272" i="11"/>
  <c r="C273" i="11"/>
  <c r="D273" i="11" s="1"/>
  <c r="G273" i="11"/>
  <c r="C274" i="11"/>
  <c r="D274" i="11" s="1"/>
  <c r="G274" i="11"/>
  <c r="C275" i="11"/>
  <c r="D275" i="11" s="1"/>
  <c r="G275" i="11"/>
  <c r="C276" i="11"/>
  <c r="D276" i="11" s="1"/>
  <c r="G276" i="11"/>
  <c r="C277" i="11"/>
  <c r="D277" i="11" s="1"/>
  <c r="G277" i="11"/>
  <c r="C278" i="11"/>
  <c r="D278" i="11" s="1"/>
  <c r="G278" i="11"/>
  <c r="C279" i="11"/>
  <c r="D279" i="11" s="1"/>
  <c r="G279" i="11"/>
  <c r="C280" i="11"/>
  <c r="D280" i="11" s="1"/>
  <c r="G280" i="11"/>
  <c r="C281" i="11"/>
  <c r="D281" i="11" s="1"/>
  <c r="G281" i="11"/>
  <c r="C282" i="11"/>
  <c r="D282" i="11" s="1"/>
  <c r="G282" i="11"/>
  <c r="C283" i="11"/>
  <c r="D283" i="11" s="1"/>
  <c r="G283" i="11"/>
  <c r="C284" i="11"/>
  <c r="D284" i="11" s="1"/>
  <c r="G284" i="11"/>
  <c r="C285" i="11"/>
  <c r="D285" i="11" s="1"/>
  <c r="G285" i="11"/>
  <c r="C286" i="11"/>
  <c r="D286" i="11" s="1"/>
  <c r="G286" i="11"/>
  <c r="C287" i="11"/>
  <c r="D287" i="11" s="1"/>
  <c r="G287" i="11"/>
  <c r="C288" i="11"/>
  <c r="D288" i="11" s="1"/>
  <c r="G288" i="11"/>
  <c r="C289" i="11"/>
  <c r="D289" i="11" s="1"/>
  <c r="G289" i="11"/>
  <c r="C290" i="11"/>
  <c r="D290" i="11" s="1"/>
  <c r="G290" i="11"/>
  <c r="C291" i="11"/>
  <c r="D291" i="11" s="1"/>
  <c r="G291" i="11"/>
  <c r="C292" i="11"/>
  <c r="D292" i="11" s="1"/>
  <c r="G292" i="11"/>
  <c r="C293" i="11"/>
  <c r="D293" i="11" s="1"/>
  <c r="G293" i="11"/>
  <c r="C294" i="11"/>
  <c r="D294" i="11" s="1"/>
  <c r="G294" i="11"/>
  <c r="C295" i="11"/>
  <c r="D295" i="11" s="1"/>
  <c r="G295" i="11"/>
  <c r="C296" i="11"/>
  <c r="D296" i="11" s="1"/>
  <c r="G296" i="11"/>
  <c r="C297" i="11"/>
  <c r="D297" i="11" s="1"/>
  <c r="G297" i="11"/>
  <c r="C298" i="11"/>
  <c r="D298" i="11" s="1"/>
  <c r="G298" i="11"/>
  <c r="C299" i="11"/>
  <c r="D299" i="11" s="1"/>
  <c r="G299" i="11"/>
  <c r="C300" i="11"/>
  <c r="D300" i="11" s="1"/>
  <c r="G300" i="11"/>
  <c r="C301" i="11"/>
  <c r="D301" i="11" s="1"/>
  <c r="G301" i="11"/>
  <c r="C302" i="11"/>
  <c r="D302" i="11" s="1"/>
  <c r="G302" i="11"/>
  <c r="C303" i="11"/>
  <c r="D303" i="11" s="1"/>
  <c r="G303" i="11"/>
  <c r="C304" i="11"/>
  <c r="D304" i="11" s="1"/>
  <c r="G304" i="11"/>
  <c r="C305" i="11"/>
  <c r="D305" i="11" s="1"/>
  <c r="G305" i="11"/>
  <c r="C306" i="11"/>
  <c r="D306" i="11" s="1"/>
  <c r="G306" i="11"/>
  <c r="C307" i="11"/>
  <c r="D307" i="11" s="1"/>
  <c r="G307" i="11"/>
  <c r="C308" i="11"/>
  <c r="D308" i="11" s="1"/>
  <c r="G308" i="11"/>
  <c r="C309" i="11"/>
  <c r="D309" i="11" s="1"/>
  <c r="G309" i="11"/>
  <c r="C310" i="11"/>
  <c r="D310" i="11" s="1"/>
  <c r="G310" i="11"/>
  <c r="C311" i="11"/>
  <c r="D311" i="11" s="1"/>
  <c r="G311" i="11"/>
  <c r="C312" i="11"/>
  <c r="D312" i="11" s="1"/>
  <c r="G312" i="11"/>
  <c r="C313" i="11"/>
  <c r="D313" i="11" s="1"/>
  <c r="G313" i="11"/>
  <c r="C314" i="11"/>
  <c r="D314" i="11" s="1"/>
  <c r="G314" i="11"/>
  <c r="C315" i="11"/>
  <c r="D315" i="11" s="1"/>
  <c r="G315" i="11"/>
  <c r="C316" i="11"/>
  <c r="D316" i="11" s="1"/>
  <c r="G316" i="11"/>
  <c r="C317" i="11"/>
  <c r="D317" i="11" s="1"/>
  <c r="G317" i="11"/>
  <c r="C318" i="11"/>
  <c r="D318" i="11" s="1"/>
  <c r="G318" i="11"/>
  <c r="C319" i="11"/>
  <c r="D319" i="11" s="1"/>
  <c r="G319" i="11"/>
  <c r="C320" i="11"/>
  <c r="D320" i="11" s="1"/>
  <c r="G320" i="11"/>
  <c r="C321" i="11"/>
  <c r="D321" i="11" s="1"/>
  <c r="G321" i="11"/>
  <c r="C322" i="11"/>
  <c r="D322" i="11" s="1"/>
  <c r="G322" i="11"/>
  <c r="C323" i="11"/>
  <c r="D323" i="11" s="1"/>
  <c r="G323" i="11"/>
  <c r="C324" i="11"/>
  <c r="D324" i="11" s="1"/>
  <c r="G324" i="11"/>
  <c r="C325" i="11"/>
  <c r="D325" i="11" s="1"/>
  <c r="G325" i="11"/>
  <c r="C326" i="11"/>
  <c r="D326" i="11" s="1"/>
  <c r="G326" i="11"/>
  <c r="C327" i="11"/>
  <c r="D327" i="11" s="1"/>
  <c r="G327" i="11"/>
  <c r="C328" i="11"/>
  <c r="D328" i="11" s="1"/>
  <c r="G328" i="11"/>
  <c r="C329" i="11"/>
  <c r="D329" i="11" s="1"/>
  <c r="G329" i="11"/>
  <c r="C330" i="11"/>
  <c r="D330" i="11" s="1"/>
  <c r="G330" i="11"/>
  <c r="C331" i="11"/>
  <c r="D331" i="11" s="1"/>
  <c r="G331" i="11"/>
  <c r="C332" i="11"/>
  <c r="D332" i="11" s="1"/>
  <c r="G332" i="11"/>
  <c r="C333" i="11"/>
  <c r="D333" i="11" s="1"/>
  <c r="G333" i="11"/>
  <c r="C334" i="11"/>
  <c r="D334" i="11" s="1"/>
  <c r="G334" i="11"/>
  <c r="C335" i="11"/>
  <c r="D335" i="11" s="1"/>
  <c r="G335" i="11"/>
  <c r="C336" i="11"/>
  <c r="D336" i="11" s="1"/>
  <c r="G336" i="11"/>
  <c r="C337" i="11"/>
  <c r="D337" i="11" s="1"/>
  <c r="G337" i="11"/>
  <c r="C338" i="11"/>
  <c r="D338" i="11" s="1"/>
  <c r="G338" i="11"/>
  <c r="C339" i="11"/>
  <c r="D339" i="11" s="1"/>
  <c r="G339" i="11"/>
  <c r="C340" i="11"/>
  <c r="D340" i="11" s="1"/>
  <c r="G340" i="11"/>
  <c r="C341" i="11"/>
  <c r="D341" i="11" s="1"/>
  <c r="G341" i="11"/>
  <c r="C342" i="11"/>
  <c r="D342" i="11" s="1"/>
  <c r="G342" i="11"/>
  <c r="C343" i="11"/>
  <c r="D343" i="11" s="1"/>
  <c r="G343" i="11"/>
  <c r="C344" i="11"/>
  <c r="D344" i="11" s="1"/>
  <c r="G344" i="11"/>
  <c r="C345" i="11"/>
  <c r="D345" i="11" s="1"/>
  <c r="G345" i="11"/>
  <c r="C346" i="11"/>
  <c r="D346" i="11" s="1"/>
  <c r="G346" i="11"/>
  <c r="C347" i="11"/>
  <c r="D347" i="11" s="1"/>
  <c r="G347" i="11"/>
  <c r="C348" i="11"/>
  <c r="D348" i="11" s="1"/>
  <c r="G348" i="11"/>
  <c r="C349" i="11"/>
  <c r="D349" i="11" s="1"/>
  <c r="G349" i="11"/>
  <c r="C350" i="11"/>
  <c r="D350" i="11" s="1"/>
  <c r="G350" i="11"/>
  <c r="C351" i="11"/>
  <c r="D351" i="11" s="1"/>
  <c r="G351" i="11"/>
  <c r="C352" i="11"/>
  <c r="D352" i="11" s="1"/>
  <c r="G352" i="11"/>
  <c r="C353" i="11"/>
  <c r="D353" i="11" s="1"/>
  <c r="G353" i="11"/>
  <c r="C354" i="11"/>
  <c r="D354" i="11" s="1"/>
  <c r="G354" i="11"/>
  <c r="C355" i="11"/>
  <c r="D355" i="11" s="1"/>
  <c r="G355" i="11"/>
  <c r="C356" i="11"/>
  <c r="D356" i="11" s="1"/>
  <c r="G356" i="11"/>
  <c r="C357" i="11"/>
  <c r="D357" i="11" s="1"/>
  <c r="G357" i="11"/>
  <c r="C358" i="11"/>
  <c r="D358" i="11" s="1"/>
  <c r="G358" i="11"/>
  <c r="C359" i="11"/>
  <c r="D359" i="11" s="1"/>
  <c r="G359" i="11"/>
  <c r="C360" i="11"/>
  <c r="D360" i="11" s="1"/>
  <c r="G360" i="11"/>
  <c r="C361" i="11"/>
  <c r="D361" i="11" s="1"/>
  <c r="G361" i="11"/>
  <c r="C362" i="11"/>
  <c r="D362" i="11" s="1"/>
  <c r="G362" i="11"/>
  <c r="C363" i="11"/>
  <c r="D363" i="11" s="1"/>
  <c r="G363" i="11"/>
  <c r="C364" i="11"/>
  <c r="D364" i="11" s="1"/>
  <c r="G364" i="11"/>
  <c r="C365" i="11"/>
  <c r="D365" i="11" s="1"/>
  <c r="G365" i="11"/>
  <c r="C366" i="11"/>
  <c r="D366" i="11" s="1"/>
  <c r="G366" i="11"/>
  <c r="C367" i="11"/>
  <c r="D367" i="11" s="1"/>
  <c r="G367" i="11"/>
  <c r="C368" i="11"/>
  <c r="D368" i="11" s="1"/>
  <c r="G368" i="11"/>
  <c r="C369" i="11"/>
  <c r="D369" i="11" s="1"/>
  <c r="G369" i="11"/>
  <c r="C370" i="11"/>
  <c r="D370" i="11" s="1"/>
  <c r="G370" i="11"/>
  <c r="C371" i="11"/>
  <c r="D371" i="11" s="1"/>
  <c r="G371" i="11"/>
  <c r="C372" i="11"/>
  <c r="D372" i="11" s="1"/>
  <c r="G372" i="11"/>
  <c r="C373" i="11"/>
  <c r="D373" i="11" s="1"/>
  <c r="G373" i="11"/>
  <c r="C374" i="11"/>
  <c r="D374" i="11" s="1"/>
  <c r="G374" i="11"/>
  <c r="C375" i="11"/>
  <c r="D375" i="11" s="1"/>
  <c r="G375" i="11"/>
  <c r="C376" i="11"/>
  <c r="D376" i="11" s="1"/>
  <c r="G376" i="11"/>
  <c r="C377" i="11"/>
  <c r="D377" i="11" s="1"/>
  <c r="G377" i="11"/>
  <c r="C378" i="11"/>
  <c r="D378" i="11" s="1"/>
  <c r="G378" i="11"/>
  <c r="C379" i="11"/>
  <c r="D379" i="11" s="1"/>
  <c r="G379" i="11"/>
  <c r="C380" i="11"/>
  <c r="D380" i="11" s="1"/>
  <c r="G380" i="11"/>
  <c r="C381" i="11"/>
  <c r="D381" i="11" s="1"/>
  <c r="G381" i="11"/>
  <c r="C382" i="11"/>
  <c r="D382" i="11" s="1"/>
  <c r="G382" i="11"/>
  <c r="C383" i="11"/>
  <c r="D383" i="11" s="1"/>
  <c r="G383" i="11"/>
  <c r="C384" i="11"/>
  <c r="D384" i="11" s="1"/>
  <c r="G384" i="11"/>
  <c r="C385" i="11"/>
  <c r="D385" i="11" s="1"/>
  <c r="G385" i="11"/>
  <c r="C386" i="11"/>
  <c r="D386" i="11" s="1"/>
  <c r="G386" i="11"/>
  <c r="C387" i="11"/>
  <c r="D387" i="11" s="1"/>
  <c r="G387" i="11"/>
  <c r="C388" i="11"/>
  <c r="D388" i="11" s="1"/>
  <c r="G388" i="11"/>
  <c r="C389" i="11"/>
  <c r="D389" i="11" s="1"/>
  <c r="G389" i="11"/>
  <c r="C390" i="11"/>
  <c r="D390" i="11" s="1"/>
  <c r="G390" i="11"/>
  <c r="C391" i="11"/>
  <c r="D391" i="11" s="1"/>
  <c r="G391" i="11"/>
  <c r="C392" i="11"/>
  <c r="D392" i="11" s="1"/>
  <c r="G392" i="11"/>
  <c r="C393" i="11"/>
  <c r="D393" i="11" s="1"/>
  <c r="G393" i="11"/>
  <c r="C394" i="11"/>
  <c r="D394" i="11" s="1"/>
  <c r="G394" i="11"/>
  <c r="C395" i="11"/>
  <c r="D395" i="11" s="1"/>
  <c r="G395" i="11"/>
  <c r="C396" i="11"/>
  <c r="D396" i="11" s="1"/>
  <c r="G396" i="11"/>
  <c r="C397" i="11"/>
  <c r="D397" i="11" s="1"/>
  <c r="G397" i="11"/>
  <c r="C398" i="11"/>
  <c r="D398" i="11" s="1"/>
  <c r="G398" i="11"/>
  <c r="C399" i="11"/>
  <c r="D399" i="11" s="1"/>
  <c r="G399" i="11"/>
  <c r="C400" i="11"/>
  <c r="D400" i="11" s="1"/>
  <c r="G400" i="11"/>
  <c r="C401" i="11"/>
  <c r="D401" i="11" s="1"/>
  <c r="G401" i="11"/>
  <c r="C402" i="11"/>
  <c r="D402" i="11" s="1"/>
  <c r="G402" i="11"/>
  <c r="C403" i="11"/>
  <c r="D403" i="11" s="1"/>
  <c r="G403" i="11"/>
  <c r="C404" i="11"/>
  <c r="D404" i="11" s="1"/>
  <c r="G404" i="11"/>
  <c r="C405" i="11"/>
  <c r="D405" i="11" s="1"/>
  <c r="G405" i="11"/>
  <c r="C406" i="11"/>
  <c r="D406" i="11" s="1"/>
  <c r="G406" i="11"/>
  <c r="C407" i="11"/>
  <c r="D407" i="11" s="1"/>
  <c r="G407" i="11"/>
  <c r="C408" i="11"/>
  <c r="D408" i="11" s="1"/>
  <c r="G408" i="11"/>
  <c r="C409" i="11"/>
  <c r="D409" i="11" s="1"/>
  <c r="G409" i="11"/>
  <c r="C410" i="11"/>
  <c r="D410" i="11" s="1"/>
  <c r="G410" i="11"/>
  <c r="C411" i="11"/>
  <c r="D411" i="11" s="1"/>
  <c r="G411" i="11"/>
  <c r="C412" i="11"/>
  <c r="D412" i="11" s="1"/>
  <c r="G412" i="11"/>
  <c r="C413" i="11"/>
  <c r="D413" i="11" s="1"/>
  <c r="G413" i="11"/>
  <c r="C414" i="11"/>
  <c r="D414" i="11" s="1"/>
  <c r="G414" i="11"/>
  <c r="C415" i="11"/>
  <c r="D415" i="11" s="1"/>
  <c r="G415" i="11"/>
  <c r="C416" i="11"/>
  <c r="D416" i="11" s="1"/>
  <c r="G416" i="11"/>
  <c r="C417" i="11"/>
  <c r="D417" i="11" s="1"/>
  <c r="G417" i="11"/>
  <c r="C418" i="11"/>
  <c r="D418" i="11" s="1"/>
  <c r="G418" i="11"/>
  <c r="C419" i="11"/>
  <c r="D419" i="11" s="1"/>
  <c r="G419" i="11"/>
  <c r="C420" i="11"/>
  <c r="D420" i="11" s="1"/>
  <c r="G420" i="11"/>
  <c r="C421" i="11"/>
  <c r="D421" i="11" s="1"/>
  <c r="G421" i="11"/>
  <c r="C422" i="11"/>
  <c r="D422" i="11" s="1"/>
  <c r="G422" i="11"/>
  <c r="C423" i="11"/>
  <c r="D423" i="11" s="1"/>
  <c r="G423" i="11"/>
  <c r="C424" i="11"/>
  <c r="D424" i="11" s="1"/>
  <c r="G424" i="11"/>
  <c r="C425" i="11"/>
  <c r="D425" i="11" s="1"/>
  <c r="G425" i="11"/>
  <c r="C426" i="11"/>
  <c r="D426" i="11" s="1"/>
  <c r="G426" i="11"/>
  <c r="C427" i="11"/>
  <c r="D427" i="11" s="1"/>
  <c r="G427" i="11"/>
  <c r="C428" i="11"/>
  <c r="D428" i="11" s="1"/>
  <c r="G428" i="11"/>
  <c r="C429" i="11"/>
  <c r="D429" i="11" s="1"/>
  <c r="G429" i="11"/>
  <c r="C430" i="11"/>
  <c r="D430" i="11" s="1"/>
  <c r="G430" i="11"/>
  <c r="C431" i="11"/>
  <c r="D431" i="11" s="1"/>
  <c r="G431" i="11"/>
  <c r="C432" i="11"/>
  <c r="D432" i="11" s="1"/>
  <c r="G432" i="11"/>
  <c r="C433" i="11"/>
  <c r="D433" i="11" s="1"/>
  <c r="G433" i="11"/>
  <c r="C434" i="11"/>
  <c r="D434" i="11" s="1"/>
  <c r="G434" i="11"/>
  <c r="C435" i="11"/>
  <c r="D435" i="11" s="1"/>
  <c r="G435" i="11"/>
  <c r="C436" i="11"/>
  <c r="D436" i="11" s="1"/>
  <c r="G436" i="11"/>
  <c r="C437" i="11"/>
  <c r="D437" i="11" s="1"/>
  <c r="G437" i="11"/>
  <c r="C438" i="11"/>
  <c r="D438" i="11" s="1"/>
  <c r="G438" i="11"/>
  <c r="C439" i="11"/>
  <c r="D439" i="11" s="1"/>
  <c r="G439" i="11"/>
  <c r="C440" i="11"/>
  <c r="D440" i="11" s="1"/>
  <c r="G440" i="11"/>
  <c r="C441" i="11"/>
  <c r="D441" i="11" s="1"/>
  <c r="G441" i="11"/>
  <c r="C442" i="11"/>
  <c r="D442" i="11" s="1"/>
  <c r="G442" i="11"/>
  <c r="C443" i="11"/>
  <c r="D443" i="11" s="1"/>
  <c r="G443" i="11"/>
  <c r="C444" i="11"/>
  <c r="D444" i="11" s="1"/>
  <c r="G444" i="11"/>
  <c r="C445" i="11"/>
  <c r="D445" i="11" s="1"/>
  <c r="G445" i="11"/>
  <c r="C446" i="11"/>
  <c r="D446" i="11" s="1"/>
  <c r="G446" i="11"/>
  <c r="C447" i="11"/>
  <c r="D447" i="11" s="1"/>
  <c r="G447" i="11"/>
  <c r="C448" i="11"/>
  <c r="D448" i="11" s="1"/>
  <c r="G448" i="11"/>
  <c r="C449" i="11"/>
  <c r="D449" i="11" s="1"/>
  <c r="G449" i="11"/>
  <c r="C450" i="11"/>
  <c r="D450" i="11" s="1"/>
  <c r="G450" i="11"/>
  <c r="C451" i="11"/>
  <c r="D451" i="11" s="1"/>
  <c r="G451" i="11"/>
  <c r="C452" i="11"/>
  <c r="D452" i="11" s="1"/>
  <c r="G452" i="11"/>
  <c r="C453" i="11"/>
  <c r="D453" i="11" s="1"/>
  <c r="G453" i="11"/>
  <c r="C454" i="11"/>
  <c r="D454" i="11" s="1"/>
  <c r="G454" i="11"/>
  <c r="C455" i="11"/>
  <c r="D455" i="11" s="1"/>
  <c r="G455" i="11"/>
  <c r="C456" i="11"/>
  <c r="D456" i="11" s="1"/>
  <c r="G456" i="11"/>
  <c r="C457" i="11"/>
  <c r="D457" i="11" s="1"/>
  <c r="G457" i="11"/>
  <c r="C458" i="11"/>
  <c r="D458" i="11" s="1"/>
  <c r="G458" i="11"/>
  <c r="C459" i="11"/>
  <c r="D459" i="11" s="1"/>
  <c r="G459" i="11"/>
  <c r="C460" i="11"/>
  <c r="D460" i="11" s="1"/>
  <c r="G460" i="11"/>
  <c r="C461" i="11"/>
  <c r="D461" i="11" s="1"/>
  <c r="G461" i="11"/>
  <c r="C462" i="11"/>
  <c r="D462" i="11" s="1"/>
  <c r="G462" i="11"/>
  <c r="C463" i="11"/>
  <c r="D463" i="11" s="1"/>
  <c r="G463" i="11"/>
  <c r="C464" i="11"/>
  <c r="D464" i="11" s="1"/>
  <c r="G464" i="11"/>
  <c r="C465" i="11"/>
  <c r="D465" i="11" s="1"/>
  <c r="G465" i="11"/>
  <c r="C466" i="11"/>
  <c r="D466" i="11" s="1"/>
  <c r="G466" i="11"/>
  <c r="C467" i="11"/>
  <c r="D467" i="11" s="1"/>
  <c r="G467" i="11"/>
  <c r="C468" i="11"/>
  <c r="D468" i="11" s="1"/>
  <c r="G468" i="11"/>
  <c r="C469" i="11"/>
  <c r="D469" i="11" s="1"/>
  <c r="G469" i="11"/>
  <c r="C470" i="11"/>
  <c r="D470" i="11" s="1"/>
  <c r="G470" i="11"/>
  <c r="C471" i="11"/>
  <c r="D471" i="11" s="1"/>
  <c r="G471" i="11"/>
  <c r="C472" i="11"/>
  <c r="D472" i="11" s="1"/>
  <c r="G472" i="11"/>
  <c r="C473" i="11"/>
  <c r="D473" i="11" s="1"/>
  <c r="G473" i="11"/>
  <c r="C474" i="11"/>
  <c r="D474" i="11" s="1"/>
  <c r="G474" i="11"/>
  <c r="C475" i="11"/>
  <c r="D475" i="11" s="1"/>
  <c r="G475" i="11"/>
  <c r="C476" i="11"/>
  <c r="D476" i="11" s="1"/>
  <c r="G476" i="11"/>
  <c r="C477" i="11"/>
  <c r="D477" i="11" s="1"/>
  <c r="G477" i="11"/>
  <c r="C478" i="11"/>
  <c r="D478" i="11" s="1"/>
  <c r="G478" i="11"/>
  <c r="C479" i="11"/>
  <c r="D479" i="11" s="1"/>
  <c r="G479" i="11"/>
  <c r="C480" i="11"/>
  <c r="D480" i="11" s="1"/>
  <c r="G480" i="11"/>
  <c r="C481" i="11"/>
  <c r="D481" i="11" s="1"/>
  <c r="G481" i="11"/>
  <c r="C482" i="11"/>
  <c r="D482" i="11" s="1"/>
  <c r="G482" i="11"/>
  <c r="C483" i="11"/>
  <c r="D483" i="11" s="1"/>
  <c r="G483" i="11"/>
  <c r="C484" i="11"/>
  <c r="D484" i="11" s="1"/>
  <c r="G484" i="11"/>
  <c r="C485" i="11"/>
  <c r="D485" i="11" s="1"/>
  <c r="G485" i="11"/>
  <c r="C486" i="11"/>
  <c r="D486" i="11" s="1"/>
  <c r="G486" i="11"/>
  <c r="C487" i="11"/>
  <c r="D487" i="11" s="1"/>
  <c r="G487" i="11"/>
  <c r="C488" i="11"/>
  <c r="D488" i="11" s="1"/>
  <c r="G488" i="11"/>
  <c r="C489" i="11"/>
  <c r="D489" i="11" s="1"/>
  <c r="G489" i="11"/>
  <c r="C490" i="11"/>
  <c r="D490" i="11" s="1"/>
  <c r="G490" i="11"/>
  <c r="C491" i="11"/>
  <c r="D491" i="11" s="1"/>
  <c r="G491" i="11"/>
  <c r="C492" i="11"/>
  <c r="D492" i="11" s="1"/>
  <c r="G492" i="11"/>
  <c r="C493" i="11"/>
  <c r="D493" i="11" s="1"/>
  <c r="G493" i="11"/>
  <c r="C494" i="11"/>
  <c r="D494" i="11" s="1"/>
  <c r="G494" i="11"/>
  <c r="C495" i="11"/>
  <c r="D495" i="11" s="1"/>
  <c r="G495" i="11"/>
  <c r="C496" i="11"/>
  <c r="D496" i="11" s="1"/>
  <c r="G496" i="11"/>
  <c r="C497" i="11"/>
  <c r="D497" i="11" s="1"/>
  <c r="G497" i="11"/>
  <c r="C498" i="11"/>
  <c r="D498" i="11" s="1"/>
  <c r="G498" i="11"/>
  <c r="C499" i="11"/>
  <c r="D499" i="11" s="1"/>
  <c r="G499" i="11"/>
  <c r="C500" i="11"/>
  <c r="D500" i="11" s="1"/>
  <c r="G500" i="11"/>
  <c r="C501" i="11"/>
  <c r="D501" i="11" s="1"/>
  <c r="G501" i="11"/>
  <c r="C502" i="11"/>
  <c r="D502" i="11" s="1"/>
  <c r="G502" i="11"/>
  <c r="C503" i="11"/>
  <c r="D503" i="11" s="1"/>
  <c r="G503" i="11"/>
  <c r="C504" i="11"/>
  <c r="D504" i="11" s="1"/>
  <c r="G504" i="11"/>
  <c r="C505" i="11"/>
  <c r="D505" i="11" s="1"/>
  <c r="G505" i="11"/>
  <c r="C506" i="11"/>
  <c r="D506" i="11" s="1"/>
  <c r="G506" i="11"/>
  <c r="C507" i="11"/>
  <c r="D507" i="11" s="1"/>
  <c r="G507" i="11"/>
  <c r="C508" i="11"/>
  <c r="D508" i="11" s="1"/>
  <c r="G508" i="11"/>
  <c r="C509" i="11"/>
  <c r="D509" i="11" s="1"/>
  <c r="G509" i="11"/>
  <c r="C510" i="11"/>
  <c r="D510" i="11" s="1"/>
  <c r="G510" i="11"/>
  <c r="C511" i="11"/>
  <c r="D511" i="11" s="1"/>
  <c r="G511" i="11"/>
  <c r="C512" i="11"/>
  <c r="D512" i="11" s="1"/>
  <c r="G512" i="11"/>
  <c r="C513" i="11"/>
  <c r="D513" i="11" s="1"/>
  <c r="G513" i="11"/>
  <c r="C514" i="11"/>
  <c r="D514" i="11" s="1"/>
  <c r="G514" i="11"/>
  <c r="C515" i="11"/>
  <c r="D515" i="11" s="1"/>
  <c r="G515" i="11"/>
  <c r="C516" i="11"/>
  <c r="D516" i="11" s="1"/>
  <c r="G516" i="11"/>
  <c r="C517" i="11"/>
  <c r="D517" i="11" s="1"/>
  <c r="G517" i="11"/>
  <c r="C518" i="11"/>
  <c r="D518" i="11" s="1"/>
  <c r="G518" i="11"/>
  <c r="C519" i="11"/>
  <c r="D519" i="11" s="1"/>
  <c r="G519" i="11"/>
  <c r="C520" i="11"/>
  <c r="D520" i="11" s="1"/>
  <c r="G520" i="11"/>
  <c r="C521" i="11"/>
  <c r="D521" i="11" s="1"/>
  <c r="G521" i="11"/>
  <c r="C522" i="11"/>
  <c r="D522" i="11" s="1"/>
  <c r="G522" i="11"/>
  <c r="C523" i="11"/>
  <c r="D523" i="11" s="1"/>
  <c r="G523" i="11"/>
  <c r="C524" i="11"/>
  <c r="D524" i="11" s="1"/>
  <c r="G524" i="11"/>
  <c r="C525" i="11"/>
  <c r="D525" i="11" s="1"/>
  <c r="G525" i="11"/>
  <c r="C526" i="11"/>
  <c r="D526" i="11" s="1"/>
  <c r="G526" i="11"/>
  <c r="C527" i="11"/>
  <c r="D527" i="11" s="1"/>
  <c r="G527" i="11"/>
  <c r="C528" i="11"/>
  <c r="D528" i="11" s="1"/>
  <c r="G528" i="11"/>
  <c r="C529" i="11"/>
  <c r="D529" i="11" s="1"/>
  <c r="G529" i="11"/>
  <c r="C530" i="11"/>
  <c r="D530" i="11" s="1"/>
  <c r="G530" i="11"/>
  <c r="C531" i="11"/>
  <c r="D531" i="11" s="1"/>
  <c r="G531" i="11"/>
  <c r="C532" i="11"/>
  <c r="D532" i="11" s="1"/>
  <c r="G532" i="11"/>
  <c r="C533" i="11"/>
  <c r="D533" i="11" s="1"/>
  <c r="G533" i="11"/>
  <c r="C534" i="11"/>
  <c r="D534" i="11" s="1"/>
  <c r="G534" i="11"/>
  <c r="C535" i="11"/>
  <c r="D535" i="11" s="1"/>
  <c r="G535" i="11"/>
  <c r="C536" i="11"/>
  <c r="D536" i="11" s="1"/>
  <c r="G536" i="11"/>
  <c r="C537" i="11"/>
  <c r="D537" i="11" s="1"/>
  <c r="G537" i="11"/>
  <c r="C538" i="11"/>
  <c r="D538" i="11" s="1"/>
  <c r="G538" i="11"/>
  <c r="C539" i="11"/>
  <c r="D539" i="11" s="1"/>
  <c r="G539" i="11"/>
  <c r="C540" i="11"/>
  <c r="D540" i="11" s="1"/>
  <c r="G540" i="11"/>
  <c r="C541" i="11"/>
  <c r="D541" i="11" s="1"/>
  <c r="G541" i="11"/>
  <c r="C542" i="11"/>
  <c r="D542" i="11" s="1"/>
  <c r="G542" i="11"/>
  <c r="C543" i="11"/>
  <c r="D543" i="11" s="1"/>
  <c r="G543" i="11"/>
  <c r="C544" i="11"/>
  <c r="D544" i="11" s="1"/>
  <c r="G544" i="11"/>
  <c r="C545" i="11"/>
  <c r="D545" i="11" s="1"/>
  <c r="G545" i="11"/>
  <c r="C546" i="11"/>
  <c r="D546" i="11" s="1"/>
  <c r="G546" i="11"/>
  <c r="C547" i="11"/>
  <c r="D547" i="11" s="1"/>
  <c r="G547" i="11"/>
  <c r="C548" i="11"/>
  <c r="D548" i="11" s="1"/>
  <c r="G548" i="11"/>
  <c r="C549" i="11"/>
  <c r="D549" i="11" s="1"/>
  <c r="G549" i="11"/>
  <c r="C550" i="11"/>
  <c r="D550" i="11" s="1"/>
  <c r="G550" i="11"/>
  <c r="C551" i="11"/>
  <c r="D551" i="11" s="1"/>
  <c r="G551" i="11"/>
  <c r="C552" i="11"/>
  <c r="D552" i="11" s="1"/>
  <c r="G552" i="11"/>
  <c r="C553" i="11"/>
  <c r="D553" i="11" s="1"/>
  <c r="G553" i="11"/>
  <c r="C554" i="11"/>
  <c r="D554" i="11" s="1"/>
  <c r="G554" i="11"/>
  <c r="C555" i="11"/>
  <c r="D555" i="11" s="1"/>
  <c r="G555" i="11"/>
  <c r="C556" i="11"/>
  <c r="D556" i="11" s="1"/>
  <c r="G556" i="11"/>
  <c r="C557" i="11"/>
  <c r="D557" i="11" s="1"/>
  <c r="G557" i="11"/>
  <c r="C558" i="11"/>
  <c r="D558" i="11" s="1"/>
  <c r="G558" i="11"/>
  <c r="C559" i="11"/>
  <c r="D559" i="11" s="1"/>
  <c r="G559" i="11"/>
  <c r="C560" i="11"/>
  <c r="D560" i="11" s="1"/>
  <c r="G560" i="11"/>
  <c r="C561" i="11"/>
  <c r="D561" i="11" s="1"/>
  <c r="G561" i="11"/>
  <c r="C562" i="11"/>
  <c r="D562" i="11" s="1"/>
  <c r="G562" i="11"/>
  <c r="C563" i="11"/>
  <c r="D563" i="11" s="1"/>
  <c r="G563" i="11"/>
  <c r="C564" i="11"/>
  <c r="D564" i="11" s="1"/>
  <c r="G564" i="11"/>
  <c r="C565" i="11"/>
  <c r="D565" i="11" s="1"/>
  <c r="G565" i="11"/>
  <c r="C566" i="11"/>
  <c r="D566" i="11" s="1"/>
  <c r="G566" i="11"/>
  <c r="C567" i="11"/>
  <c r="D567" i="11" s="1"/>
  <c r="G567" i="11"/>
  <c r="C568" i="11"/>
  <c r="D568" i="11" s="1"/>
  <c r="G568" i="11"/>
  <c r="C569" i="11"/>
  <c r="D569" i="11" s="1"/>
  <c r="G569" i="11"/>
  <c r="C570" i="11"/>
  <c r="D570" i="11" s="1"/>
  <c r="G570" i="11"/>
  <c r="C571" i="11"/>
  <c r="D571" i="11" s="1"/>
  <c r="G571" i="11"/>
  <c r="C572" i="11"/>
  <c r="D572" i="11" s="1"/>
  <c r="G572" i="11"/>
  <c r="C573" i="11"/>
  <c r="D573" i="11" s="1"/>
  <c r="G573" i="11"/>
  <c r="C574" i="11"/>
  <c r="D574" i="11" s="1"/>
  <c r="G574" i="11"/>
  <c r="C575" i="11"/>
  <c r="D575" i="11" s="1"/>
  <c r="G575" i="11"/>
  <c r="C576" i="11"/>
  <c r="D576" i="11" s="1"/>
  <c r="G576" i="11"/>
  <c r="C577" i="11"/>
  <c r="D577" i="11" s="1"/>
  <c r="G577" i="11"/>
  <c r="C578" i="11"/>
  <c r="D578" i="11" s="1"/>
  <c r="G578" i="11"/>
  <c r="C579" i="11"/>
  <c r="D579" i="11" s="1"/>
  <c r="G579" i="11"/>
  <c r="C580" i="11"/>
  <c r="D580" i="11" s="1"/>
  <c r="G580" i="11"/>
  <c r="C581" i="11"/>
  <c r="D581" i="11" s="1"/>
  <c r="G581" i="11"/>
  <c r="C582" i="11"/>
  <c r="D582" i="11" s="1"/>
  <c r="G582" i="11"/>
  <c r="C583" i="11"/>
  <c r="D583" i="11" s="1"/>
  <c r="G583" i="11"/>
  <c r="C584" i="11"/>
  <c r="D584" i="11" s="1"/>
  <c r="G584" i="11"/>
  <c r="C585" i="11"/>
  <c r="D585" i="11" s="1"/>
  <c r="G585" i="11"/>
  <c r="C586" i="11"/>
  <c r="D586" i="11" s="1"/>
  <c r="G586" i="11"/>
  <c r="C587" i="11"/>
  <c r="D587" i="11" s="1"/>
  <c r="G587" i="11"/>
  <c r="C588" i="11"/>
  <c r="D588" i="11" s="1"/>
  <c r="G588" i="11"/>
  <c r="C589" i="11"/>
  <c r="D589" i="11" s="1"/>
  <c r="G589" i="11"/>
  <c r="C590" i="11"/>
  <c r="D590" i="11" s="1"/>
  <c r="G590" i="11"/>
  <c r="C591" i="11"/>
  <c r="D591" i="11" s="1"/>
  <c r="G591" i="11"/>
  <c r="C592" i="11"/>
  <c r="D592" i="11" s="1"/>
  <c r="G592" i="11"/>
  <c r="C593" i="11"/>
  <c r="D593" i="11" s="1"/>
  <c r="G593" i="11"/>
  <c r="C594" i="11"/>
  <c r="D594" i="11" s="1"/>
  <c r="G594" i="11"/>
  <c r="C595" i="11"/>
  <c r="D595" i="11" s="1"/>
  <c r="G595" i="11"/>
  <c r="C596" i="11"/>
  <c r="D596" i="11" s="1"/>
  <c r="G596" i="11"/>
  <c r="C597" i="11"/>
  <c r="D597" i="11" s="1"/>
  <c r="G597" i="11"/>
  <c r="C598" i="11"/>
  <c r="D598" i="11" s="1"/>
  <c r="G598" i="11"/>
  <c r="C599" i="11"/>
  <c r="D599" i="11" s="1"/>
  <c r="G599" i="11"/>
  <c r="C600" i="11"/>
  <c r="D600" i="11" s="1"/>
  <c r="G600" i="11"/>
  <c r="C601" i="11"/>
  <c r="D601" i="11" s="1"/>
  <c r="G601" i="11"/>
  <c r="C602" i="11"/>
  <c r="D602" i="11" s="1"/>
  <c r="G602" i="11"/>
  <c r="C603" i="11"/>
  <c r="D603" i="11" s="1"/>
  <c r="G603" i="11"/>
  <c r="C604" i="11"/>
  <c r="D604" i="11" s="1"/>
  <c r="G604" i="11"/>
  <c r="C605" i="11"/>
  <c r="D605" i="11" s="1"/>
  <c r="G605" i="11"/>
  <c r="C606" i="11"/>
  <c r="D606" i="11" s="1"/>
  <c r="G606" i="11"/>
  <c r="C607" i="11"/>
  <c r="D607" i="11" s="1"/>
  <c r="G607" i="11"/>
  <c r="C608" i="11"/>
  <c r="D608" i="11" s="1"/>
  <c r="G608" i="11"/>
  <c r="C609" i="11"/>
  <c r="D609" i="11" s="1"/>
  <c r="G609" i="11"/>
  <c r="C610" i="11"/>
  <c r="D610" i="11" s="1"/>
  <c r="G610" i="11"/>
  <c r="C611" i="11"/>
  <c r="D611" i="11" s="1"/>
  <c r="G611" i="11"/>
  <c r="C612" i="11"/>
  <c r="D612" i="11" s="1"/>
  <c r="G612" i="11"/>
  <c r="C613" i="11"/>
  <c r="D613" i="11" s="1"/>
  <c r="G613" i="11"/>
  <c r="C614" i="11"/>
  <c r="D614" i="11" s="1"/>
  <c r="G614" i="11"/>
  <c r="C615" i="11"/>
  <c r="D615" i="11" s="1"/>
  <c r="G615" i="11"/>
  <c r="C616" i="11"/>
  <c r="D616" i="11" s="1"/>
  <c r="G616" i="11"/>
  <c r="C617" i="11"/>
  <c r="D617" i="11" s="1"/>
  <c r="G617" i="11"/>
  <c r="C618" i="11"/>
  <c r="D618" i="11" s="1"/>
  <c r="G618" i="11"/>
  <c r="C619" i="11"/>
  <c r="D619" i="11" s="1"/>
  <c r="G619" i="11"/>
  <c r="C620" i="11"/>
  <c r="D620" i="11" s="1"/>
  <c r="G620" i="11"/>
  <c r="C621" i="11"/>
  <c r="D621" i="11" s="1"/>
  <c r="G621" i="11"/>
  <c r="C622" i="11"/>
  <c r="D622" i="11" s="1"/>
  <c r="G622" i="11"/>
  <c r="C623" i="11"/>
  <c r="D623" i="11" s="1"/>
  <c r="G623" i="11"/>
  <c r="C624" i="11"/>
  <c r="D624" i="11" s="1"/>
  <c r="G624" i="11"/>
  <c r="C625" i="11"/>
  <c r="D625" i="11" s="1"/>
  <c r="G625" i="11"/>
  <c r="C626" i="11"/>
  <c r="D626" i="11" s="1"/>
  <c r="G626" i="11"/>
  <c r="C627" i="11"/>
  <c r="D627" i="11" s="1"/>
  <c r="G627" i="11"/>
  <c r="C628" i="11"/>
  <c r="D628" i="11" s="1"/>
  <c r="G628" i="11"/>
  <c r="C629" i="11"/>
  <c r="D629" i="11" s="1"/>
  <c r="G629" i="11"/>
  <c r="C630" i="11"/>
  <c r="D630" i="11" s="1"/>
  <c r="G630" i="11"/>
  <c r="C631" i="11"/>
  <c r="D631" i="11" s="1"/>
  <c r="G631" i="11"/>
  <c r="C632" i="11"/>
  <c r="D632" i="11" s="1"/>
  <c r="G632" i="11"/>
  <c r="C633" i="11"/>
  <c r="D633" i="11" s="1"/>
  <c r="G633" i="11"/>
  <c r="C634" i="11"/>
  <c r="D634" i="11" s="1"/>
  <c r="G634" i="11"/>
  <c r="C635" i="11"/>
  <c r="D635" i="11" s="1"/>
  <c r="G635" i="11"/>
  <c r="C636" i="11"/>
  <c r="D636" i="11" s="1"/>
  <c r="G636" i="11"/>
  <c r="C637" i="11"/>
  <c r="D637" i="11" s="1"/>
  <c r="G637" i="11"/>
  <c r="C638" i="11"/>
  <c r="D638" i="11" s="1"/>
  <c r="G638" i="11"/>
  <c r="C639" i="11"/>
  <c r="D639" i="11" s="1"/>
  <c r="G639" i="11"/>
  <c r="C640" i="11"/>
  <c r="D640" i="11" s="1"/>
  <c r="G640" i="11"/>
  <c r="C641" i="11"/>
  <c r="D641" i="11" s="1"/>
  <c r="G641" i="11"/>
  <c r="C642" i="11"/>
  <c r="D642" i="11" s="1"/>
  <c r="G642" i="11"/>
  <c r="C643" i="11"/>
  <c r="D643" i="11" s="1"/>
  <c r="G643" i="11"/>
  <c r="C644" i="11"/>
  <c r="D644" i="11" s="1"/>
  <c r="G644" i="11"/>
  <c r="C645" i="11"/>
  <c r="D645" i="11" s="1"/>
  <c r="G645" i="11"/>
  <c r="A646" i="11"/>
  <c r="A645" i="11" s="1"/>
  <c r="A644" i="11" s="1"/>
  <c r="A643" i="11" s="1"/>
  <c r="A642" i="11" s="1"/>
  <c r="A641" i="11" s="1"/>
  <c r="A640" i="11" s="1"/>
  <c r="A639" i="11" s="1"/>
  <c r="A638" i="11" s="1"/>
  <c r="A637" i="11" s="1"/>
  <c r="A636" i="11" s="1"/>
  <c r="A635" i="11" s="1"/>
  <c r="A634" i="11" s="1"/>
  <c r="A633" i="11" s="1"/>
  <c r="A632" i="11" s="1"/>
  <c r="A631" i="11" s="1"/>
  <c r="A630" i="11" s="1"/>
  <c r="A629" i="11" s="1"/>
  <c r="A628" i="11" s="1"/>
  <c r="A627" i="11" s="1"/>
  <c r="A626" i="11" s="1"/>
  <c r="A625" i="11" s="1"/>
  <c r="A624" i="11" s="1"/>
  <c r="A623" i="11" s="1"/>
  <c r="A622" i="11" s="1"/>
  <c r="A621" i="11" s="1"/>
  <c r="A620" i="11" s="1"/>
  <c r="A619" i="11" s="1"/>
  <c r="A618" i="11" s="1"/>
  <c r="A617" i="11" s="1"/>
  <c r="A616" i="11" s="1"/>
  <c r="A615" i="11" s="1"/>
  <c r="A614" i="11" s="1"/>
  <c r="A613" i="11" s="1"/>
  <c r="A612" i="11" s="1"/>
  <c r="A611" i="11" s="1"/>
  <c r="A610" i="11" s="1"/>
  <c r="A609" i="11" s="1"/>
  <c r="A608" i="11" s="1"/>
  <c r="A607" i="11" s="1"/>
  <c r="A606" i="11" s="1"/>
  <c r="A605" i="11" s="1"/>
  <c r="A604" i="11" s="1"/>
  <c r="A603" i="11" s="1"/>
  <c r="A602" i="11" s="1"/>
  <c r="A601" i="11" s="1"/>
  <c r="A600" i="11" s="1"/>
  <c r="A599" i="11" s="1"/>
  <c r="A598" i="11" s="1"/>
  <c r="A597" i="11" s="1"/>
  <c r="A596" i="11" s="1"/>
  <c r="A595" i="11" s="1"/>
  <c r="A594" i="11" s="1"/>
  <c r="A593" i="11" s="1"/>
  <c r="A592" i="11" s="1"/>
  <c r="A591" i="11" s="1"/>
  <c r="A590" i="11" s="1"/>
  <c r="A589" i="11" s="1"/>
  <c r="A588" i="11" s="1"/>
  <c r="A587" i="11" s="1"/>
  <c r="A586" i="11" s="1"/>
  <c r="A585" i="11" s="1"/>
  <c r="A584" i="11" s="1"/>
  <c r="A583" i="11" s="1"/>
  <c r="A582" i="11" s="1"/>
  <c r="A581" i="11" s="1"/>
  <c r="A580" i="11" s="1"/>
  <c r="A579" i="11" s="1"/>
  <c r="A578" i="11" s="1"/>
  <c r="A577" i="11" s="1"/>
  <c r="A576" i="11" s="1"/>
  <c r="A575" i="11" s="1"/>
  <c r="A574" i="11" s="1"/>
  <c r="A573" i="11" s="1"/>
  <c r="A572" i="11" s="1"/>
  <c r="A571" i="11" s="1"/>
  <c r="A570" i="11" s="1"/>
  <c r="A569" i="11" s="1"/>
  <c r="A568" i="11" s="1"/>
  <c r="A567" i="11" s="1"/>
  <c r="A566" i="11" s="1"/>
  <c r="A565" i="11" s="1"/>
  <c r="A564" i="11" s="1"/>
  <c r="A563" i="11" s="1"/>
  <c r="A562" i="11" s="1"/>
  <c r="A561" i="11" s="1"/>
  <c r="A560" i="11" s="1"/>
  <c r="A559" i="11" s="1"/>
  <c r="A558" i="11" s="1"/>
  <c r="A557" i="11" s="1"/>
  <c r="A556" i="11" s="1"/>
  <c r="A555" i="11" s="1"/>
  <c r="A554" i="11" s="1"/>
  <c r="A553" i="11" s="1"/>
  <c r="A552" i="11" s="1"/>
  <c r="A551" i="11" s="1"/>
  <c r="A550" i="11" s="1"/>
  <c r="A549" i="11" s="1"/>
  <c r="A548" i="11" s="1"/>
  <c r="A547" i="11" s="1"/>
  <c r="A546" i="11" s="1"/>
  <c r="A545" i="11" s="1"/>
  <c r="A544" i="11" s="1"/>
  <c r="A543" i="11" s="1"/>
  <c r="A542" i="11" s="1"/>
  <c r="A541" i="11" s="1"/>
  <c r="A540" i="11" s="1"/>
  <c r="A539" i="11" s="1"/>
  <c r="A538" i="11" s="1"/>
  <c r="A537" i="11" s="1"/>
  <c r="A536" i="11" s="1"/>
  <c r="A535" i="11" s="1"/>
  <c r="A534" i="11" s="1"/>
  <c r="A533" i="11" s="1"/>
  <c r="A532" i="11" s="1"/>
  <c r="A531" i="11" s="1"/>
  <c r="A530" i="11" s="1"/>
  <c r="A529" i="11" s="1"/>
  <c r="A528" i="11" s="1"/>
  <c r="A527" i="11" s="1"/>
  <c r="A526" i="11" s="1"/>
  <c r="A525" i="11" s="1"/>
  <c r="A524" i="11" s="1"/>
  <c r="A523" i="11" s="1"/>
  <c r="A522" i="11" s="1"/>
  <c r="A521" i="11" s="1"/>
  <c r="A520" i="11" s="1"/>
  <c r="A519" i="11" s="1"/>
  <c r="A518" i="11" s="1"/>
  <c r="A517" i="11" s="1"/>
  <c r="A516" i="11" s="1"/>
  <c r="A515" i="11" s="1"/>
  <c r="A514" i="11" s="1"/>
  <c r="A513" i="11" s="1"/>
  <c r="A512" i="11" s="1"/>
  <c r="A511" i="11" s="1"/>
  <c r="A510" i="11" s="1"/>
  <c r="A509" i="11" s="1"/>
  <c r="A508" i="11" s="1"/>
  <c r="A507" i="11" s="1"/>
  <c r="A506" i="11" s="1"/>
  <c r="A505" i="11" s="1"/>
  <c r="A504" i="11" s="1"/>
  <c r="A503" i="11" s="1"/>
  <c r="A502" i="11" s="1"/>
  <c r="A501" i="11" s="1"/>
  <c r="A500" i="11" s="1"/>
  <c r="A499" i="11" s="1"/>
  <c r="A498" i="11" s="1"/>
  <c r="A497" i="11" s="1"/>
  <c r="A496" i="11" s="1"/>
  <c r="A495" i="11" s="1"/>
  <c r="A494" i="11" s="1"/>
  <c r="A493" i="11" s="1"/>
  <c r="A492" i="11" s="1"/>
  <c r="A491" i="11" s="1"/>
  <c r="A490" i="11" s="1"/>
  <c r="A489" i="11" s="1"/>
  <c r="A488" i="11" s="1"/>
  <c r="A487" i="11" s="1"/>
  <c r="A486" i="11" s="1"/>
  <c r="A485" i="11" s="1"/>
  <c r="A484" i="11" s="1"/>
  <c r="A483" i="11" s="1"/>
  <c r="A482" i="11" s="1"/>
  <c r="A481" i="11" s="1"/>
  <c r="A480" i="11" s="1"/>
  <c r="A479" i="11" s="1"/>
  <c r="A478" i="11" s="1"/>
  <c r="A477" i="11" s="1"/>
  <c r="A476" i="11" s="1"/>
  <c r="A475" i="11" s="1"/>
  <c r="A474" i="11" s="1"/>
  <c r="A473" i="11" s="1"/>
  <c r="A472" i="11" s="1"/>
  <c r="A471" i="11" s="1"/>
  <c r="A470" i="11" s="1"/>
  <c r="A469" i="11" s="1"/>
  <c r="A468" i="11" s="1"/>
  <c r="A467" i="11" s="1"/>
  <c r="A466" i="11" s="1"/>
  <c r="A465" i="11" s="1"/>
  <c r="A464" i="11" s="1"/>
  <c r="A463" i="11" s="1"/>
  <c r="A462" i="11" s="1"/>
  <c r="A461" i="11" s="1"/>
  <c r="A460" i="11" s="1"/>
  <c r="A459" i="11" s="1"/>
  <c r="A458" i="11" s="1"/>
  <c r="A457" i="11" s="1"/>
  <c r="A456" i="11" s="1"/>
  <c r="A455" i="11" s="1"/>
  <c r="A454" i="11" s="1"/>
  <c r="A453" i="11" s="1"/>
  <c r="A452" i="11" s="1"/>
  <c r="A451" i="11" s="1"/>
  <c r="A450" i="11" s="1"/>
  <c r="A449" i="11" s="1"/>
  <c r="A448" i="11" s="1"/>
  <c r="A447" i="11" s="1"/>
  <c r="A446" i="11" s="1"/>
  <c r="A445" i="11" s="1"/>
  <c r="A444" i="11" s="1"/>
  <c r="A443" i="11" s="1"/>
  <c r="A442" i="11" s="1"/>
  <c r="A441" i="11" s="1"/>
  <c r="A440" i="11" s="1"/>
  <c r="A439" i="11" s="1"/>
  <c r="A438" i="11" s="1"/>
  <c r="A437" i="11" s="1"/>
  <c r="A436" i="11" s="1"/>
  <c r="A435" i="11" s="1"/>
  <c r="A434" i="11" s="1"/>
  <c r="A433" i="11" s="1"/>
  <c r="A432" i="11" s="1"/>
  <c r="A431" i="11" s="1"/>
  <c r="A430" i="11" s="1"/>
  <c r="A429" i="11" s="1"/>
  <c r="A428" i="11" s="1"/>
  <c r="A427" i="11" s="1"/>
  <c r="A426" i="11" s="1"/>
  <c r="A425" i="11" s="1"/>
  <c r="A424" i="11" s="1"/>
  <c r="A423" i="11" s="1"/>
  <c r="A422" i="11" s="1"/>
  <c r="A421" i="11" s="1"/>
  <c r="A420" i="11" s="1"/>
  <c r="A419" i="11" s="1"/>
  <c r="A418" i="11" s="1"/>
  <c r="A417" i="11" s="1"/>
  <c r="A416" i="11" s="1"/>
  <c r="A415" i="11" s="1"/>
  <c r="A414" i="11" s="1"/>
  <c r="A413" i="11" s="1"/>
  <c r="A412" i="11" s="1"/>
  <c r="A411" i="11" s="1"/>
  <c r="A410" i="11" s="1"/>
  <c r="A409" i="11" s="1"/>
  <c r="A408" i="11" s="1"/>
  <c r="A407" i="11" s="1"/>
  <c r="A406" i="11" s="1"/>
  <c r="A405" i="11" s="1"/>
  <c r="A404" i="11" s="1"/>
  <c r="A403" i="11" s="1"/>
  <c r="A402" i="11" s="1"/>
  <c r="A401" i="11" s="1"/>
  <c r="A400" i="11" s="1"/>
  <c r="A399" i="11" s="1"/>
  <c r="A398" i="11" s="1"/>
  <c r="A397" i="11" s="1"/>
  <c r="A396" i="11" s="1"/>
  <c r="A395" i="11" s="1"/>
  <c r="A394" i="11" s="1"/>
  <c r="A393" i="11" s="1"/>
  <c r="A392" i="11" s="1"/>
  <c r="A391" i="11" s="1"/>
  <c r="A390" i="11" s="1"/>
  <c r="A389" i="11" s="1"/>
  <c r="A388" i="11" s="1"/>
  <c r="A387" i="11" s="1"/>
  <c r="A386" i="11" s="1"/>
  <c r="A385" i="11" s="1"/>
  <c r="A384" i="11" s="1"/>
  <c r="A383" i="11" s="1"/>
  <c r="A382" i="11" s="1"/>
  <c r="A381" i="11" s="1"/>
  <c r="A380" i="11" s="1"/>
  <c r="A379" i="11" s="1"/>
  <c r="A378" i="11" s="1"/>
  <c r="A377" i="11" s="1"/>
  <c r="A376" i="11" s="1"/>
  <c r="A375" i="11" s="1"/>
  <c r="A374" i="11" s="1"/>
  <c r="A373" i="11" s="1"/>
  <c r="A372" i="11" s="1"/>
  <c r="A371" i="11" s="1"/>
  <c r="A370" i="11" s="1"/>
  <c r="A369" i="11" s="1"/>
  <c r="A368" i="11" s="1"/>
  <c r="A367" i="11" s="1"/>
  <c r="A366" i="11" s="1"/>
  <c r="A365" i="11" s="1"/>
  <c r="A364" i="11" s="1"/>
  <c r="A363" i="11" s="1"/>
  <c r="A362" i="11" s="1"/>
  <c r="A361" i="11" s="1"/>
  <c r="A360" i="11" s="1"/>
  <c r="A359" i="11" s="1"/>
  <c r="A358" i="11" s="1"/>
  <c r="A357" i="11" s="1"/>
  <c r="A356" i="11" s="1"/>
  <c r="A355" i="11" s="1"/>
  <c r="A354" i="11" s="1"/>
  <c r="A353" i="11" s="1"/>
  <c r="A352" i="11" s="1"/>
  <c r="A351" i="11" s="1"/>
  <c r="A350" i="11" s="1"/>
  <c r="A349" i="11" s="1"/>
  <c r="A348" i="11" s="1"/>
  <c r="A347" i="11" s="1"/>
  <c r="A346" i="11" s="1"/>
  <c r="A345" i="11" s="1"/>
  <c r="A344" i="11" s="1"/>
  <c r="A343" i="11" s="1"/>
  <c r="A342" i="11" s="1"/>
  <c r="A341" i="11" s="1"/>
  <c r="A340" i="11" s="1"/>
  <c r="A339" i="11" s="1"/>
  <c r="A338" i="11" s="1"/>
  <c r="A337" i="11" s="1"/>
  <c r="A336" i="11" s="1"/>
  <c r="A335" i="11" s="1"/>
  <c r="A334" i="11" s="1"/>
  <c r="A333" i="11" s="1"/>
  <c r="A332" i="11" s="1"/>
  <c r="A331" i="11" s="1"/>
  <c r="A330" i="11" s="1"/>
  <c r="A329" i="11" s="1"/>
  <c r="A328" i="11" s="1"/>
  <c r="A327" i="11" s="1"/>
  <c r="A326" i="11" s="1"/>
  <c r="A325" i="11" s="1"/>
  <c r="A324" i="11" s="1"/>
  <c r="A323" i="11" s="1"/>
  <c r="A322" i="11" s="1"/>
  <c r="A321" i="11" s="1"/>
  <c r="A320" i="11" s="1"/>
  <c r="A319" i="11" s="1"/>
  <c r="A318" i="11" s="1"/>
  <c r="A317" i="11" s="1"/>
  <c r="A316" i="11" s="1"/>
  <c r="A315" i="11" s="1"/>
  <c r="A314" i="11" s="1"/>
  <c r="A313" i="11" s="1"/>
  <c r="A312" i="11" s="1"/>
  <c r="A311" i="11" s="1"/>
  <c r="A310" i="11" s="1"/>
  <c r="A309" i="11" s="1"/>
  <c r="A308" i="11" s="1"/>
  <c r="A307" i="11" s="1"/>
  <c r="A306" i="11" s="1"/>
  <c r="A305" i="11" s="1"/>
  <c r="A304" i="11" s="1"/>
  <c r="A303" i="11" s="1"/>
  <c r="A302" i="11" s="1"/>
  <c r="A301" i="11" s="1"/>
  <c r="A300" i="11" s="1"/>
  <c r="A299" i="11" s="1"/>
  <c r="A298" i="11" s="1"/>
  <c r="A297" i="11" s="1"/>
  <c r="A296" i="11" s="1"/>
  <c r="A295" i="11" s="1"/>
  <c r="A294" i="11" s="1"/>
  <c r="A293" i="11" s="1"/>
  <c r="A292" i="11" s="1"/>
  <c r="A291" i="11" s="1"/>
  <c r="A290" i="11" s="1"/>
  <c r="A289" i="11" s="1"/>
  <c r="A288" i="11" s="1"/>
  <c r="A287" i="11" s="1"/>
  <c r="A286" i="11" s="1"/>
  <c r="A285" i="11" s="1"/>
  <c r="A284" i="11" s="1"/>
  <c r="A283" i="11" s="1"/>
  <c r="A282" i="11" s="1"/>
  <c r="A281" i="11" s="1"/>
  <c r="A280" i="11" s="1"/>
  <c r="A279" i="11" s="1"/>
  <c r="A278" i="11" s="1"/>
  <c r="A277" i="11" s="1"/>
  <c r="A276" i="11" s="1"/>
  <c r="A275" i="11" s="1"/>
  <c r="A274" i="11" s="1"/>
  <c r="A273" i="11" s="1"/>
  <c r="A272" i="11" s="1"/>
  <c r="A271" i="11" s="1"/>
  <c r="A270" i="11" s="1"/>
  <c r="A269" i="11" s="1"/>
  <c r="A268" i="11" s="1"/>
  <c r="A267" i="11" s="1"/>
  <c r="A266" i="11" s="1"/>
  <c r="A265" i="11" s="1"/>
  <c r="A264" i="11" s="1"/>
  <c r="A263" i="11" s="1"/>
  <c r="A262" i="11" s="1"/>
  <c r="A261" i="11" s="1"/>
  <c r="A260" i="11" s="1"/>
  <c r="A259" i="11" s="1"/>
  <c r="A258" i="11" s="1"/>
  <c r="A257" i="11" s="1"/>
  <c r="A256" i="11" s="1"/>
  <c r="A255" i="11" s="1"/>
  <c r="A254" i="11" s="1"/>
  <c r="A253" i="11" s="1"/>
  <c r="A252" i="11" s="1"/>
  <c r="A251" i="11" s="1"/>
  <c r="A250" i="11" s="1"/>
  <c r="A249" i="11" s="1"/>
  <c r="A248" i="11" s="1"/>
  <c r="A247" i="11" s="1"/>
  <c r="A246" i="11" s="1"/>
  <c r="A245" i="11" s="1"/>
  <c r="A244" i="11" s="1"/>
  <c r="A243" i="11" s="1"/>
  <c r="A242" i="11" s="1"/>
  <c r="A241" i="11" s="1"/>
  <c r="A240" i="11" s="1"/>
  <c r="A239" i="11" s="1"/>
  <c r="A238" i="11" s="1"/>
  <c r="A237" i="11" s="1"/>
  <c r="A236" i="11" s="1"/>
  <c r="A235" i="11" s="1"/>
  <c r="A234" i="11" s="1"/>
  <c r="A233" i="11" s="1"/>
  <c r="A232" i="11" s="1"/>
  <c r="A231" i="11" s="1"/>
  <c r="A230" i="11" s="1"/>
  <c r="A229" i="11" s="1"/>
  <c r="A228" i="11" s="1"/>
  <c r="A227" i="11" s="1"/>
  <c r="A226" i="11" s="1"/>
  <c r="A225" i="11" s="1"/>
  <c r="A224" i="11" s="1"/>
  <c r="A223" i="11" s="1"/>
  <c r="A222" i="11" s="1"/>
  <c r="A221" i="11" s="1"/>
  <c r="A220" i="11" s="1"/>
  <c r="A219" i="11" s="1"/>
  <c r="A218" i="11" s="1"/>
  <c r="A217" i="11" s="1"/>
  <c r="A216" i="11" s="1"/>
  <c r="A215" i="11" s="1"/>
  <c r="A214" i="11" s="1"/>
  <c r="A213" i="11" s="1"/>
  <c r="A212" i="11" s="1"/>
  <c r="A211" i="11" s="1"/>
  <c r="A210" i="11" s="1"/>
  <c r="A209" i="11" s="1"/>
  <c r="A208" i="11" s="1"/>
  <c r="A207" i="11" s="1"/>
  <c r="A206" i="11" s="1"/>
  <c r="A205" i="11" s="1"/>
  <c r="A204" i="11" s="1"/>
  <c r="A203" i="11" s="1"/>
  <c r="A202" i="11" s="1"/>
  <c r="A201" i="11" s="1"/>
  <c r="A200" i="11" s="1"/>
  <c r="A199" i="11" s="1"/>
  <c r="A198" i="11" s="1"/>
  <c r="A197" i="11" s="1"/>
  <c r="A196" i="11" s="1"/>
  <c r="A195" i="11" s="1"/>
  <c r="A194" i="11" s="1"/>
  <c r="A193" i="11" s="1"/>
  <c r="A192" i="11" s="1"/>
  <c r="A191" i="11" s="1"/>
  <c r="A190" i="11" s="1"/>
  <c r="A189" i="11" s="1"/>
  <c r="A188" i="11" s="1"/>
  <c r="A187" i="11" s="1"/>
  <c r="A186" i="11" s="1"/>
  <c r="A185" i="11" s="1"/>
  <c r="A184" i="11" s="1"/>
  <c r="A183" i="11" s="1"/>
  <c r="A182" i="11" s="1"/>
  <c r="A181" i="11" s="1"/>
  <c r="A180" i="11" s="1"/>
  <c r="A179" i="11" s="1"/>
  <c r="A178" i="11" s="1"/>
  <c r="A177" i="11" s="1"/>
  <c r="A176" i="11" s="1"/>
  <c r="A175" i="11" s="1"/>
  <c r="A174" i="11" s="1"/>
  <c r="A173" i="11" s="1"/>
  <c r="A172" i="11" s="1"/>
  <c r="A171" i="11" s="1"/>
  <c r="A170" i="11" s="1"/>
  <c r="A169" i="11" s="1"/>
  <c r="A168" i="11" s="1"/>
  <c r="A167" i="11" s="1"/>
  <c r="A166" i="11" s="1"/>
  <c r="A165" i="11" s="1"/>
  <c r="A164" i="11" s="1"/>
  <c r="A163" i="11" s="1"/>
  <c r="A162" i="11" s="1"/>
  <c r="A161" i="11" s="1"/>
  <c r="A160" i="11" s="1"/>
  <c r="A159" i="11" s="1"/>
  <c r="A158" i="11" s="1"/>
  <c r="A157" i="11" s="1"/>
  <c r="A156" i="11" s="1"/>
  <c r="A155" i="11" s="1"/>
  <c r="A154" i="11" s="1"/>
  <c r="A153" i="11" s="1"/>
  <c r="A152" i="11" s="1"/>
  <c r="A151" i="11" s="1"/>
  <c r="A150" i="11" s="1"/>
  <c r="A149" i="11" s="1"/>
  <c r="A148" i="11" s="1"/>
  <c r="A147" i="11" s="1"/>
  <c r="A146" i="11" s="1"/>
  <c r="A145" i="11" s="1"/>
  <c r="A144" i="11" s="1"/>
  <c r="A143" i="11" s="1"/>
  <c r="A142" i="11" s="1"/>
  <c r="A141" i="11" s="1"/>
  <c r="A140" i="11" s="1"/>
  <c r="A139" i="11" s="1"/>
  <c r="A138" i="11" s="1"/>
  <c r="A137" i="11" s="1"/>
  <c r="A136" i="11" s="1"/>
  <c r="A135" i="11" s="1"/>
  <c r="A134" i="11" s="1"/>
  <c r="A133" i="11" s="1"/>
  <c r="A132" i="11" s="1"/>
  <c r="A131" i="11" s="1"/>
  <c r="A130" i="11" s="1"/>
  <c r="A129" i="11" s="1"/>
  <c r="A128" i="11" s="1"/>
  <c r="A127" i="11" s="1"/>
  <c r="A126" i="11" s="1"/>
  <c r="A125" i="11" s="1"/>
  <c r="A124" i="11" s="1"/>
  <c r="A123" i="11" s="1"/>
  <c r="A122" i="11" s="1"/>
  <c r="A121" i="11" s="1"/>
  <c r="A120" i="11" s="1"/>
  <c r="A119" i="11" s="1"/>
  <c r="A118" i="11" s="1"/>
  <c r="A117" i="11" s="1"/>
  <c r="A116" i="11" s="1"/>
  <c r="A115" i="11" s="1"/>
  <c r="A114" i="11" s="1"/>
  <c r="A113" i="11" s="1"/>
  <c r="A112" i="11" s="1"/>
  <c r="A111" i="11" s="1"/>
  <c r="A110" i="11" s="1"/>
  <c r="A109" i="11" s="1"/>
  <c r="A108" i="11" s="1"/>
  <c r="A107" i="11" s="1"/>
  <c r="A106" i="11" s="1"/>
  <c r="A105" i="11" s="1"/>
  <c r="A104" i="11" s="1"/>
  <c r="A103" i="11" s="1"/>
  <c r="A102" i="11" s="1"/>
  <c r="A101" i="11" s="1"/>
  <c r="A100" i="11" s="1"/>
  <c r="A99" i="11" s="1"/>
  <c r="A98" i="11" s="1"/>
  <c r="A97" i="11" s="1"/>
  <c r="A96" i="11" s="1"/>
  <c r="A95" i="11" s="1"/>
  <c r="A94" i="11" s="1"/>
  <c r="A93" i="11" s="1"/>
  <c r="A92" i="11" s="1"/>
  <c r="A91" i="11" s="1"/>
  <c r="A90" i="11" s="1"/>
  <c r="A89" i="11" s="1"/>
  <c r="A88" i="11" s="1"/>
  <c r="A87" i="11" s="1"/>
  <c r="A86" i="11" s="1"/>
  <c r="A85" i="11" s="1"/>
  <c r="A84" i="11" s="1"/>
  <c r="A83" i="11" s="1"/>
  <c r="A82" i="11" s="1"/>
  <c r="A81" i="11" s="1"/>
  <c r="A80" i="11" s="1"/>
  <c r="A79" i="11" s="1"/>
  <c r="A78" i="11" s="1"/>
  <c r="A77" i="11" s="1"/>
  <c r="A76" i="11" s="1"/>
  <c r="A75" i="11" s="1"/>
  <c r="A74" i="11" s="1"/>
  <c r="A73" i="11" s="1"/>
  <c r="A72" i="11" s="1"/>
  <c r="A71" i="11" s="1"/>
  <c r="A70" i="11" s="1"/>
  <c r="A69" i="11" s="1"/>
  <c r="A68" i="11" s="1"/>
  <c r="A67" i="11" s="1"/>
  <c r="A66" i="11" s="1"/>
  <c r="A65" i="11" s="1"/>
  <c r="A64" i="11" s="1"/>
  <c r="A63" i="11" s="1"/>
  <c r="A62" i="11" s="1"/>
  <c r="A61" i="11" s="1"/>
  <c r="A60" i="11" s="1"/>
  <c r="A59" i="11" s="1"/>
  <c r="A58" i="11" s="1"/>
  <c r="A57" i="11" s="1"/>
  <c r="A56" i="11" s="1"/>
  <c r="A55" i="11" s="1"/>
  <c r="A54" i="11" s="1"/>
  <c r="A53" i="11" s="1"/>
  <c r="A52" i="11" s="1"/>
  <c r="A51" i="11" s="1"/>
  <c r="A50" i="11" s="1"/>
  <c r="A49" i="11" s="1"/>
  <c r="A48" i="11" s="1"/>
  <c r="A47" i="11" s="1"/>
  <c r="A46" i="11" s="1"/>
  <c r="A45" i="11" s="1"/>
  <c r="A44" i="11" s="1"/>
  <c r="A43" i="11" s="1"/>
  <c r="A42" i="11" s="1"/>
  <c r="A41" i="11" s="1"/>
  <c r="A40" i="11" s="1"/>
  <c r="A39" i="11" s="1"/>
  <c r="A38" i="11" s="1"/>
  <c r="A37" i="11" s="1"/>
  <c r="A36" i="11" s="1"/>
  <c r="A35" i="11" s="1"/>
  <c r="A34" i="11" s="1"/>
  <c r="A33" i="11" s="1"/>
  <c r="A32" i="11" s="1"/>
  <c r="A31" i="11" s="1"/>
  <c r="A30" i="11" s="1"/>
  <c r="A29" i="11" s="1"/>
  <c r="A28" i="11" s="1"/>
  <c r="A27" i="11" s="1"/>
  <c r="A26" i="11" s="1"/>
  <c r="A25" i="11" s="1"/>
  <c r="A24" i="11" s="1"/>
  <c r="A23" i="11" s="1"/>
  <c r="A22" i="11" s="1"/>
  <c r="A21" i="11" s="1"/>
  <c r="A20" i="11" s="1"/>
  <c r="A19" i="11" s="1"/>
  <c r="A18" i="11" s="1"/>
  <c r="A17" i="11" s="1"/>
  <c r="A16" i="11" s="1"/>
  <c r="A15" i="11" s="1"/>
  <c r="A14" i="11" s="1"/>
  <c r="A13" i="11" s="1"/>
  <c r="A12" i="11" s="1"/>
  <c r="A11" i="11" s="1"/>
  <c r="A10" i="11" s="1"/>
  <c r="A9" i="11" s="1"/>
  <c r="A8" i="11" s="1"/>
  <c r="A7" i="11" s="1"/>
  <c r="A6" i="11" s="1"/>
  <c r="C646" i="11"/>
  <c r="D646" i="11" s="1"/>
  <c r="G646" i="11"/>
  <c r="C647" i="11"/>
  <c r="D647" i="11" s="1"/>
  <c r="G647" i="11"/>
  <c r="A648" i="11"/>
  <c r="A649" i="11" s="1"/>
  <c r="A650" i="11" s="1"/>
  <c r="A651" i="11" s="1"/>
  <c r="A652" i="11" s="1"/>
  <c r="A653" i="11" s="1"/>
  <c r="A654" i="11" s="1"/>
  <c r="A655" i="11" s="1"/>
  <c r="A656" i="11" s="1"/>
  <c r="A657" i="11" s="1"/>
  <c r="A658" i="11" s="1"/>
  <c r="A659" i="11" s="1"/>
  <c r="A660" i="11" s="1"/>
  <c r="A661" i="11" s="1"/>
  <c r="A662" i="11" s="1"/>
  <c r="A663" i="11" s="1"/>
  <c r="A664" i="11" s="1"/>
  <c r="A665" i="11" s="1"/>
  <c r="A666" i="11" s="1"/>
  <c r="A667" i="11" s="1"/>
  <c r="A668" i="11" s="1"/>
  <c r="A669" i="11" s="1"/>
  <c r="A670" i="11" s="1"/>
  <c r="A671" i="11" s="1"/>
  <c r="A672" i="11" s="1"/>
  <c r="A673" i="11" s="1"/>
  <c r="A674" i="11" s="1"/>
  <c r="A675" i="11" s="1"/>
  <c r="A676" i="11" s="1"/>
  <c r="A677" i="11" s="1"/>
  <c r="A678" i="11" s="1"/>
  <c r="A679" i="11" s="1"/>
  <c r="A680" i="11" s="1"/>
  <c r="A681" i="11" s="1"/>
  <c r="A682" i="11" s="1"/>
  <c r="A683" i="11" s="1"/>
  <c r="A684" i="11" s="1"/>
  <c r="A685" i="11" s="1"/>
  <c r="A686" i="11" s="1"/>
  <c r="A687" i="11" s="1"/>
  <c r="A688" i="11" s="1"/>
  <c r="A689" i="11" s="1"/>
  <c r="A690" i="11" s="1"/>
  <c r="A691" i="11" s="1"/>
  <c r="A692" i="11" s="1"/>
  <c r="A693" i="11" s="1"/>
  <c r="A694" i="11" s="1"/>
  <c r="A695" i="11" s="1"/>
  <c r="A696" i="11" s="1"/>
  <c r="A697" i="11" s="1"/>
  <c r="A698" i="11" s="1"/>
  <c r="A699" i="11" s="1"/>
  <c r="A700" i="11" s="1"/>
  <c r="A701" i="11" s="1"/>
  <c r="A702" i="11" s="1"/>
  <c r="A703" i="11" s="1"/>
  <c r="A704" i="11" s="1"/>
  <c r="A705" i="11" s="1"/>
  <c r="A706" i="11" s="1"/>
  <c r="A707" i="11" s="1"/>
  <c r="A708" i="11" s="1"/>
  <c r="A709" i="11" s="1"/>
  <c r="A710" i="11" s="1"/>
  <c r="A711" i="11" s="1"/>
  <c r="A712" i="11" s="1"/>
  <c r="A713" i="11" s="1"/>
  <c r="A714" i="11" s="1"/>
  <c r="A715" i="11" s="1"/>
  <c r="A716" i="11" s="1"/>
  <c r="A717" i="11" s="1"/>
  <c r="A718" i="11" s="1"/>
  <c r="A719" i="11" s="1"/>
  <c r="A720" i="11" s="1"/>
  <c r="A721" i="11" s="1"/>
  <c r="A722" i="11" s="1"/>
  <c r="A723" i="11" s="1"/>
  <c r="A724" i="11" s="1"/>
  <c r="A725" i="11" s="1"/>
  <c r="A726" i="11" s="1"/>
  <c r="A727" i="11" s="1"/>
  <c r="A728" i="11" s="1"/>
  <c r="A729" i="11" s="1"/>
  <c r="A730" i="11" s="1"/>
  <c r="A731" i="11" s="1"/>
  <c r="A732" i="11" s="1"/>
  <c r="A733" i="11" s="1"/>
  <c r="A734" i="11" s="1"/>
  <c r="A735" i="11" s="1"/>
  <c r="A736" i="11" s="1"/>
  <c r="A737" i="11" s="1"/>
  <c r="A738" i="11" s="1"/>
  <c r="A739" i="11" s="1"/>
  <c r="A740" i="11" s="1"/>
  <c r="A741" i="11" s="1"/>
  <c r="A742" i="11" s="1"/>
  <c r="A743" i="11" s="1"/>
  <c r="A744" i="11" s="1"/>
  <c r="A745" i="11" s="1"/>
  <c r="A746" i="11" s="1"/>
  <c r="A747" i="11" s="1"/>
  <c r="A748" i="11" s="1"/>
  <c r="A749" i="11" s="1"/>
  <c r="A750" i="11" s="1"/>
  <c r="A751" i="11" s="1"/>
  <c r="A752" i="11" s="1"/>
  <c r="A753" i="11" s="1"/>
  <c r="A754" i="11" s="1"/>
  <c r="A755" i="11" s="1"/>
  <c r="A756" i="11" s="1"/>
  <c r="A757" i="11" s="1"/>
  <c r="A758" i="11" s="1"/>
  <c r="A759" i="11" s="1"/>
  <c r="A760" i="11" s="1"/>
  <c r="A761" i="11" s="1"/>
  <c r="A762" i="11" s="1"/>
  <c r="A763" i="11" s="1"/>
  <c r="A764" i="11" s="1"/>
  <c r="A765" i="11" s="1"/>
  <c r="A766" i="11" s="1"/>
  <c r="A767" i="11" s="1"/>
  <c r="A768" i="11" s="1"/>
  <c r="A769" i="11" s="1"/>
  <c r="A770" i="11" s="1"/>
  <c r="A771" i="11" s="1"/>
  <c r="A772" i="11" s="1"/>
  <c r="A773" i="11" s="1"/>
  <c r="A774" i="11" s="1"/>
  <c r="A775" i="11" s="1"/>
  <c r="A776" i="11" s="1"/>
  <c r="A777" i="11" s="1"/>
  <c r="A778" i="11" s="1"/>
  <c r="A779" i="11" s="1"/>
  <c r="A780" i="11" s="1"/>
  <c r="A781" i="11" s="1"/>
  <c r="A782" i="11" s="1"/>
  <c r="A783" i="11" s="1"/>
  <c r="A784" i="11" s="1"/>
  <c r="A785" i="11" s="1"/>
  <c r="A786" i="11" s="1"/>
  <c r="A787" i="11" s="1"/>
  <c r="A788" i="11" s="1"/>
  <c r="A789" i="11" s="1"/>
  <c r="A790" i="11" s="1"/>
  <c r="A791" i="11" s="1"/>
  <c r="A792" i="11" s="1"/>
  <c r="A793" i="11" s="1"/>
  <c r="A794" i="11" s="1"/>
  <c r="A795" i="11" s="1"/>
  <c r="A796" i="11" s="1"/>
  <c r="A797" i="11" s="1"/>
  <c r="A798" i="11" s="1"/>
  <c r="A799" i="11" s="1"/>
  <c r="A800" i="11" s="1"/>
  <c r="A801" i="11" s="1"/>
  <c r="A802" i="11" s="1"/>
  <c r="A803" i="11" s="1"/>
  <c r="A804" i="11" s="1"/>
  <c r="A805" i="11" s="1"/>
  <c r="A806" i="11" s="1"/>
  <c r="A807" i="11" s="1"/>
  <c r="A808" i="11" s="1"/>
  <c r="A809" i="11" s="1"/>
  <c r="A810" i="11" s="1"/>
  <c r="A811" i="11" s="1"/>
  <c r="A812" i="11" s="1"/>
  <c r="A813" i="11" s="1"/>
  <c r="A814" i="11" s="1"/>
  <c r="A815" i="11" s="1"/>
  <c r="A816" i="11" s="1"/>
  <c r="A817" i="11" s="1"/>
  <c r="A818" i="11" s="1"/>
  <c r="A819" i="11" s="1"/>
  <c r="A820" i="11" s="1"/>
  <c r="A821" i="11" s="1"/>
  <c r="A822" i="11" s="1"/>
  <c r="A823" i="11" s="1"/>
  <c r="A824" i="11" s="1"/>
  <c r="A825" i="11" s="1"/>
  <c r="A826" i="11" s="1"/>
  <c r="A827" i="11" s="1"/>
  <c r="A828" i="11" s="1"/>
  <c r="A829" i="11" s="1"/>
  <c r="A830" i="11" s="1"/>
  <c r="A831" i="11" s="1"/>
  <c r="A832" i="11" s="1"/>
  <c r="A833" i="11" s="1"/>
  <c r="A834" i="11" s="1"/>
  <c r="A835" i="11" s="1"/>
  <c r="A836" i="11" s="1"/>
  <c r="A837" i="11" s="1"/>
  <c r="A838" i="11" s="1"/>
  <c r="A839" i="11" s="1"/>
  <c r="A840" i="11" s="1"/>
  <c r="A841" i="11" s="1"/>
  <c r="A842" i="11" s="1"/>
  <c r="A843" i="11" s="1"/>
  <c r="A844" i="11" s="1"/>
  <c r="A845" i="11" s="1"/>
  <c r="A846" i="11" s="1"/>
  <c r="A847" i="11" s="1"/>
  <c r="A848" i="11" s="1"/>
  <c r="A849" i="11" s="1"/>
  <c r="A850" i="11" s="1"/>
  <c r="A851" i="11" s="1"/>
  <c r="A852" i="11" s="1"/>
  <c r="A853" i="11" s="1"/>
  <c r="A854" i="11" s="1"/>
  <c r="A855" i="11" s="1"/>
  <c r="A856" i="11" s="1"/>
  <c r="A857" i="11" s="1"/>
  <c r="A858" i="11" s="1"/>
  <c r="A859" i="11" s="1"/>
  <c r="A860" i="11" s="1"/>
  <c r="A861" i="11" s="1"/>
  <c r="A862" i="11" s="1"/>
  <c r="A863" i="11" s="1"/>
  <c r="A864" i="11" s="1"/>
  <c r="A865" i="11" s="1"/>
  <c r="A866" i="11" s="1"/>
  <c r="A867" i="11" s="1"/>
  <c r="A868" i="11" s="1"/>
  <c r="A869" i="11" s="1"/>
  <c r="A870" i="11" s="1"/>
  <c r="A871" i="11" s="1"/>
  <c r="A872" i="11" s="1"/>
  <c r="A873" i="11" s="1"/>
  <c r="A874" i="11" s="1"/>
  <c r="A875" i="11" s="1"/>
  <c r="A876" i="11" s="1"/>
  <c r="A877" i="11" s="1"/>
  <c r="A878" i="11" s="1"/>
  <c r="A879" i="11" s="1"/>
  <c r="A880" i="11" s="1"/>
  <c r="A881" i="11" s="1"/>
  <c r="A882" i="11" s="1"/>
  <c r="A883" i="11" s="1"/>
  <c r="A884" i="11" s="1"/>
  <c r="A885" i="11" s="1"/>
  <c r="A886" i="11" s="1"/>
  <c r="A887" i="11" s="1"/>
  <c r="A888" i="11" s="1"/>
  <c r="A889" i="11" s="1"/>
  <c r="A890" i="11" s="1"/>
  <c r="A891" i="11" s="1"/>
  <c r="A892" i="11" s="1"/>
  <c r="A893" i="11" s="1"/>
  <c r="A894" i="11" s="1"/>
  <c r="A895" i="11" s="1"/>
  <c r="A896" i="11" s="1"/>
  <c r="A897" i="11" s="1"/>
  <c r="A898" i="11" s="1"/>
  <c r="A899" i="11" s="1"/>
  <c r="A900" i="11" s="1"/>
  <c r="A901" i="11" s="1"/>
  <c r="A902" i="11" s="1"/>
  <c r="A903" i="11" s="1"/>
  <c r="A904" i="11" s="1"/>
  <c r="A905" i="11" s="1"/>
  <c r="A906" i="11" s="1"/>
  <c r="A907" i="11" s="1"/>
  <c r="A908" i="11" s="1"/>
  <c r="A909" i="11" s="1"/>
  <c r="A910" i="11" s="1"/>
  <c r="A911" i="11" s="1"/>
  <c r="A912" i="11" s="1"/>
  <c r="A913" i="11" s="1"/>
  <c r="A914" i="11" s="1"/>
  <c r="A915" i="11" s="1"/>
  <c r="A916" i="11" s="1"/>
  <c r="A917" i="11" s="1"/>
  <c r="A918" i="11" s="1"/>
  <c r="A919" i="11" s="1"/>
  <c r="A920" i="11" s="1"/>
  <c r="A921" i="11" s="1"/>
  <c r="A922" i="11" s="1"/>
  <c r="A923" i="11" s="1"/>
  <c r="A924" i="11" s="1"/>
  <c r="A925" i="11" s="1"/>
  <c r="A926" i="11" s="1"/>
  <c r="A927" i="11" s="1"/>
  <c r="A928" i="11" s="1"/>
  <c r="A929" i="11" s="1"/>
  <c r="A930" i="11" s="1"/>
  <c r="A931" i="11" s="1"/>
  <c r="A932" i="11" s="1"/>
  <c r="A933" i="11" s="1"/>
  <c r="A934" i="11" s="1"/>
  <c r="A935" i="11" s="1"/>
  <c r="A936" i="11" s="1"/>
  <c r="A937" i="11" s="1"/>
  <c r="A938" i="11" s="1"/>
  <c r="A939" i="11" s="1"/>
  <c r="A940" i="11" s="1"/>
  <c r="A941" i="11" s="1"/>
  <c r="A942" i="11" s="1"/>
  <c r="A943" i="11" s="1"/>
  <c r="A944" i="11" s="1"/>
  <c r="A945" i="11" s="1"/>
  <c r="A946" i="11" s="1"/>
  <c r="A947" i="11" s="1"/>
  <c r="A948" i="11" s="1"/>
  <c r="A949" i="11" s="1"/>
  <c r="A950" i="11" s="1"/>
  <c r="A951" i="11" s="1"/>
  <c r="A952" i="11" s="1"/>
  <c r="A953" i="11" s="1"/>
  <c r="A954" i="11" s="1"/>
  <c r="A955" i="11" s="1"/>
  <c r="A956" i="11" s="1"/>
  <c r="A957" i="11" s="1"/>
  <c r="A958" i="11" s="1"/>
  <c r="A959" i="11" s="1"/>
  <c r="A960" i="11" s="1"/>
  <c r="A961" i="11" s="1"/>
  <c r="A962" i="11" s="1"/>
  <c r="A963" i="11" s="1"/>
  <c r="A964" i="11" s="1"/>
  <c r="A965" i="11" s="1"/>
  <c r="A966" i="11" s="1"/>
  <c r="A967" i="11" s="1"/>
  <c r="A968" i="11" s="1"/>
  <c r="A969" i="11" s="1"/>
  <c r="A970" i="11" s="1"/>
  <c r="A971" i="11" s="1"/>
  <c r="A972" i="11" s="1"/>
  <c r="A973" i="11" s="1"/>
  <c r="A974" i="11" s="1"/>
  <c r="A975" i="11" s="1"/>
  <c r="A976" i="11" s="1"/>
  <c r="A977" i="11" s="1"/>
  <c r="A978" i="11" s="1"/>
  <c r="A979" i="11" s="1"/>
  <c r="A980" i="11" s="1"/>
  <c r="A981" i="11" s="1"/>
  <c r="A982" i="11" s="1"/>
  <c r="A983" i="11" s="1"/>
  <c r="A984" i="11" s="1"/>
  <c r="A985" i="11" s="1"/>
  <c r="A986" i="11" s="1"/>
  <c r="A987" i="11" s="1"/>
  <c r="A988" i="11" s="1"/>
  <c r="A989" i="11" s="1"/>
  <c r="A990" i="11" s="1"/>
  <c r="A991" i="11" s="1"/>
  <c r="A992" i="11" s="1"/>
  <c r="A993" i="11" s="1"/>
  <c r="A994" i="11" s="1"/>
  <c r="A995" i="11" s="1"/>
  <c r="A996" i="11" s="1"/>
  <c r="A997" i="11" s="1"/>
  <c r="A998" i="11" s="1"/>
  <c r="A999" i="11" s="1"/>
  <c r="A1000" i="11" s="1"/>
  <c r="A1001" i="11" s="1"/>
  <c r="A1002" i="11" s="1"/>
  <c r="A1003" i="11" s="1"/>
  <c r="A1004" i="11" s="1"/>
  <c r="A1005" i="11" s="1"/>
  <c r="A1006" i="11" s="1"/>
  <c r="A1007" i="11" s="1"/>
  <c r="A1008" i="11" s="1"/>
  <c r="A1009" i="11" s="1"/>
  <c r="A1010" i="11" s="1"/>
  <c r="A1011" i="11" s="1"/>
  <c r="A1012" i="11" s="1"/>
  <c r="A1013" i="11" s="1"/>
  <c r="A1014" i="11" s="1"/>
  <c r="A1015" i="11" s="1"/>
  <c r="A1016" i="11" s="1"/>
  <c r="A1017" i="11" s="1"/>
  <c r="A1018" i="11" s="1"/>
  <c r="A1019" i="11" s="1"/>
  <c r="A1020" i="11" s="1"/>
  <c r="A1021" i="11" s="1"/>
  <c r="A1022" i="11" s="1"/>
  <c r="A1023" i="11" s="1"/>
  <c r="A1024" i="11" s="1"/>
  <c r="A1025" i="11" s="1"/>
  <c r="A1026" i="11" s="1"/>
  <c r="A1027" i="11" s="1"/>
  <c r="A1028" i="11" s="1"/>
  <c r="A1029" i="11" s="1"/>
  <c r="A1030" i="11" s="1"/>
  <c r="A1031" i="11" s="1"/>
  <c r="A1032" i="11" s="1"/>
  <c r="A1033" i="11" s="1"/>
  <c r="A1034" i="11" s="1"/>
  <c r="A1035" i="11" s="1"/>
  <c r="A1036" i="11" s="1"/>
  <c r="A1037" i="11" s="1"/>
  <c r="A1038" i="11" s="1"/>
  <c r="A1039" i="11" s="1"/>
  <c r="A1040" i="11" s="1"/>
  <c r="A1041" i="11" s="1"/>
  <c r="A1042" i="11" s="1"/>
  <c r="A1043" i="11" s="1"/>
  <c r="A1044" i="11" s="1"/>
  <c r="A1045" i="11" s="1"/>
  <c r="A1046" i="11" s="1"/>
  <c r="A1047" i="11" s="1"/>
  <c r="A1048" i="11" s="1"/>
  <c r="A1049" i="11" s="1"/>
  <c r="A1050" i="11" s="1"/>
  <c r="A1051" i="11" s="1"/>
  <c r="A1052" i="11" s="1"/>
  <c r="A1053" i="11" s="1"/>
  <c r="A1054" i="11" s="1"/>
  <c r="A1055" i="11" s="1"/>
  <c r="A1056" i="11" s="1"/>
  <c r="A1057" i="11" s="1"/>
  <c r="A1058" i="11" s="1"/>
  <c r="A1059" i="11" s="1"/>
  <c r="A1060" i="11" s="1"/>
  <c r="A1061" i="11" s="1"/>
  <c r="A1062" i="11" s="1"/>
  <c r="A1063" i="11" s="1"/>
  <c r="A1064" i="11" s="1"/>
  <c r="A1065" i="11" s="1"/>
  <c r="A1066" i="11" s="1"/>
  <c r="A1067" i="11" s="1"/>
  <c r="A1068" i="11" s="1"/>
  <c r="A1069" i="11" s="1"/>
  <c r="A1070" i="11" s="1"/>
  <c r="A1071" i="11" s="1"/>
  <c r="A1072" i="11" s="1"/>
  <c r="A1073" i="11" s="1"/>
  <c r="A1074" i="11" s="1"/>
  <c r="A1075" i="11" s="1"/>
  <c r="A1076" i="11" s="1"/>
  <c r="A1077" i="11" s="1"/>
  <c r="A1078" i="11" s="1"/>
  <c r="A1079" i="11" s="1"/>
  <c r="A1080" i="11" s="1"/>
  <c r="A1081" i="11" s="1"/>
  <c r="A1082" i="11" s="1"/>
  <c r="A1083" i="11" s="1"/>
  <c r="A1084" i="11" s="1"/>
  <c r="A1085" i="11" s="1"/>
  <c r="A1086" i="11" s="1"/>
  <c r="A1087" i="11" s="1"/>
  <c r="A1088" i="11" s="1"/>
  <c r="A1089" i="11" s="1"/>
  <c r="A1090" i="11" s="1"/>
  <c r="A1091" i="11" s="1"/>
  <c r="A1092" i="11" s="1"/>
  <c r="A1093" i="11" s="1"/>
  <c r="A1094" i="11" s="1"/>
  <c r="A1095" i="11" s="1"/>
  <c r="A1096" i="11" s="1"/>
  <c r="A1097" i="11" s="1"/>
  <c r="A1098" i="11" s="1"/>
  <c r="A1099" i="11" s="1"/>
  <c r="A1100" i="11" s="1"/>
  <c r="A1101" i="11" s="1"/>
  <c r="A1102" i="11" s="1"/>
  <c r="A1103" i="11" s="1"/>
  <c r="A1104" i="11" s="1"/>
  <c r="A1105" i="11" s="1"/>
  <c r="A1106" i="11" s="1"/>
  <c r="A1107" i="11" s="1"/>
  <c r="A1108" i="11" s="1"/>
  <c r="A1109" i="11" s="1"/>
  <c r="A1110" i="11" s="1"/>
  <c r="A1111" i="11" s="1"/>
  <c r="A1112" i="11" s="1"/>
  <c r="A1113" i="11" s="1"/>
  <c r="A1114" i="11" s="1"/>
  <c r="A1115" i="11" s="1"/>
  <c r="A1116" i="11" s="1"/>
  <c r="A1117" i="11" s="1"/>
  <c r="A1118" i="11" s="1"/>
  <c r="A1119" i="11" s="1"/>
  <c r="A1120" i="11" s="1"/>
  <c r="A1121" i="11" s="1"/>
  <c r="A1122" i="11" s="1"/>
  <c r="A1123" i="11" s="1"/>
  <c r="A1124" i="11" s="1"/>
  <c r="A1125" i="11" s="1"/>
  <c r="A1126" i="11" s="1"/>
  <c r="A1127" i="11" s="1"/>
  <c r="A1128" i="11" s="1"/>
  <c r="A1129" i="11" s="1"/>
  <c r="A1130" i="11" s="1"/>
  <c r="A1131" i="11" s="1"/>
  <c r="A1132" i="11" s="1"/>
  <c r="A1133" i="11" s="1"/>
  <c r="A1134" i="11" s="1"/>
  <c r="A1135" i="11" s="1"/>
  <c r="A1136" i="11" s="1"/>
  <c r="A1137" i="11" s="1"/>
  <c r="A1138" i="11" s="1"/>
  <c r="A1139" i="11" s="1"/>
  <c r="A1140" i="11" s="1"/>
  <c r="A1141" i="11" s="1"/>
  <c r="A1142" i="11" s="1"/>
  <c r="A1143" i="11" s="1"/>
  <c r="A1144" i="11" s="1"/>
  <c r="A1145" i="11" s="1"/>
  <c r="A1146" i="11" s="1"/>
  <c r="A1147" i="11" s="1"/>
  <c r="A1148" i="11" s="1"/>
  <c r="A1149" i="11" s="1"/>
  <c r="A1150" i="11" s="1"/>
  <c r="A1151" i="11" s="1"/>
  <c r="A1152" i="11" s="1"/>
  <c r="A1153" i="11" s="1"/>
  <c r="A1154" i="11" s="1"/>
  <c r="A1155" i="11" s="1"/>
  <c r="A1156" i="11" s="1"/>
  <c r="A1157" i="11" s="1"/>
  <c r="A1158" i="11" s="1"/>
  <c r="A1159" i="11" s="1"/>
  <c r="A1160" i="11" s="1"/>
  <c r="A1161" i="11" s="1"/>
  <c r="A1162" i="11" s="1"/>
  <c r="A1163" i="11" s="1"/>
  <c r="A1164" i="11" s="1"/>
  <c r="A1165" i="11" s="1"/>
  <c r="A1166" i="11" s="1"/>
  <c r="A1167" i="11" s="1"/>
  <c r="A1168" i="11" s="1"/>
  <c r="A1169" i="11" s="1"/>
  <c r="A1170" i="11" s="1"/>
  <c r="A1171" i="11" s="1"/>
  <c r="A1172" i="11" s="1"/>
  <c r="A1173" i="11" s="1"/>
  <c r="A1174" i="11" s="1"/>
  <c r="A1175" i="11" s="1"/>
  <c r="A1176" i="11" s="1"/>
  <c r="A1177" i="11" s="1"/>
  <c r="A1178" i="11" s="1"/>
  <c r="A1179" i="11" s="1"/>
  <c r="A1180" i="11" s="1"/>
  <c r="A1181" i="11" s="1"/>
  <c r="A1182" i="11" s="1"/>
  <c r="A1183" i="11" s="1"/>
  <c r="A1184" i="11" s="1"/>
  <c r="A1185" i="11" s="1"/>
  <c r="A1186" i="11" s="1"/>
  <c r="A1187" i="11" s="1"/>
  <c r="A1188" i="11" s="1"/>
  <c r="A1189" i="11" s="1"/>
  <c r="A1190" i="11" s="1"/>
  <c r="A1191" i="11" s="1"/>
  <c r="A1192" i="11" s="1"/>
  <c r="A1193" i="11" s="1"/>
  <c r="A1194" i="11" s="1"/>
  <c r="A1195" i="11" s="1"/>
  <c r="A1196" i="11" s="1"/>
  <c r="A1197" i="11" s="1"/>
  <c r="A1198" i="11" s="1"/>
  <c r="A1199" i="11" s="1"/>
  <c r="A1200" i="11" s="1"/>
  <c r="A1201" i="11" s="1"/>
  <c r="A1202" i="11" s="1"/>
  <c r="A1203" i="11" s="1"/>
  <c r="A1204" i="11" s="1"/>
  <c r="A1205" i="11" s="1"/>
  <c r="A1206" i="11" s="1"/>
  <c r="A1207" i="11" s="1"/>
  <c r="A1208" i="11" s="1"/>
  <c r="A1209" i="11" s="1"/>
  <c r="A1210" i="11" s="1"/>
  <c r="A1211" i="11" s="1"/>
  <c r="A1212" i="11" s="1"/>
  <c r="A1213" i="11" s="1"/>
  <c r="A1214" i="11" s="1"/>
  <c r="A1215" i="11" s="1"/>
  <c r="A1216" i="11" s="1"/>
  <c r="A1217" i="11" s="1"/>
  <c r="A1218" i="11" s="1"/>
  <c r="A1219" i="11" s="1"/>
  <c r="A1220" i="11" s="1"/>
  <c r="A1221" i="11" s="1"/>
  <c r="A1222" i="11" s="1"/>
  <c r="A1223" i="11" s="1"/>
  <c r="A1224" i="11" s="1"/>
  <c r="A1225" i="11" s="1"/>
  <c r="A1226" i="11" s="1"/>
  <c r="A1227" i="11" s="1"/>
  <c r="A1228" i="11" s="1"/>
  <c r="A1229" i="11" s="1"/>
  <c r="A1230" i="11" s="1"/>
  <c r="A1231" i="11" s="1"/>
  <c r="A1232" i="11" s="1"/>
  <c r="A1233" i="11" s="1"/>
  <c r="A1234" i="11" s="1"/>
  <c r="A1235" i="11" s="1"/>
  <c r="A1236" i="11" s="1"/>
  <c r="A1237" i="11" s="1"/>
  <c r="A1238" i="11" s="1"/>
  <c r="A1239" i="11" s="1"/>
  <c r="A1240" i="11" s="1"/>
  <c r="A1241" i="11" s="1"/>
  <c r="A1242" i="11" s="1"/>
  <c r="A1243" i="11" s="1"/>
  <c r="A1244" i="11" s="1"/>
  <c r="A1245" i="11" s="1"/>
  <c r="A1246" i="11" s="1"/>
  <c r="A1247" i="11" s="1"/>
  <c r="A1248" i="11" s="1"/>
  <c r="A1249" i="11" s="1"/>
  <c r="A1250" i="11" s="1"/>
  <c r="A1251" i="11" s="1"/>
  <c r="A1252" i="11" s="1"/>
  <c r="A1253" i="11" s="1"/>
  <c r="A1254" i="11" s="1"/>
  <c r="A1255" i="11" s="1"/>
  <c r="A1256" i="11" s="1"/>
  <c r="A1257" i="11" s="1"/>
  <c r="C648" i="11"/>
  <c r="D648" i="11" s="1"/>
  <c r="G648" i="11"/>
  <c r="C649" i="11"/>
  <c r="D649" i="11" s="1"/>
  <c r="G649" i="11"/>
  <c r="C650" i="11"/>
  <c r="D650" i="11" s="1"/>
  <c r="G650" i="11"/>
  <c r="C651" i="11"/>
  <c r="D651" i="11" s="1"/>
  <c r="G651" i="11"/>
  <c r="C652" i="11"/>
  <c r="D652" i="11" s="1"/>
  <c r="G652" i="11"/>
  <c r="C653" i="11"/>
  <c r="D653" i="11" s="1"/>
  <c r="G653" i="11"/>
  <c r="C654" i="11"/>
  <c r="D654" i="11" s="1"/>
  <c r="G654" i="11"/>
  <c r="C655" i="11"/>
  <c r="D655" i="11" s="1"/>
  <c r="G655" i="11"/>
  <c r="C656" i="11"/>
  <c r="D656" i="11" s="1"/>
  <c r="G656" i="11"/>
  <c r="C657" i="11"/>
  <c r="D657" i="11" s="1"/>
  <c r="G657" i="11"/>
  <c r="C658" i="11"/>
  <c r="D658" i="11" s="1"/>
  <c r="G658" i="11"/>
  <c r="C659" i="11"/>
  <c r="D659" i="11" s="1"/>
  <c r="G659" i="11"/>
  <c r="C660" i="11"/>
  <c r="D660" i="11" s="1"/>
  <c r="G660" i="11"/>
  <c r="C661" i="11"/>
  <c r="D661" i="11" s="1"/>
  <c r="G661" i="11"/>
  <c r="C662" i="11"/>
  <c r="D662" i="11" s="1"/>
  <c r="G662" i="11"/>
  <c r="C663" i="11"/>
  <c r="D663" i="11" s="1"/>
  <c r="G663" i="11"/>
  <c r="C664" i="11"/>
  <c r="D664" i="11" s="1"/>
  <c r="G664" i="11"/>
  <c r="C665" i="11"/>
  <c r="D665" i="11" s="1"/>
  <c r="G665" i="11"/>
  <c r="C666" i="11"/>
  <c r="D666" i="11" s="1"/>
  <c r="G666" i="11"/>
  <c r="C667" i="11"/>
  <c r="D667" i="11" s="1"/>
  <c r="G667" i="11"/>
  <c r="C668" i="11"/>
  <c r="D668" i="11" s="1"/>
  <c r="G668" i="11"/>
  <c r="C669" i="11"/>
  <c r="D669" i="11" s="1"/>
  <c r="G669" i="11"/>
  <c r="C670" i="11"/>
  <c r="D670" i="11" s="1"/>
  <c r="G670" i="11"/>
  <c r="C671" i="11"/>
  <c r="D671" i="11" s="1"/>
  <c r="G671" i="11"/>
  <c r="C672" i="11"/>
  <c r="D672" i="11" s="1"/>
  <c r="G672" i="11"/>
  <c r="C673" i="11"/>
  <c r="D673" i="11" s="1"/>
  <c r="G673" i="11"/>
  <c r="C674" i="11"/>
  <c r="D674" i="11" s="1"/>
  <c r="G674" i="11"/>
  <c r="C675" i="11"/>
  <c r="D675" i="11" s="1"/>
  <c r="G675" i="11"/>
  <c r="C676" i="11"/>
  <c r="D676" i="11" s="1"/>
  <c r="G676" i="11"/>
  <c r="C677" i="11"/>
  <c r="D677" i="11" s="1"/>
  <c r="G677" i="11"/>
  <c r="C678" i="11"/>
  <c r="D678" i="11" s="1"/>
  <c r="G678" i="11"/>
  <c r="C679" i="11"/>
  <c r="D679" i="11" s="1"/>
  <c r="G679" i="11"/>
  <c r="C680" i="11"/>
  <c r="D680" i="11" s="1"/>
  <c r="G680" i="11"/>
  <c r="C681" i="11"/>
  <c r="D681" i="11" s="1"/>
  <c r="G681" i="11"/>
  <c r="C682" i="11"/>
  <c r="D682" i="11" s="1"/>
  <c r="G682" i="11"/>
  <c r="C683" i="11"/>
  <c r="D683" i="11" s="1"/>
  <c r="G683" i="11"/>
  <c r="C684" i="11"/>
  <c r="D684" i="11" s="1"/>
  <c r="G684" i="11"/>
  <c r="C685" i="11"/>
  <c r="D685" i="11" s="1"/>
  <c r="G685" i="11"/>
  <c r="C686" i="11"/>
  <c r="D686" i="11" s="1"/>
  <c r="G686" i="11"/>
  <c r="C687" i="11"/>
  <c r="D687" i="11" s="1"/>
  <c r="G687" i="11"/>
  <c r="C688" i="11"/>
  <c r="D688" i="11" s="1"/>
  <c r="G688" i="11"/>
  <c r="C689" i="11"/>
  <c r="D689" i="11" s="1"/>
  <c r="G689" i="11"/>
  <c r="C690" i="11"/>
  <c r="D690" i="11" s="1"/>
  <c r="G690" i="11"/>
  <c r="C691" i="11"/>
  <c r="D691" i="11" s="1"/>
  <c r="G691" i="11"/>
  <c r="C692" i="11"/>
  <c r="D692" i="11" s="1"/>
  <c r="G692" i="11"/>
  <c r="C693" i="11"/>
  <c r="D693" i="11" s="1"/>
  <c r="G693" i="11"/>
  <c r="C694" i="11"/>
  <c r="D694" i="11" s="1"/>
  <c r="G694" i="11"/>
  <c r="C695" i="11"/>
  <c r="D695" i="11" s="1"/>
  <c r="G695" i="11"/>
  <c r="C696" i="11"/>
  <c r="D696" i="11" s="1"/>
  <c r="G696" i="11"/>
  <c r="C697" i="11"/>
  <c r="D697" i="11" s="1"/>
  <c r="G697" i="11"/>
  <c r="C698" i="11"/>
  <c r="D698" i="11" s="1"/>
  <c r="G698" i="11"/>
  <c r="C699" i="11"/>
  <c r="D699" i="11" s="1"/>
  <c r="G699" i="11"/>
  <c r="C700" i="11"/>
  <c r="D700" i="11" s="1"/>
  <c r="G700" i="11"/>
  <c r="C701" i="11"/>
  <c r="D701" i="11" s="1"/>
  <c r="G701" i="11"/>
  <c r="C702" i="11"/>
  <c r="D702" i="11" s="1"/>
  <c r="G702" i="11"/>
  <c r="C703" i="11"/>
  <c r="D703" i="11" s="1"/>
  <c r="G703" i="11"/>
  <c r="C704" i="11"/>
  <c r="D704" i="11" s="1"/>
  <c r="G704" i="11"/>
  <c r="C705" i="11"/>
  <c r="D705" i="11" s="1"/>
  <c r="G705" i="11"/>
  <c r="C706" i="11"/>
  <c r="D706" i="11" s="1"/>
  <c r="G706" i="11"/>
  <c r="C707" i="11"/>
  <c r="D707" i="11" s="1"/>
  <c r="G707" i="11"/>
  <c r="C708" i="11"/>
  <c r="D708" i="11" s="1"/>
  <c r="G708" i="11"/>
  <c r="C709" i="11"/>
  <c r="D709" i="11" s="1"/>
  <c r="G709" i="11"/>
  <c r="C710" i="11"/>
  <c r="D710" i="11" s="1"/>
  <c r="G710" i="11"/>
  <c r="C711" i="11"/>
  <c r="D711" i="11" s="1"/>
  <c r="G711" i="11"/>
  <c r="C712" i="11"/>
  <c r="D712" i="11" s="1"/>
  <c r="G712" i="11"/>
  <c r="C713" i="11"/>
  <c r="D713" i="11" s="1"/>
  <c r="G713" i="11"/>
  <c r="C714" i="11"/>
  <c r="D714" i="11" s="1"/>
  <c r="G714" i="11"/>
  <c r="C715" i="11"/>
  <c r="D715" i="11" s="1"/>
  <c r="G715" i="11"/>
  <c r="C716" i="11"/>
  <c r="D716" i="11" s="1"/>
  <c r="G716" i="11"/>
  <c r="C717" i="11"/>
  <c r="D717" i="11" s="1"/>
  <c r="G717" i="11"/>
  <c r="C718" i="11"/>
  <c r="D718" i="11" s="1"/>
  <c r="G718" i="11"/>
  <c r="C719" i="11"/>
  <c r="D719" i="11" s="1"/>
  <c r="G719" i="11"/>
  <c r="C720" i="11"/>
  <c r="D720" i="11" s="1"/>
  <c r="G720" i="11"/>
  <c r="C721" i="11"/>
  <c r="D721" i="11" s="1"/>
  <c r="G721" i="11"/>
  <c r="C722" i="11"/>
  <c r="D722" i="11" s="1"/>
  <c r="G722" i="11"/>
  <c r="C723" i="11"/>
  <c r="D723" i="11" s="1"/>
  <c r="G723" i="11"/>
  <c r="C724" i="11"/>
  <c r="D724" i="11" s="1"/>
  <c r="G724" i="11"/>
  <c r="C725" i="11"/>
  <c r="D725" i="11" s="1"/>
  <c r="G725" i="11"/>
  <c r="C726" i="11"/>
  <c r="D726" i="11" s="1"/>
  <c r="G726" i="11"/>
  <c r="C727" i="11"/>
  <c r="D727" i="11" s="1"/>
  <c r="G727" i="11"/>
  <c r="C728" i="11"/>
  <c r="D728" i="11" s="1"/>
  <c r="G728" i="11"/>
  <c r="C729" i="11"/>
  <c r="D729" i="11" s="1"/>
  <c r="G729" i="11"/>
  <c r="C730" i="11"/>
  <c r="D730" i="11" s="1"/>
  <c r="G730" i="11"/>
  <c r="C731" i="11"/>
  <c r="D731" i="11" s="1"/>
  <c r="G731" i="11"/>
  <c r="C732" i="11"/>
  <c r="D732" i="11" s="1"/>
  <c r="G732" i="11"/>
  <c r="C733" i="11"/>
  <c r="D733" i="11" s="1"/>
  <c r="G733" i="11"/>
  <c r="C734" i="11"/>
  <c r="D734" i="11" s="1"/>
  <c r="G734" i="11"/>
  <c r="C735" i="11"/>
  <c r="D735" i="11" s="1"/>
  <c r="G735" i="11"/>
  <c r="C736" i="11"/>
  <c r="D736" i="11" s="1"/>
  <c r="G736" i="11"/>
  <c r="C737" i="11"/>
  <c r="G737" i="11"/>
  <c r="C738" i="11"/>
  <c r="D738" i="11" s="1"/>
  <c r="G738" i="11"/>
  <c r="C739" i="11"/>
  <c r="D739" i="11" s="1"/>
  <c r="G739" i="11"/>
  <c r="C740" i="11"/>
  <c r="D740" i="11" s="1"/>
  <c r="G740" i="11"/>
  <c r="C741" i="11"/>
  <c r="D741" i="11" s="1"/>
  <c r="G741" i="11"/>
  <c r="C742" i="11"/>
  <c r="D742" i="11" s="1"/>
  <c r="G742" i="11"/>
  <c r="C743" i="11"/>
  <c r="D743" i="11" s="1"/>
  <c r="G743" i="11"/>
  <c r="C744" i="11"/>
  <c r="D744" i="11" s="1"/>
  <c r="G744" i="11"/>
  <c r="C745" i="11"/>
  <c r="D745" i="11" s="1"/>
  <c r="G745" i="11"/>
  <c r="C746" i="11"/>
  <c r="D746" i="11" s="1"/>
  <c r="G746" i="11"/>
  <c r="C747" i="11"/>
  <c r="D747" i="11" s="1"/>
  <c r="G747" i="11"/>
  <c r="C748" i="11"/>
  <c r="D748" i="11" s="1"/>
  <c r="G748" i="11"/>
  <c r="C749" i="11"/>
  <c r="D749" i="11" s="1"/>
  <c r="G749" i="11"/>
  <c r="C750" i="11"/>
  <c r="D750" i="11" s="1"/>
  <c r="G750" i="11"/>
  <c r="C751" i="11"/>
  <c r="D751" i="11" s="1"/>
  <c r="G751" i="11"/>
  <c r="C752" i="11"/>
  <c r="D752" i="11" s="1"/>
  <c r="G752" i="11"/>
  <c r="C753" i="11"/>
  <c r="D753" i="11" s="1"/>
  <c r="G753" i="11"/>
  <c r="C754" i="11"/>
  <c r="D754" i="11" s="1"/>
  <c r="G754" i="11"/>
  <c r="C755" i="11"/>
  <c r="D755" i="11" s="1"/>
  <c r="G755" i="11"/>
  <c r="C756" i="11"/>
  <c r="D756" i="11" s="1"/>
  <c r="G756" i="11"/>
  <c r="C757" i="11"/>
  <c r="D757" i="11" s="1"/>
  <c r="G757" i="11"/>
  <c r="C758" i="11"/>
  <c r="D758" i="11" s="1"/>
  <c r="G758" i="11"/>
  <c r="C759" i="11"/>
  <c r="D759" i="11" s="1"/>
  <c r="G759" i="11"/>
  <c r="C760" i="11"/>
  <c r="D760" i="11" s="1"/>
  <c r="G760" i="11"/>
  <c r="C761" i="11"/>
  <c r="D761" i="11" s="1"/>
  <c r="G761" i="11"/>
  <c r="C762" i="11"/>
  <c r="D762" i="11" s="1"/>
  <c r="G762" i="11"/>
  <c r="C763" i="11"/>
  <c r="D763" i="11" s="1"/>
  <c r="G763" i="11"/>
  <c r="C764" i="11"/>
  <c r="D764" i="11" s="1"/>
  <c r="G764" i="11"/>
  <c r="C765" i="11"/>
  <c r="D765" i="11" s="1"/>
  <c r="G765" i="11"/>
  <c r="C766" i="11"/>
  <c r="D766" i="11" s="1"/>
  <c r="G766" i="11"/>
  <c r="C767" i="11"/>
  <c r="D767" i="11" s="1"/>
  <c r="G767" i="11"/>
  <c r="C768" i="11"/>
  <c r="D768" i="11" s="1"/>
  <c r="G768" i="11"/>
  <c r="C769" i="11"/>
  <c r="D769" i="11" s="1"/>
  <c r="G769" i="11"/>
  <c r="C770" i="11"/>
  <c r="D770" i="11" s="1"/>
  <c r="G770" i="11"/>
  <c r="C771" i="11"/>
  <c r="D771" i="11" s="1"/>
  <c r="G771" i="11"/>
  <c r="C772" i="11"/>
  <c r="D772" i="11" s="1"/>
  <c r="G772" i="11"/>
  <c r="C773" i="11"/>
  <c r="D773" i="11" s="1"/>
  <c r="G773" i="11"/>
  <c r="C774" i="11"/>
  <c r="D774" i="11" s="1"/>
  <c r="G774" i="11"/>
  <c r="C775" i="11"/>
  <c r="D775" i="11" s="1"/>
  <c r="G775" i="11"/>
  <c r="C776" i="11"/>
  <c r="D776" i="11" s="1"/>
  <c r="G776" i="11"/>
  <c r="C777" i="11"/>
  <c r="D777" i="11" s="1"/>
  <c r="G777" i="11"/>
  <c r="C778" i="11"/>
  <c r="D778" i="11" s="1"/>
  <c r="G778" i="11"/>
  <c r="C779" i="11"/>
  <c r="D779" i="11" s="1"/>
  <c r="G779" i="11"/>
  <c r="C780" i="11"/>
  <c r="D780" i="11" s="1"/>
  <c r="G780" i="11"/>
  <c r="C781" i="11"/>
  <c r="D781" i="11" s="1"/>
  <c r="G781" i="11"/>
  <c r="C782" i="11"/>
  <c r="D782" i="11" s="1"/>
  <c r="G782" i="11"/>
  <c r="C783" i="11"/>
  <c r="D783" i="11" s="1"/>
  <c r="G783" i="11"/>
  <c r="C784" i="11"/>
  <c r="D784" i="11" s="1"/>
  <c r="G784" i="11"/>
  <c r="C785" i="11"/>
  <c r="D785" i="11" s="1"/>
  <c r="G785" i="11"/>
  <c r="C786" i="11"/>
  <c r="D786" i="11"/>
  <c r="G786" i="11"/>
  <c r="C787" i="11"/>
  <c r="D787" i="11" s="1"/>
  <c r="G787" i="11"/>
  <c r="C788" i="11"/>
  <c r="D788" i="11" s="1"/>
  <c r="G788" i="11"/>
  <c r="C789" i="11"/>
  <c r="D789" i="11" s="1"/>
  <c r="G789" i="11"/>
  <c r="C790" i="11"/>
  <c r="D790" i="11" s="1"/>
  <c r="G790" i="11"/>
  <c r="C791" i="11"/>
  <c r="D791" i="11" s="1"/>
  <c r="G791" i="11"/>
  <c r="C792" i="11"/>
  <c r="D792" i="11" s="1"/>
  <c r="G792" i="11"/>
  <c r="C793" i="11"/>
  <c r="D793" i="11" s="1"/>
  <c r="G793" i="11"/>
  <c r="C794" i="11"/>
  <c r="D794" i="11" s="1"/>
  <c r="G794" i="11"/>
  <c r="C795" i="11"/>
  <c r="D795" i="11" s="1"/>
  <c r="G795" i="11"/>
  <c r="C796" i="11"/>
  <c r="G796" i="11"/>
  <c r="C797" i="11"/>
  <c r="D797" i="11" s="1"/>
  <c r="G797" i="11"/>
  <c r="C798" i="11"/>
  <c r="D798" i="11" s="1"/>
  <c r="G798" i="11"/>
  <c r="C799" i="11"/>
  <c r="D799" i="11" s="1"/>
  <c r="G799" i="11"/>
  <c r="C800" i="11"/>
  <c r="D800" i="11" s="1"/>
  <c r="G800" i="11"/>
  <c r="C801" i="11"/>
  <c r="D801" i="11" s="1"/>
  <c r="G801" i="11"/>
  <c r="C802" i="11"/>
  <c r="D802" i="11" s="1"/>
  <c r="G802" i="11"/>
  <c r="C803" i="11"/>
  <c r="D803" i="11" s="1"/>
  <c r="G803" i="11"/>
  <c r="C804" i="11"/>
  <c r="D804" i="11" s="1"/>
  <c r="G804" i="11"/>
  <c r="C805" i="11"/>
  <c r="D805" i="11" s="1"/>
  <c r="G805" i="11"/>
  <c r="C806" i="11"/>
  <c r="D806" i="11" s="1"/>
  <c r="G806" i="11"/>
  <c r="C807" i="11"/>
  <c r="D807" i="11" s="1"/>
  <c r="G807" i="11"/>
  <c r="C808" i="11"/>
  <c r="D808" i="11" s="1"/>
  <c r="G808" i="11"/>
  <c r="C809" i="11"/>
  <c r="D809" i="11" s="1"/>
  <c r="G809" i="11"/>
  <c r="C810" i="11"/>
  <c r="D810" i="11" s="1"/>
  <c r="G810" i="11"/>
  <c r="C811" i="11"/>
  <c r="D811" i="11" s="1"/>
  <c r="G811" i="11"/>
  <c r="C812" i="11"/>
  <c r="D812" i="11" s="1"/>
  <c r="G812" i="11"/>
  <c r="C813" i="11"/>
  <c r="D813" i="11" s="1"/>
  <c r="G813" i="11"/>
  <c r="C814" i="11"/>
  <c r="D814" i="11" s="1"/>
  <c r="G814" i="11"/>
  <c r="C815" i="11"/>
  <c r="D815" i="11" s="1"/>
  <c r="G815" i="11"/>
  <c r="C816" i="11"/>
  <c r="D816" i="11" s="1"/>
  <c r="G816" i="11"/>
  <c r="C817" i="11"/>
  <c r="D817" i="11" s="1"/>
  <c r="G817" i="11"/>
  <c r="C818" i="11"/>
  <c r="D818" i="11" s="1"/>
  <c r="G818" i="11"/>
  <c r="C819" i="11"/>
  <c r="D819" i="11" s="1"/>
  <c r="G819" i="11"/>
  <c r="C820" i="11"/>
  <c r="D820" i="11" s="1"/>
  <c r="G820" i="11"/>
  <c r="C821" i="11"/>
  <c r="D821" i="11" s="1"/>
  <c r="G821" i="11"/>
  <c r="C822" i="11"/>
  <c r="D822" i="11" s="1"/>
  <c r="G822" i="11"/>
  <c r="C823" i="11"/>
  <c r="D823" i="11" s="1"/>
  <c r="G823" i="11"/>
  <c r="C824" i="11"/>
  <c r="D824" i="11" s="1"/>
  <c r="G824" i="11"/>
  <c r="C825" i="11"/>
  <c r="D825" i="11" s="1"/>
  <c r="G825" i="11"/>
  <c r="C826" i="11"/>
  <c r="D826" i="11" s="1"/>
  <c r="G826" i="11"/>
  <c r="C827" i="11"/>
  <c r="D827" i="11" s="1"/>
  <c r="G827" i="11"/>
  <c r="C828" i="11"/>
  <c r="D828" i="11" s="1"/>
  <c r="G828" i="11"/>
  <c r="C829" i="11"/>
  <c r="D829" i="11" s="1"/>
  <c r="G829" i="11"/>
  <c r="C830" i="11"/>
  <c r="D830" i="11" s="1"/>
  <c r="G830" i="11"/>
  <c r="C831" i="11"/>
  <c r="D831" i="11" s="1"/>
  <c r="G831" i="11"/>
  <c r="C832" i="11"/>
  <c r="D832" i="11" s="1"/>
  <c r="G832" i="11"/>
  <c r="C833" i="11"/>
  <c r="D833" i="11" s="1"/>
  <c r="G833" i="11"/>
  <c r="C834" i="11"/>
  <c r="D834" i="11" s="1"/>
  <c r="G834" i="11"/>
  <c r="C835" i="11"/>
  <c r="D835" i="11" s="1"/>
  <c r="G835" i="11"/>
  <c r="C836" i="11"/>
  <c r="D836" i="11" s="1"/>
  <c r="G836" i="11"/>
  <c r="C837" i="11"/>
  <c r="D837" i="11" s="1"/>
  <c r="G837" i="11"/>
  <c r="C838" i="11"/>
  <c r="D838" i="11" s="1"/>
  <c r="G838" i="11"/>
  <c r="C839" i="11"/>
  <c r="D839" i="11" s="1"/>
  <c r="G839" i="11"/>
  <c r="C840" i="11"/>
  <c r="D840" i="11" s="1"/>
  <c r="G840" i="11"/>
  <c r="C841" i="11"/>
  <c r="D841" i="11" s="1"/>
  <c r="G841" i="11"/>
  <c r="C842" i="11"/>
  <c r="D842" i="11" s="1"/>
  <c r="G842" i="11"/>
  <c r="C843" i="11"/>
  <c r="D843" i="11" s="1"/>
  <c r="G843" i="11"/>
  <c r="C844" i="11"/>
  <c r="G844" i="11"/>
  <c r="C845" i="11"/>
  <c r="D845" i="11" s="1"/>
  <c r="G845" i="11"/>
  <c r="C846" i="11"/>
  <c r="D846" i="11" s="1"/>
  <c r="G846" i="11"/>
  <c r="C847" i="11"/>
  <c r="D847" i="11" s="1"/>
  <c r="G847" i="11"/>
  <c r="C848" i="11"/>
  <c r="D848" i="11" s="1"/>
  <c r="G848" i="11"/>
  <c r="C849" i="11"/>
  <c r="D849" i="11" s="1"/>
  <c r="G849" i="11"/>
  <c r="C850" i="11"/>
  <c r="D850" i="11" s="1"/>
  <c r="G850" i="11"/>
  <c r="C851" i="11"/>
  <c r="D851" i="11" s="1"/>
  <c r="G851" i="11"/>
  <c r="C852" i="11"/>
  <c r="D852" i="11" s="1"/>
  <c r="G852" i="11"/>
  <c r="C853" i="11"/>
  <c r="D853" i="11" s="1"/>
  <c r="G853" i="11"/>
  <c r="C854" i="11"/>
  <c r="D854" i="11" s="1"/>
  <c r="G854" i="11"/>
  <c r="C855" i="11"/>
  <c r="D855" i="11" s="1"/>
  <c r="G855" i="11"/>
  <c r="C856" i="11"/>
  <c r="D856" i="11" s="1"/>
  <c r="G856" i="11"/>
  <c r="C857" i="11"/>
  <c r="D857" i="11" s="1"/>
  <c r="G857" i="11"/>
  <c r="C858" i="11"/>
  <c r="D858" i="11" s="1"/>
  <c r="G858" i="11"/>
  <c r="C859" i="11"/>
  <c r="D859" i="11" s="1"/>
  <c r="G859" i="11"/>
  <c r="C860" i="11"/>
  <c r="D860" i="11" s="1"/>
  <c r="G860" i="11"/>
  <c r="C861" i="11"/>
  <c r="D861" i="11" s="1"/>
  <c r="G861" i="11"/>
  <c r="C862" i="11"/>
  <c r="D862" i="11" s="1"/>
  <c r="G862" i="11"/>
  <c r="C863" i="11"/>
  <c r="D863" i="11" s="1"/>
  <c r="G863" i="11"/>
  <c r="C864" i="11"/>
  <c r="D864" i="11" s="1"/>
  <c r="G864" i="11"/>
  <c r="C865" i="11"/>
  <c r="D865" i="11" s="1"/>
  <c r="G865" i="11"/>
  <c r="C866" i="11"/>
  <c r="D866" i="11" s="1"/>
  <c r="G866" i="11"/>
  <c r="C867" i="11"/>
  <c r="D867" i="11" s="1"/>
  <c r="G867" i="11"/>
  <c r="C868" i="11"/>
  <c r="D868" i="11" s="1"/>
  <c r="G868" i="11"/>
  <c r="C869" i="11"/>
  <c r="D869" i="11" s="1"/>
  <c r="G869" i="11"/>
  <c r="C870" i="11"/>
  <c r="D870" i="11" s="1"/>
  <c r="G870" i="11"/>
  <c r="C871" i="11"/>
  <c r="D871" i="11" s="1"/>
  <c r="G871" i="11"/>
  <c r="C872" i="11"/>
  <c r="D872" i="11" s="1"/>
  <c r="G872" i="11"/>
  <c r="C873" i="11"/>
  <c r="D873" i="11" s="1"/>
  <c r="G873" i="11"/>
  <c r="C874" i="11"/>
  <c r="D874" i="11" s="1"/>
  <c r="G874" i="11"/>
  <c r="C875" i="11"/>
  <c r="D875" i="11" s="1"/>
  <c r="G875" i="11"/>
  <c r="C876" i="11"/>
  <c r="D876" i="11" s="1"/>
  <c r="G876" i="11"/>
  <c r="C877" i="11"/>
  <c r="D877" i="11" s="1"/>
  <c r="G877" i="11"/>
  <c r="C878" i="11"/>
  <c r="D878" i="11" s="1"/>
  <c r="G878" i="11"/>
  <c r="C879" i="11"/>
  <c r="D879" i="11" s="1"/>
  <c r="G879" i="11"/>
  <c r="C880" i="11"/>
  <c r="D880" i="11" s="1"/>
  <c r="G880" i="11"/>
  <c r="C881" i="11"/>
  <c r="D881" i="11" s="1"/>
  <c r="G881" i="11"/>
  <c r="C882" i="11"/>
  <c r="D882" i="11" s="1"/>
  <c r="G882" i="11"/>
  <c r="C883" i="11"/>
  <c r="D883" i="11" s="1"/>
  <c r="G883" i="11"/>
  <c r="C884" i="11"/>
  <c r="D884" i="11" s="1"/>
  <c r="G884" i="11"/>
  <c r="C885" i="11"/>
  <c r="D885" i="11" s="1"/>
  <c r="G885" i="11"/>
  <c r="C886" i="11"/>
  <c r="D886" i="11" s="1"/>
  <c r="G886" i="11"/>
  <c r="C887" i="11"/>
  <c r="D887" i="11" s="1"/>
  <c r="G887" i="11"/>
  <c r="C888" i="11"/>
  <c r="D888" i="11" s="1"/>
  <c r="G888" i="11"/>
  <c r="C889" i="11"/>
  <c r="D889" i="11" s="1"/>
  <c r="G889" i="11"/>
  <c r="C890" i="11"/>
  <c r="D890" i="11" s="1"/>
  <c r="G890" i="11"/>
  <c r="C891" i="11"/>
  <c r="D891" i="11" s="1"/>
  <c r="G891" i="11"/>
  <c r="C892" i="11"/>
  <c r="G892" i="11"/>
  <c r="C893" i="11"/>
  <c r="D893" i="11" s="1"/>
  <c r="G893" i="11"/>
  <c r="C894" i="11"/>
  <c r="D894" i="11" s="1"/>
  <c r="G894" i="11"/>
  <c r="C895" i="11"/>
  <c r="D895" i="11" s="1"/>
  <c r="G895" i="11"/>
  <c r="C896" i="11"/>
  <c r="D896" i="11" s="1"/>
  <c r="G896" i="11"/>
  <c r="C897" i="11"/>
  <c r="D897" i="11" s="1"/>
  <c r="G897" i="11"/>
  <c r="C898" i="11"/>
  <c r="D898" i="11" s="1"/>
  <c r="G898" i="11"/>
  <c r="C899" i="11"/>
  <c r="D899" i="11" s="1"/>
  <c r="G899" i="11"/>
  <c r="C900" i="11"/>
  <c r="D900" i="11" s="1"/>
  <c r="G900" i="11"/>
  <c r="C901" i="11"/>
  <c r="D901" i="11" s="1"/>
  <c r="G901" i="11"/>
  <c r="C902" i="11"/>
  <c r="D902" i="11" s="1"/>
  <c r="G902" i="11"/>
  <c r="C903" i="11"/>
  <c r="D903" i="11" s="1"/>
  <c r="G903" i="11"/>
  <c r="C904" i="11"/>
  <c r="D904" i="11" s="1"/>
  <c r="G904" i="11"/>
  <c r="C905" i="11"/>
  <c r="D905" i="11" s="1"/>
  <c r="G905" i="11"/>
  <c r="C906" i="11"/>
  <c r="D906" i="11" s="1"/>
  <c r="G906" i="11"/>
  <c r="C907" i="11"/>
  <c r="D907" i="11" s="1"/>
  <c r="G907" i="11"/>
  <c r="C908" i="11"/>
  <c r="D908" i="11" s="1"/>
  <c r="G908" i="11"/>
  <c r="C909" i="11"/>
  <c r="D909" i="11" s="1"/>
  <c r="G909" i="11"/>
  <c r="C910" i="11"/>
  <c r="D910" i="11" s="1"/>
  <c r="G910" i="11"/>
  <c r="C911" i="11"/>
  <c r="D911" i="11" s="1"/>
  <c r="G911" i="11"/>
  <c r="C912" i="11"/>
  <c r="D912" i="11" s="1"/>
  <c r="G912" i="11"/>
  <c r="C913" i="11"/>
  <c r="D913" i="11" s="1"/>
  <c r="G913" i="11"/>
  <c r="C914" i="11"/>
  <c r="D914" i="11" s="1"/>
  <c r="G914" i="11"/>
  <c r="C915" i="11"/>
  <c r="D915" i="11" s="1"/>
  <c r="G915" i="11"/>
  <c r="C916" i="11"/>
  <c r="D916" i="11" s="1"/>
  <c r="G916" i="11"/>
  <c r="C917" i="11"/>
  <c r="D917" i="11" s="1"/>
  <c r="G917" i="11"/>
  <c r="C918" i="11"/>
  <c r="D918" i="11" s="1"/>
  <c r="G918" i="11"/>
  <c r="C919" i="11"/>
  <c r="D919" i="11" s="1"/>
  <c r="G919" i="11"/>
  <c r="C920" i="11"/>
  <c r="D920" i="11" s="1"/>
  <c r="G920" i="11"/>
  <c r="C921" i="11"/>
  <c r="D921" i="11" s="1"/>
  <c r="G921" i="11"/>
  <c r="C922" i="11"/>
  <c r="D922" i="11" s="1"/>
  <c r="G922" i="11"/>
  <c r="C923" i="11"/>
  <c r="D923" i="11" s="1"/>
  <c r="G923" i="11"/>
  <c r="C924" i="11"/>
  <c r="D924" i="11" s="1"/>
  <c r="G924" i="11"/>
  <c r="C925" i="11"/>
  <c r="D925" i="11" s="1"/>
  <c r="G925" i="11"/>
  <c r="C926" i="11"/>
  <c r="D926" i="11" s="1"/>
  <c r="G926" i="11"/>
  <c r="C927" i="11"/>
  <c r="D927" i="11" s="1"/>
  <c r="G927" i="11"/>
  <c r="C928" i="11"/>
  <c r="D928" i="11" s="1"/>
  <c r="G928" i="11"/>
  <c r="C929" i="11"/>
  <c r="D929" i="11" s="1"/>
  <c r="G929" i="11"/>
  <c r="C930" i="11"/>
  <c r="D930" i="11" s="1"/>
  <c r="G930" i="11"/>
  <c r="C931" i="11"/>
  <c r="D931" i="11" s="1"/>
  <c r="G931" i="11"/>
  <c r="C932" i="11"/>
  <c r="D932" i="11" s="1"/>
  <c r="G932" i="11"/>
  <c r="C933" i="11"/>
  <c r="D933" i="11" s="1"/>
  <c r="G933" i="11"/>
  <c r="C934" i="11"/>
  <c r="D934" i="11" s="1"/>
  <c r="G934" i="11"/>
  <c r="C935" i="11"/>
  <c r="D935" i="11" s="1"/>
  <c r="G935" i="11"/>
  <c r="C936" i="11"/>
  <c r="D936" i="11" s="1"/>
  <c r="G936" i="11"/>
  <c r="C937" i="11"/>
  <c r="D937" i="11" s="1"/>
  <c r="G937" i="11"/>
  <c r="C938" i="11"/>
  <c r="D938" i="11" s="1"/>
  <c r="G938" i="11"/>
  <c r="C939" i="11"/>
  <c r="D939" i="11" s="1"/>
  <c r="G939" i="11"/>
  <c r="C940" i="11"/>
  <c r="D940" i="11" s="1"/>
  <c r="G940" i="11"/>
  <c r="C941" i="11"/>
  <c r="D941" i="11" s="1"/>
  <c r="G941" i="11"/>
  <c r="C942" i="11"/>
  <c r="D942" i="11" s="1"/>
  <c r="G942" i="11"/>
  <c r="C943" i="11"/>
  <c r="D943" i="11" s="1"/>
  <c r="G943" i="11"/>
  <c r="C944" i="11"/>
  <c r="D944" i="11" s="1"/>
  <c r="G944" i="11"/>
  <c r="C945" i="11"/>
  <c r="D945" i="11" s="1"/>
  <c r="G945" i="11"/>
  <c r="C946" i="11"/>
  <c r="D946" i="11" s="1"/>
  <c r="G946" i="11"/>
  <c r="C947" i="11"/>
  <c r="D947" i="11" s="1"/>
  <c r="G947" i="11"/>
  <c r="C948" i="11"/>
  <c r="D948" i="11" s="1"/>
  <c r="G948" i="11"/>
  <c r="C949" i="11"/>
  <c r="D949" i="11" s="1"/>
  <c r="G949" i="11"/>
  <c r="C950" i="11"/>
  <c r="D950" i="11" s="1"/>
  <c r="G950" i="11"/>
  <c r="C951" i="11"/>
  <c r="D951" i="11" s="1"/>
  <c r="G951" i="11"/>
  <c r="C952" i="11"/>
  <c r="D952" i="11" s="1"/>
  <c r="G952" i="11"/>
  <c r="C953" i="11"/>
  <c r="D953" i="11" s="1"/>
  <c r="G953" i="11"/>
  <c r="C954" i="11"/>
  <c r="D954" i="11" s="1"/>
  <c r="G954" i="11"/>
  <c r="C955" i="11"/>
  <c r="D955" i="11" s="1"/>
  <c r="G955" i="11"/>
  <c r="C956" i="11"/>
  <c r="D956" i="11" s="1"/>
  <c r="G956" i="11"/>
  <c r="C957" i="11"/>
  <c r="D957" i="11" s="1"/>
  <c r="G957" i="11"/>
  <c r="C958" i="11"/>
  <c r="D958" i="11" s="1"/>
  <c r="G958" i="11"/>
  <c r="C959" i="11"/>
  <c r="D959" i="11" s="1"/>
  <c r="G959" i="11"/>
  <c r="C960" i="11"/>
  <c r="D960" i="11" s="1"/>
  <c r="G960" i="11"/>
  <c r="C961" i="11"/>
  <c r="D961" i="11" s="1"/>
  <c r="G961" i="11"/>
  <c r="C962" i="11"/>
  <c r="D962" i="11" s="1"/>
  <c r="G962" i="11"/>
  <c r="C963" i="11"/>
  <c r="D963" i="11" s="1"/>
  <c r="G963" i="11"/>
  <c r="C964" i="11"/>
  <c r="D964" i="11" s="1"/>
  <c r="G964" i="11"/>
  <c r="C965" i="11"/>
  <c r="D965" i="11" s="1"/>
  <c r="G965" i="11"/>
  <c r="C966" i="11"/>
  <c r="D966" i="11" s="1"/>
  <c r="G966" i="11"/>
  <c r="C967" i="11"/>
  <c r="D967" i="11" s="1"/>
  <c r="G967" i="11"/>
  <c r="C968" i="11"/>
  <c r="D968" i="11" s="1"/>
  <c r="G968" i="11"/>
  <c r="C969" i="11"/>
  <c r="D969" i="11" s="1"/>
  <c r="G969" i="11"/>
  <c r="C970" i="11"/>
  <c r="D970" i="11" s="1"/>
  <c r="G970" i="11"/>
  <c r="C971" i="11"/>
  <c r="D971" i="11" s="1"/>
  <c r="G971" i="11"/>
  <c r="C972" i="11"/>
  <c r="D972" i="11" s="1"/>
  <c r="G972" i="11"/>
  <c r="C973" i="11"/>
  <c r="D973" i="11" s="1"/>
  <c r="G973" i="11"/>
  <c r="C974" i="11"/>
  <c r="D974" i="11" s="1"/>
  <c r="G974" i="11"/>
  <c r="C975" i="11"/>
  <c r="D975" i="11" s="1"/>
  <c r="G975" i="11"/>
  <c r="C976" i="11"/>
  <c r="D976" i="11" s="1"/>
  <c r="G976" i="11"/>
  <c r="C977" i="11"/>
  <c r="D977" i="11" s="1"/>
  <c r="G977" i="11"/>
  <c r="C978" i="11"/>
  <c r="D978" i="11" s="1"/>
  <c r="G978" i="11"/>
  <c r="C979" i="11"/>
  <c r="D979" i="11" s="1"/>
  <c r="G979" i="11"/>
  <c r="C980" i="11"/>
  <c r="D980" i="11" s="1"/>
  <c r="G980" i="11"/>
  <c r="C981" i="11"/>
  <c r="D981" i="11" s="1"/>
  <c r="G981" i="11"/>
  <c r="C982" i="11"/>
  <c r="D982" i="11" s="1"/>
  <c r="G982" i="11"/>
  <c r="C983" i="11"/>
  <c r="D983" i="11" s="1"/>
  <c r="G983" i="11"/>
  <c r="C984" i="11"/>
  <c r="D984" i="11" s="1"/>
  <c r="G984" i="11"/>
  <c r="C985" i="11"/>
  <c r="D985" i="11" s="1"/>
  <c r="G985" i="11"/>
  <c r="C986" i="11"/>
  <c r="D986" i="11" s="1"/>
  <c r="G986" i="11"/>
  <c r="C987" i="11"/>
  <c r="D987" i="11" s="1"/>
  <c r="G987" i="11"/>
  <c r="C988" i="11"/>
  <c r="D988" i="11" s="1"/>
  <c r="G988" i="11"/>
  <c r="C989" i="11"/>
  <c r="D989" i="11" s="1"/>
  <c r="G989" i="11"/>
  <c r="C990" i="11"/>
  <c r="D990" i="11" s="1"/>
  <c r="G990" i="11"/>
  <c r="C991" i="11"/>
  <c r="D991" i="11" s="1"/>
  <c r="G991" i="11"/>
  <c r="C992" i="11"/>
  <c r="D992" i="11" s="1"/>
  <c r="G992" i="11"/>
  <c r="C993" i="11"/>
  <c r="D993" i="11" s="1"/>
  <c r="G993" i="11"/>
  <c r="C994" i="11"/>
  <c r="D994" i="11" s="1"/>
  <c r="G994" i="11"/>
  <c r="C995" i="11"/>
  <c r="D995" i="11" s="1"/>
  <c r="G995" i="11"/>
  <c r="C996" i="11"/>
  <c r="D996" i="11" s="1"/>
  <c r="G996" i="11"/>
  <c r="C997" i="11"/>
  <c r="D997" i="11" s="1"/>
  <c r="G997" i="11"/>
  <c r="C998" i="11"/>
  <c r="D998" i="11" s="1"/>
  <c r="G998" i="11"/>
  <c r="C999" i="11"/>
  <c r="D999" i="11" s="1"/>
  <c r="G999" i="11"/>
  <c r="C1000" i="11"/>
  <c r="D1000" i="11" s="1"/>
  <c r="G1000" i="11"/>
  <c r="C1001" i="11"/>
  <c r="D1001" i="11" s="1"/>
  <c r="G1001" i="11"/>
  <c r="C1002" i="11"/>
  <c r="D1002" i="11" s="1"/>
  <c r="G1002" i="11"/>
  <c r="C1003" i="11"/>
  <c r="D1003" i="11" s="1"/>
  <c r="G1003" i="11"/>
  <c r="C1004" i="11"/>
  <c r="G1004" i="11"/>
  <c r="C1005" i="11"/>
  <c r="D1005" i="11" s="1"/>
  <c r="G1005" i="11"/>
  <c r="C1006" i="11"/>
  <c r="D1006" i="11" s="1"/>
  <c r="G1006" i="11"/>
  <c r="C1007" i="11"/>
  <c r="D1007" i="11" s="1"/>
  <c r="G1007" i="11"/>
  <c r="C1008" i="11"/>
  <c r="D1008" i="11" s="1"/>
  <c r="G1008" i="11"/>
  <c r="C1009" i="11"/>
  <c r="D1009" i="11" s="1"/>
  <c r="G1009" i="11"/>
  <c r="C1010" i="11"/>
  <c r="D1010" i="11" s="1"/>
  <c r="G1010" i="11"/>
  <c r="C1011" i="11"/>
  <c r="D1011" i="11" s="1"/>
  <c r="G1011" i="11"/>
  <c r="C1012" i="11"/>
  <c r="D1012" i="11" s="1"/>
  <c r="G1012" i="11"/>
  <c r="C1013" i="11"/>
  <c r="D1013" i="11" s="1"/>
  <c r="G1013" i="11"/>
  <c r="C1014" i="11"/>
  <c r="D1014" i="11" s="1"/>
  <c r="G1014" i="11"/>
  <c r="C1015" i="11"/>
  <c r="D1015" i="11" s="1"/>
  <c r="G1015" i="11"/>
  <c r="C1016" i="11"/>
  <c r="D1016" i="11" s="1"/>
  <c r="G1016" i="11"/>
  <c r="C1017" i="11"/>
  <c r="D1017" i="11"/>
  <c r="G1017" i="11"/>
  <c r="C1018" i="11"/>
  <c r="D1018" i="11" s="1"/>
  <c r="G1018" i="11"/>
  <c r="C1019" i="11"/>
  <c r="D1019" i="11" s="1"/>
  <c r="G1019" i="11"/>
  <c r="C1020" i="11"/>
  <c r="D1020" i="11" s="1"/>
  <c r="G1020" i="11"/>
  <c r="C1021" i="11"/>
  <c r="D1021" i="11" s="1"/>
  <c r="G1021" i="11"/>
  <c r="C1022" i="11"/>
  <c r="D1022" i="11" s="1"/>
  <c r="G1022" i="11"/>
  <c r="C1023" i="11"/>
  <c r="D1023" i="11" s="1"/>
  <c r="G1023" i="11"/>
  <c r="C1024" i="11"/>
  <c r="D1024" i="11" s="1"/>
  <c r="G1024" i="11"/>
  <c r="C1025" i="11"/>
  <c r="D1025" i="11" s="1"/>
  <c r="G1025" i="11"/>
  <c r="C1026" i="11"/>
  <c r="D1026" i="11" s="1"/>
  <c r="G1026" i="11"/>
  <c r="C1027" i="11"/>
  <c r="D1027" i="11" s="1"/>
  <c r="G1027" i="11"/>
  <c r="C1028" i="11"/>
  <c r="D1028" i="11" s="1"/>
  <c r="G1028" i="11"/>
  <c r="C1029" i="11"/>
  <c r="D1029" i="11" s="1"/>
  <c r="G1029" i="11"/>
  <c r="C1030" i="11"/>
  <c r="D1030" i="11" s="1"/>
  <c r="G1030" i="11"/>
  <c r="C1031" i="11"/>
  <c r="D1031" i="11" s="1"/>
  <c r="G1031" i="11"/>
  <c r="C1032" i="11"/>
  <c r="D1032" i="11" s="1"/>
  <c r="G1032" i="11"/>
  <c r="C1033" i="11"/>
  <c r="D1033" i="11" s="1"/>
  <c r="G1033" i="11"/>
  <c r="C1034" i="11"/>
  <c r="D1034" i="11" s="1"/>
  <c r="G1034" i="11"/>
  <c r="C1035" i="11"/>
  <c r="D1035" i="11" s="1"/>
  <c r="G1035" i="11"/>
  <c r="C1036" i="11"/>
  <c r="D1036" i="11" s="1"/>
  <c r="G1036" i="11"/>
  <c r="C1037" i="11"/>
  <c r="D1037" i="11" s="1"/>
  <c r="G1037" i="11"/>
  <c r="C1038" i="11"/>
  <c r="D1038" i="11" s="1"/>
  <c r="G1038" i="11"/>
  <c r="C1039" i="11"/>
  <c r="D1039" i="11" s="1"/>
  <c r="G1039" i="11"/>
  <c r="C1040" i="11"/>
  <c r="D1040" i="11" s="1"/>
  <c r="G1040" i="11"/>
  <c r="C1041" i="11"/>
  <c r="D1041" i="11" s="1"/>
  <c r="G1041" i="11"/>
  <c r="C1042" i="11"/>
  <c r="D1042" i="11" s="1"/>
  <c r="G1042" i="11"/>
  <c r="C1043" i="11"/>
  <c r="D1043" i="11" s="1"/>
  <c r="G1043" i="11"/>
  <c r="C1044" i="11"/>
  <c r="D1044" i="11" s="1"/>
  <c r="G1044" i="11"/>
  <c r="C1045" i="11"/>
  <c r="D1045" i="11" s="1"/>
  <c r="G1045" i="11"/>
  <c r="C1046" i="11"/>
  <c r="D1046" i="11" s="1"/>
  <c r="G1046" i="11"/>
  <c r="C1047" i="11"/>
  <c r="D1047" i="11" s="1"/>
  <c r="G1047" i="11"/>
  <c r="C1048" i="11"/>
  <c r="D1048" i="11" s="1"/>
  <c r="G1048" i="11"/>
  <c r="C1049" i="11"/>
  <c r="G1049" i="11"/>
  <c r="C1050" i="11"/>
  <c r="D1050" i="11" s="1"/>
  <c r="G1050" i="11"/>
  <c r="C1051" i="11"/>
  <c r="D1051" i="11" s="1"/>
  <c r="G1051" i="11"/>
  <c r="C1052" i="11"/>
  <c r="D1052" i="11" s="1"/>
  <c r="G1052" i="11"/>
  <c r="C1053" i="11"/>
  <c r="D1053" i="11" s="1"/>
  <c r="G1053" i="11"/>
  <c r="C1054" i="11"/>
  <c r="D1054" i="11" s="1"/>
  <c r="G1054" i="11"/>
  <c r="C1055" i="11"/>
  <c r="D1055" i="11" s="1"/>
  <c r="G1055" i="11"/>
  <c r="C1056" i="11"/>
  <c r="D1056" i="11" s="1"/>
  <c r="G1056" i="11"/>
  <c r="C1057" i="11"/>
  <c r="D1057" i="11" s="1"/>
  <c r="G1057" i="11"/>
  <c r="C1058" i="11"/>
  <c r="D1058" i="11" s="1"/>
  <c r="G1058" i="11"/>
  <c r="C1059" i="11"/>
  <c r="D1059" i="11" s="1"/>
  <c r="G1059" i="11"/>
  <c r="C1060" i="11"/>
  <c r="D1060" i="11" s="1"/>
  <c r="G1060" i="11"/>
  <c r="C1061" i="11"/>
  <c r="D1061" i="11" s="1"/>
  <c r="G1061" i="11"/>
  <c r="C1062" i="11"/>
  <c r="D1062" i="11" s="1"/>
  <c r="G1062" i="11"/>
  <c r="C1063" i="11"/>
  <c r="D1063" i="11" s="1"/>
  <c r="G1063" i="11"/>
  <c r="C1064" i="11"/>
  <c r="D1064" i="11" s="1"/>
  <c r="G1064" i="11"/>
  <c r="C1065" i="11"/>
  <c r="D1065" i="11" s="1"/>
  <c r="G1065" i="11"/>
  <c r="C1066" i="11"/>
  <c r="D1066" i="11" s="1"/>
  <c r="G1066" i="11"/>
  <c r="C1067" i="11"/>
  <c r="D1067" i="11" s="1"/>
  <c r="G1067" i="11"/>
  <c r="C1068" i="11"/>
  <c r="D1068" i="11" s="1"/>
  <c r="G1068" i="11"/>
  <c r="C1069" i="11"/>
  <c r="D1069" i="11" s="1"/>
  <c r="G1069" i="11"/>
  <c r="C1070" i="11"/>
  <c r="D1070" i="11" s="1"/>
  <c r="G1070" i="11"/>
  <c r="C1071" i="11"/>
  <c r="D1071" i="11" s="1"/>
  <c r="G1071" i="11"/>
  <c r="C1072" i="11"/>
  <c r="D1072" i="11" s="1"/>
  <c r="G1072" i="11"/>
  <c r="C1073" i="11"/>
  <c r="D1073" i="11" s="1"/>
  <c r="G1073" i="11"/>
  <c r="C1074" i="11"/>
  <c r="D1074" i="11" s="1"/>
  <c r="G1074" i="11"/>
  <c r="C1075" i="11"/>
  <c r="D1075" i="11" s="1"/>
  <c r="G1075" i="11"/>
  <c r="C1076" i="11"/>
  <c r="D1076" i="11" s="1"/>
  <c r="G1076" i="11"/>
  <c r="C1077" i="11"/>
  <c r="D1077" i="11" s="1"/>
  <c r="G1077" i="11"/>
  <c r="C1078" i="11"/>
  <c r="D1078" i="11" s="1"/>
  <c r="G1078" i="11"/>
  <c r="C1079" i="11"/>
  <c r="D1079" i="11" s="1"/>
  <c r="G1079" i="11"/>
  <c r="C1080" i="11"/>
  <c r="D1080" i="11" s="1"/>
  <c r="G1080" i="11"/>
  <c r="C1081" i="11"/>
  <c r="D1081" i="11" s="1"/>
  <c r="G1081" i="11"/>
  <c r="C1082" i="11"/>
  <c r="D1082" i="11" s="1"/>
  <c r="G1082" i="11"/>
  <c r="C1083" i="11"/>
  <c r="D1083" i="11" s="1"/>
  <c r="G1083" i="11"/>
  <c r="C1084" i="11"/>
  <c r="D1084" i="11" s="1"/>
  <c r="G1084" i="11"/>
  <c r="C1085" i="11"/>
  <c r="D1085" i="11" s="1"/>
  <c r="G1085" i="11"/>
  <c r="C1086" i="11"/>
  <c r="D1086" i="11" s="1"/>
  <c r="G1086" i="11"/>
  <c r="C1087" i="11"/>
  <c r="D1087" i="11" s="1"/>
  <c r="G1087" i="11"/>
  <c r="C1088" i="11"/>
  <c r="D1088" i="11" s="1"/>
  <c r="G1088" i="11"/>
  <c r="C1089" i="11"/>
  <c r="D1089" i="11" s="1"/>
  <c r="G1089" i="11"/>
  <c r="C1090" i="11"/>
  <c r="D1090" i="11" s="1"/>
  <c r="G1090" i="11"/>
  <c r="C1091" i="11"/>
  <c r="D1091" i="11" s="1"/>
  <c r="G1091" i="11"/>
  <c r="C1092" i="11"/>
  <c r="D1092" i="11" s="1"/>
  <c r="G1092" i="11"/>
  <c r="C1093" i="11"/>
  <c r="D1093" i="11" s="1"/>
  <c r="G1093" i="11"/>
  <c r="C1094" i="11"/>
  <c r="D1094" i="11" s="1"/>
  <c r="G1094" i="11"/>
  <c r="C1095" i="11"/>
  <c r="D1095" i="11" s="1"/>
  <c r="G1095" i="11"/>
  <c r="C1096" i="11"/>
  <c r="D1096" i="11" s="1"/>
  <c r="G1096" i="11"/>
  <c r="C1097" i="11"/>
  <c r="D1097" i="11" s="1"/>
  <c r="G1097" i="11"/>
  <c r="C1098" i="11"/>
  <c r="D1098" i="11" s="1"/>
  <c r="G1098" i="11"/>
  <c r="C1099" i="11"/>
  <c r="D1099" i="11" s="1"/>
  <c r="G1099" i="11"/>
  <c r="C1100" i="11"/>
  <c r="D1100" i="11" s="1"/>
  <c r="G1100" i="11"/>
  <c r="C1101" i="11"/>
  <c r="D1101" i="11" s="1"/>
  <c r="G1101" i="11"/>
  <c r="C1102" i="11"/>
  <c r="D1102" i="11" s="1"/>
  <c r="G1102" i="11"/>
  <c r="C1103" i="11"/>
  <c r="D1103" i="11" s="1"/>
  <c r="G1103" i="11"/>
  <c r="G1104" i="11"/>
  <c r="C1105" i="11"/>
  <c r="D1105" i="11" s="1"/>
  <c r="G1105" i="11"/>
  <c r="C1106" i="11"/>
  <c r="D1106" i="11" s="1"/>
  <c r="G1106" i="11"/>
  <c r="C1107" i="11"/>
  <c r="D1107" i="11" s="1"/>
  <c r="G1107" i="11"/>
  <c r="C1108" i="11"/>
  <c r="D1108" i="11" s="1"/>
  <c r="C1109" i="11"/>
  <c r="D1109" i="11" s="1"/>
  <c r="G1109" i="11"/>
  <c r="C1110" i="11"/>
  <c r="D1110" i="11" s="1"/>
  <c r="G1110" i="11"/>
  <c r="C1111" i="11"/>
  <c r="D1111" i="11" s="1"/>
  <c r="G1111" i="11"/>
  <c r="C1112" i="11"/>
  <c r="D1112" i="11" s="1"/>
  <c r="G1112" i="11"/>
  <c r="C1113" i="11"/>
  <c r="D1113" i="11" s="1"/>
  <c r="G1113" i="11"/>
  <c r="C1114" i="11"/>
  <c r="D1114" i="11" s="1"/>
  <c r="G1114" i="11"/>
  <c r="C1115" i="11"/>
  <c r="D1115" i="11" s="1"/>
  <c r="G1115" i="11"/>
  <c r="C1116" i="11"/>
  <c r="D1116" i="11" s="1"/>
  <c r="G1116" i="11"/>
  <c r="C1117" i="11"/>
  <c r="D1117" i="11" s="1"/>
  <c r="C1118" i="11"/>
  <c r="D1118" i="11" s="1"/>
  <c r="G1118" i="11"/>
  <c r="C1119" i="11"/>
  <c r="D1119" i="11" s="1"/>
  <c r="G1119" i="11"/>
  <c r="C1120" i="11"/>
  <c r="D1120" i="11" s="1"/>
  <c r="G1120" i="11"/>
  <c r="G1121" i="11"/>
  <c r="G1122" i="11"/>
  <c r="G1123" i="11"/>
  <c r="G1124" i="11"/>
  <c r="G1125" i="11"/>
  <c r="C1126" i="11"/>
  <c r="D1126" i="11" s="1"/>
  <c r="G1126" i="11"/>
  <c r="C1127" i="11"/>
  <c r="D1127" i="11" s="1"/>
  <c r="G1127" i="11"/>
  <c r="C1128" i="11"/>
  <c r="D1128" i="11" s="1"/>
  <c r="G1128" i="11"/>
  <c r="C1129" i="11"/>
  <c r="D1129" i="11" s="1"/>
  <c r="G1129" i="11"/>
  <c r="C1130" i="11"/>
  <c r="D1130" i="11" s="1"/>
  <c r="G1130" i="11"/>
  <c r="C1131" i="11"/>
  <c r="D1131" i="11" s="1"/>
  <c r="G1131" i="11"/>
  <c r="C1132" i="11"/>
  <c r="D1132" i="11" s="1"/>
  <c r="G1132" i="11"/>
  <c r="C1133" i="11"/>
  <c r="D1133" i="11" s="1"/>
  <c r="G1133" i="11"/>
  <c r="C1134" i="11"/>
  <c r="D1134" i="11" s="1"/>
  <c r="G1134" i="11"/>
  <c r="C1135" i="11"/>
  <c r="D1135" i="11" s="1"/>
  <c r="G1135" i="11"/>
  <c r="C1136" i="11"/>
  <c r="D1136" i="11" s="1"/>
  <c r="G1136" i="11"/>
  <c r="C1137" i="11"/>
  <c r="D1137" i="11" s="1"/>
  <c r="G1137" i="11"/>
  <c r="C1138" i="11"/>
  <c r="D1138" i="11" s="1"/>
  <c r="G1138" i="11"/>
  <c r="C1139" i="11"/>
  <c r="D1139" i="11" s="1"/>
  <c r="G1139" i="11"/>
  <c r="C1140" i="11"/>
  <c r="D1140" i="11" s="1"/>
  <c r="G1140" i="11"/>
  <c r="C1141" i="11"/>
  <c r="D1141" i="11" s="1"/>
  <c r="G1141" i="11"/>
  <c r="C1142" i="11"/>
  <c r="D1142" i="11" s="1"/>
  <c r="G1142" i="11"/>
  <c r="C1143" i="11"/>
  <c r="D1143" i="11" s="1"/>
  <c r="G1143" i="11"/>
  <c r="C1144" i="11"/>
  <c r="D1144" i="11" s="1"/>
  <c r="G1144" i="11"/>
  <c r="C1145" i="11"/>
  <c r="D1145" i="11" s="1"/>
  <c r="G1145" i="11"/>
  <c r="C1146" i="11"/>
  <c r="D1146" i="11" s="1"/>
  <c r="G1146" i="11"/>
  <c r="C1147" i="11"/>
  <c r="D1147" i="11" s="1"/>
  <c r="G1147" i="11"/>
  <c r="C1148" i="11"/>
  <c r="D1148" i="11" s="1"/>
  <c r="G1148" i="11"/>
  <c r="C1149" i="11"/>
  <c r="D1149" i="11" s="1"/>
  <c r="G1149" i="11"/>
  <c r="C1150" i="11"/>
  <c r="D1150" i="11" s="1"/>
  <c r="G1150" i="11"/>
  <c r="C1151" i="11"/>
  <c r="D1151" i="11" s="1"/>
  <c r="G1151" i="11"/>
  <c r="C1152" i="11"/>
  <c r="D1152" i="11" s="1"/>
  <c r="G1152" i="11"/>
  <c r="C1104" i="11"/>
  <c r="D1104" i="11" s="1"/>
  <c r="H32" i="11"/>
  <c r="H28" i="11"/>
  <c r="H24" i="11"/>
  <c r="H16" i="11"/>
  <c r="O558" i="14"/>
  <c r="O535" i="14"/>
  <c r="O536" i="14"/>
  <c r="P536" i="14"/>
  <c r="O565" i="14"/>
  <c r="P570" i="14"/>
  <c r="O645" i="14"/>
  <c r="Q649" i="14"/>
  <c r="P810" i="14"/>
  <c r="O529" i="14"/>
  <c r="O561" i="14"/>
  <c r="O637" i="14"/>
  <c r="O641" i="14"/>
  <c r="Q794" i="14"/>
  <c r="Q795" i="14"/>
  <c r="O540" i="14"/>
  <c r="Q636" i="14"/>
  <c r="O665" i="14"/>
  <c r="O767" i="14"/>
  <c r="P785" i="14"/>
  <c r="P794" i="14"/>
  <c r="Q818" i="14"/>
  <c r="P830" i="14"/>
  <c r="Q732" i="14"/>
  <c r="O795" i="14"/>
  <c r="O801" i="14"/>
  <c r="Q805" i="14"/>
  <c r="O806" i="14"/>
  <c r="Q807" i="14"/>
  <c r="O812" i="14"/>
  <c r="P814" i="14"/>
  <c r="Q816" i="14"/>
  <c r="P817" i="14"/>
  <c r="P818" i="14"/>
  <c r="Q823" i="14"/>
  <c r="O832" i="14"/>
  <c r="O675" i="14"/>
  <c r="Q687" i="14"/>
  <c r="Q722" i="14"/>
  <c r="O790" i="14"/>
  <c r="O794" i="14"/>
  <c r="Q796" i="14"/>
  <c r="P805" i="14"/>
  <c r="O808" i="14"/>
  <c r="O814" i="14"/>
  <c r="P816" i="14"/>
  <c r="O818" i="14"/>
  <c r="P823" i="14"/>
  <c r="P827" i="14"/>
  <c r="O828" i="14"/>
  <c r="O833" i="14"/>
  <c r="A1128" i="12" l="1"/>
  <c r="A1129" i="12" s="1"/>
  <c r="A1130" i="12" s="1"/>
  <c r="A1131" i="12" s="1"/>
  <c r="A1132" i="12" s="1"/>
  <c r="A1133" i="12" s="1"/>
  <c r="A1134" i="12" s="1"/>
  <c r="A1135" i="12" s="1"/>
  <c r="A1136" i="12" s="1"/>
  <c r="A1137" i="12" s="1"/>
  <c r="A1138" i="12" s="1"/>
  <c r="A1139" i="12" s="1"/>
  <c r="A1140" i="12" s="1"/>
  <c r="A1141" i="12" s="1"/>
  <c r="A1142" i="12" s="1"/>
  <c r="A1143" i="12" s="1"/>
  <c r="A1144" i="12" s="1"/>
  <c r="A1145" i="12" s="1"/>
  <c r="A1146" i="12" s="1"/>
  <c r="A1147" i="12" s="1"/>
  <c r="A1148" i="12" s="1"/>
  <c r="A1149" i="12" s="1"/>
  <c r="A1150" i="12" s="1"/>
  <c r="A1151" i="12" s="1"/>
  <c r="A1152" i="12" s="1"/>
  <c r="A1153" i="12" s="1"/>
  <c r="A1154" i="12" s="1"/>
  <c r="A1155" i="12" s="1"/>
  <c r="A1156" i="12" s="1"/>
  <c r="A1157" i="12" s="1"/>
  <c r="A1158" i="12" s="1"/>
  <c r="A1159" i="12" s="1"/>
  <c r="A1160" i="12" s="1"/>
  <c r="A1161" i="12" s="1"/>
  <c r="A1162" i="12" s="1"/>
  <c r="A1163" i="12" s="1"/>
  <c r="A1164" i="12" s="1"/>
  <c r="A1165" i="12" s="1"/>
  <c r="A1166" i="12" s="1"/>
  <c r="A1167" i="12" s="1"/>
  <c r="A1168" i="12" s="1"/>
  <c r="A1169" i="12" s="1"/>
  <c r="A1170" i="12" s="1"/>
  <c r="A1171" i="12" s="1"/>
  <c r="A1172" i="12" s="1"/>
  <c r="A1173" i="12" s="1"/>
  <c r="A1174" i="12" s="1"/>
  <c r="A1175" i="12" s="1"/>
  <c r="A1176" i="12" s="1"/>
  <c r="A1177" i="12" s="1"/>
  <c r="A1178" i="12" s="1"/>
  <c r="A1179" i="12" s="1"/>
  <c r="H21" i="11"/>
  <c r="H6" i="11"/>
  <c r="H264" i="11"/>
  <c r="O523" i="14"/>
  <c r="H266" i="11"/>
  <c r="H4" i="13" s="1"/>
  <c r="H246" i="11"/>
  <c r="H29" i="11"/>
  <c r="H25" i="11"/>
  <c r="H176" i="11"/>
  <c r="H137" i="11"/>
  <c r="H348" i="11"/>
  <c r="I33" i="13" s="1"/>
  <c r="H336" i="11"/>
  <c r="I21" i="13" s="1"/>
  <c r="H296" i="11"/>
  <c r="H34" i="13" s="1"/>
  <c r="H286" i="11"/>
  <c r="H24" i="13" s="1"/>
  <c r="H283" i="11"/>
  <c r="H21" i="13" s="1"/>
  <c r="H127" i="11"/>
  <c r="H126" i="11"/>
  <c r="H130" i="11"/>
  <c r="H125" i="11"/>
  <c r="H111" i="11"/>
  <c r="H485" i="11"/>
  <c r="L14" i="13" s="1"/>
  <c r="H392" i="11"/>
  <c r="J25" i="13" s="1"/>
  <c r="H395" i="11"/>
  <c r="J28" i="13" s="1"/>
  <c r="H233" i="11"/>
  <c r="H237" i="11"/>
  <c r="H239" i="11"/>
  <c r="H221" i="11"/>
  <c r="H179" i="11"/>
  <c r="H120" i="11"/>
  <c r="H121" i="11"/>
  <c r="H114" i="11"/>
  <c r="H113" i="11"/>
  <c r="H69" i="11"/>
  <c r="H453" i="11"/>
  <c r="K34" i="13" s="1"/>
  <c r="H321" i="11"/>
  <c r="I6" i="13" s="1"/>
  <c r="H313" i="11"/>
  <c r="H51" i="13" s="1"/>
  <c r="H236" i="11"/>
  <c r="H94" i="11"/>
  <c r="H30" i="11"/>
  <c r="H20" i="11"/>
  <c r="H19" i="11"/>
  <c r="H768" i="11"/>
  <c r="Q36" i="13" s="1"/>
  <c r="H483" i="11"/>
  <c r="L12" i="13" s="1"/>
  <c r="H230" i="11"/>
  <c r="H190" i="11"/>
  <c r="H185" i="11"/>
  <c r="H39" i="11"/>
  <c r="H14" i="11"/>
  <c r="H322" i="11"/>
  <c r="I7" i="13" s="1"/>
  <c r="H362" i="11"/>
  <c r="I47" i="13" s="1"/>
  <c r="H892" i="11"/>
  <c r="T4" i="13" s="1"/>
  <c r="H526" i="11"/>
  <c r="L55" i="13" s="1"/>
  <c r="H525" i="11"/>
  <c r="L54" i="13" s="1"/>
  <c r="H492" i="11"/>
  <c r="L21" i="13" s="1"/>
  <c r="H277" i="11"/>
  <c r="H15" i="13" s="1"/>
  <c r="H276" i="11"/>
  <c r="H14" i="13" s="1"/>
  <c r="H279" i="11"/>
  <c r="H17" i="13" s="1"/>
  <c r="H278" i="11"/>
  <c r="H16" i="13" s="1"/>
  <c r="H280" i="11"/>
  <c r="H18" i="13" s="1"/>
  <c r="H282" i="11"/>
  <c r="H20" i="13" s="1"/>
  <c r="H227" i="11"/>
  <c r="H228" i="11"/>
  <c r="H229" i="11"/>
  <c r="H208" i="11"/>
  <c r="H15" i="11"/>
  <c r="H8" i="11"/>
  <c r="H209" i="11"/>
  <c r="H557" i="11"/>
  <c r="M34" i="13" s="1"/>
  <c r="H385" i="11"/>
  <c r="J18" i="13" s="1"/>
  <c r="H379" i="11"/>
  <c r="J12" i="13" s="1"/>
  <c r="H377" i="11"/>
  <c r="J10" i="13" s="1"/>
  <c r="H320" i="11"/>
  <c r="I5" i="13" s="1"/>
  <c r="H300" i="11"/>
  <c r="H38" i="13" s="1"/>
  <c r="H298" i="11"/>
  <c r="H36" i="13" s="1"/>
  <c r="H299" i="11"/>
  <c r="H37" i="13" s="1"/>
  <c r="H297" i="11"/>
  <c r="H35" i="13" s="1"/>
  <c r="H294" i="11"/>
  <c r="H32" i="13" s="1"/>
  <c r="H295" i="11"/>
  <c r="H33" i="13" s="1"/>
  <c r="H291" i="11"/>
  <c r="H29" i="13" s="1"/>
  <c r="H293" i="11"/>
  <c r="H31" i="13" s="1"/>
  <c r="H232" i="11"/>
  <c r="H54" i="11"/>
  <c r="H40" i="11"/>
  <c r="H442" i="11"/>
  <c r="K23" i="13" s="1"/>
  <c r="H394" i="11"/>
  <c r="J27" i="13" s="1"/>
  <c r="H393" i="11"/>
  <c r="J26" i="13" s="1"/>
  <c r="H310" i="11"/>
  <c r="H48" i="13" s="1"/>
  <c r="H308" i="11"/>
  <c r="H46" i="13" s="1"/>
  <c r="H292" i="11"/>
  <c r="H30" i="13" s="1"/>
  <c r="H285" i="11"/>
  <c r="H23" i="13" s="1"/>
  <c r="H275" i="11"/>
  <c r="H13" i="13" s="1"/>
  <c r="H267" i="11"/>
  <c r="H5" i="13" s="1"/>
  <c r="H260" i="11"/>
  <c r="H253" i="11"/>
  <c r="H249" i="11"/>
  <c r="H244" i="11"/>
  <c r="H243" i="11"/>
  <c r="H242" i="11"/>
  <c r="H241" i="11"/>
  <c r="H240" i="11"/>
  <c r="H153" i="11"/>
  <c r="H128" i="11"/>
  <c r="H129" i="11"/>
  <c r="H122" i="11"/>
  <c r="H116" i="11"/>
  <c r="H115" i="11"/>
  <c r="H119" i="11"/>
  <c r="H117" i="11"/>
  <c r="H112" i="11"/>
  <c r="H110" i="11"/>
  <c r="H86" i="11"/>
  <c r="H272" i="11"/>
  <c r="H10" i="13" s="1"/>
  <c r="H217" i="11"/>
  <c r="H203" i="11"/>
  <c r="H33" i="11"/>
  <c r="H555" i="11"/>
  <c r="M32" i="13" s="1"/>
  <c r="H550" i="11"/>
  <c r="M27" i="13" s="1"/>
  <c r="H552" i="11"/>
  <c r="M29" i="13" s="1"/>
  <c r="H530" i="11"/>
  <c r="M7" i="13" s="1"/>
  <c r="H507" i="11"/>
  <c r="L36" i="13" s="1"/>
  <c r="H312" i="11"/>
  <c r="H50" i="13" s="1"/>
  <c r="H234" i="11"/>
  <c r="H82" i="11"/>
  <c r="H12" i="11"/>
  <c r="H214" i="11"/>
  <c r="H34" i="11"/>
  <c r="H216" i="11"/>
  <c r="H235" i="11"/>
  <c r="H281" i="11"/>
  <c r="H19" i="13" s="1"/>
  <c r="H224" i="11"/>
  <c r="H77" i="11"/>
  <c r="H210" i="11"/>
  <c r="H10" i="11"/>
  <c r="H261" i="11"/>
  <c r="H259" i="11"/>
  <c r="H290" i="11"/>
  <c r="H28" i="13" s="1"/>
  <c r="H527" i="11"/>
  <c r="M4" i="13" s="1"/>
  <c r="H556" i="11"/>
  <c r="M33" i="13" s="1"/>
  <c r="H545" i="11"/>
  <c r="M22" i="13" s="1"/>
  <c r="H543" i="11"/>
  <c r="M20" i="13" s="1"/>
  <c r="H429" i="11"/>
  <c r="K10" i="13" s="1"/>
  <c r="H184" i="11"/>
  <c r="H178" i="11"/>
  <c r="H171" i="11"/>
  <c r="H170" i="11"/>
  <c r="H289" i="11"/>
  <c r="H27" i="13" s="1"/>
  <c r="H93" i="11"/>
  <c r="H194" i="11"/>
  <c r="H427" i="11"/>
  <c r="K8" i="13" s="1"/>
  <c r="H828" i="11"/>
  <c r="R44" i="13" s="1"/>
  <c r="H734" i="11"/>
  <c r="P54" i="13" s="1"/>
  <c r="H463" i="11"/>
  <c r="K44" i="13" s="1"/>
  <c r="H397" i="11"/>
  <c r="J30" i="13" s="1"/>
  <c r="H343" i="11"/>
  <c r="I28" i="13" s="1"/>
  <c r="H332" i="11"/>
  <c r="I17" i="13" s="1"/>
  <c r="H328" i="11"/>
  <c r="I13" i="13" s="1"/>
  <c r="H923" i="11"/>
  <c r="T35" i="13" s="1"/>
  <c r="H481" i="11"/>
  <c r="L10" i="13" s="1"/>
  <c r="H270" i="11"/>
  <c r="H8" i="13" s="1"/>
  <c r="H288" i="11"/>
  <c r="H26" i="13" s="1"/>
  <c r="H697" i="11"/>
  <c r="P17" i="13" s="1"/>
  <c r="H490" i="11"/>
  <c r="L19" i="13" s="1"/>
  <c r="H366" i="11"/>
  <c r="I51" i="13" s="1"/>
  <c r="H364" i="11"/>
  <c r="I49" i="13" s="1"/>
  <c r="H284" i="11"/>
  <c r="H22" i="13" s="1"/>
  <c r="H201" i="11"/>
  <c r="H196" i="11"/>
  <c r="H191" i="11"/>
  <c r="H186" i="11"/>
  <c r="H166" i="11"/>
  <c r="H586" i="11"/>
  <c r="N11" i="13" s="1"/>
  <c r="H575" i="11"/>
  <c r="M52" i="13" s="1"/>
  <c r="H1080" i="11"/>
  <c r="W35" i="13" s="1"/>
  <c r="H1079" i="11"/>
  <c r="W34" i="13" s="1"/>
  <c r="H694" i="11"/>
  <c r="P14" i="13" s="1"/>
  <c r="H695" i="11"/>
  <c r="P15" i="13" s="1"/>
  <c r="H667" i="11"/>
  <c r="O39" i="13" s="1"/>
  <c r="H658" i="11"/>
  <c r="O30" i="13" s="1"/>
  <c r="H638" i="11"/>
  <c r="O10" i="13" s="1"/>
  <c r="H607" i="11"/>
  <c r="N32" i="13" s="1"/>
  <c r="H468" i="11"/>
  <c r="K49" i="13" s="1"/>
  <c r="H160" i="11"/>
  <c r="H156" i="11"/>
  <c r="H139" i="11"/>
  <c r="H145" i="11"/>
  <c r="H146" i="11"/>
  <c r="H132" i="11"/>
  <c r="H151" i="11"/>
  <c r="H135" i="11"/>
  <c r="H155" i="11"/>
  <c r="H141" i="11"/>
  <c r="H143" i="11"/>
  <c r="H147" i="11"/>
  <c r="H152" i="11"/>
  <c r="H136" i="11"/>
  <c r="H157" i="11"/>
  <c r="H142" i="11"/>
  <c r="H100" i="11"/>
  <c r="H103" i="11"/>
  <c r="H95" i="11"/>
  <c r="H109" i="11"/>
  <c r="H97" i="11"/>
  <c r="H96" i="11"/>
  <c r="H144" i="11"/>
  <c r="H158" i="11"/>
  <c r="H46" i="11"/>
  <c r="H714" i="11"/>
  <c r="P34" i="13" s="1"/>
  <c r="H702" i="11"/>
  <c r="P22" i="13" s="1"/>
  <c r="H691" i="11"/>
  <c r="P11" i="13" s="1"/>
  <c r="H409" i="11"/>
  <c r="J42" i="13" s="1"/>
  <c r="H724" i="11"/>
  <c r="P44" i="13" s="1"/>
  <c r="H718" i="11"/>
  <c r="P38" i="13" s="1"/>
  <c r="H660" i="11"/>
  <c r="O32" i="13" s="1"/>
  <c r="H509" i="11"/>
  <c r="L38" i="13" s="1"/>
  <c r="H512" i="11"/>
  <c r="L41" i="13" s="1"/>
  <c r="H514" i="11"/>
  <c r="L43" i="13" s="1"/>
  <c r="H519" i="11"/>
  <c r="L48" i="13" s="1"/>
  <c r="H505" i="11"/>
  <c r="L34" i="13" s="1"/>
  <c r="H497" i="11"/>
  <c r="L26" i="13" s="1"/>
  <c r="H517" i="11"/>
  <c r="L46" i="13" s="1"/>
  <c r="H508" i="11"/>
  <c r="L37" i="13" s="1"/>
  <c r="H499" i="11"/>
  <c r="L28" i="13" s="1"/>
  <c r="H510" i="11"/>
  <c r="L39" i="13" s="1"/>
  <c r="H518" i="11"/>
  <c r="L47" i="13" s="1"/>
  <c r="H511" i="11"/>
  <c r="L40" i="13" s="1"/>
  <c r="H493" i="11"/>
  <c r="L22" i="13" s="1"/>
  <c r="H513" i="11"/>
  <c r="H516" i="11"/>
  <c r="L45" i="13" s="1"/>
  <c r="H515" i="11"/>
  <c r="L44" i="13" s="1"/>
  <c r="H504" i="11"/>
  <c r="L33" i="13" s="1"/>
  <c r="H477" i="11"/>
  <c r="L6" i="13" s="1"/>
  <c r="H473" i="11"/>
  <c r="K54" i="13" s="1"/>
  <c r="H470" i="11"/>
  <c r="K51" i="13" s="1"/>
  <c r="H472" i="11"/>
  <c r="K53" i="13" s="1"/>
  <c r="H456" i="11"/>
  <c r="K37" i="13" s="1"/>
  <c r="H459" i="11"/>
  <c r="K40" i="13" s="1"/>
  <c r="H454" i="11"/>
  <c r="K35" i="13" s="1"/>
  <c r="H449" i="11"/>
  <c r="K30" i="13" s="1"/>
  <c r="H448" i="11"/>
  <c r="K29" i="13" s="1"/>
  <c r="H440" i="11"/>
  <c r="K21" i="13" s="1"/>
  <c r="H438" i="11"/>
  <c r="K19" i="13" s="1"/>
  <c r="H434" i="11"/>
  <c r="K15" i="13" s="1"/>
  <c r="H431" i="11"/>
  <c r="K12" i="13" s="1"/>
  <c r="H428" i="11"/>
  <c r="K9" i="13" s="1"/>
  <c r="H437" i="11"/>
  <c r="K18" i="13" s="1"/>
  <c r="H425" i="11"/>
  <c r="K6" i="13" s="1"/>
  <c r="H426" i="11"/>
  <c r="K7" i="13" s="1"/>
  <c r="H436" i="11"/>
  <c r="K17" i="13" s="1"/>
  <c r="H422" i="11"/>
  <c r="J55" i="13" s="1"/>
  <c r="H423" i="11"/>
  <c r="K4" i="13" s="1"/>
  <c r="H417" i="11"/>
  <c r="J50" i="13" s="1"/>
  <c r="H421" i="11"/>
  <c r="H399" i="11"/>
  <c r="J32" i="13" s="1"/>
  <c r="H414" i="11"/>
  <c r="J47" i="13" s="1"/>
  <c r="H404" i="11"/>
  <c r="J37" i="13" s="1"/>
  <c r="H418" i="11"/>
  <c r="J51" i="13" s="1"/>
  <c r="H419" i="11"/>
  <c r="J52" i="13" s="1"/>
  <c r="H410" i="11"/>
  <c r="J43" i="13" s="1"/>
  <c r="H424" i="11"/>
  <c r="K5" i="13" s="1"/>
  <c r="H165" i="11"/>
  <c r="H168" i="11"/>
  <c r="H161" i="11"/>
  <c r="H167" i="11"/>
  <c r="H164" i="11"/>
  <c r="H169" i="11"/>
  <c r="H90" i="11"/>
  <c r="H91" i="11"/>
  <c r="H88" i="11"/>
  <c r="H87" i="11"/>
  <c r="H89" i="11"/>
  <c r="H85" i="11"/>
  <c r="H83" i="11"/>
  <c r="H84" i="11"/>
  <c r="H59" i="11"/>
  <c r="H65" i="11"/>
  <c r="H57" i="11"/>
  <c r="H66" i="11"/>
  <c r="H71" i="11"/>
  <c r="H78" i="11"/>
  <c r="H60" i="11"/>
  <c r="H68" i="11"/>
  <c r="H64" i="11"/>
  <c r="H74" i="11"/>
  <c r="H81" i="11"/>
  <c r="H61" i="11"/>
  <c r="H73" i="11"/>
  <c r="H50" i="11"/>
  <c r="H47" i="11"/>
  <c r="H53" i="11"/>
  <c r="H45" i="11"/>
  <c r="H52" i="11"/>
  <c r="H17" i="11"/>
  <c r="H42" i="11"/>
  <c r="H44" i="11"/>
  <c r="H37" i="11"/>
  <c r="H13" i="11"/>
  <c r="H35" i="11"/>
  <c r="H36" i="11"/>
  <c r="L42" i="13"/>
  <c r="J54" i="13"/>
  <c r="H56" i="11"/>
  <c r="H80" i="11"/>
  <c r="H38" i="11"/>
  <c r="H62" i="11"/>
  <c r="H98" i="11"/>
  <c r="H148" i="11"/>
  <c r="H494" i="11"/>
  <c r="L23" i="13" s="1"/>
  <c r="H49" i="11"/>
  <c r="H104" i="11"/>
  <c r="H134" i="11"/>
  <c r="H474" i="11"/>
  <c r="K55" i="13" s="1"/>
  <c r="H639" i="11"/>
  <c r="O11" i="13" s="1"/>
  <c r="H108" i="11"/>
  <c r="H396" i="11"/>
  <c r="J29" i="13" s="1"/>
  <c r="H602" i="11"/>
  <c r="N27" i="13" s="1"/>
  <c r="H710" i="11"/>
  <c r="P30" i="13" s="1"/>
  <c r="H981" i="11"/>
  <c r="U40" i="13" s="1"/>
  <c r="H882" i="11"/>
  <c r="S46" i="13" s="1"/>
  <c r="H1077" i="11"/>
  <c r="W32" i="13" s="1"/>
  <c r="H48" i="11"/>
  <c r="H55" i="11"/>
  <c r="H105" i="11"/>
  <c r="H58" i="11"/>
  <c r="H162" i="11"/>
  <c r="H41" i="11"/>
  <c r="H72" i="11"/>
  <c r="H150" i="11"/>
  <c r="H411" i="11"/>
  <c r="J44" i="13" s="1"/>
  <c r="H466" i="11"/>
  <c r="K47" i="13" s="1"/>
  <c r="H92" i="11"/>
  <c r="H413" i="11"/>
  <c r="J46" i="13" s="1"/>
  <c r="H986" i="11"/>
  <c r="U45" i="13" s="1"/>
  <c r="H982" i="11"/>
  <c r="U41" i="13" s="1"/>
  <c r="H954" i="11"/>
  <c r="U13" i="13" s="1"/>
  <c r="H890" i="11"/>
  <c r="S54" i="13" s="1"/>
  <c r="H720" i="11"/>
  <c r="P40" i="13" s="1"/>
  <c r="H717" i="11"/>
  <c r="P37" i="13" s="1"/>
  <c r="H711" i="11"/>
  <c r="P31" i="13" s="1"/>
  <c r="H708" i="11"/>
  <c r="P28" i="13" s="1"/>
  <c r="H706" i="11"/>
  <c r="P26" i="13" s="1"/>
  <c r="H696" i="11"/>
  <c r="P16" i="13" s="1"/>
  <c r="H685" i="11"/>
  <c r="P5" i="13" s="1"/>
  <c r="H548" i="11"/>
  <c r="M25" i="13" s="1"/>
  <c r="H544" i="11"/>
  <c r="M21" i="13" s="1"/>
  <c r="H546" i="11"/>
  <c r="M23" i="13" s="1"/>
  <c r="H553" i="11"/>
  <c r="M30" i="13" s="1"/>
  <c r="H554" i="11"/>
  <c r="M31" i="13" s="1"/>
  <c r="H541" i="11"/>
  <c r="M18" i="13" s="1"/>
  <c r="H534" i="11"/>
  <c r="M11" i="13" s="1"/>
  <c r="H539" i="11"/>
  <c r="M16" i="13" s="1"/>
  <c r="H533" i="11"/>
  <c r="M10" i="13" s="1"/>
  <c r="H536" i="11"/>
  <c r="M13" i="13" s="1"/>
  <c r="H540" i="11"/>
  <c r="M17" i="13" s="1"/>
  <c r="H542" i="11"/>
  <c r="M19" i="13" s="1"/>
  <c r="H531" i="11"/>
  <c r="M8" i="13" s="1"/>
  <c r="H529" i="11"/>
  <c r="M6" i="13" s="1"/>
  <c r="H524" i="11"/>
  <c r="L53" i="13" s="1"/>
  <c r="H520" i="11"/>
  <c r="L49" i="13" s="1"/>
  <c r="H522" i="11"/>
  <c r="L51" i="13" s="1"/>
  <c r="H403" i="11"/>
  <c r="J36" i="13" s="1"/>
  <c r="H386" i="11"/>
  <c r="J19" i="13" s="1"/>
  <c r="H407" i="11"/>
  <c r="J40" i="13" s="1"/>
  <c r="H405" i="11"/>
  <c r="J38" i="13" s="1"/>
  <c r="H398" i="11"/>
  <c r="J31" i="13" s="1"/>
  <c r="H402" i="11"/>
  <c r="J35" i="13" s="1"/>
  <c r="H390" i="11"/>
  <c r="J23" i="13" s="1"/>
  <c r="H382" i="11"/>
  <c r="J15" i="13" s="1"/>
  <c r="H380" i="11"/>
  <c r="J13" i="13" s="1"/>
  <c r="H378" i="11"/>
  <c r="J11" i="13" s="1"/>
  <c r="H371" i="11"/>
  <c r="J4" i="13" s="1"/>
  <c r="H375" i="11"/>
  <c r="J8" i="13" s="1"/>
  <c r="H359" i="11"/>
  <c r="I44" i="13" s="1"/>
  <c r="H354" i="11"/>
  <c r="I39" i="13" s="1"/>
  <c r="H346" i="11"/>
  <c r="I31" i="13" s="1"/>
  <c r="H338" i="11"/>
  <c r="I23" i="13" s="1"/>
  <c r="H307" i="11"/>
  <c r="H45" i="13" s="1"/>
  <c r="H317" i="11"/>
  <c r="H55" i="13" s="1"/>
  <c r="H311" i="11"/>
  <c r="H49" i="13" s="1"/>
  <c r="H304" i="11"/>
  <c r="H42" i="13" s="1"/>
  <c r="H316" i="11"/>
  <c r="H54" i="13" s="1"/>
  <c r="H301" i="11"/>
  <c r="H39" i="13" s="1"/>
  <c r="H326" i="11"/>
  <c r="I11" i="13" s="1"/>
  <c r="H212" i="11"/>
  <c r="H205" i="11"/>
  <c r="H207" i="11"/>
  <c r="H193" i="11"/>
  <c r="H183" i="11"/>
  <c r="H180" i="11"/>
  <c r="H173" i="11"/>
  <c r="H384" i="11"/>
  <c r="J17" i="13" s="1"/>
  <c r="H315" i="11"/>
  <c r="H53" i="13" s="1"/>
  <c r="H523" i="11"/>
  <c r="L52" i="13" s="1"/>
  <c r="H535" i="11"/>
  <c r="M12" i="13" s="1"/>
  <c r="H547" i="11"/>
  <c r="M24" i="13" s="1"/>
  <c r="H303" i="11"/>
  <c r="H41" i="13" s="1"/>
  <c r="H357" i="11"/>
  <c r="I42" i="13" s="1"/>
  <c r="H381" i="11"/>
  <c r="J14" i="13" s="1"/>
  <c r="H538" i="11"/>
  <c r="M15" i="13" s="1"/>
  <c r="H558" i="11"/>
  <c r="M35" i="13" s="1"/>
  <c r="H306" i="11"/>
  <c r="H44" i="13" s="1"/>
  <c r="H408" i="11"/>
  <c r="J41" i="13" s="1"/>
  <c r="H528" i="11"/>
  <c r="M5" i="13" s="1"/>
  <c r="H187" i="11"/>
  <c r="H302" i="11"/>
  <c r="H40" i="13" s="1"/>
  <c r="H549" i="11"/>
  <c r="M26" i="13" s="1"/>
  <c r="H975" i="11"/>
  <c r="U34" i="13" s="1"/>
  <c r="H789" i="11"/>
  <c r="R5" i="13" s="1"/>
  <c r="H780" i="11"/>
  <c r="Q48" i="13" s="1"/>
  <c r="H773" i="11"/>
  <c r="Q41" i="13" s="1"/>
  <c r="H561" i="11"/>
  <c r="M38" i="13" s="1"/>
  <c r="H560" i="11"/>
  <c r="M37" i="13" s="1"/>
  <c r="H559" i="11"/>
  <c r="M36" i="13" s="1"/>
  <c r="H416" i="11"/>
  <c r="J49" i="13" s="1"/>
  <c r="H965" i="11"/>
  <c r="U24" i="13" s="1"/>
  <c r="H922" i="11"/>
  <c r="T34" i="13" s="1"/>
  <c r="H174" i="11"/>
  <c r="H192" i="11"/>
  <c r="H206" i="11"/>
  <c r="H189" i="11"/>
  <c r="H182" i="11"/>
  <c r="H400" i="11"/>
  <c r="J33" i="13" s="1"/>
  <c r="H314" i="11"/>
  <c r="H52" i="13" s="1"/>
  <c r="H360" i="11"/>
  <c r="I45" i="13" s="1"/>
  <c r="H387" i="11"/>
  <c r="J20" i="13" s="1"/>
  <c r="H406" i="11"/>
  <c r="J39" i="13" s="1"/>
  <c r="H551" i="11"/>
  <c r="M28" i="13" s="1"/>
  <c r="H318" i="11"/>
  <c r="H389" i="11"/>
  <c r="J22" i="13" s="1"/>
  <c r="H690" i="11"/>
  <c r="P10" i="13" s="1"/>
  <c r="H339" i="11"/>
  <c r="I24" i="13" s="1"/>
  <c r="H391" i="11"/>
  <c r="J24" i="13" s="1"/>
  <c r="H309" i="11"/>
  <c r="H47" i="13" s="1"/>
  <c r="H388" i="11"/>
  <c r="J21" i="13" s="1"/>
  <c r="H521" i="11"/>
  <c r="L50" i="13" s="1"/>
  <c r="H537" i="11"/>
  <c r="M14" i="13" s="1"/>
  <c r="H532" i="11"/>
  <c r="M9" i="13" s="1"/>
  <c r="H992" i="11"/>
  <c r="U51" i="13" s="1"/>
  <c r="H872" i="11"/>
  <c r="S36" i="13" s="1"/>
  <c r="H827" i="11"/>
  <c r="R43" i="13" s="1"/>
  <c r="H679" i="11"/>
  <c r="O51" i="13" s="1"/>
  <c r="H683" i="11"/>
  <c r="O55" i="13" s="1"/>
  <c r="H677" i="11"/>
  <c r="O49" i="13" s="1"/>
  <c r="H612" i="11"/>
  <c r="N37" i="13" s="1"/>
  <c r="H562" i="11"/>
  <c r="M39" i="13" s="1"/>
  <c r="H420" i="11"/>
  <c r="J53" i="13" s="1"/>
  <c r="H664" i="11"/>
  <c r="O36" i="13" s="1"/>
  <c r="H361" i="11"/>
  <c r="I46" i="13" s="1"/>
  <c r="H725" i="11"/>
  <c r="P45" i="13" s="1"/>
  <c r="H23" i="11"/>
  <c r="H610" i="11"/>
  <c r="N35" i="13" s="1"/>
  <c r="H506" i="11"/>
  <c r="L35" i="13" s="1"/>
  <c r="H319" i="11"/>
  <c r="I4" i="13" s="1"/>
  <c r="H591" i="11"/>
  <c r="N16" i="13" s="1"/>
  <c r="H27" i="11"/>
  <c r="H7" i="11"/>
  <c r="O534" i="14"/>
  <c r="P566" i="14"/>
  <c r="P546" i="14"/>
  <c r="Q729" i="14"/>
  <c r="O639" i="14"/>
  <c r="O732" i="14"/>
  <c r="P585" i="14"/>
  <c r="O736" i="14"/>
  <c r="O590" i="14"/>
  <c r="O762" i="14"/>
  <c r="P725" i="14"/>
  <c r="P703" i="14"/>
  <c r="O685" i="14"/>
  <c r="P646" i="14"/>
  <c r="Q758" i="14"/>
  <c r="O724" i="14"/>
  <c r="Q696" i="14"/>
  <c r="P530" i="14"/>
  <c r="Q634" i="14"/>
  <c r="O547" i="14"/>
  <c r="O753" i="14"/>
  <c r="P647" i="14"/>
  <c r="P603" i="14"/>
  <c r="O628" i="14"/>
  <c r="O599" i="14"/>
  <c r="P729" i="14"/>
  <c r="O642" i="14"/>
  <c r="P598" i="14"/>
  <c r="O594" i="14"/>
  <c r="P588" i="14"/>
  <c r="O537" i="14"/>
  <c r="O585" i="14"/>
  <c r="O586" i="14"/>
  <c r="O589" i="14"/>
  <c r="O591" i="14"/>
  <c r="Q630" i="14"/>
  <c r="O638" i="14"/>
  <c r="Q708" i="14"/>
  <c r="P710" i="14"/>
  <c r="Q759" i="14"/>
  <c r="O774" i="14"/>
  <c r="O782" i="14"/>
  <c r="Q783" i="14"/>
  <c r="O783" i="14"/>
  <c r="P554" i="14"/>
  <c r="O629" i="14"/>
  <c r="P545" i="14"/>
  <c r="O550" i="14"/>
  <c r="O716" i="14"/>
  <c r="O720" i="14"/>
  <c r="Q538" i="14"/>
  <c r="P562" i="14"/>
  <c r="O542" i="14"/>
  <c r="O539" i="14"/>
  <c r="O555" i="14"/>
  <c r="O611" i="14"/>
  <c r="Q530" i="14"/>
  <c r="P619" i="14"/>
  <c r="P532" i="14"/>
  <c r="Q547" i="14"/>
  <c r="Q555" i="14"/>
  <c r="Q567" i="14"/>
  <c r="Q575" i="14"/>
  <c r="Q577" i="14"/>
  <c r="Q637" i="14"/>
  <c r="Q647" i="14"/>
  <c r="P651" i="14"/>
  <c r="O654" i="14"/>
  <c r="Q654" i="14"/>
  <c r="O656" i="14"/>
  <c r="Q657" i="14"/>
  <c r="P657" i="14"/>
  <c r="O672" i="14"/>
  <c r="Q672" i="14"/>
  <c r="P673" i="14"/>
  <c r="O676" i="14"/>
  <c r="Q676" i="14"/>
  <c r="Q677" i="14"/>
  <c r="P677" i="14"/>
  <c r="O691" i="14"/>
  <c r="Q691" i="14"/>
  <c r="P754" i="14"/>
  <c r="O761" i="14"/>
  <c r="Q761" i="14"/>
  <c r="Q763" i="14"/>
  <c r="P763" i="14"/>
  <c r="O769" i="14"/>
  <c r="Q769" i="14"/>
  <c r="Q770" i="14"/>
  <c r="P770" i="14"/>
  <c r="P526" i="14"/>
  <c r="P568" i="14"/>
  <c r="P551" i="14"/>
  <c r="P613" i="14"/>
  <c r="Q537" i="14"/>
  <c r="P538" i="14"/>
  <c r="O543" i="14"/>
  <c r="Q554" i="14"/>
  <c r="Q562" i="14"/>
  <c r="O563" i="14"/>
  <c r="O567" i="14"/>
  <c r="O577" i="14"/>
  <c r="Q613" i="14"/>
  <c r="Q614" i="14"/>
  <c r="P614" i="14"/>
  <c r="Q616" i="14"/>
  <c r="P616" i="14"/>
  <c r="Q617" i="14"/>
  <c r="P617" i="14"/>
  <c r="P618" i="14"/>
  <c r="Q619" i="14"/>
  <c r="Q620" i="14"/>
  <c r="P620" i="14"/>
  <c r="Q621" i="14"/>
  <c r="P621" i="14"/>
  <c r="Q622" i="14"/>
  <c r="P622" i="14"/>
  <c r="Q623" i="14"/>
  <c r="P624" i="14"/>
  <c r="P625" i="14"/>
  <c r="Q626" i="14"/>
  <c r="P650" i="14"/>
  <c r="Q683" i="14"/>
  <c r="Q684" i="14"/>
  <c r="O689" i="14"/>
  <c r="O710" i="14"/>
  <c r="Q716" i="14"/>
  <c r="O739" i="14"/>
  <c r="Q739" i="14"/>
  <c r="Q740" i="14"/>
  <c r="P740" i="14"/>
  <c r="O743" i="14"/>
  <c r="Q743" i="14"/>
  <c r="Q744" i="14"/>
  <c r="P744" i="14"/>
  <c r="O527" i="14"/>
  <c r="Q528" i="14"/>
  <c r="Q542" i="14"/>
  <c r="P571" i="14"/>
  <c r="Q572" i="14"/>
  <c r="P591" i="14"/>
  <c r="Q600" i="14"/>
  <c r="Q628" i="14"/>
  <c r="Q635" i="14"/>
  <c r="O650" i="14"/>
  <c r="O653" i="14"/>
  <c r="Q658" i="14"/>
  <c r="Q660" i="14"/>
  <c r="O684" i="14"/>
  <c r="Q719" i="14"/>
  <c r="Q723" i="14"/>
  <c r="O551" i="14"/>
  <c r="O557" i="14"/>
  <c r="O569" i="14"/>
  <c r="Q655" i="14"/>
  <c r="P745" i="14"/>
  <c r="O773" i="14"/>
  <c r="Q773" i="14"/>
  <c r="P774" i="14"/>
  <c r="O775" i="14"/>
  <c r="P778" i="14"/>
  <c r="O781" i="14"/>
  <c r="Q781" i="14"/>
  <c r="Q782" i="14"/>
  <c r="Q633" i="14"/>
  <c r="O648" i="14"/>
  <c r="Q668" i="14"/>
  <c r="O670" i="14"/>
  <c r="O779" i="14"/>
  <c r="Q531" i="14"/>
  <c r="Q550" i="14"/>
  <c r="Q556" i="14"/>
  <c r="Q568" i="14"/>
  <c r="Q593" i="14"/>
  <c r="Q631" i="14"/>
  <c r="Q638" i="14"/>
  <c r="P640" i="14"/>
  <c r="Q646" i="14"/>
  <c r="O701" i="14"/>
  <c r="O755" i="14"/>
  <c r="O784" i="14"/>
  <c r="P443" i="14"/>
  <c r="O434" i="14"/>
  <c r="P454" i="14"/>
  <c r="H1049" i="11"/>
  <c r="H1037" i="11"/>
  <c r="V44" i="13" s="1"/>
  <c r="H1042" i="11"/>
  <c r="V49" i="13" s="1"/>
  <c r="H1048" i="11"/>
  <c r="V55" i="13" s="1"/>
  <c r="H1043" i="11"/>
  <c r="V50" i="13" s="1"/>
  <c r="H1047" i="11"/>
  <c r="V54" i="13" s="1"/>
  <c r="O658" i="14"/>
  <c r="P658" i="14"/>
  <c r="Q742" i="14"/>
  <c r="O742" i="14"/>
  <c r="P742" i="14"/>
  <c r="O746" i="14"/>
  <c r="P746" i="14"/>
  <c r="O760" i="14"/>
  <c r="Q760" i="14"/>
  <c r="P760" i="14"/>
  <c r="Q762" i="14"/>
  <c r="O764" i="14"/>
  <c r="P764" i="14"/>
  <c r="P768" i="14"/>
  <c r="O768" i="14"/>
  <c r="Q768" i="14"/>
  <c r="O771" i="14"/>
  <c r="P771" i="14"/>
  <c r="P772" i="14"/>
  <c r="O772" i="14"/>
  <c r="Q772" i="14"/>
  <c r="Q776" i="14"/>
  <c r="P776" i="14"/>
  <c r="P780" i="14"/>
  <c r="Q780" i="14"/>
  <c r="O780" i="14"/>
  <c r="P775" i="14"/>
  <c r="H1088" i="11"/>
  <c r="W43" i="13" s="1"/>
  <c r="H1087" i="11"/>
  <c r="W42" i="13" s="1"/>
  <c r="H1086" i="11"/>
  <c r="W41" i="13" s="1"/>
  <c r="H1081" i="11"/>
  <c r="W36" i="13" s="1"/>
  <c r="H1041" i="11"/>
  <c r="V48" i="13" s="1"/>
  <c r="H1044" i="11"/>
  <c r="V51" i="13" s="1"/>
  <c r="H1038" i="11"/>
  <c r="V45" i="13" s="1"/>
  <c r="H1045" i="11"/>
  <c r="V52" i="13" s="1"/>
  <c r="H1035" i="11"/>
  <c r="V42" i="13" s="1"/>
  <c r="H1034" i="11"/>
  <c r="V41" i="13" s="1"/>
  <c r="H1004" i="11"/>
  <c r="V11" i="13" s="1"/>
  <c r="H989" i="11"/>
  <c r="U48" i="13" s="1"/>
  <c r="H996" i="11"/>
  <c r="U55" i="13" s="1"/>
  <c r="H990" i="11"/>
  <c r="U49" i="13" s="1"/>
  <c r="H991" i="11"/>
  <c r="U50" i="13" s="1"/>
  <c r="H988" i="11"/>
  <c r="U47" i="13" s="1"/>
  <c r="H973" i="11"/>
  <c r="U32" i="13" s="1"/>
  <c r="H976" i="11"/>
  <c r="U35" i="13" s="1"/>
  <c r="H974" i="11"/>
  <c r="U33" i="13" s="1"/>
  <c r="H977" i="11"/>
  <c r="U36" i="13" s="1"/>
  <c r="H979" i="11"/>
  <c r="U38" i="13" s="1"/>
  <c r="H972" i="11"/>
  <c r="U31" i="13" s="1"/>
  <c r="H971" i="11"/>
  <c r="U30" i="13" s="1"/>
  <c r="H970" i="11"/>
  <c r="U29" i="13" s="1"/>
  <c r="H960" i="11"/>
  <c r="U19" i="13" s="1"/>
  <c r="H961" i="11"/>
  <c r="U20" i="13" s="1"/>
  <c r="H958" i="11"/>
  <c r="U17" i="13" s="1"/>
  <c r="H957" i="11"/>
  <c r="U16" i="13" s="1"/>
  <c r="H963" i="11"/>
  <c r="U22" i="13" s="1"/>
  <c r="H962" i="11"/>
  <c r="U21" i="13" s="1"/>
  <c r="H956" i="11"/>
  <c r="U15" i="13" s="1"/>
  <c r="H955" i="11"/>
  <c r="U14" i="13" s="1"/>
  <c r="H949" i="11"/>
  <c r="U8" i="13" s="1"/>
  <c r="H945" i="11"/>
  <c r="H941" i="11"/>
  <c r="T53" i="13" s="1"/>
  <c r="H942" i="11"/>
  <c r="T54" i="13" s="1"/>
  <c r="H943" i="11"/>
  <c r="T55" i="13" s="1"/>
  <c r="H948" i="11"/>
  <c r="U7" i="13" s="1"/>
  <c r="H946" i="11"/>
  <c r="U5" i="13" s="1"/>
  <c r="H947" i="11"/>
  <c r="U6" i="13" s="1"/>
  <c r="H940" i="11"/>
  <c r="T52" i="13" s="1"/>
  <c r="H938" i="11"/>
  <c r="T50" i="13" s="1"/>
  <c r="H932" i="11"/>
  <c r="T44" i="13" s="1"/>
  <c r="H929" i="11"/>
  <c r="T41" i="13" s="1"/>
  <c r="H926" i="11"/>
  <c r="T38" i="13" s="1"/>
  <c r="H927" i="11"/>
  <c r="T39" i="13" s="1"/>
  <c r="H931" i="11"/>
  <c r="T43" i="13" s="1"/>
  <c r="H924" i="11"/>
  <c r="T36" i="13" s="1"/>
  <c r="H877" i="11"/>
  <c r="S41" i="13" s="1"/>
  <c r="H881" i="11"/>
  <c r="S45" i="13" s="1"/>
  <c r="H885" i="11"/>
  <c r="S49" i="13" s="1"/>
  <c r="H884" i="11"/>
  <c r="S48" i="13" s="1"/>
  <c r="H880" i="11"/>
  <c r="S44" i="13" s="1"/>
  <c r="H883" i="11"/>
  <c r="S47" i="13" s="1"/>
  <c r="H876" i="11"/>
  <c r="S40" i="13" s="1"/>
  <c r="H874" i="11"/>
  <c r="S38" i="13" s="1"/>
  <c r="H796" i="11"/>
  <c r="R12" i="13" s="1"/>
  <c r="H794" i="11"/>
  <c r="R10" i="13" s="1"/>
  <c r="H792" i="11"/>
  <c r="R8" i="13" s="1"/>
  <c r="H793" i="11"/>
  <c r="R9" i="13" s="1"/>
  <c r="H790" i="11"/>
  <c r="R6" i="13" s="1"/>
  <c r="H1099" i="11"/>
  <c r="W54" i="13" s="1"/>
  <c r="H1084" i="11"/>
  <c r="W39" i="13" s="1"/>
  <c r="H1085" i="11"/>
  <c r="W40" i="13" s="1"/>
  <c r="H1078" i="11"/>
  <c r="W33" i="13" s="1"/>
  <c r="D1049" i="11"/>
  <c r="H1070" i="11" s="1"/>
  <c r="W25" i="13" s="1"/>
  <c r="H1033" i="11"/>
  <c r="V40" i="13" s="1"/>
  <c r="D1004" i="11"/>
  <c r="H1014" i="11" s="1"/>
  <c r="V21" i="13" s="1"/>
  <c r="H1001" i="11"/>
  <c r="V8" i="13" s="1"/>
  <c r="H999" i="11"/>
  <c r="V6" i="13" s="1"/>
  <c r="H985" i="11"/>
  <c r="U44" i="13" s="1"/>
  <c r="H983" i="11"/>
  <c r="U42" i="13" s="1"/>
  <c r="H968" i="11"/>
  <c r="U27" i="13" s="1"/>
  <c r="H969" i="11"/>
  <c r="U28" i="13" s="1"/>
  <c r="H966" i="11"/>
  <c r="U25" i="13" s="1"/>
  <c r="H952" i="11"/>
  <c r="U11" i="13" s="1"/>
  <c r="H950" i="11"/>
  <c r="U9" i="13" s="1"/>
  <c r="H951" i="11"/>
  <c r="U10" i="13" s="1"/>
  <c r="H937" i="11"/>
  <c r="T49" i="13" s="1"/>
  <c r="H934" i="11"/>
  <c r="T46" i="13" s="1"/>
  <c r="H920" i="11"/>
  <c r="T32" i="13" s="1"/>
  <c r="H921" i="11"/>
  <c r="T33" i="13" s="1"/>
  <c r="D892" i="11"/>
  <c r="H914" i="11" s="1"/>
  <c r="T26" i="13" s="1"/>
  <c r="H888" i="11"/>
  <c r="S52" i="13" s="1"/>
  <c r="H889" i="11"/>
  <c r="S53" i="13" s="1"/>
  <c r="H887" i="11"/>
  <c r="S51" i="13" s="1"/>
  <c r="D844" i="11"/>
  <c r="H856" i="11" s="1"/>
  <c r="S20" i="13" s="1"/>
  <c r="H842" i="11"/>
  <c r="S6" i="13" s="1"/>
  <c r="H843" i="11"/>
  <c r="S7" i="13" s="1"/>
  <c r="H838" i="11"/>
  <c r="H839" i="11"/>
  <c r="R55" i="13" s="1"/>
  <c r="H837" i="11"/>
  <c r="R53" i="13" s="1"/>
  <c r="H835" i="11"/>
  <c r="R51" i="13" s="1"/>
  <c r="H831" i="11"/>
  <c r="R47" i="13" s="1"/>
  <c r="H832" i="11"/>
  <c r="R48" i="13" s="1"/>
  <c r="H830" i="11"/>
  <c r="R46" i="13" s="1"/>
  <c r="H826" i="11"/>
  <c r="R42" i="13" s="1"/>
  <c r="H787" i="11"/>
  <c r="Q55" i="13" s="1"/>
  <c r="H783" i="11"/>
  <c r="Q51" i="13" s="1"/>
  <c r="H786" i="11"/>
  <c r="Q54" i="13" s="1"/>
  <c r="H781" i="11"/>
  <c r="Q49" i="13" s="1"/>
  <c r="H777" i="11"/>
  <c r="Q45" i="13" s="1"/>
  <c r="H778" i="11"/>
  <c r="Q46" i="13" s="1"/>
  <c r="H779" i="11"/>
  <c r="Q47" i="13" s="1"/>
  <c r="H782" i="11"/>
  <c r="Q50" i="13" s="1"/>
  <c r="H775" i="11"/>
  <c r="Q43" i="13" s="1"/>
  <c r="H771" i="11"/>
  <c r="Q39" i="13" s="1"/>
  <c r="H770" i="11"/>
  <c r="Q38" i="13" s="1"/>
  <c r="H769" i="11"/>
  <c r="Q37" i="13" s="1"/>
  <c r="H767" i="11"/>
  <c r="Q35" i="13" s="1"/>
  <c r="H678" i="11"/>
  <c r="O50" i="13" s="1"/>
  <c r="H675" i="11"/>
  <c r="O47" i="13" s="1"/>
  <c r="H673" i="11"/>
  <c r="O45" i="13" s="1"/>
  <c r="H671" i="11"/>
  <c r="O43" i="13" s="1"/>
  <c r="H674" i="11"/>
  <c r="O46" i="13" s="1"/>
  <c r="H676" i="11"/>
  <c r="O48" i="13" s="1"/>
  <c r="H665" i="11"/>
  <c r="O37" i="13" s="1"/>
  <c r="H666" i="11"/>
  <c r="O38" i="13" s="1"/>
  <c r="H657" i="11"/>
  <c r="O29" i="13" s="1"/>
  <c r="H659" i="11"/>
  <c r="O31" i="13" s="1"/>
  <c r="H651" i="11"/>
  <c r="O23" i="13" s="1"/>
  <c r="H650" i="11"/>
  <c r="O22" i="13" s="1"/>
  <c r="H649" i="11"/>
  <c r="O21" i="13" s="1"/>
  <c r="H647" i="11"/>
  <c r="O19" i="13" s="1"/>
  <c r="H645" i="11"/>
  <c r="O17" i="13" s="1"/>
  <c r="H646" i="11"/>
  <c r="O18" i="13" s="1"/>
  <c r="H640" i="11"/>
  <c r="O12" i="13" s="1"/>
  <c r="H636" i="11"/>
  <c r="O8" i="13" s="1"/>
  <c r="H637" i="11"/>
  <c r="O9" i="13" s="1"/>
  <c r="H634" i="11"/>
  <c r="O6" i="13" s="1"/>
  <c r="H633" i="11"/>
  <c r="O5" i="13" s="1"/>
  <c r="H631" i="11"/>
  <c r="H629" i="11"/>
  <c r="N54" i="13" s="1"/>
  <c r="H627" i="11"/>
  <c r="N52" i="13" s="1"/>
  <c r="H625" i="11"/>
  <c r="N50" i="13" s="1"/>
  <c r="H624" i="11"/>
  <c r="N49" i="13" s="1"/>
  <c r="H622" i="11"/>
  <c r="N47" i="13" s="1"/>
  <c r="H620" i="11"/>
  <c r="N45" i="13" s="1"/>
  <c r="H565" i="11"/>
  <c r="M42" i="13" s="1"/>
  <c r="H589" i="11"/>
  <c r="N14" i="13" s="1"/>
  <c r="H572" i="11"/>
  <c r="M49" i="13" s="1"/>
  <c r="H576" i="11"/>
  <c r="M53" i="13" s="1"/>
  <c r="H584" i="11"/>
  <c r="N9" i="13" s="1"/>
  <c r="H573" i="11"/>
  <c r="M50" i="13" s="1"/>
  <c r="H577" i="11"/>
  <c r="M54" i="13" s="1"/>
  <c r="H581" i="11"/>
  <c r="N6" i="13" s="1"/>
  <c r="H564" i="11"/>
  <c r="M41" i="13" s="1"/>
  <c r="H585" i="11"/>
  <c r="N10" i="13" s="1"/>
  <c r="H568" i="11"/>
  <c r="M45" i="13" s="1"/>
  <c r="H582" i="11"/>
  <c r="N7" i="13" s="1"/>
  <c r="H579" i="11"/>
  <c r="N4" i="13" s="1"/>
  <c r="H571" i="11"/>
  <c r="M48" i="13" s="1"/>
  <c r="H580" i="11"/>
  <c r="N5" i="13" s="1"/>
  <c r="H588" i="11"/>
  <c r="N13" i="13" s="1"/>
  <c r="H570" i="11"/>
  <c r="M47" i="13" s="1"/>
  <c r="H583" i="11"/>
  <c r="N8" i="13" s="1"/>
  <c r="H567" i="11"/>
  <c r="M44" i="13" s="1"/>
  <c r="O671" i="14"/>
  <c r="P671" i="14"/>
  <c r="Q671" i="14"/>
  <c r="O674" i="14"/>
  <c r="P674" i="14"/>
  <c r="P675" i="14"/>
  <c r="Q675" i="14"/>
  <c r="O678" i="14"/>
  <c r="P678" i="14"/>
  <c r="P712" i="14"/>
  <c r="O712" i="14"/>
  <c r="P741" i="14"/>
  <c r="O741" i="14"/>
  <c r="H1083" i="11"/>
  <c r="W38" i="13" s="1"/>
  <c r="H563" i="11"/>
  <c r="M40" i="13" s="1"/>
  <c r="H619" i="11"/>
  <c r="N44" i="13" s="1"/>
  <c r="H655" i="11"/>
  <c r="O27" i="13" s="1"/>
  <c r="H766" i="11"/>
  <c r="Q34" i="13" s="1"/>
  <c r="H618" i="11"/>
  <c r="N43" i="13" s="1"/>
  <c r="H643" i="11"/>
  <c r="O15" i="13" s="1"/>
  <c r="H654" i="11"/>
  <c r="O26" i="13" s="1"/>
  <c r="H891" i="11"/>
  <c r="S55" i="13" s="1"/>
  <c r="H648" i="11"/>
  <c r="O20" i="13" s="1"/>
  <c r="H900" i="11"/>
  <c r="T12" i="13" s="1"/>
  <c r="H994" i="11"/>
  <c r="U53" i="13" s="1"/>
  <c r="H964" i="11"/>
  <c r="U23" i="13" s="1"/>
  <c r="H980" i="11"/>
  <c r="U39" i="13" s="1"/>
  <c r="H1036" i="11"/>
  <c r="V43" i="13" s="1"/>
  <c r="H604" i="11"/>
  <c r="N29" i="13" s="1"/>
  <c r="H829" i="11"/>
  <c r="R45" i="13" s="1"/>
  <c r="H1039" i="11"/>
  <c r="V46" i="13" s="1"/>
  <c r="H873" i="11"/>
  <c r="S37" i="13" s="1"/>
  <c r="H928" i="11"/>
  <c r="T40" i="13" s="1"/>
  <c r="H623" i="11"/>
  <c r="N48" i="13" s="1"/>
  <c r="H727" i="11"/>
  <c r="P47" i="13" s="1"/>
  <c r="H878" i="11"/>
  <c r="S42" i="13" s="1"/>
  <c r="H939" i="11"/>
  <c r="T51" i="13" s="1"/>
  <c r="H967" i="11"/>
  <c r="U26" i="13" s="1"/>
  <c r="H1003" i="11"/>
  <c r="V10" i="13" s="1"/>
  <c r="H578" i="11"/>
  <c r="M55" i="13" s="1"/>
  <c r="H594" i="11"/>
  <c r="N19" i="13" s="1"/>
  <c r="H630" i="11"/>
  <c r="N55" i="13" s="1"/>
  <c r="H672" i="11"/>
  <c r="O44" i="13" s="1"/>
  <c r="H731" i="11"/>
  <c r="P51" i="13" s="1"/>
  <c r="H795" i="11"/>
  <c r="R11" i="13" s="1"/>
  <c r="H875" i="11"/>
  <c r="S39" i="13" s="1"/>
  <c r="H726" i="11"/>
  <c r="P46" i="13" s="1"/>
  <c r="H774" i="11"/>
  <c r="Q42" i="13" s="1"/>
  <c r="H879" i="11"/>
  <c r="S43" i="13" s="1"/>
  <c r="H978" i="11"/>
  <c r="U37" i="13" s="1"/>
  <c r="H1046" i="11"/>
  <c r="V53" i="13" s="1"/>
  <c r="H925" i="11"/>
  <c r="T37" i="13" s="1"/>
  <c r="H1094" i="11"/>
  <c r="W49" i="13" s="1"/>
  <c r="H733" i="11"/>
  <c r="P53" i="13" s="1"/>
  <c r="H569" i="11"/>
  <c r="M46" i="13" s="1"/>
  <c r="H1093" i="11"/>
  <c r="W48" i="13" s="1"/>
  <c r="H936" i="11"/>
  <c r="T48" i="13" s="1"/>
  <c r="H1089" i="11"/>
  <c r="W44" i="13" s="1"/>
  <c r="H953" i="11"/>
  <c r="U12" i="13" s="1"/>
  <c r="H984" i="11"/>
  <c r="U43" i="13" s="1"/>
  <c r="H737" i="11"/>
  <c r="Q5" i="13" s="1"/>
  <c r="H736" i="11"/>
  <c r="H732" i="11"/>
  <c r="P52" i="13" s="1"/>
  <c r="H728" i="11"/>
  <c r="P48" i="13" s="1"/>
  <c r="H723" i="11"/>
  <c r="P43" i="13" s="1"/>
  <c r="H729" i="11"/>
  <c r="P49" i="13" s="1"/>
  <c r="H730" i="11"/>
  <c r="P50" i="13" s="1"/>
  <c r="H721" i="11"/>
  <c r="P41" i="13" s="1"/>
  <c r="H722" i="11"/>
  <c r="P42" i="13" s="1"/>
  <c r="H716" i="11"/>
  <c r="P36" i="13" s="1"/>
  <c r="H719" i="11"/>
  <c r="P39" i="13" s="1"/>
  <c r="H713" i="11"/>
  <c r="P33" i="13" s="1"/>
  <c r="H715" i="11"/>
  <c r="P35" i="13" s="1"/>
  <c r="H712" i="11"/>
  <c r="P32" i="13" s="1"/>
  <c r="H705" i="11"/>
  <c r="P25" i="13" s="1"/>
  <c r="H703" i="11"/>
  <c r="P23" i="13" s="1"/>
  <c r="H704" i="11"/>
  <c r="P24" i="13" s="1"/>
  <c r="H707" i="11"/>
  <c r="P27" i="13" s="1"/>
  <c r="H701" i="11"/>
  <c r="P21" i="13" s="1"/>
  <c r="H700" i="11"/>
  <c r="P20" i="13" s="1"/>
  <c r="H698" i="11"/>
  <c r="P18" i="13" s="1"/>
  <c r="H699" i="11"/>
  <c r="P19" i="13" s="1"/>
  <c r="H688" i="11"/>
  <c r="P8" i="13" s="1"/>
  <c r="H687" i="11"/>
  <c r="P7" i="13" s="1"/>
  <c r="H686" i="11"/>
  <c r="P6" i="13" s="1"/>
  <c r="H684" i="11"/>
  <c r="P4" i="13" s="1"/>
  <c r="H351" i="11"/>
  <c r="I36" i="13" s="1"/>
  <c r="H356" i="11"/>
  <c r="I41" i="13" s="1"/>
  <c r="H358" i="11"/>
  <c r="I43" i="13" s="1"/>
  <c r="H353" i="11"/>
  <c r="I38" i="13" s="1"/>
  <c r="H350" i="11"/>
  <c r="I35" i="13" s="1"/>
  <c r="H355" i="11"/>
  <c r="I40" i="13" s="1"/>
  <c r="H352" i="11"/>
  <c r="I37" i="13" s="1"/>
  <c r="H349" i="11"/>
  <c r="I34" i="13" s="1"/>
  <c r="H341" i="11"/>
  <c r="I26" i="13" s="1"/>
  <c r="H329" i="11"/>
  <c r="I14" i="13" s="1"/>
  <c r="H334" i="11"/>
  <c r="I19" i="13" s="1"/>
  <c r="H337" i="11"/>
  <c r="I22" i="13" s="1"/>
  <c r="H324" i="11"/>
  <c r="I9" i="13" s="1"/>
  <c r="H331" i="11"/>
  <c r="I16" i="13" s="1"/>
  <c r="H335" i="11"/>
  <c r="I20" i="13" s="1"/>
  <c r="H345" i="11"/>
  <c r="I30" i="13" s="1"/>
  <c r="H325" i="11"/>
  <c r="I10" i="13" s="1"/>
  <c r="H347" i="11"/>
  <c r="I32" i="13" s="1"/>
  <c r="H333" i="11"/>
  <c r="I18" i="13" s="1"/>
  <c r="H344" i="11"/>
  <c r="I29" i="13" s="1"/>
  <c r="H330" i="11"/>
  <c r="I15" i="13" s="1"/>
  <c r="H327" i="11"/>
  <c r="I12" i="13" s="1"/>
  <c r="H340" i="11"/>
  <c r="I25" i="13" s="1"/>
  <c r="H342" i="11"/>
  <c r="I27" i="13" s="1"/>
  <c r="H323" i="11"/>
  <c r="I8" i="13" s="1"/>
  <c r="H274" i="11"/>
  <c r="H12" i="13" s="1"/>
  <c r="H273" i="11"/>
  <c r="H11" i="13" s="1"/>
  <c r="H271" i="11"/>
  <c r="H9" i="13" s="1"/>
  <c r="H268" i="11"/>
  <c r="H6" i="13" s="1"/>
  <c r="H269" i="11"/>
  <c r="H7" i="13" s="1"/>
  <c r="H263" i="11"/>
  <c r="H252" i="11"/>
  <c r="H262" i="11"/>
  <c r="H258" i="11"/>
  <c r="H265" i="11"/>
  <c r="H257" i="11"/>
  <c r="H251" i="11"/>
  <c r="H256" i="11"/>
  <c r="H255" i="11"/>
  <c r="H254" i="11"/>
  <c r="H250" i="11"/>
  <c r="H248" i="11"/>
  <c r="H245" i="11"/>
  <c r="H247" i="11"/>
  <c r="H238" i="11"/>
  <c r="H219" i="11"/>
  <c r="H213" i="11"/>
  <c r="H218" i="11"/>
  <c r="H231" i="11"/>
  <c r="H223" i="11"/>
  <c r="H226" i="11"/>
  <c r="H222" i="11"/>
  <c r="H220" i="11"/>
  <c r="H215" i="11"/>
  <c r="H211" i="11"/>
  <c r="H225" i="11"/>
  <c r="H202" i="11"/>
  <c r="H204" i="11"/>
  <c r="H199" i="11"/>
  <c r="H200" i="11"/>
  <c r="H188" i="11"/>
  <c r="H197" i="11"/>
  <c r="H198" i="11"/>
  <c r="H181" i="11"/>
  <c r="H172" i="11"/>
  <c r="H175" i="11"/>
  <c r="H177" i="11"/>
  <c r="H163" i="11"/>
  <c r="H159" i="11"/>
  <c r="H154" i="11"/>
  <c r="H149" i="11"/>
  <c r="H140" i="11"/>
  <c r="H138" i="11"/>
  <c r="H133" i="11"/>
  <c r="H124" i="11"/>
  <c r="H123" i="11"/>
  <c r="H107" i="11"/>
  <c r="H101" i="11"/>
  <c r="H106" i="11"/>
  <c r="H118" i="11"/>
  <c r="H102" i="11"/>
  <c r="H76" i="11"/>
  <c r="H75" i="11"/>
  <c r="H79" i="11"/>
  <c r="H70" i="11"/>
  <c r="H63" i="11"/>
  <c r="H51" i="11"/>
  <c r="H43" i="11"/>
  <c r="H587" i="11"/>
  <c r="N12" i="13" s="1"/>
  <c r="H844" i="11"/>
  <c r="S8" i="13" s="1"/>
  <c r="H935" i="11"/>
  <c r="T47" i="13" s="1"/>
  <c r="H987" i="11"/>
  <c r="U46" i="13" s="1"/>
  <c r="H566" i="11"/>
  <c r="M43" i="13" s="1"/>
  <c r="H834" i="11"/>
  <c r="R50" i="13" s="1"/>
  <c r="H1002" i="11"/>
  <c r="V9" i="13" s="1"/>
  <c r="H652" i="11"/>
  <c r="O24" i="13" s="1"/>
  <c r="H1082" i="11"/>
  <c r="W37" i="13" s="1"/>
  <c r="H841" i="11"/>
  <c r="S5" i="13" s="1"/>
  <c r="H1032" i="11"/>
  <c r="V39" i="13" s="1"/>
  <c r="H603" i="11"/>
  <c r="N28" i="13" s="1"/>
  <c r="H635" i="11"/>
  <c r="O7" i="13" s="1"/>
  <c r="H641" i="11"/>
  <c r="O13" i="13" s="1"/>
  <c r="H791" i="11"/>
  <c r="R7" i="13" s="1"/>
  <c r="H911" i="11"/>
  <c r="T23" i="13" s="1"/>
  <c r="H959" i="11"/>
  <c r="U18" i="13" s="1"/>
  <c r="H995" i="11"/>
  <c r="U54" i="13" s="1"/>
  <c r="H574" i="11"/>
  <c r="M51" i="13" s="1"/>
  <c r="H626" i="11"/>
  <c r="N51" i="13" s="1"/>
  <c r="H670" i="11"/>
  <c r="O42" i="13" s="1"/>
  <c r="H784" i="11"/>
  <c r="Q52" i="13" s="1"/>
  <c r="H642" i="11"/>
  <c r="O14" i="13" s="1"/>
  <c r="H788" i="11"/>
  <c r="H836" i="11"/>
  <c r="R52" i="13" s="1"/>
  <c r="H886" i="11"/>
  <c r="S50" i="13" s="1"/>
  <c r="H930" i="11"/>
  <c r="T42" i="13" s="1"/>
  <c r="H998" i="11"/>
  <c r="V5" i="13" s="1"/>
  <c r="H933" i="11"/>
  <c r="T45" i="13" s="1"/>
  <c r="H997" i="11"/>
  <c r="H621" i="11"/>
  <c r="N46" i="13" s="1"/>
  <c r="H669" i="11"/>
  <c r="O41" i="13" s="1"/>
  <c r="H632" i="11"/>
  <c r="O4" i="13" s="1"/>
  <c r="H944" i="11"/>
  <c r="H993" i="11"/>
  <c r="U52" i="13" s="1"/>
  <c r="H1040" i="11"/>
  <c r="V47" i="13" s="1"/>
  <c r="H1000" i="11"/>
  <c r="V7" i="13" s="1"/>
  <c r="H765" i="11"/>
  <c r="Q33" i="13" s="1"/>
  <c r="D737" i="11"/>
  <c r="H761" i="11" s="1"/>
  <c r="Q29" i="13" s="1"/>
  <c r="H682" i="11"/>
  <c r="O54" i="13" s="1"/>
  <c r="H681" i="11"/>
  <c r="O53" i="13" s="1"/>
  <c r="H680" i="11"/>
  <c r="O52" i="13" s="1"/>
  <c r="H662" i="11"/>
  <c r="O34" i="13" s="1"/>
  <c r="H663" i="11"/>
  <c r="O35" i="13" s="1"/>
  <c r="H661" i="11"/>
  <c r="O33" i="13" s="1"/>
  <c r="H653" i="11"/>
  <c r="O25" i="13" s="1"/>
  <c r="H656" i="11"/>
  <c r="O28" i="13" s="1"/>
  <c r="H617" i="11"/>
  <c r="N42" i="13" s="1"/>
  <c r="H616" i="11"/>
  <c r="N41" i="13" s="1"/>
  <c r="H613" i="11"/>
  <c r="N38" i="13" s="1"/>
  <c r="H611" i="11"/>
  <c r="N36" i="13" s="1"/>
  <c r="H614" i="11"/>
  <c r="N39" i="13" s="1"/>
  <c r="H615" i="11"/>
  <c r="N40" i="13" s="1"/>
  <c r="H609" i="11"/>
  <c r="N34" i="13" s="1"/>
  <c r="H606" i="11"/>
  <c r="N31" i="13" s="1"/>
  <c r="H605" i="11"/>
  <c r="N30" i="13" s="1"/>
  <c r="H608" i="11"/>
  <c r="N33" i="13" s="1"/>
  <c r="H600" i="11"/>
  <c r="N25" i="13" s="1"/>
  <c r="H596" i="11"/>
  <c r="N21" i="13" s="1"/>
  <c r="H601" i="11"/>
  <c r="N26" i="13" s="1"/>
  <c r="H598" i="11"/>
  <c r="N23" i="13" s="1"/>
  <c r="H595" i="11"/>
  <c r="N20" i="13" s="1"/>
  <c r="H597" i="11"/>
  <c r="N22" i="13" s="1"/>
  <c r="H599" i="11"/>
  <c r="N24" i="13" s="1"/>
  <c r="H593" i="11"/>
  <c r="N18" i="13" s="1"/>
  <c r="H592" i="11"/>
  <c r="N17" i="13" s="1"/>
  <c r="H590" i="11"/>
  <c r="N15" i="13" s="1"/>
  <c r="H498" i="11"/>
  <c r="L27" i="13" s="1"/>
  <c r="H495" i="11"/>
  <c r="L24" i="13" s="1"/>
  <c r="H503" i="11"/>
  <c r="L32" i="13" s="1"/>
  <c r="H501" i="11"/>
  <c r="L30" i="13" s="1"/>
  <c r="H496" i="11"/>
  <c r="L25" i="13" s="1"/>
  <c r="H502" i="11"/>
  <c r="L31" i="13" s="1"/>
  <c r="H491" i="11"/>
  <c r="L20" i="13" s="1"/>
  <c r="H489" i="11"/>
  <c r="L18" i="13" s="1"/>
  <c r="H487" i="11"/>
  <c r="L16" i="13" s="1"/>
  <c r="H486" i="11"/>
  <c r="L15" i="13" s="1"/>
  <c r="H482" i="11"/>
  <c r="L11" i="13" s="1"/>
  <c r="H479" i="11"/>
  <c r="L8" i="13" s="1"/>
  <c r="H478" i="11"/>
  <c r="L7" i="13" s="1"/>
  <c r="H476" i="11"/>
  <c r="L5" i="13" s="1"/>
  <c r="H475" i="11"/>
  <c r="L4" i="13" s="1"/>
  <c r="H469" i="11"/>
  <c r="K50" i="13" s="1"/>
  <c r="H471" i="11"/>
  <c r="K52" i="13" s="1"/>
  <c r="H467" i="11"/>
  <c r="K48" i="13" s="1"/>
  <c r="H465" i="11"/>
  <c r="K46" i="13" s="1"/>
  <c r="H461" i="11"/>
  <c r="K42" i="13" s="1"/>
  <c r="H462" i="11"/>
  <c r="K43" i="13" s="1"/>
  <c r="H464" i="11"/>
  <c r="K45" i="13" s="1"/>
  <c r="H458" i="11"/>
  <c r="K39" i="13" s="1"/>
  <c r="H460" i="11"/>
  <c r="K41" i="13" s="1"/>
  <c r="H457" i="11"/>
  <c r="K38" i="13" s="1"/>
  <c r="H452" i="11"/>
  <c r="K33" i="13" s="1"/>
  <c r="H455" i="11"/>
  <c r="K36" i="13" s="1"/>
  <c r="H446" i="11"/>
  <c r="K27" i="13" s="1"/>
  <c r="H443" i="11"/>
  <c r="K24" i="13" s="1"/>
  <c r="H439" i="11"/>
  <c r="K20" i="13" s="1"/>
  <c r="H435" i="11"/>
  <c r="K16" i="13" s="1"/>
  <c r="H445" i="11"/>
  <c r="K26" i="13" s="1"/>
  <c r="H441" i="11"/>
  <c r="K22" i="13" s="1"/>
  <c r="H450" i="11"/>
  <c r="K31" i="13" s="1"/>
  <c r="H451" i="11"/>
  <c r="K32" i="13" s="1"/>
  <c r="H432" i="11"/>
  <c r="K13" i="13" s="1"/>
  <c r="H372" i="11"/>
  <c r="J5" i="13" s="1"/>
  <c r="H368" i="11"/>
  <c r="I53" i="13" s="1"/>
  <c r="H370" i="11"/>
  <c r="I55" i="13" s="1"/>
  <c r="H376" i="11"/>
  <c r="J9" i="13" s="1"/>
  <c r="H363" i="11"/>
  <c r="I48" i="13" s="1"/>
  <c r="H367" i="11"/>
  <c r="I52" i="13" s="1"/>
  <c r="H374" i="11"/>
  <c r="J7" i="13" s="1"/>
  <c r="H1101" i="11"/>
  <c r="H1098" i="11"/>
  <c r="W53" i="13" s="1"/>
  <c r="H1100" i="11"/>
  <c r="W55" i="13" s="1"/>
  <c r="H1090" i="11"/>
  <c r="W45" i="13" s="1"/>
  <c r="H1091" i="11"/>
  <c r="W46" i="13" s="1"/>
  <c r="H1092" i="11"/>
  <c r="W47" i="13" s="1"/>
  <c r="H772" i="11"/>
  <c r="Q40" i="13" s="1"/>
  <c r="H1096" i="11"/>
  <c r="W51" i="13" s="1"/>
  <c r="H1097" i="11"/>
  <c r="W52" i="13" s="1"/>
  <c r="H1095" i="11"/>
  <c r="W50" i="13" s="1"/>
  <c r="H840" i="11"/>
  <c r="S4" i="13" s="1"/>
  <c r="H833" i="11"/>
  <c r="R49" i="13" s="1"/>
  <c r="H824" i="11"/>
  <c r="R40" i="13" s="1"/>
  <c r="H825" i="11"/>
  <c r="R41" i="13" s="1"/>
  <c r="D796" i="11"/>
  <c r="H800" i="11" s="1"/>
  <c r="R16" i="13" s="1"/>
  <c r="H776" i="11"/>
  <c r="Q44" i="13" s="1"/>
  <c r="H735" i="11"/>
  <c r="P55" i="13" s="1"/>
  <c r="H709" i="11"/>
  <c r="P29" i="13" s="1"/>
  <c r="H693" i="11"/>
  <c r="P13" i="13" s="1"/>
  <c r="H692" i="11"/>
  <c r="P12" i="13" s="1"/>
  <c r="H668" i="11"/>
  <c r="O40" i="13" s="1"/>
  <c r="H484" i="11"/>
  <c r="L13" i="13" s="1"/>
  <c r="H447" i="11"/>
  <c r="K28" i="13" s="1"/>
  <c r="H444" i="11"/>
  <c r="K25" i="13" s="1"/>
  <c r="H433" i="11"/>
  <c r="K14" i="13" s="1"/>
  <c r="H412" i="11"/>
  <c r="J45" i="13" s="1"/>
  <c r="H430" i="11"/>
  <c r="K11" i="13" s="1"/>
  <c r="H369" i="11"/>
  <c r="I54" i="13" s="1"/>
  <c r="H365" i="11"/>
  <c r="I50" i="13" s="1"/>
  <c r="H373" i="11"/>
  <c r="J6" i="13" s="1"/>
  <c r="H785" i="11"/>
  <c r="Q53" i="13" s="1"/>
  <c r="H644" i="11"/>
  <c r="O16" i="13" s="1"/>
  <c r="H488" i="11"/>
  <c r="L17" i="13" s="1"/>
  <c r="H415" i="11"/>
  <c r="J48" i="13" s="1"/>
  <c r="H287" i="11"/>
  <c r="H25" i="13" s="1"/>
  <c r="H195" i="11"/>
  <c r="H11" i="11"/>
  <c r="H817" i="11"/>
  <c r="R33" i="13" s="1"/>
  <c r="H401" i="11"/>
  <c r="J34" i="13" s="1"/>
  <c r="H305" i="11"/>
  <c r="H43" i="13" s="1"/>
  <c r="H480" i="11"/>
  <c r="L9" i="13" s="1"/>
  <c r="H689" i="11"/>
  <c r="P9" i="13" s="1"/>
  <c r="H500" i="11"/>
  <c r="L29" i="13" s="1"/>
  <c r="H99" i="11"/>
  <c r="H628" i="11"/>
  <c r="N53" i="13" s="1"/>
  <c r="H131" i="11"/>
  <c r="H67" i="11"/>
  <c r="H31" i="11"/>
  <c r="O541" i="14"/>
  <c r="P541" i="14"/>
  <c r="P604" i="14"/>
  <c r="Q604" i="14"/>
  <c r="O604" i="14"/>
  <c r="P605" i="14"/>
  <c r="O605" i="14"/>
  <c r="Q605" i="14"/>
  <c r="P606" i="14"/>
  <c r="Q606" i="14"/>
  <c r="O607" i="14"/>
  <c r="Q607" i="14"/>
  <c r="O608" i="14"/>
  <c r="P608" i="14"/>
  <c r="Q608" i="14"/>
  <c r="P610" i="14"/>
  <c r="Q610" i="14"/>
  <c r="O610" i="14"/>
  <c r="P632" i="14"/>
  <c r="Q632" i="14"/>
  <c r="P636" i="14"/>
  <c r="O636" i="14"/>
  <c r="H383" i="11"/>
  <c r="J16" i="13" s="1"/>
  <c r="O556" i="14"/>
  <c r="Q543" i="14"/>
  <c r="O559" i="14"/>
  <c r="O632" i="14"/>
  <c r="P635" i="14"/>
  <c r="O643" i="14"/>
  <c r="Q712" i="14"/>
  <c r="P713" i="14"/>
  <c r="O776" i="14"/>
  <c r="P576" i="14"/>
  <c r="O576" i="14"/>
  <c r="Q603" i="14"/>
  <c r="O574" i="14"/>
  <c r="O587" i="14"/>
  <c r="Q587" i="14"/>
  <c r="P643" i="14"/>
  <c r="Q651" i="14"/>
  <c r="O681" i="14"/>
  <c r="Q692" i="14"/>
  <c r="Q774" i="14"/>
  <c r="Q499" i="14"/>
  <c r="P457" i="14"/>
  <c r="P469" i="14"/>
  <c r="O503" i="14"/>
  <c r="O511" i="14"/>
  <c r="O515" i="14"/>
  <c r="P519" i="14"/>
  <c r="O457" i="14"/>
  <c r="P522" i="14"/>
  <c r="Q454" i="14"/>
  <c r="Q462" i="14"/>
  <c r="O426" i="14"/>
  <c r="P451" i="14"/>
  <c r="P455" i="14"/>
  <c r="Q470" i="14"/>
  <c r="O379" i="14"/>
  <c r="P509" i="14"/>
  <c r="P481" i="14"/>
  <c r="O424" i="14"/>
  <c r="P456" i="14"/>
  <c r="P464" i="14"/>
  <c r="Q437" i="14"/>
  <c r="Q441" i="14"/>
  <c r="Q445" i="14"/>
  <c r="Q457" i="14"/>
  <c r="Q461" i="14"/>
  <c r="O460" i="14"/>
  <c r="Q471" i="14"/>
  <c r="P478" i="14"/>
  <c r="P421" i="14"/>
  <c r="O425" i="14"/>
  <c r="P429" i="14"/>
  <c r="P433" i="14"/>
  <c r="O437" i="14"/>
  <c r="P441" i="14"/>
  <c r="P449" i="14"/>
  <c r="P453" i="14"/>
  <c r="P461" i="14"/>
  <c r="O469" i="14"/>
  <c r="O475" i="14"/>
  <c r="P479" i="14"/>
  <c r="O483" i="14"/>
  <c r="P487" i="14"/>
  <c r="P491" i="14"/>
  <c r="P495" i="14"/>
  <c r="O501" i="14"/>
  <c r="O505" i="14"/>
  <c r="P513" i="14"/>
  <c r="P435" i="14"/>
  <c r="P450" i="14"/>
  <c r="P458" i="14"/>
  <c r="P462" i="14"/>
  <c r="Q469" i="14"/>
  <c r="O470" i="14"/>
  <c r="Q434" i="14"/>
  <c r="Q456" i="14"/>
  <c r="O517" i="14"/>
  <c r="Q431" i="14"/>
  <c r="Q433" i="14"/>
  <c r="O433" i="14"/>
  <c r="O421" i="14"/>
  <c r="O455" i="14"/>
  <c r="O459" i="14"/>
  <c r="P463" i="14"/>
  <c r="O467" i="14"/>
  <c r="O441" i="14"/>
  <c r="O450" i="14"/>
  <c r="Q455" i="14"/>
  <c r="Q428" i="14"/>
  <c r="Q430" i="14"/>
  <c r="Q432" i="14"/>
  <c r="O454" i="14"/>
  <c r="Q460" i="14"/>
  <c r="Q468" i="14"/>
  <c r="O453" i="14"/>
  <c r="Q421" i="14"/>
  <c r="P423" i="14"/>
  <c r="O430" i="14"/>
  <c r="O435" i="14"/>
  <c r="O436" i="14"/>
  <c r="O439" i="14"/>
  <c r="O440" i="14"/>
  <c r="Q442" i="14"/>
  <c r="O443" i="14"/>
  <c r="Q446" i="14"/>
  <c r="O448" i="14"/>
  <c r="Q450" i="14"/>
  <c r="Q452" i="14"/>
  <c r="O456" i="14"/>
  <c r="O464" i="14"/>
  <c r="O468" i="14"/>
  <c r="P439" i="14"/>
  <c r="P440" i="14"/>
  <c r="O462" i="14"/>
  <c r="O422" i="14"/>
  <c r="P426" i="14"/>
  <c r="O451" i="14"/>
  <c r="O458" i="14"/>
  <c r="Q459" i="14"/>
  <c r="P400" i="14"/>
  <c r="O404" i="14"/>
  <c r="P425" i="14"/>
  <c r="P438" i="14"/>
  <c r="Q440" i="14"/>
  <c r="Q444" i="14"/>
  <c r="O446" i="14"/>
  <c r="O461" i="14"/>
  <c r="O465" i="14"/>
  <c r="Q508" i="14"/>
  <c r="O514" i="14"/>
  <c r="P518" i="14"/>
  <c r="O463" i="14"/>
  <c r="P434" i="14"/>
  <c r="P459" i="14"/>
  <c r="P382" i="14"/>
  <c r="Q393" i="14"/>
  <c r="P394" i="14"/>
  <c r="Q403" i="14"/>
  <c r="O418" i="14"/>
  <c r="Q422" i="14"/>
  <c r="O423" i="14"/>
  <c r="P424" i="14"/>
  <c r="Q426" i="14"/>
  <c r="O428" i="14"/>
  <c r="P432" i="14"/>
  <c r="P436" i="14"/>
  <c r="Q439" i="14"/>
  <c r="Q443" i="14"/>
  <c r="O444" i="14"/>
  <c r="P445" i="14"/>
  <c r="O449" i="14"/>
  <c r="Q451" i="14"/>
  <c r="P452" i="14"/>
  <c r="Q453" i="14"/>
  <c r="Q458" i="14"/>
  <c r="P460" i="14"/>
  <c r="Q466" i="14"/>
  <c r="P467" i="14"/>
  <c r="O474" i="14"/>
  <c r="Q491" i="14"/>
  <c r="P379" i="14"/>
  <c r="P383" i="14"/>
  <c r="O391" i="14"/>
  <c r="O411" i="14"/>
  <c r="Q378" i="14"/>
  <c r="Q380" i="14"/>
  <c r="Q386" i="14"/>
  <c r="Q396" i="14"/>
  <c r="Q400" i="14"/>
  <c r="Q402" i="14"/>
  <c r="Q404" i="14"/>
  <c r="Q406" i="14"/>
  <c r="Q408" i="14"/>
  <c r="Q410" i="14"/>
  <c r="Q416" i="14"/>
  <c r="Q420" i="14"/>
  <c r="P474" i="14"/>
  <c r="P486" i="14"/>
  <c r="P490" i="14"/>
  <c r="P494" i="14"/>
  <c r="O498" i="14"/>
  <c r="O500" i="14"/>
  <c r="Q502" i="14"/>
  <c r="Q504" i="14"/>
  <c r="Q506" i="14"/>
  <c r="O508" i="14"/>
  <c r="Q510" i="14"/>
  <c r="O512" i="14"/>
  <c r="Q514" i="14"/>
  <c r="P516" i="14"/>
  <c r="Q518" i="14"/>
  <c r="O375" i="14"/>
  <c r="O395" i="14"/>
  <c r="O399" i="14"/>
  <c r="O419" i="14"/>
  <c r="O513" i="14"/>
  <c r="O380" i="14"/>
  <c r="P420" i="14"/>
  <c r="Q475" i="14"/>
  <c r="Q495" i="14"/>
  <c r="Q497" i="14"/>
  <c r="Q501" i="14"/>
  <c r="Q507" i="14"/>
  <c r="Q513" i="14"/>
  <c r="O518" i="14"/>
  <c r="Q371" i="14"/>
  <c r="Q373" i="14"/>
  <c r="Q387" i="14"/>
  <c r="P399" i="14"/>
  <c r="O438" i="14"/>
  <c r="Q449" i="14"/>
  <c r="P422" i="14"/>
  <c r="P430" i="14"/>
  <c r="O445" i="14"/>
  <c r="P373" i="14"/>
  <c r="P381" i="14"/>
  <c r="O389" i="14"/>
  <c r="O401" i="14"/>
  <c r="O413" i="14"/>
  <c r="Q425" i="14"/>
  <c r="O429" i="14"/>
  <c r="O431" i="14"/>
  <c r="P447" i="14"/>
  <c r="P466" i="14"/>
  <c r="P470" i="14"/>
  <c r="O502" i="14"/>
  <c r="P506" i="14"/>
  <c r="P510" i="14"/>
  <c r="Q424" i="14"/>
  <c r="Q429" i="14"/>
  <c r="Q438" i="14"/>
  <c r="Q448" i="14"/>
  <c r="O452" i="14"/>
  <c r="Q463" i="14"/>
  <c r="Q465" i="14"/>
  <c r="P468" i="14"/>
  <c r="P465" i="14"/>
  <c r="P437" i="14"/>
  <c r="O466" i="14"/>
  <c r="Q423" i="14"/>
  <c r="O427" i="14"/>
  <c r="Q435" i="14"/>
  <c r="Q436" i="14"/>
  <c r="P442" i="14"/>
  <c r="P444" i="14"/>
  <c r="Q447" i="14"/>
  <c r="Q464" i="14"/>
  <c r="Q467" i="14"/>
  <c r="P517" i="14"/>
  <c r="Q519" i="14"/>
  <c r="P521" i="14"/>
  <c r="Q522" i="14"/>
  <c r="Q523" i="14"/>
  <c r="Q512" i="14"/>
  <c r="P395" i="14"/>
  <c r="O370" i="14"/>
  <c r="O374" i="14"/>
  <c r="O382" i="14"/>
  <c r="P390" i="14"/>
  <c r="O394" i="14"/>
  <c r="O398" i="14"/>
  <c r="P418" i="14"/>
  <c r="O473" i="14"/>
  <c r="O477" i="14"/>
  <c r="O480" i="14"/>
  <c r="Q509" i="14"/>
  <c r="O387" i="14"/>
  <c r="Q375" i="14"/>
  <c r="Q377" i="14"/>
  <c r="Q383" i="14"/>
  <c r="P384" i="14"/>
  <c r="Q385" i="14"/>
  <c r="O388" i="14"/>
  <c r="Q391" i="14"/>
  <c r="O396" i="14"/>
  <c r="Q397" i="14"/>
  <c r="Q407" i="14"/>
  <c r="Q413" i="14"/>
  <c r="Q415" i="14"/>
  <c r="Q473" i="14"/>
  <c r="Q474" i="14"/>
  <c r="O495" i="14"/>
  <c r="O519" i="14"/>
  <c r="P387" i="14"/>
  <c r="O371" i="14"/>
  <c r="P375" i="14"/>
  <c r="O383" i="14"/>
  <c r="P391" i="14"/>
  <c r="P411" i="14"/>
  <c r="P419" i="14"/>
  <c r="P504" i="14"/>
  <c r="P404" i="14"/>
  <c r="P412" i="14"/>
  <c r="O416" i="14"/>
  <c r="Q419" i="14"/>
  <c r="O420" i="14"/>
  <c r="P475" i="14"/>
  <c r="P485" i="14"/>
  <c r="O488" i="14"/>
  <c r="O489" i="14"/>
  <c r="O493" i="14"/>
  <c r="Q511" i="14"/>
  <c r="P500" i="14"/>
  <c r="Q524" i="14"/>
  <c r="O481" i="14"/>
  <c r="Q479" i="14"/>
  <c r="Q482" i="14"/>
  <c r="Q484" i="14"/>
  <c r="Q486" i="14"/>
  <c r="P370" i="14"/>
  <c r="O522" i="14"/>
  <c r="O486" i="14"/>
  <c r="Q478" i="14"/>
  <c r="Q480" i="14"/>
  <c r="P482" i="14"/>
  <c r="Q483" i="14"/>
  <c r="P515" i="14"/>
  <c r="Q516" i="14"/>
  <c r="P489" i="14"/>
  <c r="P477" i="14"/>
  <c r="P410" i="14"/>
  <c r="P524" i="14"/>
  <c r="O410" i="14"/>
  <c r="O381" i="14"/>
  <c r="P389" i="14"/>
  <c r="P393" i="14"/>
  <c r="P405" i="14"/>
  <c r="P417" i="14"/>
  <c r="O476" i="14"/>
  <c r="Q485" i="14"/>
  <c r="Q370" i="14"/>
  <c r="P507" i="14"/>
  <c r="P484" i="14"/>
  <c r="P398" i="14"/>
  <c r="O499" i="14"/>
  <c r="P493" i="14"/>
  <c r="Q398" i="14"/>
  <c r="O484" i="14"/>
  <c r="O506" i="14"/>
  <c r="O373" i="14"/>
  <c r="Q374" i="14"/>
  <c r="O509" i="14"/>
  <c r="O510" i="14"/>
  <c r="P497" i="14"/>
  <c r="Q477" i="14"/>
  <c r="O507" i="14"/>
  <c r="P511" i="14"/>
  <c r="O516" i="14"/>
  <c r="O520" i="14"/>
  <c r="H1152" i="11"/>
  <c r="H1151" i="11"/>
  <c r="P374" i="14"/>
  <c r="P503" i="14"/>
  <c r="Q505" i="14"/>
  <c r="Q488" i="14"/>
  <c r="Q490" i="14"/>
  <c r="Q492" i="14"/>
  <c r="Q494" i="14"/>
  <c r="O496" i="14"/>
  <c r="Q498" i="14"/>
  <c r="P501" i="14"/>
  <c r="P505" i="14"/>
  <c r="P372" i="14"/>
  <c r="Q376" i="14"/>
  <c r="P416" i="14"/>
  <c r="P512" i="14"/>
  <c r="Q476" i="14"/>
  <c r="O393" i="14"/>
  <c r="O482" i="14"/>
  <c r="O405" i="14"/>
  <c r="Q521" i="14"/>
  <c r="P520" i="14"/>
  <c r="O487" i="14"/>
  <c r="P388" i="14"/>
  <c r="P483" i="14"/>
  <c r="P488" i="14"/>
  <c r="P502" i="14"/>
  <c r="O417" i="14"/>
  <c r="Q389" i="14"/>
  <c r="Q390" i="14"/>
  <c r="Q394" i="14"/>
  <c r="P408" i="14"/>
  <c r="Q418" i="14"/>
  <c r="O490" i="14"/>
  <c r="O494" i="14"/>
  <c r="P377" i="14"/>
  <c r="O377" i="14"/>
  <c r="P508" i="14"/>
  <c r="O412" i="14"/>
  <c r="P476" i="14"/>
  <c r="O491" i="14"/>
  <c r="P380" i="14"/>
  <c r="O521" i="14"/>
  <c r="P492" i="14"/>
  <c r="Q379" i="14"/>
  <c r="O390" i="14"/>
  <c r="P403" i="14"/>
  <c r="Q405" i="14"/>
  <c r="P414" i="14"/>
  <c r="P415" i="14"/>
  <c r="Q417" i="14"/>
  <c r="O478" i="14"/>
  <c r="O479" i="14"/>
  <c r="Q496" i="14"/>
  <c r="Q503" i="14"/>
  <c r="O504" i="14"/>
  <c r="Q517" i="14"/>
  <c r="Q381" i="14"/>
  <c r="P496" i="14"/>
  <c r="P376" i="14"/>
  <c r="Q382" i="14"/>
  <c r="O384" i="14"/>
  <c r="P407" i="14"/>
  <c r="O485" i="14"/>
  <c r="P498" i="14"/>
  <c r="P378" i="14"/>
  <c r="O406" i="14"/>
  <c r="P473" i="14"/>
  <c r="Q481" i="14"/>
  <c r="Q489" i="14"/>
  <c r="O492" i="14"/>
  <c r="Q493" i="14"/>
  <c r="O497" i="14"/>
  <c r="Q520" i="14"/>
  <c r="Q384" i="14"/>
  <c r="P385" i="14"/>
  <c r="P386" i="14"/>
  <c r="Q388" i="14"/>
  <c r="P392" i="14"/>
  <c r="Q395" i="14"/>
  <c r="P396" i="14"/>
  <c r="O397" i="14"/>
  <c r="Q399" i="14"/>
  <c r="O400" i="14"/>
  <c r="P401" i="14"/>
  <c r="Q409" i="14"/>
  <c r="Q411" i="14"/>
  <c r="Q412" i="14"/>
  <c r="P413" i="14"/>
  <c r="Q414" i="14"/>
  <c r="P480" i="14"/>
  <c r="Q487" i="14"/>
  <c r="Q500" i="14"/>
  <c r="P514" i="14"/>
  <c r="Q515" i="14"/>
  <c r="Q427" i="14"/>
  <c r="O386" i="14"/>
  <c r="P406" i="14"/>
  <c r="O414" i="14"/>
  <c r="O376" i="14"/>
  <c r="O415" i="14"/>
  <c r="O432" i="14"/>
  <c r="Q392" i="14"/>
  <c r="P446" i="14"/>
  <c r="P427" i="14"/>
  <c r="O392" i="14"/>
  <c r="O372" i="14"/>
  <c r="O403" i="14"/>
  <c r="O402" i="14"/>
  <c r="P397" i="14"/>
  <c r="O407" i="14"/>
  <c r="O385" i="14"/>
  <c r="P448" i="14"/>
  <c r="P371" i="14"/>
  <c r="P428" i="14"/>
  <c r="P431" i="14"/>
  <c r="Q372" i="14"/>
  <c r="O408" i="14"/>
  <c r="P402" i="14"/>
  <c r="P409" i="14"/>
  <c r="O378" i="14"/>
  <c r="O442" i="14"/>
  <c r="O447" i="14"/>
  <c r="Q401" i="14"/>
  <c r="O409" i="14"/>
  <c r="H1150" i="11"/>
  <c r="H1149" i="11"/>
  <c r="H1103" i="11"/>
  <c r="H1111" i="11"/>
  <c r="H1117" i="11"/>
  <c r="H1107" i="11"/>
  <c r="H1102" i="11"/>
  <c r="H1104" i="11"/>
  <c r="H1106" i="11"/>
  <c r="H1115" i="11"/>
  <c r="H1113" i="11"/>
  <c r="H1105" i="11"/>
  <c r="H1112" i="11"/>
  <c r="H1109" i="11"/>
  <c r="H1116" i="11"/>
  <c r="H1114" i="11"/>
  <c r="H1108" i="11"/>
  <c r="H1110" i="11"/>
  <c r="X16" i="13" l="1"/>
  <c r="X6" i="13"/>
  <c r="X55" i="13"/>
  <c r="G1125" i="12"/>
  <c r="X13" i="13"/>
  <c r="G1083" i="12"/>
  <c r="X18" i="13"/>
  <c r="X52" i="13"/>
  <c r="G1122" i="12"/>
  <c r="X8" i="13"/>
  <c r="X11" i="13"/>
  <c r="G1081" i="12"/>
  <c r="X9" i="13"/>
  <c r="X53" i="13"/>
  <c r="G1123" i="12"/>
  <c r="X54" i="13"/>
  <c r="G1124" i="12"/>
  <c r="X17" i="13"/>
  <c r="G1087" i="12"/>
  <c r="X7" i="13"/>
  <c r="X14" i="13"/>
  <c r="X19" i="13"/>
  <c r="X4" i="13"/>
  <c r="G1074" i="12"/>
  <c r="X10" i="13"/>
  <c r="X12" i="13"/>
  <c r="X15" i="13"/>
  <c r="X20" i="13"/>
  <c r="G1090" i="12"/>
  <c r="A1180" i="12"/>
  <c r="A1181" i="12" s="1"/>
  <c r="A1182" i="12" s="1"/>
  <c r="A1183" i="12" s="1"/>
  <c r="A1184" i="12" s="1"/>
  <c r="A1185" i="12" s="1"/>
  <c r="A1186" i="12" s="1"/>
  <c r="A1187" i="12" s="1"/>
  <c r="A1188" i="12" s="1"/>
  <c r="A1189" i="12" s="1"/>
  <c r="A1190" i="12" s="1"/>
  <c r="A1191" i="12" s="1"/>
  <c r="A1192" i="12" s="1"/>
  <c r="A1193" i="12" s="1"/>
  <c r="A1194" i="12" s="1"/>
  <c r="A1195" i="12" s="1"/>
  <c r="A1196" i="12" s="1"/>
  <c r="A1197" i="12" s="1"/>
  <c r="A1198" i="12" s="1"/>
  <c r="A1199" i="12" s="1"/>
  <c r="A1200" i="12" s="1"/>
  <c r="A1201" i="12" s="1"/>
  <c r="A1202" i="12" s="1"/>
  <c r="A1203" i="12" s="1"/>
  <c r="A1204" i="12" s="1"/>
  <c r="A1205" i="12" s="1"/>
  <c r="A1206" i="12" s="1"/>
  <c r="A1207" i="12" s="1"/>
  <c r="A1208" i="12" s="1"/>
  <c r="A1209" i="12" s="1"/>
  <c r="A1210" i="12" s="1"/>
  <c r="A1211" i="12" s="1"/>
  <c r="A1212" i="12" s="1"/>
  <c r="A1213" i="12" s="1"/>
  <c r="A1214" i="12" s="1"/>
  <c r="A1215" i="12" s="1"/>
  <c r="A1216" i="12" s="1"/>
  <c r="A1217" i="12" s="1"/>
  <c r="A1218" i="12" s="1"/>
  <c r="A1219" i="12" s="1"/>
  <c r="A1220" i="12" s="1"/>
  <c r="A1221" i="12" s="1"/>
  <c r="A1222" i="12" s="1"/>
  <c r="A1223" i="12" s="1"/>
  <c r="A1224" i="12" s="1"/>
  <c r="A1225" i="12" s="1"/>
  <c r="A1226" i="12" s="1"/>
  <c r="A1227" i="12" s="1"/>
  <c r="A1228" i="12" s="1"/>
  <c r="A1229" i="12" s="1"/>
  <c r="A1230" i="12" s="1"/>
  <c r="A1231" i="12" s="1"/>
  <c r="H898" i="11"/>
  <c r="T10" i="13" s="1"/>
  <c r="H902" i="11"/>
  <c r="T14" i="13" s="1"/>
  <c r="H1059" i="11"/>
  <c r="W14" i="13" s="1"/>
  <c r="H863" i="11"/>
  <c r="S27" i="13" s="1"/>
  <c r="H912" i="11"/>
  <c r="T24" i="13" s="1"/>
  <c r="H803" i="11"/>
  <c r="R19" i="13" s="1"/>
  <c r="H896" i="11"/>
  <c r="T8" i="13" s="1"/>
  <c r="H903" i="11"/>
  <c r="T15" i="13" s="1"/>
  <c r="H897" i="11"/>
  <c r="T9" i="13" s="1"/>
  <c r="H1052" i="11"/>
  <c r="W7" i="13" s="1"/>
  <c r="H739" i="11"/>
  <c r="Q7" i="13" s="1"/>
  <c r="H738" i="11"/>
  <c r="Q6" i="13" s="1"/>
  <c r="H743" i="11"/>
  <c r="Q11" i="13" s="1"/>
  <c r="H756" i="11"/>
  <c r="Q24" i="13" s="1"/>
  <c r="H810" i="11"/>
  <c r="R26" i="13" s="1"/>
  <c r="H1050" i="11"/>
  <c r="W5" i="13" s="1"/>
  <c r="H749" i="11"/>
  <c r="Q17" i="13" s="1"/>
  <c r="H753" i="11"/>
  <c r="Q21" i="13" s="1"/>
  <c r="H1072" i="11"/>
  <c r="W27" i="13" s="1"/>
  <c r="H741" i="11"/>
  <c r="Q9" i="13" s="1"/>
  <c r="H747" i="11"/>
  <c r="Q15" i="13" s="1"/>
  <c r="H1061" i="11"/>
  <c r="W16" i="13" s="1"/>
  <c r="H760" i="11"/>
  <c r="Q28" i="13" s="1"/>
  <c r="H820" i="11"/>
  <c r="R36" i="13" s="1"/>
  <c r="H1062" i="11"/>
  <c r="W17" i="13" s="1"/>
  <c r="H1053" i="11"/>
  <c r="W8" i="13" s="1"/>
  <c r="H1071" i="11"/>
  <c r="W26" i="13" s="1"/>
  <c r="H750" i="11"/>
  <c r="Q18" i="13" s="1"/>
  <c r="H759" i="11"/>
  <c r="Q27" i="13" s="1"/>
  <c r="H797" i="11"/>
  <c r="R13" i="13" s="1"/>
  <c r="H757" i="11"/>
  <c r="Q25" i="13" s="1"/>
  <c r="H745" i="11"/>
  <c r="Q13" i="13" s="1"/>
  <c r="H1054" i="11"/>
  <c r="W9" i="13" s="1"/>
  <c r="H870" i="11"/>
  <c r="S34" i="13" s="1"/>
  <c r="H871" i="11"/>
  <c r="S35" i="13" s="1"/>
  <c r="H860" i="11"/>
  <c r="S24" i="13" s="1"/>
  <c r="H848" i="11"/>
  <c r="S12" i="13" s="1"/>
  <c r="H849" i="11"/>
  <c r="S13" i="13" s="1"/>
  <c r="H1031" i="11"/>
  <c r="V38" i="13" s="1"/>
  <c r="H1030" i="11"/>
  <c r="V37" i="13" s="1"/>
  <c r="H1011" i="11"/>
  <c r="V18" i="13" s="1"/>
  <c r="H1012" i="11"/>
  <c r="V19" i="13" s="1"/>
  <c r="H1027" i="11"/>
  <c r="V34" i="13" s="1"/>
  <c r="H845" i="11"/>
  <c r="S9" i="13" s="1"/>
  <c r="H853" i="11"/>
  <c r="S17" i="13" s="1"/>
  <c r="H862" i="11"/>
  <c r="S26" i="13" s="1"/>
  <c r="U4" i="13"/>
  <c r="H1006" i="11"/>
  <c r="V13" i="13" s="1"/>
  <c r="H1018" i="11"/>
  <c r="V25" i="13" s="1"/>
  <c r="H1029" i="11"/>
  <c r="V36" i="13" s="1"/>
  <c r="H1028" i="11"/>
  <c r="V35" i="13" s="1"/>
  <c r="H805" i="11"/>
  <c r="R21" i="13" s="1"/>
  <c r="V4" i="13"/>
  <c r="H1015" i="11"/>
  <c r="V22" i="13" s="1"/>
  <c r="H852" i="11"/>
  <c r="S16" i="13" s="1"/>
  <c r="H744" i="11"/>
  <c r="Q12" i="13" s="1"/>
  <c r="H746" i="11"/>
  <c r="Q14" i="13" s="1"/>
  <c r="H804" i="11"/>
  <c r="R20" i="13" s="1"/>
  <c r="H762" i="11"/>
  <c r="Q30" i="13" s="1"/>
  <c r="H808" i="11"/>
  <c r="R24" i="13" s="1"/>
  <c r="H818" i="11"/>
  <c r="R34" i="13" s="1"/>
  <c r="H819" i="11"/>
  <c r="R35" i="13" s="1"/>
  <c r="H850" i="11"/>
  <c r="S14" i="13" s="1"/>
  <c r="H857" i="11"/>
  <c r="S21" i="13" s="1"/>
  <c r="H918" i="11"/>
  <c r="T30" i="13" s="1"/>
  <c r="H919" i="11"/>
  <c r="T31" i="13" s="1"/>
  <c r="H916" i="11"/>
  <c r="T28" i="13" s="1"/>
  <c r="H908" i="11"/>
  <c r="T20" i="13" s="1"/>
  <c r="H915" i="11"/>
  <c r="T27" i="13" s="1"/>
  <c r="H1017" i="11"/>
  <c r="V24" i="13" s="1"/>
  <c r="H846" i="11"/>
  <c r="S10" i="13" s="1"/>
  <c r="H858" i="11"/>
  <c r="S22" i="13" s="1"/>
  <c r="H868" i="11"/>
  <c r="S32" i="13" s="1"/>
  <c r="H899" i="11"/>
  <c r="T11" i="13" s="1"/>
  <c r="H893" i="11"/>
  <c r="H913" i="11"/>
  <c r="T25" i="13" s="1"/>
  <c r="H917" i="11"/>
  <c r="T29" i="13" s="1"/>
  <c r="H1007" i="11"/>
  <c r="V14" i="13" s="1"/>
  <c r="H1009" i="11"/>
  <c r="V16" i="13" s="1"/>
  <c r="H1019" i="11"/>
  <c r="V26" i="13" s="1"/>
  <c r="H1023" i="11"/>
  <c r="V30" i="13" s="1"/>
  <c r="H1025" i="11"/>
  <c r="V32" i="13" s="1"/>
  <c r="H867" i="11"/>
  <c r="S31" i="13" s="1"/>
  <c r="W4" i="13"/>
  <c r="H864" i="11"/>
  <c r="S28" i="13" s="1"/>
  <c r="Q4" i="13"/>
  <c r="H807" i="11"/>
  <c r="R23" i="13" s="1"/>
  <c r="H865" i="11"/>
  <c r="S29" i="13" s="1"/>
  <c r="H812" i="11"/>
  <c r="R28" i="13" s="1"/>
  <c r="H806" i="11"/>
  <c r="R22" i="13" s="1"/>
  <c r="H813" i="11"/>
  <c r="R29" i="13" s="1"/>
  <c r="R54" i="13"/>
  <c r="H855" i="11"/>
  <c r="S19" i="13" s="1"/>
  <c r="H866" i="11"/>
  <c r="S30" i="13" s="1"/>
  <c r="H904" i="11"/>
  <c r="T16" i="13" s="1"/>
  <c r="H1016" i="11"/>
  <c r="V23" i="13" s="1"/>
  <c r="H1075" i="11"/>
  <c r="W30" i="13" s="1"/>
  <c r="H1073" i="11"/>
  <c r="W28" i="13" s="1"/>
  <c r="H1068" i="11"/>
  <c r="W23" i="13" s="1"/>
  <c r="H1074" i="11"/>
  <c r="W29" i="13" s="1"/>
  <c r="H1055" i="11"/>
  <c r="W10" i="13" s="1"/>
  <c r="H1065" i="11"/>
  <c r="W20" i="13" s="1"/>
  <c r="H1067" i="11"/>
  <c r="W22" i="13" s="1"/>
  <c r="H1063" i="11"/>
  <c r="W18" i="13" s="1"/>
  <c r="H1060" i="11"/>
  <c r="W15" i="13" s="1"/>
  <c r="H1069" i="11"/>
  <c r="W24" i="13" s="1"/>
  <c r="H1076" i="11"/>
  <c r="W31" i="13" s="1"/>
  <c r="H847" i="11"/>
  <c r="S11" i="13" s="1"/>
  <c r="H859" i="11"/>
  <c r="S23" i="13" s="1"/>
  <c r="H869" i="11"/>
  <c r="S33" i="13" s="1"/>
  <c r="H895" i="11"/>
  <c r="T7" i="13" s="1"/>
  <c r="H906" i="11"/>
  <c r="T18" i="13" s="1"/>
  <c r="H910" i="11"/>
  <c r="T22" i="13" s="1"/>
  <c r="H1010" i="11"/>
  <c r="V17" i="13" s="1"/>
  <c r="H1013" i="11"/>
  <c r="V20" i="13" s="1"/>
  <c r="H1020" i="11"/>
  <c r="V27" i="13" s="1"/>
  <c r="H1022" i="11"/>
  <c r="V29" i="13" s="1"/>
  <c r="H1056" i="11"/>
  <c r="W11" i="13" s="1"/>
  <c r="H1066" i="11"/>
  <c r="W21" i="13" s="1"/>
  <c r="H1058" i="11"/>
  <c r="W13" i="13" s="1"/>
  <c r="H823" i="11"/>
  <c r="R39" i="13" s="1"/>
  <c r="H822" i="11"/>
  <c r="R38" i="13" s="1"/>
  <c r="H815" i="11"/>
  <c r="R31" i="13" s="1"/>
  <c r="H802" i="11"/>
  <c r="R18" i="13" s="1"/>
  <c r="R4" i="13"/>
  <c r="H764" i="11"/>
  <c r="Q32" i="13" s="1"/>
  <c r="H763" i="11"/>
  <c r="Q31" i="13" s="1"/>
  <c r="H740" i="11"/>
  <c r="Q8" i="13" s="1"/>
  <c r="H754" i="11"/>
  <c r="Q22" i="13" s="1"/>
  <c r="H821" i="11"/>
  <c r="R37" i="13" s="1"/>
  <c r="H758" i="11"/>
  <c r="Q26" i="13" s="1"/>
  <c r="H816" i="11"/>
  <c r="R32" i="13" s="1"/>
  <c r="H748" i="11"/>
  <c r="Q16" i="13" s="1"/>
  <c r="H1024" i="11"/>
  <c r="V31" i="13" s="1"/>
  <c r="H798" i="11"/>
  <c r="R14" i="13" s="1"/>
  <c r="H742" i="11"/>
  <c r="Q10" i="13" s="1"/>
  <c r="H751" i="11"/>
  <c r="Q19" i="13" s="1"/>
  <c r="H799" i="11"/>
  <c r="R15" i="13" s="1"/>
  <c r="H752" i="11"/>
  <c r="Q20" i="13" s="1"/>
  <c r="H755" i="11"/>
  <c r="Q23" i="13" s="1"/>
  <c r="H811" i="11"/>
  <c r="R27" i="13" s="1"/>
  <c r="H809" i="11"/>
  <c r="R25" i="13" s="1"/>
  <c r="H814" i="11"/>
  <c r="R30" i="13" s="1"/>
  <c r="H854" i="11"/>
  <c r="S18" i="13" s="1"/>
  <c r="H905" i="11"/>
  <c r="T17" i="13" s="1"/>
  <c r="H1051" i="11"/>
  <c r="W6" i="13" s="1"/>
  <c r="H801" i="11"/>
  <c r="R17" i="13" s="1"/>
  <c r="H851" i="11"/>
  <c r="S15" i="13" s="1"/>
  <c r="H861" i="11"/>
  <c r="S25" i="13" s="1"/>
  <c r="H894" i="11"/>
  <c r="T6" i="13" s="1"/>
  <c r="H901" i="11"/>
  <c r="T13" i="13" s="1"/>
  <c r="H907" i="11"/>
  <c r="T19" i="13" s="1"/>
  <c r="H909" i="11"/>
  <c r="T21" i="13" s="1"/>
  <c r="H1005" i="11"/>
  <c r="V12" i="13" s="1"/>
  <c r="H1008" i="11"/>
  <c r="V15" i="13" s="1"/>
  <c r="H1026" i="11"/>
  <c r="V33" i="13" s="1"/>
  <c r="H1021" i="11"/>
  <c r="V28" i="13" s="1"/>
  <c r="H1057" i="11"/>
  <c r="W12" i="13" s="1"/>
  <c r="H1064" i="11"/>
  <c r="W19" i="13" s="1"/>
  <c r="G1085" i="12" l="1"/>
  <c r="G1089" i="12"/>
  <c r="G1078" i="12"/>
  <c r="G1082" i="12"/>
  <c r="G1084" i="12"/>
  <c r="G1076" i="12"/>
  <c r="G1080" i="12"/>
  <c r="G1077" i="12"/>
  <c r="G1079" i="12"/>
  <c r="G1088" i="12"/>
  <c r="G1086" i="12"/>
  <c r="X5" i="13"/>
  <c r="G1075" i="12"/>
  <c r="T5" i="13"/>
  <c r="G1117" i="11" l="1"/>
  <c r="H1118" i="11" l="1"/>
  <c r="H1119" i="11"/>
  <c r="H1120" i="11"/>
  <c r="H1121" i="11"/>
  <c r="X23" i="13" l="1"/>
  <c r="G1093" i="12"/>
  <c r="X24" i="13"/>
  <c r="G1094" i="12"/>
  <c r="X22" i="13"/>
  <c r="G1092" i="12"/>
  <c r="X21" i="13" l="1"/>
  <c r="G1091" i="12"/>
  <c r="H1148" i="11"/>
  <c r="H1145" i="11"/>
  <c r="H1146" i="11"/>
  <c r="H1147" i="11"/>
  <c r="H1141" i="11"/>
  <c r="H1125" i="11"/>
  <c r="H1136" i="11"/>
  <c r="H1135" i="11"/>
  <c r="H1123" i="11"/>
  <c r="H1138" i="11"/>
  <c r="H1142" i="11"/>
  <c r="H1124" i="11"/>
  <c r="H1130" i="11"/>
  <c r="H1140" i="11"/>
  <c r="H1126" i="11"/>
  <c r="H1127" i="11"/>
  <c r="H1139" i="11"/>
  <c r="H1122" i="11"/>
  <c r="H1134" i="11"/>
  <c r="H1137" i="11"/>
  <c r="H1133" i="11"/>
  <c r="H1131" i="11"/>
  <c r="H1144" i="11"/>
  <c r="H1129" i="11"/>
  <c r="H1143" i="11"/>
  <c r="H1132" i="11"/>
  <c r="H1128" i="11"/>
  <c r="X27" i="13" l="1"/>
  <c r="G1097" i="12"/>
  <c r="X43" i="13"/>
  <c r="G1113" i="12"/>
  <c r="X45" i="13"/>
  <c r="G1115" i="12"/>
  <c r="X34" i="13"/>
  <c r="G1104" i="12"/>
  <c r="X44" i="13"/>
  <c r="G1114" i="12"/>
  <c r="X35" i="13"/>
  <c r="G1105" i="12"/>
  <c r="X48" i="13"/>
  <c r="G1118" i="12"/>
  <c r="X33" i="13"/>
  <c r="G1103" i="12"/>
  <c r="X51" i="13"/>
  <c r="G1121" i="12"/>
  <c r="X28" i="13"/>
  <c r="G1098" i="12"/>
  <c r="X40" i="13"/>
  <c r="G1110" i="12"/>
  <c r="X49" i="13"/>
  <c r="G1119" i="12"/>
  <c r="X46" i="13"/>
  <c r="G1116" i="12"/>
  <c r="X32" i="13"/>
  <c r="G1102" i="12"/>
  <c r="X38" i="13"/>
  <c r="G1108" i="12"/>
  <c r="X36" i="13"/>
  <c r="G1106" i="12"/>
  <c r="X50" i="13"/>
  <c r="G1120" i="12"/>
  <c r="X41" i="13"/>
  <c r="G1111" i="12"/>
  <c r="X26" i="13"/>
  <c r="G1096" i="12"/>
  <c r="X30" i="13"/>
  <c r="G1100" i="12"/>
  <c r="X47" i="13"/>
  <c r="G1117" i="12"/>
  <c r="X29" i="13"/>
  <c r="G1099" i="12"/>
  <c r="X39" i="13"/>
  <c r="G1109" i="12"/>
  <c r="X37" i="13" l="1"/>
  <c r="G1107" i="12"/>
  <c r="X42" i="13"/>
  <c r="G1112" i="12"/>
  <c r="X25" i="13"/>
  <c r="G1095" i="12"/>
  <c r="X31" i="13"/>
  <c r="G1101" i="12"/>
  <c r="C1150" i="10"/>
  <c r="C1151" i="10" l="1"/>
  <c r="C1152" i="10" s="1"/>
  <c r="C1153" i="10" l="1"/>
  <c r="C1154" i="10" l="1"/>
  <c r="C1155" i="10" l="1"/>
  <c r="C1156" i="10" l="1"/>
  <c r="C1157" i="10" l="1"/>
  <c r="C1158" i="10" l="1"/>
  <c r="C1159" i="10" l="1"/>
  <c r="C1160" i="10" l="1"/>
  <c r="C1161" i="10" l="1"/>
  <c r="C1162" i="10" l="1"/>
  <c r="C1163" i="10" l="1"/>
  <c r="C1164" i="10" l="1"/>
  <c r="C1165" i="10" l="1"/>
  <c r="C1166" i="10" l="1"/>
  <c r="C1167" i="10" l="1"/>
  <c r="C1168" i="10" l="1"/>
  <c r="C1169" i="10" l="1"/>
  <c r="C1170" i="10" l="1"/>
  <c r="C1171" i="10" l="1"/>
  <c r="C1172" i="10" l="1"/>
  <c r="C1173" i="10" l="1"/>
  <c r="C1174" i="10" l="1"/>
  <c r="C1175" i="10" l="1"/>
  <c r="C1176" i="10" l="1"/>
  <c r="C1177" i="10" l="1"/>
  <c r="C1178" i="10" l="1"/>
  <c r="C1179" i="10" l="1"/>
  <c r="C1180" i="10" l="1"/>
  <c r="C1181" i="10" l="1"/>
  <c r="C1182" i="10" l="1"/>
  <c r="C1183" i="10" l="1"/>
  <c r="C1184" i="10" l="1"/>
  <c r="C1185" i="10" l="1"/>
  <c r="C1186" i="10" l="1"/>
  <c r="C1187" i="10" l="1"/>
  <c r="C1188" i="10" l="1"/>
  <c r="C1189" i="10" l="1"/>
  <c r="C1190" i="10" l="1"/>
  <c r="C1191" i="10" l="1"/>
  <c r="C1192" i="10" l="1"/>
  <c r="C1193" i="10" l="1"/>
  <c r="C1194" i="10" l="1"/>
  <c r="C1195" i="10" l="1"/>
  <c r="C1196" i="10" l="1"/>
  <c r="C1197" i="10" l="1"/>
  <c r="C1198" i="10" l="1"/>
  <c r="C1199" i="10" l="1"/>
  <c r="C1200" i="10" l="1"/>
  <c r="C1201" i="10" l="1"/>
  <c r="C1202" i="10" l="1"/>
  <c r="C1203" i="10" s="1"/>
  <c r="C1204" i="10" l="1"/>
  <c r="C1205" i="10" s="1"/>
  <c r="C1206" i="10" s="1"/>
  <c r="C1207" i="10" s="1"/>
  <c r="C1208" i="10" s="1"/>
  <c r="C1209" i="10" s="1"/>
  <c r="C1210" i="10" s="1"/>
  <c r="C1211" i="10" s="1"/>
  <c r="C1212" i="10" s="1"/>
  <c r="C1213" i="10" s="1"/>
  <c r="C1214" i="10" s="1"/>
  <c r="C1215" i="10" s="1"/>
  <c r="C1216" i="10" s="1"/>
  <c r="C1217" i="10" s="1"/>
  <c r="C1218" i="10" s="1"/>
  <c r="C1219" i="10" s="1"/>
  <c r="C1220" i="10" s="1"/>
  <c r="C1221" i="10" s="1"/>
  <c r="C1222" i="10" s="1"/>
  <c r="C1223" i="10" s="1"/>
  <c r="C1224" i="10" s="1"/>
  <c r="C1225" i="10" s="1"/>
  <c r="C1226" i="10" s="1"/>
  <c r="C1227" i="10" s="1"/>
  <c r="C1228" i="10" s="1"/>
  <c r="C1229" i="10" s="1"/>
  <c r="C1230" i="10" s="1"/>
  <c r="C1231" i="10" s="1"/>
  <c r="C1232" i="10" s="1"/>
  <c r="C1233" i="10" s="1"/>
  <c r="C1234" i="10" s="1"/>
  <c r="C1235" i="10" s="1"/>
  <c r="C1236" i="10" s="1"/>
  <c r="C1237" i="10" s="1"/>
  <c r="C1238" i="10" s="1"/>
  <c r="C1239" i="10" s="1"/>
  <c r="C1240" i="10" s="1"/>
  <c r="C1241" i="10" s="1"/>
  <c r="C1242" i="10" s="1"/>
  <c r="C1243" i="10" s="1"/>
  <c r="C1244" i="10" s="1"/>
  <c r="C1245" i="10" s="1"/>
  <c r="C1246" i="10" s="1"/>
  <c r="C1247" i="10" s="1"/>
  <c r="C1248" i="10" s="1"/>
  <c r="C1249" i="10" s="1"/>
  <c r="C1250" i="10" s="1"/>
  <c r="C1251" i="10" s="1"/>
  <c r="C1252" i="10" s="1"/>
  <c r="C1253" i="10" s="1"/>
  <c r="C1254" i="10" s="1"/>
  <c r="D838" i="14"/>
  <c r="C838" i="14" l="1"/>
  <c r="E1152" i="10"/>
  <c r="G1128" i="12" l="1"/>
  <c r="L849" i="14"/>
  <c r="K849" i="14"/>
  <c r="Y5" i="13" l="1"/>
  <c r="C846" i="14"/>
  <c r="E1160" i="10"/>
  <c r="L843" i="14" l="1"/>
  <c r="K843" i="14"/>
  <c r="L837" i="14"/>
  <c r="K837" i="14"/>
  <c r="K880" i="14"/>
  <c r="L883" i="14"/>
  <c r="L885" i="14"/>
  <c r="L887" i="14"/>
  <c r="K887" i="14"/>
  <c r="K886" i="14"/>
  <c r="K885" i="14"/>
  <c r="L886" i="14"/>
  <c r="L884" i="14"/>
  <c r="K884" i="14"/>
  <c r="L882" i="14"/>
  <c r="K882" i="14"/>
  <c r="L881" i="14"/>
  <c r="K881" i="14"/>
  <c r="L880" i="14"/>
  <c r="L879" i="14"/>
  <c r="K879" i="14"/>
  <c r="L878" i="14"/>
  <c r="K878" i="14"/>
  <c r="L877" i="14"/>
  <c r="K877" i="14"/>
  <c r="L876" i="14"/>
  <c r="K876" i="14"/>
  <c r="L875" i="14"/>
  <c r="K875" i="14"/>
  <c r="L874" i="14"/>
  <c r="K874" i="14"/>
  <c r="L873" i="14"/>
  <c r="K873" i="14"/>
  <c r="L872" i="14"/>
  <c r="K872" i="14"/>
  <c r="L871" i="14"/>
  <c r="K871" i="14"/>
  <c r="L870" i="14"/>
  <c r="K870" i="14"/>
  <c r="L869" i="14"/>
  <c r="K869" i="14"/>
  <c r="L868" i="14"/>
  <c r="K868" i="14"/>
  <c r="L867" i="14"/>
  <c r="K867" i="14"/>
  <c r="L866" i="14"/>
  <c r="K866" i="14"/>
  <c r="L865" i="14"/>
  <c r="K865" i="14"/>
  <c r="L864" i="14"/>
  <c r="K864" i="14"/>
  <c r="L863" i="14"/>
  <c r="K863" i="14"/>
  <c r="L862" i="14"/>
  <c r="K862" i="14"/>
  <c r="L861" i="14"/>
  <c r="K861" i="14"/>
  <c r="L860" i="14"/>
  <c r="K860" i="14"/>
  <c r="L859" i="14"/>
  <c r="K859" i="14"/>
  <c r="L858" i="14"/>
  <c r="K858" i="14"/>
  <c r="L857" i="14"/>
  <c r="K857" i="14"/>
  <c r="L856" i="14"/>
  <c r="K856" i="14"/>
  <c r="L855" i="14"/>
  <c r="K855" i="14"/>
  <c r="L854" i="14"/>
  <c r="K854" i="14"/>
  <c r="L853" i="14"/>
  <c r="K853" i="14"/>
  <c r="L852" i="14"/>
  <c r="K852" i="14"/>
  <c r="L851" i="14"/>
  <c r="K851" i="14"/>
  <c r="L850" i="14"/>
  <c r="K850" i="14"/>
  <c r="L848" i="14"/>
  <c r="K848" i="14"/>
  <c r="L847" i="14"/>
  <c r="K847" i="14"/>
  <c r="L846" i="14"/>
  <c r="K846" i="14"/>
  <c r="L845" i="14"/>
  <c r="K845" i="14"/>
  <c r="L844" i="14"/>
  <c r="K844" i="14"/>
  <c r="F858" i="14"/>
  <c r="K838" i="14"/>
  <c r="L838" i="14"/>
  <c r="K839" i="14"/>
  <c r="L839" i="14"/>
  <c r="K840" i="14"/>
  <c r="L840" i="14"/>
  <c r="K841" i="14"/>
  <c r="L841" i="14"/>
  <c r="K842" i="14"/>
  <c r="L842" i="14"/>
  <c r="D856" i="14"/>
  <c r="D873" i="14"/>
  <c r="D874" i="14"/>
  <c r="D875" i="14"/>
  <c r="D877" i="14"/>
  <c r="G1136" i="12" l="1"/>
  <c r="D1181" i="10"/>
  <c r="J867" i="14"/>
  <c r="I886" i="14"/>
  <c r="C875" i="14"/>
  <c r="E1189" i="10"/>
  <c r="E1188" i="10"/>
  <c r="C874" i="14"/>
  <c r="D872" i="14"/>
  <c r="D871" i="14"/>
  <c r="D870" i="14"/>
  <c r="D869" i="14"/>
  <c r="E1173" i="10"/>
  <c r="C859" i="14"/>
  <c r="D858" i="14"/>
  <c r="C857" i="14"/>
  <c r="E1171" i="10"/>
  <c r="E1170" i="10"/>
  <c r="C856" i="14"/>
  <c r="D855" i="14"/>
  <c r="D853" i="14"/>
  <c r="D851" i="14"/>
  <c r="F846" i="14"/>
  <c r="C845" i="14"/>
  <c r="E1159" i="10"/>
  <c r="C844" i="14"/>
  <c r="E1158" i="10"/>
  <c r="E1157" i="10"/>
  <c r="C843" i="14"/>
  <c r="C840" i="14"/>
  <c r="E1154" i="10"/>
  <c r="F838" i="14"/>
  <c r="D1155" i="10"/>
  <c r="J841" i="14"/>
  <c r="F881" i="14"/>
  <c r="F873" i="14"/>
  <c r="F865" i="14"/>
  <c r="F857" i="14"/>
  <c r="F885" i="14"/>
  <c r="G843" i="14"/>
  <c r="G851" i="14"/>
  <c r="G859" i="14"/>
  <c r="G867" i="14"/>
  <c r="G874" i="14"/>
  <c r="G882" i="14"/>
  <c r="G837" i="14"/>
  <c r="M849" i="14"/>
  <c r="D1173" i="10"/>
  <c r="J859" i="14"/>
  <c r="D1166" i="10"/>
  <c r="J852" i="14"/>
  <c r="C873" i="14"/>
  <c r="E1187" i="10"/>
  <c r="C872" i="14"/>
  <c r="E1186" i="10"/>
  <c r="E1185" i="10"/>
  <c r="C871" i="14"/>
  <c r="C870" i="14"/>
  <c r="E1184" i="10"/>
  <c r="C869" i="14"/>
  <c r="E1183" i="10"/>
  <c r="D868" i="14"/>
  <c r="E1172" i="10"/>
  <c r="C858" i="14"/>
  <c r="E1169" i="10"/>
  <c r="C855" i="14"/>
  <c r="D854" i="14"/>
  <c r="C853" i="14"/>
  <c r="E1167" i="10"/>
  <c r="D852" i="14"/>
  <c r="E1165" i="10"/>
  <c r="C851" i="14"/>
  <c r="D850" i="14"/>
  <c r="F845" i="14"/>
  <c r="F880" i="14"/>
  <c r="F872" i="14"/>
  <c r="F864" i="14"/>
  <c r="F856" i="14"/>
  <c r="F886" i="14"/>
  <c r="G844" i="14"/>
  <c r="G852" i="14"/>
  <c r="G860" i="14"/>
  <c r="G868" i="14"/>
  <c r="G875" i="14"/>
  <c r="G883" i="14"/>
  <c r="E1182" i="10"/>
  <c r="C868" i="14"/>
  <c r="D867" i="14"/>
  <c r="E1168" i="10"/>
  <c r="C854" i="14"/>
  <c r="E1166" i="10"/>
  <c r="C852" i="14"/>
  <c r="E1164" i="10"/>
  <c r="C850" i="14"/>
  <c r="D842" i="14"/>
  <c r="D839" i="14"/>
  <c r="D837" i="14"/>
  <c r="F843" i="14"/>
  <c r="F879" i="14"/>
  <c r="F871" i="14"/>
  <c r="F863" i="14"/>
  <c r="F855" i="14"/>
  <c r="F887" i="14"/>
  <c r="G845" i="14"/>
  <c r="G853" i="14"/>
  <c r="G861" i="14"/>
  <c r="G876" i="14"/>
  <c r="G884" i="14"/>
  <c r="F841" i="14"/>
  <c r="J861" i="14"/>
  <c r="D1175" i="10"/>
  <c r="D1154" i="10"/>
  <c r="J840" i="14"/>
  <c r="I853" i="14"/>
  <c r="D884" i="14"/>
  <c r="D883" i="14"/>
  <c r="D882" i="14"/>
  <c r="D881" i="14"/>
  <c r="D880" i="14"/>
  <c r="E1181" i="10"/>
  <c r="C867" i="14"/>
  <c r="D866" i="14"/>
  <c r="D865" i="14"/>
  <c r="D849" i="14"/>
  <c r="F844" i="14"/>
  <c r="C842" i="14"/>
  <c r="E1156" i="10"/>
  <c r="F840" i="14"/>
  <c r="E1153" i="10"/>
  <c r="C839" i="14"/>
  <c r="C837" i="14"/>
  <c r="E1151" i="10"/>
  <c r="F848" i="14"/>
  <c r="F870" i="14"/>
  <c r="F862" i="14"/>
  <c r="F852" i="14"/>
  <c r="G838" i="14"/>
  <c r="G846" i="14"/>
  <c r="G854" i="14"/>
  <c r="G862" i="14"/>
  <c r="G869" i="14"/>
  <c r="G877" i="14"/>
  <c r="G885" i="14"/>
  <c r="F837" i="14"/>
  <c r="J878" i="14"/>
  <c r="D1192" i="10"/>
  <c r="D1185" i="10"/>
  <c r="J871" i="14"/>
  <c r="I854" i="14"/>
  <c r="D886" i="14"/>
  <c r="D885" i="14"/>
  <c r="E1198" i="10"/>
  <c r="C884" i="14"/>
  <c r="C883" i="14"/>
  <c r="E1197" i="10"/>
  <c r="E1196" i="10"/>
  <c r="C882" i="14"/>
  <c r="C881" i="14"/>
  <c r="E1195" i="10"/>
  <c r="C880" i="14"/>
  <c r="E1194" i="10"/>
  <c r="D879" i="14"/>
  <c r="D878" i="14"/>
  <c r="E1180" i="10"/>
  <c r="C866" i="14"/>
  <c r="C865" i="14"/>
  <c r="E1179" i="10"/>
  <c r="D864" i="14"/>
  <c r="D863" i="14"/>
  <c r="D862" i="14"/>
  <c r="C849" i="14"/>
  <c r="E1163" i="10"/>
  <c r="D848" i="14"/>
  <c r="D841" i="14"/>
  <c r="F849" i="14"/>
  <c r="F877" i="14"/>
  <c r="F869" i="14"/>
  <c r="F861" i="14"/>
  <c r="F853" i="14"/>
  <c r="G839" i="14"/>
  <c r="G847" i="14"/>
  <c r="G855" i="14"/>
  <c r="G863" i="14"/>
  <c r="G870" i="14"/>
  <c r="G878" i="14"/>
  <c r="G886" i="14"/>
  <c r="D1161" i="10"/>
  <c r="J847" i="14"/>
  <c r="C886" i="14"/>
  <c r="E1200" i="10"/>
  <c r="C885" i="14"/>
  <c r="E1199" i="10"/>
  <c r="E1193" i="10"/>
  <c r="C879" i="14"/>
  <c r="C878" i="14"/>
  <c r="E1192" i="10"/>
  <c r="C864" i="14"/>
  <c r="E1178" i="10"/>
  <c r="E1177" i="10"/>
  <c r="C863" i="14"/>
  <c r="C862" i="14"/>
  <c r="E1176" i="10"/>
  <c r="D861" i="14"/>
  <c r="C848" i="14"/>
  <c r="E1162" i="10"/>
  <c r="E1155" i="10"/>
  <c r="C841" i="14"/>
  <c r="F850" i="14"/>
  <c r="F876" i="14"/>
  <c r="F868" i="14"/>
  <c r="F860" i="14"/>
  <c r="F854" i="14"/>
  <c r="G840" i="14"/>
  <c r="G848" i="14"/>
  <c r="G856" i="14"/>
  <c r="G864" i="14"/>
  <c r="G871" i="14"/>
  <c r="G879" i="14"/>
  <c r="G887" i="14"/>
  <c r="I882" i="14"/>
  <c r="I866" i="14"/>
  <c r="J853" i="14"/>
  <c r="D1167" i="10"/>
  <c r="D887" i="14"/>
  <c r="C877" i="14"/>
  <c r="E1191" i="10"/>
  <c r="D876" i="14"/>
  <c r="C861" i="14"/>
  <c r="E1175" i="10"/>
  <c r="D860" i="14"/>
  <c r="F847" i="14"/>
  <c r="D847" i="14"/>
  <c r="F842" i="14"/>
  <c r="F839" i="14"/>
  <c r="F851" i="14"/>
  <c r="F875" i="14"/>
  <c r="F867" i="14"/>
  <c r="F859" i="14"/>
  <c r="F883" i="14"/>
  <c r="G841" i="14"/>
  <c r="G849" i="14"/>
  <c r="G857" i="14"/>
  <c r="G865" i="14"/>
  <c r="G872" i="14"/>
  <c r="G880" i="14"/>
  <c r="K883" i="14"/>
  <c r="D1195" i="10"/>
  <c r="J881" i="14"/>
  <c r="I880" i="14"/>
  <c r="E1201" i="10"/>
  <c r="C887" i="14"/>
  <c r="E1190" i="10"/>
  <c r="C876" i="14"/>
  <c r="E1174" i="10"/>
  <c r="C860" i="14"/>
  <c r="D859" i="14"/>
  <c r="D857" i="14"/>
  <c r="E1161" i="10"/>
  <c r="C847" i="14"/>
  <c r="D846" i="14"/>
  <c r="D845" i="14"/>
  <c r="D844" i="14"/>
  <c r="D843" i="14"/>
  <c r="D840" i="14"/>
  <c r="F882" i="14"/>
  <c r="F874" i="14"/>
  <c r="F866" i="14"/>
  <c r="F884" i="14"/>
  <c r="G842" i="14"/>
  <c r="G850" i="14"/>
  <c r="G858" i="14"/>
  <c r="G866" i="14"/>
  <c r="G873" i="14"/>
  <c r="G881" i="14"/>
  <c r="F878" i="14"/>
  <c r="M874" i="14"/>
  <c r="M875" i="14"/>
  <c r="I837" i="14"/>
  <c r="Y13" i="13" l="1"/>
  <c r="Q875" i="14"/>
  <c r="P859" i="14"/>
  <c r="O853" i="14"/>
  <c r="O837" i="14"/>
  <c r="P853" i="14"/>
  <c r="P861" i="14"/>
  <c r="O854" i="14"/>
  <c r="Q874" i="14"/>
  <c r="O882" i="14"/>
  <c r="P847" i="14"/>
  <c r="I842" i="14"/>
  <c r="D1171" i="10"/>
  <c r="J857" i="14"/>
  <c r="I875" i="14"/>
  <c r="M855" i="14"/>
  <c r="M880" i="14"/>
  <c r="M882" i="14"/>
  <c r="J850" i="14"/>
  <c r="D1164" i="10"/>
  <c r="J866" i="14"/>
  <c r="D1180" i="10"/>
  <c r="P841" i="14"/>
  <c r="I840" i="14"/>
  <c r="D1177" i="10"/>
  <c r="J863" i="14"/>
  <c r="I841" i="14"/>
  <c r="M877" i="14"/>
  <c r="M848" i="14"/>
  <c r="M872" i="14"/>
  <c r="M856" i="14"/>
  <c r="E843" i="14"/>
  <c r="P881" i="14"/>
  <c r="P852" i="14"/>
  <c r="M841" i="14"/>
  <c r="I846" i="14"/>
  <c r="I869" i="14"/>
  <c r="J885" i="14"/>
  <c r="D1199" i="10"/>
  <c r="J870" i="14"/>
  <c r="D1184" i="10"/>
  <c r="I868" i="14"/>
  <c r="M846" i="14"/>
  <c r="M885" i="14"/>
  <c r="M870" i="14"/>
  <c r="M854" i="14"/>
  <c r="M879" i="14"/>
  <c r="D1186" i="10"/>
  <c r="J872" i="14"/>
  <c r="I879" i="14"/>
  <c r="M862" i="14"/>
  <c r="M887" i="14"/>
  <c r="D1179" i="10"/>
  <c r="J865" i="14"/>
  <c r="D1187" i="10"/>
  <c r="J873" i="14"/>
  <c r="M871" i="14"/>
  <c r="D1197" i="10"/>
  <c r="J883" i="14"/>
  <c r="M865" i="14"/>
  <c r="M844" i="14"/>
  <c r="M884" i="14"/>
  <c r="M886" i="14"/>
  <c r="M868" i="14"/>
  <c r="M852" i="14"/>
  <c r="M851" i="14"/>
  <c r="D1189" i="10"/>
  <c r="J875" i="14"/>
  <c r="I858" i="14"/>
  <c r="P871" i="14"/>
  <c r="I839" i="14"/>
  <c r="D1151" i="10"/>
  <c r="J837" i="14"/>
  <c r="J869" i="14"/>
  <c r="D1183" i="10"/>
  <c r="M867" i="14"/>
  <c r="M863" i="14"/>
  <c r="M881" i="14"/>
  <c r="M873" i="14"/>
  <c r="M860" i="14"/>
  <c r="M850" i="14"/>
  <c r="I861" i="14"/>
  <c r="M883" i="14"/>
  <c r="P840" i="14"/>
  <c r="O886" i="14"/>
  <c r="M839" i="14"/>
  <c r="I859" i="14"/>
  <c r="I876" i="14"/>
  <c r="D1196" i="10"/>
  <c r="J882" i="14"/>
  <c r="J846" i="14"/>
  <c r="D1160" i="10"/>
  <c r="I857" i="14"/>
  <c r="I864" i="14"/>
  <c r="M866" i="14"/>
  <c r="I863" i="14"/>
  <c r="I870" i="14"/>
  <c r="M861" i="14"/>
  <c r="M838" i="14"/>
  <c r="M869" i="14"/>
  <c r="M840" i="14"/>
  <c r="M858" i="14"/>
  <c r="M847" i="14"/>
  <c r="I862" i="14"/>
  <c r="I856" i="14"/>
  <c r="I878" i="14"/>
  <c r="I881" i="14"/>
  <c r="I847" i="14"/>
  <c r="P867" i="14"/>
  <c r="D1157" i="10"/>
  <c r="J843" i="14"/>
  <c r="I852" i="14"/>
  <c r="I845" i="14"/>
  <c r="D1198" i="10"/>
  <c r="J884" i="14"/>
  <c r="D1190" i="10"/>
  <c r="J876" i="14"/>
  <c r="D1182" i="10"/>
  <c r="J868" i="14"/>
  <c r="M845" i="14"/>
  <c r="M859" i="14"/>
  <c r="M853" i="14"/>
  <c r="M843" i="14"/>
  <c r="J842" i="14"/>
  <c r="D1156" i="10"/>
  <c r="I871" i="14"/>
  <c r="I850" i="14"/>
  <c r="M864" i="14"/>
  <c r="O866" i="14"/>
  <c r="J854" i="14"/>
  <c r="D1168" i="10"/>
  <c r="D1162" i="10"/>
  <c r="J848" i="14"/>
  <c r="I867" i="14"/>
  <c r="I883" i="14"/>
  <c r="J880" i="14"/>
  <c r="D1194" i="10"/>
  <c r="J877" i="14"/>
  <c r="D1191" i="10"/>
  <c r="M857" i="14"/>
  <c r="M837" i="14"/>
  <c r="M842" i="14"/>
  <c r="M876" i="14"/>
  <c r="J862" i="14"/>
  <c r="D1176" i="10"/>
  <c r="O880" i="14"/>
  <c r="Q849" i="14"/>
  <c r="M878" i="14"/>
  <c r="E853" i="14"/>
  <c r="E852" i="14"/>
  <c r="E882" i="14"/>
  <c r="E869" i="14"/>
  <c r="E854" i="14"/>
  <c r="E871" i="14"/>
  <c r="E873" i="14"/>
  <c r="E880" i="14"/>
  <c r="E859" i="14"/>
  <c r="E858" i="14"/>
  <c r="E876" i="14"/>
  <c r="E885" i="14"/>
  <c r="E840" i="14"/>
  <c r="E845" i="14"/>
  <c r="E846" i="14"/>
  <c r="E841" i="14"/>
  <c r="E883" i="14"/>
  <c r="E842" i="14"/>
  <c r="E844" i="14"/>
  <c r="E850" i="14"/>
  <c r="E857" i="14"/>
  <c r="E862" i="14"/>
  <c r="E884" i="14"/>
  <c r="E886" i="14"/>
  <c r="E887" i="14"/>
  <c r="E881" i="14"/>
  <c r="E879" i="14"/>
  <c r="E877" i="14"/>
  <c r="E875" i="14"/>
  <c r="E874" i="14"/>
  <c r="E872" i="14"/>
  <c r="E870" i="14"/>
  <c r="E867" i="14"/>
  <c r="E866" i="14"/>
  <c r="E865" i="14"/>
  <c r="E860" i="14"/>
  <c r="E863" i="14"/>
  <c r="E861" i="14"/>
  <c r="E856" i="14"/>
  <c r="E855" i="14"/>
  <c r="E847" i="14"/>
  <c r="E878" i="14"/>
  <c r="E864" i="14"/>
  <c r="E851" i="14"/>
  <c r="E849" i="14"/>
  <c r="E848" i="14"/>
  <c r="E868" i="14"/>
  <c r="E839" i="14"/>
  <c r="E838" i="14"/>
  <c r="E837" i="14"/>
  <c r="P884" i="14" l="1"/>
  <c r="Q869" i="14"/>
  <c r="Q867" i="14"/>
  <c r="P875" i="14"/>
  <c r="Q865" i="14"/>
  <c r="Q885" i="14"/>
  <c r="O846" i="14"/>
  <c r="Q880" i="14"/>
  <c r="P877" i="14"/>
  <c r="P854" i="14"/>
  <c r="Q853" i="14"/>
  <c r="O881" i="14"/>
  <c r="Q838" i="14"/>
  <c r="P846" i="14"/>
  <c r="Q883" i="14"/>
  <c r="P883" i="14"/>
  <c r="Q862" i="14"/>
  <c r="Q846" i="14"/>
  <c r="Q841" i="14"/>
  <c r="Q856" i="14"/>
  <c r="O840" i="14"/>
  <c r="Q855" i="14"/>
  <c r="G1139" i="12"/>
  <c r="G1150" i="12"/>
  <c r="G1149" i="12"/>
  <c r="Q843" i="14"/>
  <c r="O847" i="14"/>
  <c r="Q859" i="14"/>
  <c r="O845" i="14"/>
  <c r="Q861" i="14"/>
  <c r="P882" i="14"/>
  <c r="O861" i="14"/>
  <c r="P869" i="14"/>
  <c r="Q851" i="14"/>
  <c r="O879" i="14"/>
  <c r="O868" i="14"/>
  <c r="Q872" i="14"/>
  <c r="O875" i="14"/>
  <c r="G1143" i="12"/>
  <c r="G1140" i="12"/>
  <c r="G1134" i="12"/>
  <c r="G1132" i="12"/>
  <c r="Q864" i="14"/>
  <c r="O852" i="14"/>
  <c r="O870" i="14"/>
  <c r="P837" i="14"/>
  <c r="Q876" i="14"/>
  <c r="O883" i="14"/>
  <c r="O850" i="14"/>
  <c r="P868" i="14"/>
  <c r="P843" i="14"/>
  <c r="O862" i="14"/>
  <c r="O863" i="14"/>
  <c r="O876" i="14"/>
  <c r="Q860" i="14"/>
  <c r="Q868" i="14"/>
  <c r="P873" i="14"/>
  <c r="P870" i="14"/>
  <c r="Q848" i="14"/>
  <c r="P866" i="14"/>
  <c r="G1130" i="12"/>
  <c r="G1137" i="12"/>
  <c r="G1142" i="12"/>
  <c r="G1147" i="12"/>
  <c r="Q877" i="14"/>
  <c r="O842" i="14"/>
  <c r="G1148" i="12"/>
  <c r="G1138" i="12"/>
  <c r="G1133" i="12"/>
  <c r="G1144" i="12"/>
  <c r="P862" i="14"/>
  <c r="Q845" i="14"/>
  <c r="O856" i="14"/>
  <c r="Q850" i="14"/>
  <c r="Q852" i="14"/>
  <c r="P872" i="14"/>
  <c r="Q842" i="14"/>
  <c r="O871" i="14"/>
  <c r="Q866" i="14"/>
  <c r="O859" i="14"/>
  <c r="O839" i="14"/>
  <c r="Q886" i="14"/>
  <c r="Q837" i="14"/>
  <c r="P848" i="14"/>
  <c r="P876" i="14"/>
  <c r="Q858" i="14"/>
  <c r="O864" i="14"/>
  <c r="Q839" i="14"/>
  <c r="Q881" i="14"/>
  <c r="Q884" i="14"/>
  <c r="P865" i="14"/>
  <c r="Q854" i="14"/>
  <c r="P885" i="14"/>
  <c r="G1127" i="12"/>
  <c r="O841" i="14"/>
  <c r="P850" i="14"/>
  <c r="G1152" i="12"/>
  <c r="G1135" i="12"/>
  <c r="P880" i="14"/>
  <c r="Q871" i="14"/>
  <c r="P857" i="14"/>
  <c r="O867" i="14"/>
  <c r="Q847" i="14"/>
  <c r="Q873" i="14"/>
  <c r="Q879" i="14"/>
  <c r="Q857" i="14"/>
  <c r="P842" i="14"/>
  <c r="Q840" i="14"/>
  <c r="O857" i="14"/>
  <c r="Q863" i="14"/>
  <c r="O858" i="14"/>
  <c r="Q844" i="14"/>
  <c r="Q870" i="14"/>
  <c r="O869" i="14"/>
  <c r="P863" i="14"/>
  <c r="Q882" i="14"/>
  <c r="G1146" i="12"/>
  <c r="G1141" i="12"/>
  <c r="G1151" i="12"/>
  <c r="G1131" i="12"/>
  <c r="G1145" i="12"/>
  <c r="G1129" i="12"/>
  <c r="D1153" i="10"/>
  <c r="J839" i="14"/>
  <c r="D1165" i="10"/>
  <c r="J851" i="14"/>
  <c r="I873" i="14"/>
  <c r="D1193" i="10"/>
  <c r="J879" i="14"/>
  <c r="J886" i="14"/>
  <c r="D1200" i="10"/>
  <c r="I872" i="14"/>
  <c r="I848" i="14"/>
  <c r="D1201" i="10"/>
  <c r="J887" i="14"/>
  <c r="D1178" i="10"/>
  <c r="J864" i="14"/>
  <c r="I838" i="14"/>
  <c r="I860" i="14"/>
  <c r="J874" i="14"/>
  <c r="D1188" i="10"/>
  <c r="J858" i="14"/>
  <c r="D1172" i="10"/>
  <c r="I851" i="14"/>
  <c r="I855" i="14"/>
  <c r="D1170" i="10"/>
  <c r="J856" i="14"/>
  <c r="I884" i="14"/>
  <c r="I885" i="14"/>
  <c r="I887" i="14"/>
  <c r="I843" i="14"/>
  <c r="I874" i="14"/>
  <c r="I844" i="14"/>
  <c r="J845" i="14"/>
  <c r="D1159" i="10"/>
  <c r="D1174" i="10"/>
  <c r="J860" i="14"/>
  <c r="D1163" i="10"/>
  <c r="J849" i="14"/>
  <c r="I877" i="14"/>
  <c r="I865" i="14"/>
  <c r="D1158" i="10"/>
  <c r="J844" i="14"/>
  <c r="D1169" i="10"/>
  <c r="J855" i="14"/>
  <c r="I849" i="14"/>
  <c r="H878" i="14"/>
  <c r="Y18" i="13" l="1"/>
  <c r="Y16" i="13"/>
  <c r="Y23" i="13"/>
  <c r="Y4" i="13"/>
  <c r="Y28" i="13"/>
  <c r="Y25" i="13"/>
  <c r="Y24" i="13"/>
  <c r="Y9" i="13"/>
  <c r="Y6" i="13"/>
  <c r="Y21" i="13"/>
  <c r="Y19" i="13"/>
  <c r="Y11" i="13"/>
  <c r="Y22" i="13"/>
  <c r="Y12" i="13"/>
  <c r="Y10" i="13"/>
  <c r="Y14" i="13"/>
  <c r="Y17" i="13"/>
  <c r="Y26" i="13"/>
  <c r="Y8" i="13"/>
  <c r="Y29" i="13"/>
  <c r="Y15" i="13"/>
  <c r="Y7" i="13"/>
  <c r="Y20" i="13"/>
  <c r="Y27" i="13"/>
  <c r="O884" i="14"/>
  <c r="O849" i="14"/>
  <c r="O865" i="14"/>
  <c r="P856" i="14"/>
  <c r="O860" i="14"/>
  <c r="P855" i="14"/>
  <c r="P845" i="14"/>
  <c r="P886" i="14"/>
  <c r="O872" i="14"/>
  <c r="O877" i="14"/>
  <c r="O838" i="14"/>
  <c r="P849" i="14"/>
  <c r="O844" i="14"/>
  <c r="O855" i="14"/>
  <c r="P864" i="14"/>
  <c r="P879" i="14"/>
  <c r="O874" i="14"/>
  <c r="P874" i="14"/>
  <c r="O843" i="14"/>
  <c r="O873" i="14"/>
  <c r="P851" i="14"/>
  <c r="O851" i="14"/>
  <c r="P860" i="14"/>
  <c r="P858" i="14"/>
  <c r="P844" i="14"/>
  <c r="O885" i="14"/>
  <c r="O848" i="14"/>
  <c r="P839" i="14"/>
  <c r="J838" i="14"/>
  <c r="D1152" i="10"/>
  <c r="Q878" i="14"/>
  <c r="P878" i="14"/>
  <c r="O878" i="14"/>
  <c r="G1158" i="12" l="1"/>
  <c r="G1164" i="12"/>
  <c r="G1157" i="12"/>
  <c r="Y35" i="13"/>
  <c r="Y41" i="13"/>
  <c r="Y34" i="13"/>
  <c r="P838" i="14"/>
  <c r="G1153" i="12" l="1"/>
  <c r="G1167" i="12"/>
  <c r="G1160" i="12"/>
  <c r="G1159" i="12"/>
  <c r="G1163" i="12"/>
  <c r="G1154" i="12"/>
  <c r="G1165" i="12"/>
  <c r="Y31" i="13"/>
  <c r="Y42" i="13"/>
  <c r="Y37" i="13"/>
  <c r="Y44" i="13"/>
  <c r="Y36" i="13"/>
  <c r="Y30" i="13"/>
  <c r="Y40" i="13"/>
  <c r="G1168" i="12" l="1"/>
  <c r="G1156" i="12"/>
  <c r="G1161" i="12"/>
  <c r="G1166" i="12"/>
  <c r="G1162" i="12"/>
  <c r="Y45" i="13"/>
  <c r="Y33" i="13"/>
  <c r="Y38" i="13"/>
  <c r="Y43" i="13"/>
  <c r="Y39" i="13"/>
  <c r="G1155" i="12" l="1"/>
  <c r="Y32" i="13"/>
  <c r="G1170" i="12" l="1"/>
  <c r="G1171" i="12"/>
  <c r="G1169" i="12"/>
  <c r="Y48" i="13"/>
  <c r="Y46" i="13"/>
  <c r="Y47" i="13"/>
  <c r="G1172" i="12" l="1"/>
  <c r="G1173" i="12"/>
  <c r="G1176" i="12"/>
  <c r="G1174" i="12"/>
  <c r="G1175" i="12"/>
  <c r="G1177" i="12"/>
  <c r="Y53" i="13"/>
  <c r="Y49" i="13"/>
  <c r="Y50" i="13"/>
  <c r="Y51" i="13"/>
  <c r="Y52" i="13"/>
  <c r="Y54" i="13"/>
  <c r="H887" i="14" l="1"/>
  <c r="Q887" i="14" l="1"/>
  <c r="P887" i="14"/>
  <c r="O887" i="14"/>
  <c r="D890" i="14" l="1"/>
  <c r="E1204" i="10" l="1"/>
  <c r="C890" i="14"/>
  <c r="K109" i="23" l="1"/>
  <c r="M109" i="23" l="1"/>
  <c r="F889" i="14"/>
  <c r="G889" i="14"/>
  <c r="L895" i="14"/>
  <c r="L889" i="14"/>
  <c r="G940" i="14"/>
  <c r="F940" i="14"/>
  <c r="L935" i="14"/>
  <c r="L937" i="14"/>
  <c r="L940" i="14"/>
  <c r="L939" i="14"/>
  <c r="L938" i="14"/>
  <c r="L936" i="14"/>
  <c r="L934" i="14"/>
  <c r="L933" i="14"/>
  <c r="L932" i="14"/>
  <c r="L931" i="14"/>
  <c r="L922" i="14"/>
  <c r="L918" i="14"/>
  <c r="L917" i="14"/>
  <c r="L916" i="14"/>
  <c r="L911" i="14"/>
  <c r="L897" i="14"/>
  <c r="L896" i="14"/>
  <c r="G939" i="14"/>
  <c r="G938" i="14"/>
  <c r="G937" i="14"/>
  <c r="G936" i="14"/>
  <c r="G935" i="14"/>
  <c r="G934" i="14"/>
  <c r="G933" i="14"/>
  <c r="G932" i="14"/>
  <c r="G931" i="14"/>
  <c r="G922" i="14"/>
  <c r="G918" i="14"/>
  <c r="G917" i="14"/>
  <c r="G916" i="14"/>
  <c r="G911" i="14"/>
  <c r="G897" i="14"/>
  <c r="G896" i="14"/>
  <c r="G895" i="14"/>
  <c r="G894" i="14"/>
  <c r="F939" i="14"/>
  <c r="F938" i="14"/>
  <c r="F937" i="14"/>
  <c r="F936" i="14"/>
  <c r="F935" i="14"/>
  <c r="F911" i="14"/>
  <c r="F916" i="14"/>
  <c r="F917" i="14"/>
  <c r="F918" i="14"/>
  <c r="F922" i="14"/>
  <c r="F931" i="14"/>
  <c r="F932" i="14"/>
  <c r="F933" i="14"/>
  <c r="F934" i="14"/>
  <c r="F895" i="14"/>
  <c r="I938" i="14"/>
  <c r="D889" i="14"/>
  <c r="L890" i="14"/>
  <c r="L891" i="14"/>
  <c r="L892" i="14"/>
  <c r="L893" i="14"/>
  <c r="D894" i="14"/>
  <c r="F894" i="14"/>
  <c r="L894" i="14"/>
  <c r="D895" i="14"/>
  <c r="D896" i="14"/>
  <c r="D897" i="14"/>
  <c r="F896" i="14"/>
  <c r="F897" i="14"/>
  <c r="D911" i="14"/>
  <c r="D916" i="14"/>
  <c r="D917" i="14"/>
  <c r="D918" i="14"/>
  <c r="D922" i="14"/>
  <c r="D931" i="14"/>
  <c r="D932" i="14"/>
  <c r="D933" i="14"/>
  <c r="D934" i="14"/>
  <c r="D935" i="14"/>
  <c r="D936" i="14"/>
  <c r="D937" i="14"/>
  <c r="D938" i="14"/>
  <c r="D939" i="14"/>
  <c r="D940" i="14"/>
  <c r="I918" i="14"/>
  <c r="G1180" i="12" l="1"/>
  <c r="Z5" i="13"/>
  <c r="E1252" i="10"/>
  <c r="C938" i="14"/>
  <c r="E1225" i="10"/>
  <c r="C911" i="14"/>
  <c r="E1209" i="10"/>
  <c r="C895" i="14"/>
  <c r="F892" i="14"/>
  <c r="G893" i="14"/>
  <c r="F893" i="14"/>
  <c r="E1246" i="10"/>
  <c r="C932" i="14"/>
  <c r="E1245" i="10"/>
  <c r="C931" i="14"/>
  <c r="E1210" i="10"/>
  <c r="C896" i="14"/>
  <c r="D1225" i="10"/>
  <c r="J911" i="14"/>
  <c r="E1247" i="10"/>
  <c r="C933" i="14"/>
  <c r="E1231" i="10"/>
  <c r="C917" i="14"/>
  <c r="E1230" i="10"/>
  <c r="C916" i="14"/>
  <c r="D893" i="14"/>
  <c r="F891" i="14"/>
  <c r="E1253" i="10"/>
  <c r="C939" i="14"/>
  <c r="E1248" i="10"/>
  <c r="C934" i="14"/>
  <c r="E1232" i="10"/>
  <c r="C918" i="14"/>
  <c r="E1207" i="10"/>
  <c r="C893" i="14"/>
  <c r="D1207" i="10"/>
  <c r="J893" i="14"/>
  <c r="E1249" i="10"/>
  <c r="C935" i="14"/>
  <c r="E1236" i="10"/>
  <c r="C922" i="14"/>
  <c r="D892" i="14"/>
  <c r="F890" i="14"/>
  <c r="E1250" i="10"/>
  <c r="C936" i="14"/>
  <c r="E1206" i="10"/>
  <c r="C892" i="14"/>
  <c r="G890" i="14"/>
  <c r="D1247" i="10"/>
  <c r="J933" i="14"/>
  <c r="E1254" i="10"/>
  <c r="C940" i="14"/>
  <c r="D891" i="14"/>
  <c r="G891" i="14"/>
  <c r="E1251" i="10"/>
  <c r="C937" i="14"/>
  <c r="C891" i="14"/>
  <c r="E1205" i="10"/>
  <c r="E1203" i="10"/>
  <c r="E1202" i="10"/>
  <c r="C889" i="14"/>
  <c r="G892" i="14"/>
  <c r="E1208" i="10"/>
  <c r="C894" i="14"/>
  <c r="I934" i="14"/>
  <c r="I933" i="14"/>
  <c r="I931" i="14"/>
  <c r="I916" i="14"/>
  <c r="I935" i="14"/>
  <c r="I911" i="14"/>
  <c r="I894" i="14"/>
  <c r="K154" i="23" l="1"/>
  <c r="K155" i="23"/>
  <c r="K158" i="23"/>
  <c r="K152" i="23"/>
  <c r="K151" i="23"/>
  <c r="K157" i="23"/>
  <c r="K150" i="23"/>
  <c r="K156" i="23"/>
  <c r="K153" i="23"/>
  <c r="K159" i="23"/>
  <c r="M148" i="23"/>
  <c r="K135" i="23"/>
  <c r="K108" i="23"/>
  <c r="K136" i="23"/>
  <c r="K114" i="23"/>
  <c r="K111" i="23"/>
  <c r="K130" i="23"/>
  <c r="K141" i="23"/>
  <c r="K115" i="23"/>
  <c r="K110" i="23"/>
  <c r="K112" i="23"/>
  <c r="K137" i="23"/>
  <c r="K113" i="23"/>
  <c r="G136" i="23"/>
  <c r="G135" i="23"/>
  <c r="G116" i="23"/>
  <c r="G130" i="23"/>
  <c r="G114" i="23"/>
  <c r="G115" i="23"/>
  <c r="G137" i="23"/>
  <c r="G108" i="23"/>
  <c r="G113" i="23"/>
  <c r="H890" i="14"/>
  <c r="H896" i="14"/>
  <c r="H937" i="14"/>
  <c r="I889" i="14"/>
  <c r="I922" i="14"/>
  <c r="D1202" i="10"/>
  <c r="I892" i="14"/>
  <c r="I893" i="14"/>
  <c r="D1248" i="10"/>
  <c r="J934" i="14"/>
  <c r="D1250" i="10"/>
  <c r="J936" i="14"/>
  <c r="D1236" i="10"/>
  <c r="J922" i="14"/>
  <c r="D1249" i="10"/>
  <c r="J935" i="14"/>
  <c r="G109" i="23"/>
  <c r="D1208" i="10"/>
  <c r="J894" i="14"/>
  <c r="I891" i="14"/>
  <c r="D1209" i="10"/>
  <c r="J895" i="14"/>
  <c r="D1231" i="10"/>
  <c r="J917" i="14"/>
  <c r="D1232" i="10"/>
  <c r="J918" i="14"/>
  <c r="D1251" i="10"/>
  <c r="J937" i="14"/>
  <c r="D1246" i="10"/>
  <c r="J932" i="14"/>
  <c r="D1206" i="10"/>
  <c r="J892" i="14"/>
  <c r="B26" i="17"/>
  <c r="C26" i="17" s="1"/>
  <c r="I932" i="14"/>
  <c r="E895" i="14"/>
  <c r="I896" i="14"/>
  <c r="I917" i="14"/>
  <c r="E934" i="14"/>
  <c r="I895" i="14"/>
  <c r="E932" i="14"/>
  <c r="E911" i="14"/>
  <c r="E937" i="14"/>
  <c r="E892" i="14"/>
  <c r="E897" i="14"/>
  <c r="E893" i="14"/>
  <c r="E935" i="14"/>
  <c r="I939" i="14"/>
  <c r="E894" i="14"/>
  <c r="E896" i="14"/>
  <c r="I937" i="14"/>
  <c r="E936" i="14"/>
  <c r="E938" i="14"/>
  <c r="E939" i="14"/>
  <c r="I936" i="14"/>
  <c r="E933" i="14"/>
  <c r="E931" i="14"/>
  <c r="E922" i="14"/>
  <c r="E918" i="14"/>
  <c r="E917" i="14"/>
  <c r="E916" i="14"/>
  <c r="E940" i="14"/>
  <c r="E891" i="14"/>
  <c r="E890" i="14"/>
  <c r="E889" i="14"/>
  <c r="M154" i="23" l="1"/>
  <c r="M156" i="23"/>
  <c r="H135" i="23"/>
  <c r="M130" i="23"/>
  <c r="M157" i="23"/>
  <c r="M111" i="23"/>
  <c r="H108" i="23"/>
  <c r="M113" i="23"/>
  <c r="M114" i="23"/>
  <c r="M152" i="23"/>
  <c r="H116" i="23"/>
  <c r="H136" i="23"/>
  <c r="H137" i="23"/>
  <c r="M137" i="23"/>
  <c r="M136" i="23"/>
  <c r="M158" i="23"/>
  <c r="H109" i="23"/>
  <c r="M141" i="23"/>
  <c r="H113" i="23"/>
  <c r="M151" i="23"/>
  <c r="H115" i="23"/>
  <c r="M112" i="23"/>
  <c r="M108" i="23"/>
  <c r="M155" i="23"/>
  <c r="M150" i="23"/>
  <c r="M159" i="23"/>
  <c r="H114" i="23"/>
  <c r="M110" i="23"/>
  <c r="M135" i="23"/>
  <c r="M153" i="23"/>
  <c r="H130" i="23"/>
  <c r="M115" i="23"/>
  <c r="G110" i="23"/>
  <c r="G111" i="23"/>
  <c r="G112" i="23"/>
  <c r="Q937" i="14"/>
  <c r="O896" i="14"/>
  <c r="P937" i="14"/>
  <c r="O937" i="14"/>
  <c r="Q896" i="14"/>
  <c r="Q890" i="14"/>
  <c r="H932" i="14"/>
  <c r="H939" i="14"/>
  <c r="H916" i="14"/>
  <c r="H938" i="14"/>
  <c r="H936" i="14"/>
  <c r="H922" i="14"/>
  <c r="H934" i="14"/>
  <c r="H918" i="14"/>
  <c r="H933" i="14"/>
  <c r="H931" i="14"/>
  <c r="H917" i="14"/>
  <c r="H911" i="14"/>
  <c r="H935" i="14"/>
  <c r="H892" i="14"/>
  <c r="H895" i="14"/>
  <c r="H940" i="14"/>
  <c r="H897" i="14"/>
  <c r="H891" i="14"/>
  <c r="H889" i="14"/>
  <c r="H893" i="14"/>
  <c r="H901" i="14"/>
  <c r="J889" i="14"/>
  <c r="D1253" i="10"/>
  <c r="J939" i="14"/>
  <c r="D1205" i="10"/>
  <c r="J891" i="14"/>
  <c r="D1252" i="10"/>
  <c r="J938" i="14"/>
  <c r="D1230" i="10"/>
  <c r="J916" i="14"/>
  <c r="D1245" i="10"/>
  <c r="J931" i="14"/>
  <c r="I890" i="14"/>
  <c r="D1210" i="10"/>
  <c r="J896" i="14"/>
  <c r="H894" i="14"/>
  <c r="G1179" i="12" l="1"/>
  <c r="H110" i="23"/>
  <c r="H111" i="23"/>
  <c r="H112" i="23"/>
  <c r="G1182" i="12"/>
  <c r="G1181" i="12"/>
  <c r="G1183" i="12"/>
  <c r="G1178" i="12"/>
  <c r="Z4" i="13"/>
  <c r="P897" i="14"/>
  <c r="O890" i="14"/>
  <c r="Q889" i="14"/>
  <c r="Q895" i="14"/>
  <c r="Y55" i="13"/>
  <c r="Q917" i="14"/>
  <c r="P931" i="14"/>
  <c r="Q891" i="14"/>
  <c r="O892" i="14"/>
  <c r="Q939" i="14"/>
  <c r="Q922" i="14"/>
  <c r="Z8" i="13"/>
  <c r="P935" i="14"/>
  <c r="Q932" i="14"/>
  <c r="Q936" i="14"/>
  <c r="P896" i="14"/>
  <c r="P893" i="14"/>
  <c r="Z6" i="13"/>
  <c r="Z7" i="13"/>
  <c r="P889" i="14"/>
  <c r="O932" i="14"/>
  <c r="P916" i="14"/>
  <c r="P891" i="14"/>
  <c r="P938" i="14"/>
  <c r="P892" i="14"/>
  <c r="P932" i="14"/>
  <c r="Q893" i="14"/>
  <c r="P917" i="14"/>
  <c r="P939" i="14"/>
  <c r="O891" i="14"/>
  <c r="O917" i="14"/>
  <c r="Q931" i="14"/>
  <c r="O931" i="14"/>
  <c r="O918" i="14"/>
  <c r="Q918" i="14"/>
  <c r="Q892" i="14"/>
  <c r="Q916" i="14"/>
  <c r="O916" i="14"/>
  <c r="Q940" i="14"/>
  <c r="O935" i="14"/>
  <c r="Q935" i="14"/>
  <c r="P922" i="14"/>
  <c r="Q934" i="14"/>
  <c r="O934" i="14"/>
  <c r="O938" i="14"/>
  <c r="Q938" i="14"/>
  <c r="O936" i="14"/>
  <c r="P918" i="14"/>
  <c r="O911" i="14"/>
  <c r="P911" i="14"/>
  <c r="Q911" i="14"/>
  <c r="P934" i="14"/>
  <c r="O889" i="14"/>
  <c r="O922" i="14"/>
  <c r="O897" i="14"/>
  <c r="Q897" i="14"/>
  <c r="P936" i="14"/>
  <c r="Q933" i="14"/>
  <c r="O933" i="14"/>
  <c r="P933" i="14"/>
  <c r="O895" i="14"/>
  <c r="P895" i="14"/>
  <c r="O893" i="14"/>
  <c r="O939" i="14"/>
  <c r="D1204" i="10"/>
  <c r="J890" i="14"/>
  <c r="Q894" i="14"/>
  <c r="O894" i="14"/>
  <c r="P894" i="14"/>
  <c r="H1215" i="11" l="1"/>
  <c r="H1214" i="11"/>
  <c r="H1212" i="11"/>
  <c r="H1213" i="11"/>
  <c r="P890" i="14"/>
  <c r="L898" i="14" l="1"/>
  <c r="G898" i="14"/>
  <c r="D898" i="14"/>
  <c r="F898" i="14"/>
  <c r="G1184" i="12" l="1"/>
  <c r="Z9" i="13"/>
  <c r="G1186" i="12" l="1"/>
  <c r="G1187" i="12"/>
  <c r="G1185" i="12"/>
  <c r="G117" i="23"/>
  <c r="Z11" i="13"/>
  <c r="Z12" i="13"/>
  <c r="Z10" i="13"/>
  <c r="E898" i="14"/>
  <c r="H117" i="23" l="1"/>
  <c r="H898" i="14"/>
  <c r="P898" i="14" l="1"/>
  <c r="O898" i="14"/>
  <c r="Q898" i="14"/>
  <c r="H1216" i="11" l="1"/>
  <c r="G1188" i="12" l="1"/>
  <c r="Z13" i="13"/>
  <c r="L899" i="14" l="1"/>
  <c r="D899" i="14" l="1"/>
  <c r="E1213" i="10"/>
  <c r="C899" i="14"/>
  <c r="G899" i="14"/>
  <c r="F899" i="14"/>
  <c r="K118" i="23" l="1"/>
  <c r="I899" i="14"/>
  <c r="J899" i="14"/>
  <c r="D1213" i="10"/>
  <c r="E899" i="14"/>
  <c r="M118" i="23" l="1"/>
  <c r="G118" i="23"/>
  <c r="H899" i="14"/>
  <c r="H118" i="23" l="1"/>
  <c r="G1189" i="12"/>
  <c r="Z14" i="13"/>
  <c r="Q899" i="14"/>
  <c r="O899" i="14"/>
  <c r="P899" i="14"/>
  <c r="H1217" i="11" l="1"/>
  <c r="L900" i="14"/>
  <c r="G900" i="14"/>
  <c r="F900" i="14"/>
  <c r="D900" i="14"/>
  <c r="C900" i="14" l="1"/>
  <c r="E1214" i="10"/>
  <c r="K119" i="23" l="1"/>
  <c r="G119" i="23"/>
  <c r="J900" i="14"/>
  <c r="D1214" i="10"/>
  <c r="I900" i="14"/>
  <c r="E900" i="14"/>
  <c r="H119" i="23" l="1"/>
  <c r="M119" i="23"/>
  <c r="H900" i="14"/>
  <c r="Q900" i="14" l="1"/>
  <c r="P900" i="14"/>
  <c r="O900" i="14"/>
  <c r="H1218" i="11" l="1"/>
  <c r="H1219" i="11"/>
  <c r="G1190" i="12" l="1"/>
  <c r="Z15" i="13"/>
  <c r="L901" i="14" l="1"/>
  <c r="G901" i="14" l="1"/>
  <c r="F901" i="14"/>
  <c r="D901" i="14"/>
  <c r="G120" i="23" l="1"/>
  <c r="C901" i="14"/>
  <c r="E1215" i="10"/>
  <c r="Q901" i="14"/>
  <c r="H120" i="23" l="1"/>
  <c r="K120" i="23"/>
  <c r="I901" i="14"/>
  <c r="E901" i="14"/>
  <c r="M120" i="23" l="1"/>
  <c r="O901" i="14"/>
  <c r="D1215" i="10"/>
  <c r="J901" i="14"/>
  <c r="P901" i="14" l="1"/>
  <c r="L902" i="14"/>
  <c r="G902" i="14"/>
  <c r="F902" i="14"/>
  <c r="D902" i="14"/>
  <c r="E1216" i="10" l="1"/>
  <c r="C902" i="14"/>
  <c r="I902" i="14"/>
  <c r="K121" i="23" l="1"/>
  <c r="G121" i="23"/>
  <c r="D1216" i="10"/>
  <c r="J902" i="14"/>
  <c r="E902" i="14"/>
  <c r="H121" i="23" l="1"/>
  <c r="M121" i="23"/>
  <c r="G1191" i="12"/>
  <c r="Z16" i="13"/>
  <c r="H902" i="14"/>
  <c r="O902" i="14" l="1"/>
  <c r="P902" i="14"/>
  <c r="Q902" i="14"/>
  <c r="H1220" i="11" l="1"/>
  <c r="H903" i="14" l="1"/>
  <c r="G1192" i="12" l="1"/>
  <c r="Z17" i="13"/>
  <c r="L903" i="14"/>
  <c r="G903" i="14"/>
  <c r="F903" i="14"/>
  <c r="D903" i="14"/>
  <c r="H1221" i="11" l="1"/>
  <c r="C903" i="14"/>
  <c r="E1217" i="10"/>
  <c r="K122" i="23" l="1"/>
  <c r="G122" i="23"/>
  <c r="Q903" i="14"/>
  <c r="E903" i="14"/>
  <c r="I903" i="14"/>
  <c r="H122" i="23" l="1"/>
  <c r="M122" i="23"/>
  <c r="O903" i="14"/>
  <c r="D1217" i="10"/>
  <c r="J903" i="14"/>
  <c r="G1193" i="12" l="1"/>
  <c r="P903" i="14"/>
  <c r="L904" i="14"/>
  <c r="G904" i="14"/>
  <c r="F904" i="14"/>
  <c r="D904" i="14"/>
  <c r="D1218" i="10" l="1"/>
  <c r="J904" i="14"/>
  <c r="E1218" i="10"/>
  <c r="C904" i="14"/>
  <c r="I904" i="14"/>
  <c r="K123" i="23" l="1"/>
  <c r="G123" i="23"/>
  <c r="H904" i="14"/>
  <c r="E904" i="14"/>
  <c r="H123" i="23" l="1"/>
  <c r="M123" i="23"/>
  <c r="O904" i="14"/>
  <c r="P904" i="14"/>
  <c r="Q904" i="14"/>
  <c r="H1222" i="11" l="1"/>
  <c r="L905" i="14"/>
  <c r="G905" i="14"/>
  <c r="F905" i="14"/>
  <c r="D905" i="14"/>
  <c r="J905" i="14" l="1"/>
  <c r="D1219" i="10"/>
  <c r="I905" i="14"/>
  <c r="C905" i="14"/>
  <c r="E1219" i="10"/>
  <c r="K124" i="23" l="1"/>
  <c r="G124" i="23"/>
  <c r="E905" i="14"/>
  <c r="H124" i="23" l="1"/>
  <c r="M124" i="23"/>
  <c r="G1194" i="12"/>
  <c r="Z19" i="13"/>
  <c r="H905" i="14"/>
  <c r="Q905" i="14" l="1"/>
  <c r="P905" i="14"/>
  <c r="O905" i="14"/>
  <c r="H1223" i="11" l="1"/>
  <c r="L906" i="14" l="1"/>
  <c r="G906" i="14"/>
  <c r="F906" i="14"/>
  <c r="D906" i="14"/>
  <c r="I906" i="14" l="1"/>
  <c r="E1220" i="10"/>
  <c r="C906" i="14"/>
  <c r="K125" i="23" l="1"/>
  <c r="G125" i="23"/>
  <c r="E906" i="14"/>
  <c r="H125" i="23" l="1"/>
  <c r="M125" i="23"/>
  <c r="D1220" i="10"/>
  <c r="J906" i="14"/>
  <c r="H906" i="14"/>
  <c r="H1224" i="11" l="1"/>
  <c r="O906" i="14"/>
  <c r="Q906" i="14"/>
  <c r="P906" i="14"/>
  <c r="G1195" i="12" l="1"/>
  <c r="G1196" i="12"/>
  <c r="Z20" i="13"/>
  <c r="Z21" i="13"/>
  <c r="L907" i="14" l="1"/>
  <c r="G907" i="14"/>
  <c r="F907" i="14"/>
  <c r="D907" i="14"/>
  <c r="C907" i="14" l="1"/>
  <c r="E1221" i="10"/>
  <c r="K126" i="23" l="1"/>
  <c r="G126" i="23"/>
  <c r="H907" i="14"/>
  <c r="I907" i="14"/>
  <c r="E907" i="14"/>
  <c r="H126" i="23" l="1"/>
  <c r="M126" i="23"/>
  <c r="D1221" i="10"/>
  <c r="J907" i="14"/>
  <c r="Q907" i="14"/>
  <c r="O907" i="14"/>
  <c r="G1197" i="12" l="1"/>
  <c r="Z22" i="13"/>
  <c r="P907" i="14"/>
  <c r="H1225" i="11" l="1"/>
  <c r="L908" i="14" l="1"/>
  <c r="G908" i="14"/>
  <c r="F908" i="14"/>
  <c r="D908" i="14"/>
  <c r="E1222" i="10" l="1"/>
  <c r="C908" i="14"/>
  <c r="I908" i="14"/>
  <c r="K127" i="23" l="1"/>
  <c r="G127" i="23"/>
  <c r="E908" i="14"/>
  <c r="H127" i="23" l="1"/>
  <c r="M127" i="23"/>
  <c r="D1222" i="10"/>
  <c r="J908" i="14"/>
  <c r="H908" i="14"/>
  <c r="Q908" i="14" l="1"/>
  <c r="P908" i="14"/>
  <c r="O908" i="14"/>
  <c r="H1226" i="11" l="1"/>
  <c r="G1198" i="12"/>
  <c r="Z23" i="13"/>
  <c r="L909" i="14" l="1"/>
  <c r="G909" i="14"/>
  <c r="F909" i="14"/>
  <c r="D909" i="14"/>
  <c r="E1223" i="10" l="1"/>
  <c r="C909" i="14"/>
  <c r="I909" i="14"/>
  <c r="K128" i="23" l="1"/>
  <c r="G128" i="23"/>
  <c r="D1223" i="10"/>
  <c r="J909" i="14"/>
  <c r="E909" i="14"/>
  <c r="M128" i="23" l="1"/>
  <c r="H128" i="23"/>
  <c r="H909" i="14"/>
  <c r="G1199" i="12" l="1"/>
  <c r="Z24" i="13"/>
  <c r="Q909" i="14"/>
  <c r="O909" i="14"/>
  <c r="P909" i="14"/>
  <c r="H1227" i="11" l="1"/>
  <c r="L910" i="14" l="1"/>
  <c r="G910" i="14"/>
  <c r="F910" i="14"/>
  <c r="D910" i="14"/>
  <c r="E1224" i="10" l="1"/>
  <c r="C910" i="14"/>
  <c r="I910" i="14"/>
  <c r="K129" i="23" l="1"/>
  <c r="G129" i="23"/>
  <c r="H910" i="14"/>
  <c r="E910" i="14"/>
  <c r="M129" i="23" l="1"/>
  <c r="H129" i="23"/>
  <c r="J910" i="14"/>
  <c r="D1224" i="10"/>
  <c r="Q910" i="14"/>
  <c r="O910" i="14"/>
  <c r="G1200" i="12" l="1"/>
  <c r="P910" i="14"/>
  <c r="Z25" i="13"/>
  <c r="H1228" i="11" l="1"/>
  <c r="H1229" i="11"/>
  <c r="L912" i="14" l="1"/>
  <c r="G912" i="14"/>
  <c r="F912" i="14"/>
  <c r="D912" i="14"/>
  <c r="C912" i="14" l="1"/>
  <c r="E1226" i="10"/>
  <c r="K131" i="23" l="1"/>
  <c r="G131" i="23"/>
  <c r="E912" i="14"/>
  <c r="I912" i="14"/>
  <c r="H131" i="23" l="1"/>
  <c r="M131" i="23"/>
  <c r="G1201" i="12"/>
  <c r="Z26" i="13"/>
  <c r="D1226" i="10"/>
  <c r="J912" i="14"/>
  <c r="H912" i="14"/>
  <c r="G1202" i="12" l="1"/>
  <c r="Z27" i="13"/>
  <c r="O912" i="14"/>
  <c r="P912" i="14"/>
  <c r="Q912" i="14"/>
  <c r="H1230" i="11" l="1"/>
  <c r="L913" i="14" l="1"/>
  <c r="G913" i="14"/>
  <c r="F913" i="14"/>
  <c r="D913" i="14"/>
  <c r="E1227" i="10" l="1"/>
  <c r="C913" i="14"/>
  <c r="I913" i="14"/>
  <c r="K132" i="23" l="1"/>
  <c r="G132" i="23"/>
  <c r="J913" i="14"/>
  <c r="D1227" i="10"/>
  <c r="E913" i="14"/>
  <c r="H132" i="23" l="1"/>
  <c r="M132" i="23"/>
  <c r="H913" i="14"/>
  <c r="G1203" i="12" l="1"/>
  <c r="Z28" i="13"/>
  <c r="Q913" i="14"/>
  <c r="P913" i="14"/>
  <c r="O913" i="14"/>
  <c r="H1231" i="11" l="1"/>
  <c r="L914" i="14" l="1"/>
  <c r="G914" i="14"/>
  <c r="F914" i="14"/>
  <c r="D914" i="14"/>
  <c r="E1228" i="10" l="1"/>
  <c r="C914" i="14"/>
  <c r="I914" i="14"/>
  <c r="K133" i="23" l="1"/>
  <c r="G133" i="23"/>
  <c r="D1228" i="10"/>
  <c r="J914" i="14"/>
  <c r="E914" i="14"/>
  <c r="H133" i="23" l="1"/>
  <c r="M133" i="23"/>
  <c r="H914" i="14"/>
  <c r="G1204" i="12" l="1"/>
  <c r="Z29" i="13"/>
  <c r="P914" i="14"/>
  <c r="O914" i="14"/>
  <c r="Q914" i="14"/>
  <c r="H1232" i="11" l="1"/>
  <c r="L915" i="14" l="1"/>
  <c r="G915" i="14"/>
  <c r="F915" i="14"/>
  <c r="D915" i="14"/>
  <c r="E1229" i="10" l="1"/>
  <c r="C915" i="14"/>
  <c r="I915" i="14"/>
  <c r="K134" i="23" l="1"/>
  <c r="G134" i="23"/>
  <c r="J915" i="14"/>
  <c r="D1229" i="10"/>
  <c r="H915" i="14"/>
  <c r="E915" i="14"/>
  <c r="H134" i="23" l="1"/>
  <c r="M134" i="23"/>
  <c r="O915" i="14"/>
  <c r="P915" i="14"/>
  <c r="Q915" i="14"/>
  <c r="G1205" i="12" l="1"/>
  <c r="Z30" i="13"/>
  <c r="H1234" i="11" l="1"/>
  <c r="H1235" i="11"/>
  <c r="H1236" i="11"/>
  <c r="H1233" i="11"/>
  <c r="L919" i="14"/>
  <c r="G919" i="14"/>
  <c r="F919" i="14"/>
  <c r="D919" i="14"/>
  <c r="D1233" i="10" l="1"/>
  <c r="J919" i="14"/>
  <c r="C919" i="14"/>
  <c r="E1233" i="10"/>
  <c r="I919" i="14"/>
  <c r="K138" i="23" l="1"/>
  <c r="G138" i="23"/>
  <c r="E919" i="14"/>
  <c r="H138" i="23" l="1"/>
  <c r="M138" i="23"/>
  <c r="H919" i="14"/>
  <c r="G1206" i="12" l="1"/>
  <c r="G1208" i="12"/>
  <c r="G1207" i="12"/>
  <c r="G1209" i="12"/>
  <c r="Z32" i="13"/>
  <c r="Z33" i="13"/>
  <c r="Z31" i="13"/>
  <c r="Z34" i="13"/>
  <c r="P919" i="14"/>
  <c r="Q919" i="14"/>
  <c r="O919" i="14"/>
  <c r="H1237" i="11" l="1"/>
  <c r="L920" i="14" l="1"/>
  <c r="D920" i="14" l="1"/>
  <c r="E1234" i="10"/>
  <c r="C920" i="14"/>
  <c r="G920" i="14"/>
  <c r="F920" i="14"/>
  <c r="K139" i="23" l="1"/>
  <c r="D1234" i="10"/>
  <c r="J920" i="14"/>
  <c r="I920" i="14"/>
  <c r="E920" i="14"/>
  <c r="M139" i="23" l="1"/>
  <c r="H920" i="14"/>
  <c r="G1210" i="12" l="1"/>
  <c r="Z35" i="13"/>
  <c r="Q920" i="14"/>
  <c r="P920" i="14"/>
  <c r="O920" i="14"/>
  <c r="H1238" i="11" l="1"/>
  <c r="L921" i="14" l="1"/>
  <c r="D921" i="14" l="1"/>
  <c r="E1235" i="10"/>
  <c r="C921" i="14"/>
  <c r="G921" i="14"/>
  <c r="F921" i="14"/>
  <c r="K140" i="23" l="1"/>
  <c r="D1235" i="10"/>
  <c r="J921" i="14"/>
  <c r="I921" i="14"/>
  <c r="H921" i="14"/>
  <c r="E921" i="14"/>
  <c r="M140" i="23" l="1"/>
  <c r="O921" i="14"/>
  <c r="Q921" i="14"/>
  <c r="P921" i="14"/>
  <c r="G1211" i="12" l="1"/>
  <c r="Z36" i="13"/>
  <c r="H1240" i="11" l="1"/>
  <c r="H1239" i="11"/>
  <c r="L923" i="14"/>
  <c r="G923" i="14"/>
  <c r="F923" i="14"/>
  <c r="I940" i="14"/>
  <c r="D923" i="14"/>
  <c r="O940" i="14" l="1"/>
  <c r="E1237" i="10"/>
  <c r="C923" i="14"/>
  <c r="I923" i="14"/>
  <c r="K142" i="23" l="1"/>
  <c r="D1237" i="10"/>
  <c r="J923" i="14"/>
  <c r="E923" i="14"/>
  <c r="M142" i="23" l="1"/>
  <c r="D1254" i="10"/>
  <c r="J940" i="14"/>
  <c r="H923" i="14"/>
  <c r="G1212" i="12" l="1"/>
  <c r="G1213" i="12"/>
  <c r="P940" i="14"/>
  <c r="H1241" i="11"/>
  <c r="Z38" i="13"/>
  <c r="Z37" i="13"/>
  <c r="Q923" i="14"/>
  <c r="P923" i="14"/>
  <c r="O923" i="14"/>
  <c r="L924" i="14" l="1"/>
  <c r="G924" i="14"/>
  <c r="F924" i="14"/>
  <c r="D924" i="14"/>
  <c r="C924" i="14" l="1"/>
  <c r="E1238" i="10"/>
  <c r="K924" i="14"/>
  <c r="M924" i="14"/>
  <c r="G143" i="23" l="1"/>
  <c r="K143" i="23"/>
  <c r="D1238" i="10"/>
  <c r="J924" i="14"/>
  <c r="I924" i="14"/>
  <c r="E924" i="14"/>
  <c r="M143" i="23" l="1"/>
  <c r="H143" i="23"/>
  <c r="H924" i="14"/>
  <c r="G1214" i="12" l="1"/>
  <c r="H1242" i="11"/>
  <c r="Z39" i="13"/>
  <c r="P924" i="14"/>
  <c r="Q924" i="14"/>
  <c r="O924" i="14"/>
  <c r="L925" i="14" l="1"/>
  <c r="G925" i="14"/>
  <c r="F925" i="14"/>
  <c r="D925" i="14"/>
  <c r="E1239" i="10" l="1"/>
  <c r="C925" i="14"/>
  <c r="K925" i="14"/>
  <c r="M925" i="14"/>
  <c r="G144" i="23" l="1"/>
  <c r="K144" i="23"/>
  <c r="D1239" i="10"/>
  <c r="J925" i="14"/>
  <c r="E925" i="14"/>
  <c r="I925" i="14"/>
  <c r="M144" i="23" l="1"/>
  <c r="H144" i="23"/>
  <c r="H925" i="14"/>
  <c r="G1215" i="12" l="1"/>
  <c r="H1243" i="11"/>
  <c r="Z40" i="13"/>
  <c r="P925" i="14"/>
  <c r="Q925" i="14"/>
  <c r="O925" i="14"/>
  <c r="L926" i="14" l="1"/>
  <c r="G926" i="14"/>
  <c r="F926" i="14"/>
  <c r="D926" i="14"/>
  <c r="K926" i="14" l="1"/>
  <c r="M926" i="14"/>
  <c r="G145" i="23" l="1"/>
  <c r="K145" i="23"/>
  <c r="E926" i="14"/>
  <c r="M145" i="23" l="1"/>
  <c r="H145" i="23"/>
  <c r="H926" i="14"/>
  <c r="G1216" i="12" l="1"/>
  <c r="Z41" i="13"/>
  <c r="H1244" i="11"/>
  <c r="P926" i="14"/>
  <c r="Q926" i="14"/>
  <c r="O926" i="14"/>
  <c r="L927" i="14" l="1"/>
  <c r="G927" i="14"/>
  <c r="F927" i="14"/>
  <c r="D927" i="14"/>
  <c r="K927" i="14" l="1"/>
  <c r="M927" i="14"/>
  <c r="G146" i="23" l="1"/>
  <c r="M146" i="23"/>
  <c r="E927" i="14"/>
  <c r="H146" i="23" l="1"/>
  <c r="H927" i="14"/>
  <c r="G1217" i="12" l="1"/>
  <c r="Z42" i="13"/>
  <c r="H1245" i="11"/>
  <c r="O927" i="14"/>
  <c r="Q927" i="14"/>
  <c r="P927" i="14"/>
  <c r="L928" i="14" l="1"/>
  <c r="D928" i="14"/>
  <c r="C928" i="14" l="1"/>
  <c r="E1242" i="10"/>
  <c r="K928" i="14"/>
  <c r="M928" i="14"/>
  <c r="G147" i="23" l="1"/>
  <c r="K147" i="23"/>
  <c r="I928" i="14"/>
  <c r="E928" i="14"/>
  <c r="H147" i="23" l="1"/>
  <c r="M147" i="23"/>
  <c r="H1246" i="11"/>
  <c r="H1247" i="11"/>
  <c r="D1242" i="10"/>
  <c r="J928" i="14"/>
  <c r="H928" i="14"/>
  <c r="Z43" i="13" l="1"/>
  <c r="G1218" i="12"/>
  <c r="F930" i="14" l="1"/>
  <c r="L930" i="14" l="1"/>
  <c r="G930" i="14"/>
  <c r="D930" i="14"/>
  <c r="Z44" i="13" l="1"/>
  <c r="G1219" i="12"/>
  <c r="E1244" i="10"/>
  <c r="B27" i="17" s="1"/>
  <c r="C27" i="17" s="1"/>
  <c r="C930" i="14"/>
  <c r="G928" i="14"/>
  <c r="F928" i="14"/>
  <c r="G929" i="14"/>
  <c r="F929" i="14"/>
  <c r="K930" i="14"/>
  <c r="M930" i="14"/>
  <c r="I930" i="14"/>
  <c r="Q929" i="14" l="1"/>
  <c r="Q928" i="14"/>
  <c r="G149" i="23"/>
  <c r="K149" i="23"/>
  <c r="D1244" i="10"/>
  <c r="J930" i="14"/>
  <c r="P928" i="14"/>
  <c r="O928" i="14"/>
  <c r="O929" i="14"/>
  <c r="P929" i="14"/>
  <c r="E930" i="14"/>
  <c r="M149" i="23" l="1"/>
  <c r="H149" i="23"/>
  <c r="H1248" i="11"/>
  <c r="H1249" i="11"/>
  <c r="H1250" i="11"/>
  <c r="H1251" i="11"/>
  <c r="H1252" i="11"/>
  <c r="H1255" i="11"/>
  <c r="H1253" i="11"/>
  <c r="H1254" i="11"/>
  <c r="H1256" i="11"/>
  <c r="H1257" i="11"/>
  <c r="H930" i="14"/>
  <c r="G1220" i="12" l="1"/>
  <c r="Z45" i="13"/>
  <c r="O930" i="14"/>
  <c r="Q930" i="14"/>
  <c r="P930" i="14"/>
  <c r="H954" i="14" l="1"/>
  <c r="E1255" i="10" l="1"/>
  <c r="C941" i="14"/>
  <c r="K160" i="23" l="1"/>
  <c r="M160" i="23" s="1"/>
  <c r="G1224" i="12"/>
  <c r="Z49" i="13"/>
  <c r="Z48" i="13"/>
  <c r="G1223" i="12"/>
  <c r="Z53" i="13"/>
  <c r="G1228" i="12"/>
  <c r="Z54" i="13"/>
  <c r="G1229" i="12"/>
  <c r="Z50" i="13"/>
  <c r="G1225" i="12"/>
  <c r="G1222" i="12"/>
  <c r="Z47" i="13"/>
  <c r="Z46" i="13"/>
  <c r="G1221" i="12"/>
  <c r="G1227" i="12"/>
  <c r="Z52" i="13"/>
  <c r="Z51" i="13"/>
  <c r="G1226" i="12"/>
  <c r="Z55" i="13"/>
  <c r="G1230" i="12"/>
  <c r="F982" i="14" l="1"/>
  <c r="G1231" i="12" l="1"/>
  <c r="D942" i="14"/>
  <c r="E1256" i="10" l="1"/>
  <c r="C942" i="14"/>
  <c r="K161" i="23" l="1"/>
  <c r="M161" i="23" s="1"/>
  <c r="L953" i="14" l="1"/>
  <c r="G1232" i="12" l="1"/>
  <c r="K953" i="14"/>
  <c r="M953" i="14" l="1"/>
  <c r="G172" i="23" l="1"/>
  <c r="H172" i="23" l="1"/>
  <c r="E1264" i="10"/>
  <c r="C950" i="14"/>
  <c r="K169" i="23" l="1"/>
  <c r="M169" i="23" s="1"/>
  <c r="F941" i="14" l="1"/>
  <c r="G941" i="14"/>
  <c r="L947" i="14"/>
  <c r="K947" i="14"/>
  <c r="L941" i="14"/>
  <c r="G992" i="14"/>
  <c r="F992" i="14"/>
  <c r="K984" i="14"/>
  <c r="L989" i="14"/>
  <c r="L992" i="14"/>
  <c r="L991" i="14"/>
  <c r="K991" i="14"/>
  <c r="K990" i="14"/>
  <c r="L990" i="14"/>
  <c r="L988" i="14"/>
  <c r="L986" i="14"/>
  <c r="K986" i="14"/>
  <c r="L985" i="14"/>
  <c r="L984" i="14"/>
  <c r="L983" i="14"/>
  <c r="K983" i="14"/>
  <c r="L982" i="14"/>
  <c r="K982" i="14"/>
  <c r="L981" i="14"/>
  <c r="K981" i="14"/>
  <c r="L980" i="14"/>
  <c r="K980" i="14"/>
  <c r="L979" i="14"/>
  <c r="K979" i="14"/>
  <c r="L978" i="14"/>
  <c r="K978" i="14"/>
  <c r="L977" i="14"/>
  <c r="K977" i="14"/>
  <c r="L976" i="14"/>
  <c r="K976" i="14"/>
  <c r="L975" i="14"/>
  <c r="K975" i="14"/>
  <c r="L974" i="14"/>
  <c r="K974" i="14"/>
  <c r="L973" i="14"/>
  <c r="K973" i="14"/>
  <c r="L972" i="14"/>
  <c r="K972" i="14"/>
  <c r="L971" i="14"/>
  <c r="K971" i="14"/>
  <c r="L970" i="14"/>
  <c r="K970" i="14"/>
  <c r="L969" i="14"/>
  <c r="K969" i="14"/>
  <c r="L968" i="14"/>
  <c r="K968" i="14"/>
  <c r="L967" i="14"/>
  <c r="K967" i="14"/>
  <c r="L966" i="14"/>
  <c r="K966" i="14"/>
  <c r="L965" i="14"/>
  <c r="K965" i="14"/>
  <c r="L964" i="14"/>
  <c r="L963" i="14"/>
  <c r="L962" i="14"/>
  <c r="K962" i="14"/>
  <c r="L961" i="14"/>
  <c r="K961" i="14"/>
  <c r="L960" i="14"/>
  <c r="L959" i="14"/>
  <c r="L958" i="14"/>
  <c r="K958" i="14"/>
  <c r="L957" i="14"/>
  <c r="K957" i="14"/>
  <c r="L956" i="14"/>
  <c r="L955" i="14"/>
  <c r="L954" i="14"/>
  <c r="K954" i="14"/>
  <c r="L952" i="14"/>
  <c r="K952" i="14"/>
  <c r="L951" i="14"/>
  <c r="L950" i="14"/>
  <c r="L949" i="14"/>
  <c r="K949" i="14"/>
  <c r="L948" i="14"/>
  <c r="K948" i="14"/>
  <c r="G991" i="14"/>
  <c r="G990" i="14"/>
  <c r="G989" i="14"/>
  <c r="G988" i="14"/>
  <c r="G986" i="14"/>
  <c r="G985" i="14"/>
  <c r="G981" i="14"/>
  <c r="G980" i="14"/>
  <c r="G972" i="14"/>
  <c r="G967" i="14"/>
  <c r="G966" i="14"/>
  <c r="G951" i="14"/>
  <c r="F991" i="14"/>
  <c r="F990" i="14"/>
  <c r="F989" i="14"/>
  <c r="F988" i="14"/>
  <c r="F966" i="14"/>
  <c r="F967" i="14"/>
  <c r="F972" i="14"/>
  <c r="F980" i="14"/>
  <c r="F981" i="14"/>
  <c r="F985" i="14"/>
  <c r="F986" i="14"/>
  <c r="L942" i="14"/>
  <c r="K943" i="14"/>
  <c r="L943" i="14"/>
  <c r="K944" i="14"/>
  <c r="L944" i="14"/>
  <c r="K945" i="14"/>
  <c r="L945" i="14"/>
  <c r="K946" i="14"/>
  <c r="L946" i="14"/>
  <c r="F951" i="14"/>
  <c r="G1240" i="12" l="1"/>
  <c r="D988" i="14"/>
  <c r="D982" i="14"/>
  <c r="D981" i="14"/>
  <c r="D980" i="14"/>
  <c r="D979" i="14"/>
  <c r="E1292" i="10"/>
  <c r="C978" i="14"/>
  <c r="E1291" i="10"/>
  <c r="C977" i="14"/>
  <c r="D967" i="14"/>
  <c r="E1269" i="10"/>
  <c r="C955" i="14"/>
  <c r="E1268" i="10"/>
  <c r="C954" i="14"/>
  <c r="D953" i="14"/>
  <c r="D952" i="14"/>
  <c r="D949" i="14"/>
  <c r="E1262" i="10"/>
  <c r="C948" i="14"/>
  <c r="D946" i="14"/>
  <c r="F947" i="14"/>
  <c r="F983" i="14"/>
  <c r="F974" i="14"/>
  <c r="F956" i="14"/>
  <c r="G942" i="14"/>
  <c r="G950" i="14"/>
  <c r="G958" i="14"/>
  <c r="G973" i="14"/>
  <c r="M988" i="14"/>
  <c r="K988" i="14"/>
  <c r="M992" i="14"/>
  <c r="K992" i="14"/>
  <c r="M941" i="14"/>
  <c r="K941" i="14"/>
  <c r="D992" i="14"/>
  <c r="C988" i="14"/>
  <c r="D984" i="14"/>
  <c r="D983" i="14"/>
  <c r="E1296" i="10"/>
  <c r="C982" i="14"/>
  <c r="C981" i="14"/>
  <c r="E1294" i="10"/>
  <c r="C980" i="14"/>
  <c r="E1293" i="10"/>
  <c r="C979" i="14"/>
  <c r="E1281" i="10"/>
  <c r="C967" i="14"/>
  <c r="D957" i="14"/>
  <c r="D956" i="14"/>
  <c r="E1267" i="10"/>
  <c r="C953" i="14"/>
  <c r="E1266" i="10"/>
  <c r="C952" i="14"/>
  <c r="D951" i="14"/>
  <c r="D950" i="14"/>
  <c r="E1263" i="10"/>
  <c r="C949" i="14"/>
  <c r="E1260" i="10"/>
  <c r="C946" i="14"/>
  <c r="D945" i="14"/>
  <c r="F943" i="14"/>
  <c r="F952" i="14"/>
  <c r="F973" i="14"/>
  <c r="F965" i="14"/>
  <c r="F957" i="14"/>
  <c r="G943" i="14"/>
  <c r="G959" i="14"/>
  <c r="G974" i="14"/>
  <c r="G982" i="14"/>
  <c r="K950" i="14"/>
  <c r="K955" i="14"/>
  <c r="K959" i="14"/>
  <c r="K963" i="14"/>
  <c r="F945" i="14"/>
  <c r="E1306" i="10"/>
  <c r="C992" i="14"/>
  <c r="D989" i="14"/>
  <c r="D985" i="14"/>
  <c r="E1298" i="10"/>
  <c r="C984" i="14"/>
  <c r="E1297" i="10"/>
  <c r="C983" i="14"/>
  <c r="D969" i="14"/>
  <c r="D968" i="14"/>
  <c r="E1271" i="10"/>
  <c r="C957" i="14"/>
  <c r="E1270" i="10"/>
  <c r="C956" i="14"/>
  <c r="E1265" i="10"/>
  <c r="C951" i="14"/>
  <c r="E1259" i="10"/>
  <c r="C945" i="14"/>
  <c r="K942" i="14"/>
  <c r="F953" i="14"/>
  <c r="F964" i="14"/>
  <c r="F958" i="14"/>
  <c r="G944" i="14"/>
  <c r="G952" i="14"/>
  <c r="G960" i="14"/>
  <c r="G968" i="14"/>
  <c r="G975" i="14"/>
  <c r="G983" i="14"/>
  <c r="D990" i="14"/>
  <c r="E1303" i="10"/>
  <c r="C989" i="14"/>
  <c r="E1299" i="10"/>
  <c r="C985" i="14"/>
  <c r="D973" i="14"/>
  <c r="D972" i="14"/>
  <c r="D971" i="14"/>
  <c r="D970" i="14"/>
  <c r="E1283" i="10"/>
  <c r="C969" i="14"/>
  <c r="E1282" i="10"/>
  <c r="C968" i="14"/>
  <c r="D960" i="14"/>
  <c r="D959" i="14"/>
  <c r="D958" i="14"/>
  <c r="D944" i="14"/>
  <c r="F942" i="14"/>
  <c r="D941" i="14"/>
  <c r="F954" i="14"/>
  <c r="F979" i="14"/>
  <c r="F971" i="14"/>
  <c r="F963" i="14"/>
  <c r="G945" i="14"/>
  <c r="G953" i="14"/>
  <c r="G961" i="14"/>
  <c r="G969" i="14"/>
  <c r="G976" i="14"/>
  <c r="G984" i="14"/>
  <c r="M951" i="14"/>
  <c r="K951" i="14"/>
  <c r="K956" i="14"/>
  <c r="K960" i="14"/>
  <c r="K964" i="14"/>
  <c r="E1304" i="10"/>
  <c r="C990" i="14"/>
  <c r="D986" i="14"/>
  <c r="D974" i="14"/>
  <c r="E1287" i="10"/>
  <c r="C973" i="14"/>
  <c r="E1286" i="10"/>
  <c r="C972" i="14"/>
  <c r="E1285" i="10"/>
  <c r="C971" i="14"/>
  <c r="E1284" i="10"/>
  <c r="C970" i="14"/>
  <c r="D961" i="14"/>
  <c r="E1274" i="10"/>
  <c r="C960" i="14"/>
  <c r="E1273" i="10"/>
  <c r="C959" i="14"/>
  <c r="E1272" i="10"/>
  <c r="C958" i="14"/>
  <c r="F950" i="14"/>
  <c r="F949" i="14"/>
  <c r="F948" i="14"/>
  <c r="F946" i="14"/>
  <c r="E1258" i="10"/>
  <c r="C944" i="14"/>
  <c r="F955" i="14"/>
  <c r="F978" i="14"/>
  <c r="F970" i="14"/>
  <c r="F962" i="14"/>
  <c r="G946" i="14"/>
  <c r="G954" i="14"/>
  <c r="G962" i="14"/>
  <c r="G970" i="14"/>
  <c r="G977" i="14"/>
  <c r="M985" i="14"/>
  <c r="K985" i="14"/>
  <c r="M989" i="14"/>
  <c r="K989" i="14"/>
  <c r="E1300" i="10"/>
  <c r="C986" i="14"/>
  <c r="D975" i="14"/>
  <c r="E1288" i="10"/>
  <c r="C974" i="14"/>
  <c r="E1275" i="10"/>
  <c r="C961" i="14"/>
  <c r="D943" i="14"/>
  <c r="F977" i="14"/>
  <c r="F969" i="14"/>
  <c r="F961" i="14"/>
  <c r="G947" i="14"/>
  <c r="G955" i="14"/>
  <c r="G963" i="14"/>
  <c r="G971" i="14"/>
  <c r="G978" i="14"/>
  <c r="D991" i="14"/>
  <c r="D976" i="14"/>
  <c r="E1289" i="10"/>
  <c r="C975" i="14"/>
  <c r="D966" i="14"/>
  <c r="D965" i="14"/>
  <c r="D964" i="14"/>
  <c r="D963" i="14"/>
  <c r="D962" i="14"/>
  <c r="D947" i="14"/>
  <c r="E1257" i="10"/>
  <c r="C943" i="14"/>
  <c r="F976" i="14"/>
  <c r="F968" i="14"/>
  <c r="F960" i="14"/>
  <c r="G948" i="14"/>
  <c r="G956" i="14"/>
  <c r="G964" i="14"/>
  <c r="G979" i="14"/>
  <c r="E1305" i="10"/>
  <c r="C991" i="14"/>
  <c r="D978" i="14"/>
  <c r="D977" i="14"/>
  <c r="E1290" i="10"/>
  <c r="C976" i="14"/>
  <c r="E1280" i="10"/>
  <c r="C966" i="14"/>
  <c r="E1279" i="10"/>
  <c r="C965" i="14"/>
  <c r="E1278" i="10"/>
  <c r="C964" i="14"/>
  <c r="E1277" i="10"/>
  <c r="C963" i="14"/>
  <c r="E1276" i="10"/>
  <c r="C962" i="14"/>
  <c r="D955" i="14"/>
  <c r="D954" i="14"/>
  <c r="D948" i="14"/>
  <c r="E1261" i="10"/>
  <c r="C947" i="14"/>
  <c r="F944" i="14"/>
  <c r="F984" i="14"/>
  <c r="F975" i="14"/>
  <c r="F959" i="14"/>
  <c r="G949" i="14"/>
  <c r="G957" i="14"/>
  <c r="G965" i="14"/>
  <c r="I992" i="14"/>
  <c r="I990" i="14"/>
  <c r="M986" i="14"/>
  <c r="M972" i="14"/>
  <c r="M990" i="14"/>
  <c r="M966" i="14"/>
  <c r="I967" i="14"/>
  <c r="K180" i="23" l="1"/>
  <c r="K171" i="23"/>
  <c r="M171" i="23" s="1"/>
  <c r="K198" i="23"/>
  <c r="M198" i="23" s="1"/>
  <c r="K173" i="23"/>
  <c r="M173" i="23" s="1"/>
  <c r="K183" i="23"/>
  <c r="M183" i="23" s="1"/>
  <c r="O967" i="14"/>
  <c r="K189" i="23"/>
  <c r="M189" i="23" s="1"/>
  <c r="K164" i="23"/>
  <c r="M164" i="23" s="1"/>
  <c r="K211" i="23"/>
  <c r="M211" i="23" s="1"/>
  <c r="K207" i="23"/>
  <c r="M207" i="23" s="1"/>
  <c r="K172" i="23"/>
  <c r="M172" i="23" s="1"/>
  <c r="K162" i="23"/>
  <c r="M162" i="23" s="1"/>
  <c r="K194" i="23"/>
  <c r="M194" i="23" s="1"/>
  <c r="K190" i="23"/>
  <c r="M190" i="23" s="1"/>
  <c r="K209" i="23"/>
  <c r="M209" i="23" s="1"/>
  <c r="K170" i="23"/>
  <c r="M170" i="23" s="1"/>
  <c r="K202" i="23"/>
  <c r="M202" i="23" s="1"/>
  <c r="K167" i="23"/>
  <c r="M167" i="23" s="1"/>
  <c r="K187" i="23"/>
  <c r="M187" i="23" s="1"/>
  <c r="K165" i="23"/>
  <c r="M165" i="23" s="1"/>
  <c r="K199" i="23"/>
  <c r="M199" i="23" s="1"/>
  <c r="K174" i="23"/>
  <c r="M174" i="23" s="1"/>
  <c r="K181" i="23"/>
  <c r="M181" i="23" s="1"/>
  <c r="K185" i="23"/>
  <c r="M185" i="23" s="1"/>
  <c r="K163" i="23"/>
  <c r="M163" i="23" s="1"/>
  <c r="K178" i="23"/>
  <c r="M178" i="23" s="1"/>
  <c r="K188" i="23"/>
  <c r="M188" i="23" s="1"/>
  <c r="K208" i="23"/>
  <c r="M208" i="23" s="1"/>
  <c r="K168" i="23"/>
  <c r="M168" i="23" s="1"/>
  <c r="K200" i="23"/>
  <c r="M200" i="23" s="1"/>
  <c r="K184" i="23"/>
  <c r="M184" i="23" s="1"/>
  <c r="K204" i="23"/>
  <c r="M204" i="23" s="1"/>
  <c r="K205" i="23"/>
  <c r="M205" i="23" s="1"/>
  <c r="K191" i="23"/>
  <c r="M191" i="23" s="1"/>
  <c r="K175" i="23"/>
  <c r="M175" i="23" s="1"/>
  <c r="K203" i="23"/>
  <c r="M203" i="23" s="1"/>
  <c r="K201" i="23"/>
  <c r="M201" i="23" s="1"/>
  <c r="K196" i="23"/>
  <c r="M196" i="23" s="1"/>
  <c r="K210" i="23"/>
  <c r="M210" i="23" s="1"/>
  <c r="K193" i="23"/>
  <c r="M193" i="23" s="1"/>
  <c r="O990" i="14"/>
  <c r="K182" i="23"/>
  <c r="M182" i="23" s="1"/>
  <c r="K195" i="23"/>
  <c r="M195" i="23" s="1"/>
  <c r="K179" i="23"/>
  <c r="M179" i="23" s="1"/>
  <c r="K186" i="23"/>
  <c r="M186" i="23" s="1"/>
  <c r="K177" i="23"/>
  <c r="M177" i="23" s="1"/>
  <c r="O992" i="14"/>
  <c r="K166" i="23"/>
  <c r="M166" i="23" s="1"/>
  <c r="K192" i="23"/>
  <c r="M192" i="23" s="1"/>
  <c r="Q953" i="14"/>
  <c r="K176" i="23"/>
  <c r="M176" i="23" s="1"/>
  <c r="K197" i="23"/>
  <c r="M197" i="23" s="1"/>
  <c r="M180" i="23"/>
  <c r="D1303" i="10"/>
  <c r="J989" i="14"/>
  <c r="D1281" i="10"/>
  <c r="J967" i="14"/>
  <c r="I970" i="14"/>
  <c r="M976" i="14"/>
  <c r="M947" i="14"/>
  <c r="M970" i="14"/>
  <c r="M965" i="14"/>
  <c r="G191" i="23"/>
  <c r="Q972" i="14"/>
  <c r="M944" i="14"/>
  <c r="D1259" i="10"/>
  <c r="J945" i="14"/>
  <c r="G208" i="23"/>
  <c r="Q989" i="14"/>
  <c r="G170" i="23"/>
  <c r="Q951" i="14"/>
  <c r="I950" i="14"/>
  <c r="M977" i="14"/>
  <c r="M982" i="14"/>
  <c r="G185" i="23"/>
  <c r="Q966" i="14"/>
  <c r="M961" i="14"/>
  <c r="M946" i="14"/>
  <c r="G205" i="23"/>
  <c r="Q986" i="14"/>
  <c r="D1280" i="10"/>
  <c r="J966" i="14"/>
  <c r="D1296" i="10"/>
  <c r="J982" i="14"/>
  <c r="D1271" i="10"/>
  <c r="J957" i="14"/>
  <c r="M963" i="14"/>
  <c r="G211" i="23"/>
  <c r="Q992" i="14"/>
  <c r="D1266" i="10"/>
  <c r="J952" i="14"/>
  <c r="I975" i="14"/>
  <c r="M962" i="14"/>
  <c r="M957" i="14"/>
  <c r="G204" i="23"/>
  <c r="Q985" i="14"/>
  <c r="M964" i="14"/>
  <c r="I946" i="14"/>
  <c r="D1275" i="10"/>
  <c r="J961" i="14"/>
  <c r="I961" i="14"/>
  <c r="M958" i="14"/>
  <c r="M952" i="14"/>
  <c r="M968" i="14"/>
  <c r="M959" i="14"/>
  <c r="G207" i="23"/>
  <c r="Q988" i="14"/>
  <c r="I943" i="14"/>
  <c r="D1264" i="10"/>
  <c r="J950" i="14"/>
  <c r="D1284" i="10"/>
  <c r="J970" i="14"/>
  <c r="M978" i="14"/>
  <c r="M980" i="14"/>
  <c r="M983" i="14"/>
  <c r="M954" i="14"/>
  <c r="G209" i="23"/>
  <c r="Q990" i="14"/>
  <c r="M948" i="14"/>
  <c r="D1291" i="10"/>
  <c r="J977" i="14"/>
  <c r="M960" i="14"/>
  <c r="I960" i="14"/>
  <c r="M984" i="14"/>
  <c r="M949" i="14"/>
  <c r="M981" i="14"/>
  <c r="M945" i="14"/>
  <c r="M971" i="14"/>
  <c r="M955" i="14"/>
  <c r="I971" i="14"/>
  <c r="M973" i="14"/>
  <c r="M975" i="14"/>
  <c r="M967" i="14"/>
  <c r="M956" i="14"/>
  <c r="M942" i="14"/>
  <c r="M979" i="14"/>
  <c r="M974" i="14"/>
  <c r="G210" i="23"/>
  <c r="Q991" i="14"/>
  <c r="M969" i="14"/>
  <c r="M943" i="14"/>
  <c r="D1260" i="10"/>
  <c r="J946" i="14"/>
  <c r="M950" i="14"/>
  <c r="G160" i="23"/>
  <c r="Q941" i="14"/>
  <c r="I972" i="14"/>
  <c r="I951" i="14"/>
  <c r="I966" i="14"/>
  <c r="I985" i="14"/>
  <c r="I986" i="14"/>
  <c r="I941" i="14"/>
  <c r="I991" i="14"/>
  <c r="I989" i="14"/>
  <c r="I988" i="14"/>
  <c r="P946" i="14" l="1"/>
  <c r="O975" i="14"/>
  <c r="P945" i="14"/>
  <c r="P950" i="14"/>
  <c r="P957" i="14"/>
  <c r="O970" i="14"/>
  <c r="P977" i="14"/>
  <c r="O950" i="14"/>
  <c r="O988" i="14"/>
  <c r="O989" i="14"/>
  <c r="O961" i="14"/>
  <c r="P967" i="14"/>
  <c r="O966" i="14"/>
  <c r="O951" i="14"/>
  <c r="O972" i="14"/>
  <c r="O991" i="14"/>
  <c r="O941" i="14"/>
  <c r="O943" i="14"/>
  <c r="P961" i="14"/>
  <c r="P982" i="14"/>
  <c r="O971" i="14"/>
  <c r="O960" i="14"/>
  <c r="P952" i="14"/>
  <c r="O986" i="14"/>
  <c r="P989" i="14"/>
  <c r="P970" i="14"/>
  <c r="O985" i="14"/>
  <c r="Q973" i="14"/>
  <c r="O946" i="14"/>
  <c r="P966" i="14"/>
  <c r="H207" i="23"/>
  <c r="H160" i="23"/>
  <c r="H211" i="23"/>
  <c r="H170" i="23"/>
  <c r="H208" i="23"/>
  <c r="H210" i="23"/>
  <c r="H209" i="23"/>
  <c r="H204" i="23"/>
  <c r="H205" i="23"/>
  <c r="H185" i="23"/>
  <c r="I977" i="14"/>
  <c r="D1305" i="10"/>
  <c r="J991" i="14"/>
  <c r="D1276" i="10"/>
  <c r="J962" i="14"/>
  <c r="I948" i="14"/>
  <c r="I984" i="14"/>
  <c r="I963" i="14"/>
  <c r="D1283" i="10"/>
  <c r="J969" i="14"/>
  <c r="D1287" i="10"/>
  <c r="J973" i="14"/>
  <c r="D1279" i="10"/>
  <c r="J965" i="14"/>
  <c r="D1268" i="10"/>
  <c r="J954" i="14"/>
  <c r="G186" i="23"/>
  <c r="Q967" i="14"/>
  <c r="G168" i="23"/>
  <c r="Q949" i="14"/>
  <c r="G179" i="23"/>
  <c r="Q960" i="14"/>
  <c r="G181" i="23"/>
  <c r="Q962" i="14"/>
  <c r="G195" i="23"/>
  <c r="Q976" i="14"/>
  <c r="I952" i="14"/>
  <c r="D1267" i="10"/>
  <c r="J953" i="14"/>
  <c r="I976" i="14"/>
  <c r="I983" i="14"/>
  <c r="D1298" i="10"/>
  <c r="J984" i="14"/>
  <c r="I982" i="14"/>
  <c r="G202" i="23"/>
  <c r="Q983" i="14"/>
  <c r="G178" i="23"/>
  <c r="Q959" i="14"/>
  <c r="G201" i="23"/>
  <c r="Q982" i="14"/>
  <c r="G192" i="23"/>
  <c r="H191" i="23"/>
  <c r="I955" i="14"/>
  <c r="I964" i="14"/>
  <c r="D1282" i="10"/>
  <c r="J968" i="14"/>
  <c r="I942" i="14"/>
  <c r="D1262" i="10"/>
  <c r="J948" i="14"/>
  <c r="D1289" i="10"/>
  <c r="J975" i="14"/>
  <c r="D1290" i="10"/>
  <c r="J976" i="14"/>
  <c r="I954" i="14"/>
  <c r="G169" i="23"/>
  <c r="Q950" i="14"/>
  <c r="G194" i="23"/>
  <c r="Q975" i="14"/>
  <c r="G190" i="23"/>
  <c r="Q971" i="14"/>
  <c r="G203" i="23"/>
  <c r="Q984" i="14"/>
  <c r="G184" i="23"/>
  <c r="Q965" i="14"/>
  <c r="I953" i="14"/>
  <c r="D1304" i="10"/>
  <c r="J990" i="14"/>
  <c r="D1288" i="10"/>
  <c r="J974" i="14"/>
  <c r="D1277" i="10"/>
  <c r="J963" i="14"/>
  <c r="D1265" i="10"/>
  <c r="J951" i="14"/>
  <c r="I945" i="14"/>
  <c r="I949" i="14"/>
  <c r="G193" i="23"/>
  <c r="Q974" i="14"/>
  <c r="G161" i="23"/>
  <c r="Q942" i="14"/>
  <c r="G167" i="23"/>
  <c r="Q948" i="14"/>
  <c r="G199" i="23"/>
  <c r="Q980" i="14"/>
  <c r="G187" i="23"/>
  <c r="Q968" i="14"/>
  <c r="G182" i="23"/>
  <c r="Q963" i="14"/>
  <c r="G165" i="23"/>
  <c r="Q946" i="14"/>
  <c r="G196" i="23"/>
  <c r="Q977" i="14"/>
  <c r="D1257" i="10"/>
  <c r="J943" i="14"/>
  <c r="D1263" i="10"/>
  <c r="J949" i="14"/>
  <c r="I959" i="14"/>
  <c r="D1274" i="10"/>
  <c r="J960" i="14"/>
  <c r="D1278" i="10"/>
  <c r="J964" i="14"/>
  <c r="I947" i="14"/>
  <c r="I978" i="14"/>
  <c r="I980" i="14"/>
  <c r="D1293" i="10"/>
  <c r="J979" i="14"/>
  <c r="D1294" i="10"/>
  <c r="J980" i="14"/>
  <c r="I973" i="14"/>
  <c r="I968" i="14"/>
  <c r="I958" i="14"/>
  <c r="D1270" i="10"/>
  <c r="J956" i="14"/>
  <c r="D1299" i="10"/>
  <c r="J985" i="14"/>
  <c r="I944" i="14"/>
  <c r="D1261" i="10"/>
  <c r="J947" i="14"/>
  <c r="D1295" i="10"/>
  <c r="J981" i="14"/>
  <c r="G174" i="23"/>
  <c r="Q955" i="14"/>
  <c r="G164" i="23"/>
  <c r="Q945" i="14"/>
  <c r="G189" i="23"/>
  <c r="Q970" i="14"/>
  <c r="D1306" i="10"/>
  <c r="J992" i="14"/>
  <c r="D1297" i="10"/>
  <c r="J983" i="14"/>
  <c r="D1300" i="10"/>
  <c r="J986" i="14"/>
  <c r="D1272" i="10"/>
  <c r="J958" i="14"/>
  <c r="I962" i="14"/>
  <c r="D1286" i="10"/>
  <c r="J972" i="14"/>
  <c r="D1258" i="10"/>
  <c r="J944" i="14"/>
  <c r="I957" i="14"/>
  <c r="I974" i="14"/>
  <c r="G162" i="23"/>
  <c r="Q943" i="14"/>
  <c r="G198" i="23"/>
  <c r="Q979" i="14"/>
  <c r="G175" i="23"/>
  <c r="Q956" i="14"/>
  <c r="G197" i="23"/>
  <c r="Q978" i="14"/>
  <c r="G171" i="23"/>
  <c r="Q952" i="14"/>
  <c r="G180" i="23"/>
  <c r="Q961" i="14"/>
  <c r="D1292" i="10"/>
  <c r="J978" i="14"/>
  <c r="I981" i="14"/>
  <c r="I969" i="14"/>
  <c r="D1255" i="10"/>
  <c r="J941" i="14"/>
  <c r="J988" i="14"/>
  <c r="I956" i="14"/>
  <c r="G200" i="23"/>
  <c r="Q981" i="14"/>
  <c r="G183" i="23"/>
  <c r="Q964" i="14"/>
  <c r="G176" i="23"/>
  <c r="Q957" i="14"/>
  <c r="G163" i="23"/>
  <c r="Q944" i="14"/>
  <c r="G166" i="23"/>
  <c r="Q947" i="14"/>
  <c r="D1269" i="10"/>
  <c r="J955" i="14"/>
  <c r="D1273" i="10"/>
  <c r="J959" i="14"/>
  <c r="I979" i="14"/>
  <c r="I965" i="14"/>
  <c r="D1285" i="10"/>
  <c r="J971" i="14"/>
  <c r="G188" i="23"/>
  <c r="Q969" i="14"/>
  <c r="G173" i="23"/>
  <c r="Q954" i="14"/>
  <c r="G177" i="23"/>
  <c r="Q958" i="14"/>
  <c r="P978" i="14" l="1"/>
  <c r="P986" i="14"/>
  <c r="P968" i="14"/>
  <c r="P953" i="14"/>
  <c r="G1247" i="12"/>
  <c r="P985" i="14"/>
  <c r="P960" i="14"/>
  <c r="O964" i="14"/>
  <c r="P973" i="14"/>
  <c r="O957" i="14"/>
  <c r="G1255" i="12"/>
  <c r="O965" i="14"/>
  <c r="O956" i="14"/>
  <c r="P983" i="14"/>
  <c r="O979" i="14"/>
  <c r="P988" i="14"/>
  <c r="P972" i="14"/>
  <c r="P979" i="14"/>
  <c r="O949" i="14"/>
  <c r="P990" i="14"/>
  <c r="P975" i="14"/>
  <c r="O955" i="14"/>
  <c r="O952" i="14"/>
  <c r="P991" i="14"/>
  <c r="G1235" i="12"/>
  <c r="G1250" i="12"/>
  <c r="G1237" i="12"/>
  <c r="G1236" i="12"/>
  <c r="G1254" i="12"/>
  <c r="G1233" i="12"/>
  <c r="G1246" i="12"/>
  <c r="O973" i="14"/>
  <c r="G1249" i="12"/>
  <c r="G1256" i="12"/>
  <c r="P959" i="14"/>
  <c r="P992" i="14"/>
  <c r="P956" i="14"/>
  <c r="O959" i="14"/>
  <c r="O945" i="14"/>
  <c r="O982" i="14"/>
  <c r="P969" i="14"/>
  <c r="O976" i="14"/>
  <c r="O944" i="14"/>
  <c r="P976" i="14"/>
  <c r="G1243" i="12"/>
  <c r="P941" i="14"/>
  <c r="O962" i="14"/>
  <c r="P981" i="14"/>
  <c r="O980" i="14"/>
  <c r="P949" i="14"/>
  <c r="P951" i="14"/>
  <c r="O953" i="14"/>
  <c r="P948" i="14"/>
  <c r="P984" i="14"/>
  <c r="O977" i="14"/>
  <c r="G1234" i="12"/>
  <c r="G1257" i="12"/>
  <c r="G1245" i="12"/>
  <c r="G1242" i="12"/>
  <c r="G1244" i="12"/>
  <c r="G1241" i="12"/>
  <c r="G1253" i="12"/>
  <c r="P971" i="14"/>
  <c r="P964" i="14"/>
  <c r="O948" i="14"/>
  <c r="P944" i="14"/>
  <c r="P962" i="14"/>
  <c r="P955" i="14"/>
  <c r="O969" i="14"/>
  <c r="P958" i="14"/>
  <c r="O958" i="14"/>
  <c r="O978" i="14"/>
  <c r="P954" i="14"/>
  <c r="O963" i="14"/>
  <c r="O954" i="14"/>
  <c r="P965" i="14"/>
  <c r="P980" i="14"/>
  <c r="P974" i="14"/>
  <c r="O981" i="14"/>
  <c r="O974" i="14"/>
  <c r="P947" i="14"/>
  <c r="O968" i="14"/>
  <c r="O947" i="14"/>
  <c r="P943" i="14"/>
  <c r="P963" i="14"/>
  <c r="O942" i="14"/>
  <c r="O983" i="14"/>
  <c r="O984" i="14"/>
  <c r="G1252" i="12"/>
  <c r="G1248" i="12"/>
  <c r="G1238" i="12"/>
  <c r="G1239" i="12"/>
  <c r="G1251" i="12"/>
  <c r="H173" i="23"/>
  <c r="H166" i="23"/>
  <c r="H184" i="23"/>
  <c r="H203" i="23"/>
  <c r="H194" i="23"/>
  <c r="H192" i="23"/>
  <c r="H178" i="23"/>
  <c r="H195" i="23"/>
  <c r="H179" i="23"/>
  <c r="H186" i="23"/>
  <c r="H176" i="23"/>
  <c r="H189" i="23"/>
  <c r="H174" i="23"/>
  <c r="H165" i="23"/>
  <c r="H199" i="23"/>
  <c r="H197" i="23"/>
  <c r="H198" i="23"/>
  <c r="H177" i="23"/>
  <c r="H188" i="23"/>
  <c r="H163" i="23"/>
  <c r="H183" i="23"/>
  <c r="H164" i="23"/>
  <c r="H196" i="23"/>
  <c r="H182" i="23"/>
  <c r="H167" i="23"/>
  <c r="H193" i="23"/>
  <c r="H200" i="23"/>
  <c r="H187" i="23"/>
  <c r="H161" i="23"/>
  <c r="H180" i="23"/>
  <c r="H171" i="23"/>
  <c r="H175" i="23"/>
  <c r="H162" i="23"/>
  <c r="H190" i="23"/>
  <c r="H169" i="23"/>
  <c r="H201" i="23"/>
  <c r="H202" i="23"/>
  <c r="H181" i="23"/>
  <c r="H168" i="23"/>
  <c r="D1256" i="10"/>
  <c r="J942" i="14"/>
  <c r="P942" i="14" l="1"/>
  <c r="G1269" i="12" l="1"/>
  <c r="G1262" i="12"/>
  <c r="G1267" i="12"/>
  <c r="G1263" i="12"/>
  <c r="B1300" i="11"/>
  <c r="G1273" i="12" l="1"/>
  <c r="G1271" i="12"/>
  <c r="G1265" i="12"/>
  <c r="G1260" i="12"/>
  <c r="G1266" i="12"/>
  <c r="G1268" i="12"/>
  <c r="C1300" i="11"/>
  <c r="G1272" i="12"/>
  <c r="G1270" i="12"/>
  <c r="G1261" i="12"/>
  <c r="G1264" i="12"/>
  <c r="G1258" i="12"/>
  <c r="D1300" i="11" l="1"/>
  <c r="G1259" i="12"/>
  <c r="H1301" i="11" l="1"/>
  <c r="H1304" i="11"/>
  <c r="H1302" i="11"/>
  <c r="H1303" i="11"/>
  <c r="E1304" i="11"/>
  <c r="F1304" i="11"/>
  <c r="G1304" i="11" l="1"/>
  <c r="L987" i="14"/>
  <c r="K987" i="14"/>
  <c r="G987" i="14"/>
  <c r="F987" i="14"/>
  <c r="D987" i="14"/>
  <c r="E1301" i="10" l="1"/>
  <c r="B28" i="17" s="1"/>
  <c r="C987" i="14"/>
  <c r="M987" i="14"/>
  <c r="I987" i="14"/>
  <c r="C28" i="17" l="1"/>
  <c r="C29" i="17"/>
  <c r="G206" i="23"/>
  <c r="H206" i="23" s="1"/>
  <c r="I4" i="23" s="1"/>
  <c r="K206" i="23"/>
  <c r="M206" i="23" s="1"/>
  <c r="N4" i="23" s="1"/>
  <c r="J987" i="14"/>
  <c r="D1301" i="10"/>
  <c r="B1304" i="11"/>
  <c r="E987" i="14"/>
  <c r="C1304" i="11" l="1"/>
  <c r="G1275" i="12"/>
  <c r="G1276" i="12"/>
  <c r="G1274" i="12"/>
  <c r="H987" i="14"/>
  <c r="G1277" i="12" l="1"/>
  <c r="D1304" i="11"/>
  <c r="H1315" i="11" s="1"/>
  <c r="O987" i="14"/>
  <c r="Q987" i="14"/>
  <c r="P987" i="14"/>
  <c r="H1321" i="11" l="1"/>
  <c r="H1316" i="11"/>
  <c r="H1309" i="11"/>
  <c r="H1305" i="11"/>
  <c r="H1318" i="11"/>
  <c r="H1317" i="11"/>
  <c r="H1322" i="11"/>
  <c r="H1308" i="11"/>
  <c r="H1314" i="11"/>
  <c r="H1331" i="11"/>
  <c r="H1319" i="11"/>
  <c r="H1324" i="11"/>
  <c r="H1306" i="11"/>
  <c r="H1329" i="11"/>
  <c r="H1312" i="11"/>
  <c r="H1313" i="11"/>
  <c r="H1326" i="11"/>
  <c r="H1323" i="11"/>
  <c r="H1328" i="11"/>
  <c r="H1307" i="11"/>
  <c r="H1330" i="11"/>
  <c r="H1311" i="11"/>
  <c r="H1325" i="11"/>
  <c r="H1327" i="11"/>
  <c r="H1320" i="11"/>
  <c r="H1310" i="11"/>
  <c r="G1279" i="12" l="1"/>
  <c r="G1280" i="12"/>
  <c r="G1278" i="12"/>
  <c r="G1282" i="12"/>
  <c r="G1281" i="12"/>
  <c r="G996" i="14" l="1"/>
  <c r="F996" i="14"/>
  <c r="Q996" i="14" l="1"/>
  <c r="O996" i="14"/>
  <c r="P996" i="14"/>
</calcChain>
</file>

<file path=xl/sharedStrings.xml><?xml version="1.0" encoding="utf-8"?>
<sst xmlns="http://schemas.openxmlformats.org/spreadsheetml/2006/main" count="182" uniqueCount="104">
  <si>
    <t>Week Ending</t>
  </si>
  <si>
    <t>Steer Price $ per cwt</t>
  </si>
  <si>
    <t>OCA Large &amp; Medium Farm Steer over 1250+ price</t>
  </si>
  <si>
    <t>OCA Large &amp; medium frame steers - 900-999</t>
  </si>
  <si>
    <t>Corn</t>
  </si>
  <si>
    <t>Corn Silage</t>
  </si>
  <si>
    <t>Distillers Dried Grain</t>
  </si>
  <si>
    <t>Soymeal</t>
  </si>
  <si>
    <t>Concentrate</t>
  </si>
  <si>
    <t>Source</t>
  </si>
  <si>
    <t>Units</t>
  </si>
  <si>
    <t>$/tonne</t>
  </si>
  <si>
    <t xml:space="preserve">Farm Market News </t>
  </si>
  <si>
    <t>$ per 1500lb Steer</t>
  </si>
  <si>
    <t>Feedlot - Steer</t>
  </si>
  <si>
    <t>Feed Cost</t>
  </si>
  <si>
    <t>Assumptions</t>
  </si>
  <si>
    <t>Corn silage is worht 16.16% the value of a tonne of grain corn</t>
  </si>
  <si>
    <t>OMAFRA 5 year Historicl % of Corn Price</t>
  </si>
  <si>
    <t>$/bu</t>
  </si>
  <si>
    <t>$ per 900lb steer</t>
  </si>
  <si>
    <t>$ per 1500lb steer</t>
  </si>
  <si>
    <t xml:space="preserve">Ontario - 1500lb steers </t>
  </si>
  <si>
    <t xml:space="preserve">Includes $15 per tonne for delivery to farm since most producers don’t truck the feed themselves </t>
  </si>
  <si>
    <t>Ontario 900lb Stocker Steer Price</t>
  </si>
  <si>
    <t>Fed Steer Costs</t>
  </si>
  <si>
    <t>Fed Steer Margin</t>
  </si>
  <si>
    <t>Fed-steer margins</t>
  </si>
  <si>
    <t>Week No.</t>
  </si>
  <si>
    <t>This year</t>
  </si>
  <si>
    <t>Last year</t>
  </si>
  <si>
    <t>Farm Market News</t>
  </si>
  <si>
    <t>RMP produced % of Soymeal Price</t>
  </si>
  <si>
    <t>Based on RMP</t>
  </si>
  <si>
    <t>1802.4lbs of silage, 3715.4lbs of corn, 964.9lbs of DDGS, 272.4lbs of concentrate to take 900lb steer to 1500lb at 3.25lbs per day of gain</t>
  </si>
  <si>
    <t>BFO</t>
  </si>
  <si>
    <t>RMP</t>
  </si>
  <si>
    <t>Fed Steer Revenue</t>
  </si>
  <si>
    <t>All price data is provided by John Jordan's Farm Market News Service</t>
  </si>
  <si>
    <t xml:space="preserve"> </t>
  </si>
  <si>
    <t>John Jordan collects daily price information directly from those that producers would sell their production (elevators and processors)</t>
  </si>
  <si>
    <t>These corn prices represent the average price in the Chatham Kent area, representing a small geographic portion of Ontario, prices will vary across the province</t>
  </si>
  <si>
    <t>Price Term</t>
  </si>
  <si>
    <t>Definition</t>
  </si>
  <si>
    <t>Ontario Large and medium Frame Fed Steers over 1250 lbs.</t>
  </si>
  <si>
    <t>Ontario Large and medium Frame Fed Heifers over 1000 lbs.</t>
  </si>
  <si>
    <t>Average of All Stocker Cattle</t>
  </si>
  <si>
    <t>CME futures live cattle</t>
  </si>
  <si>
    <t>Reflects contracts exchanging hands on the commodity exchange at Chicago Board of Trade. Prices are calculated for the closest trading contract period in one years time (reflecting crops that have not been harvested) in American Dollars</t>
  </si>
  <si>
    <t xml:space="preserve">CME futures Feeder cattle </t>
  </si>
  <si>
    <t>Canadian Dollar Value</t>
  </si>
  <si>
    <t>The value of Canadian dollar in valued in American dollars</t>
  </si>
  <si>
    <t>Ontario Large and Medium Frame Feeder &amp; Fed Cattle and Basis</t>
  </si>
  <si>
    <t>*Definitions provided on Next sheet</t>
  </si>
  <si>
    <t>Weighted Average Stocker Steer and Heifer Cattle Price</t>
  </si>
  <si>
    <t>Canadian Dollar Value (C$/US$)</t>
  </si>
  <si>
    <t>Steers 500-599</t>
  </si>
  <si>
    <t>Steers 900-999</t>
  </si>
  <si>
    <t>Fed Steer Rail Price - Low</t>
  </si>
  <si>
    <t>Fed Steer Rail Price  - High</t>
  </si>
  <si>
    <t>Fed Steer Rail Price  - Average</t>
  </si>
  <si>
    <t>Basis for Steers 500-599 (Ont Live minus CME feeder futures)</t>
  </si>
  <si>
    <t>Basis for Steers 900-999 (Ont Live minus CME feeder  futures)</t>
  </si>
  <si>
    <t>Year</t>
  </si>
  <si>
    <t>Week #</t>
  </si>
  <si>
    <t>$/cwt (live weight)</t>
  </si>
  <si>
    <t>US$/cwt</t>
  </si>
  <si>
    <t xml:space="preserve">($/CWT carcsas weight) </t>
  </si>
  <si>
    <t>Price Tracking 2018update.xls]fedcat'!CJ8</t>
  </si>
  <si>
    <t>Basis for Steers (Ont Ave Rail St minus CME  live cattle futures)</t>
  </si>
  <si>
    <t>Feeder Steer (500-599) Basis</t>
  </si>
  <si>
    <t>Average of fed Steer Price ($ per cwt)</t>
  </si>
  <si>
    <t>% change</t>
  </si>
  <si>
    <t>Fed-Steer Margin ($ per 1,500 lbs Steer)</t>
  </si>
  <si>
    <t xml:space="preserve">Year </t>
  </si>
  <si>
    <t>Week</t>
  </si>
  <si>
    <t>Feeder Steer (900-999) Basis</t>
  </si>
  <si>
    <t>Feeder Steer (500-599) Basis ($/cwt live weight</t>
  </si>
  <si>
    <t>#N/A</t>
  </si>
  <si>
    <t>Weekly Fed Steer Margin</t>
  </si>
  <si>
    <t>This Year</t>
  </si>
  <si>
    <t xml:space="preserve">Weekly 900-999 lbs. Feeder Steer Basis </t>
  </si>
  <si>
    <t>Comparison of Fed Steer Carcass Weight Price Options</t>
  </si>
  <si>
    <r>
      <rPr>
        <b/>
        <sz val="11"/>
        <rFont val="Calibri"/>
        <family val="2"/>
      </rPr>
      <t>CANFAX Reported Fed Steer Price</t>
    </r>
    <r>
      <rPr>
        <sz val="11"/>
        <rFont val="Calibri"/>
        <family val="2"/>
      </rPr>
      <t xml:space="preserve"> - farmers report price based on carcass weight and CANFAX converts to liveweight including a transport cost to packer</t>
    </r>
  </si>
  <si>
    <t xml:space="preserve">BFO Reported Average </t>
  </si>
  <si>
    <t>Comparison</t>
  </si>
  <si>
    <t>Ontario Auction Large and medium Frame Fed Steers over 1250 lb</t>
  </si>
  <si>
    <r>
      <rPr>
        <b/>
        <sz val="11"/>
        <rFont val="Calibri"/>
        <family val="2"/>
      </rPr>
      <t>CANFAX Reported Fed Steer Price</t>
    </r>
    <r>
      <rPr>
        <sz val="11"/>
        <rFont val="Calibri"/>
        <family val="2"/>
      </rPr>
      <t xml:space="preserve"> -plus transport cost</t>
    </r>
  </si>
  <si>
    <t>CANFAX $/cwt live weight</t>
  </si>
  <si>
    <t xml:space="preserve"> Transport Cost $/cwt carcass weight</t>
  </si>
  <si>
    <t>CANFAX  $/cwt Carcass Weight adjusted for transport cost</t>
  </si>
  <si>
    <t>BFO $/cwt Average Fed Steer Carcass Weight</t>
  </si>
  <si>
    <t>Weekly Difference in Carcass Weight Price Options - $/cwt Carcass Weight</t>
  </si>
  <si>
    <t>Average Difference since Jan 2020</t>
  </si>
  <si>
    <t>Ontario Auction $/cwt liveweight</t>
  </si>
  <si>
    <t>CANFAX - plus transport cost $/cwt liveweight</t>
  </si>
  <si>
    <t>Weekly Difference between CANFAX Liveweight Fed Steer Price (plus transport cost) and Ontario Auction Fed Steer Price</t>
  </si>
  <si>
    <t>CANFAX Reported Fed Steer Price</t>
  </si>
  <si>
    <t>-</t>
  </si>
  <si>
    <t>5-Year Ave (2020-24)</t>
  </si>
  <si>
    <t>10-Year Ave (2015-24)</t>
  </si>
  <si>
    <t>avg 2020-24</t>
  </si>
  <si>
    <t>Avg 2015-24</t>
  </si>
  <si>
    <t xml:space="preserve">Last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</si>
</sst>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m/dd/yy;@"/>
    <numFmt numFmtId="165" formatCode="0.0000"/>
    <numFmt numFmtId="166" formatCode="0.00000"/>
    <numFmt numFmtId="167" formatCode="0_)"/>
    <numFmt numFmtId="168" formatCode="#,##0.000"/>
  </numFmts>
  <fonts count="56" x14ac:knownFonts="1">
    <font>
      <sz val="10"/>
      <name val="Arial"/>
    </font>
    <font>
      <sz val="11"/>
      <color theme="1"/>
      <name val="Calibri"/>
      <family val="2"/>
      <scheme val="minor"/>
    </font>
    <font>
      <sz val="8"/>
      <name val="Arial"/>
      <family val="2"/>
    </font>
    <font>
      <b/>
      <sz val="10"/>
      <name val="Arial"/>
      <family val="2"/>
    </font>
    <font>
      <sz val="10"/>
      <name val="Arial"/>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2"/>
      <name val="Arial"/>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b/>
      <sz val="14"/>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0"/>
      <color rgb="FFFF0000"/>
      <name val="Arial"/>
      <family val="2"/>
    </font>
    <font>
      <sz val="10"/>
      <color indexed="8"/>
      <name val="Calibri"/>
      <family val="2"/>
      <scheme val="minor"/>
    </font>
    <font>
      <sz val="11"/>
      <name val="Calibri"/>
      <family val="2"/>
      <scheme val="minor"/>
    </font>
    <font>
      <sz val="10"/>
      <name val="Arial"/>
      <family val="2"/>
    </font>
    <font>
      <b/>
      <sz val="16"/>
      <name val="Arial"/>
      <family val="2"/>
    </font>
    <font>
      <sz val="18"/>
      <color rgb="FF000000"/>
      <name val="Arial"/>
      <family val="2"/>
    </font>
    <font>
      <b/>
      <sz val="18"/>
      <name val="Arial"/>
      <family val="2"/>
    </font>
    <font>
      <sz val="10"/>
      <color rgb="FF000000"/>
      <name val="Calibri"/>
      <family val="2"/>
    </font>
    <font>
      <b/>
      <sz val="14"/>
      <color rgb="FF000000"/>
      <name val="Calibri"/>
      <family val="2"/>
    </font>
    <font>
      <sz val="19.2"/>
      <color rgb="FF000000"/>
      <name val="Arial"/>
      <family val="2"/>
    </font>
    <font>
      <sz val="11"/>
      <color rgb="FF000000"/>
      <name val="Tahoma"/>
      <family val="2"/>
    </font>
    <font>
      <b/>
      <sz val="11"/>
      <name val="Calibri"/>
      <family val="2"/>
      <scheme val="minor"/>
    </font>
    <font>
      <sz val="11"/>
      <name val="Calibri"/>
      <family val="2"/>
    </font>
    <font>
      <b/>
      <sz val="11"/>
      <name val="Calibri"/>
      <family val="2"/>
    </font>
  </fonts>
  <fills count="54">
    <fill>
      <patternFill patternType="none"/>
    </fill>
    <fill>
      <patternFill patternType="gray125"/>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27"/>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2" tint="-9.9978637043366805E-2"/>
        <bgColor indexed="64"/>
      </patternFill>
    </fill>
    <fill>
      <patternFill patternType="solid">
        <fgColor theme="7" tint="0.79998168889431442"/>
        <bgColor indexed="64"/>
      </patternFill>
    </fill>
  </fills>
  <borders count="5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s>
  <cellStyleXfs count="171">
    <xf numFmtId="0" fontId="0" fillId="0" borderId="0"/>
    <xf numFmtId="0" fontId="25" fillId="18" borderId="0" applyNumberFormat="0" applyBorder="0" applyAlignment="0" applyProtection="0"/>
    <xf numFmtId="0" fontId="6" fillId="2" borderId="0" applyNumberFormat="0" applyBorder="0" applyAlignment="0" applyProtection="0"/>
    <xf numFmtId="0" fontId="25" fillId="19" borderId="0" applyNumberFormat="0" applyBorder="0" applyAlignment="0" applyProtection="0"/>
    <xf numFmtId="0" fontId="6" fillId="4" borderId="0" applyNumberFormat="0" applyBorder="0" applyAlignment="0" applyProtection="0"/>
    <xf numFmtId="0" fontId="25" fillId="20" borderId="0" applyNumberFormat="0" applyBorder="0" applyAlignment="0" applyProtection="0"/>
    <xf numFmtId="0" fontId="6" fillId="6" borderId="0" applyNumberFormat="0" applyBorder="0" applyAlignment="0" applyProtection="0"/>
    <xf numFmtId="0" fontId="25" fillId="21" borderId="0" applyNumberFormat="0" applyBorder="0" applyAlignment="0" applyProtection="0"/>
    <xf numFmtId="0" fontId="6" fillId="2" borderId="0" applyNumberFormat="0" applyBorder="0" applyAlignment="0" applyProtection="0"/>
    <xf numFmtId="0" fontId="25" fillId="22" borderId="0" applyNumberFormat="0" applyBorder="0" applyAlignment="0" applyProtection="0"/>
    <xf numFmtId="0" fontId="6" fillId="7" borderId="0" applyNumberFormat="0" applyBorder="0" applyAlignment="0" applyProtection="0"/>
    <xf numFmtId="0" fontId="25" fillId="23" borderId="0" applyNumberFormat="0" applyBorder="0" applyAlignment="0" applyProtection="0"/>
    <xf numFmtId="0" fontId="6" fillId="6" borderId="0" applyNumberFormat="0" applyBorder="0" applyAlignment="0" applyProtection="0"/>
    <xf numFmtId="0" fontId="25" fillId="24" borderId="0" applyNumberFormat="0" applyBorder="0" applyAlignment="0" applyProtection="0"/>
    <xf numFmtId="0" fontId="6" fillId="9" borderId="0" applyNumberFormat="0" applyBorder="0" applyAlignment="0" applyProtection="0"/>
    <xf numFmtId="0" fontId="25" fillId="25" borderId="0" applyNumberFormat="0" applyBorder="0" applyAlignment="0" applyProtection="0"/>
    <xf numFmtId="0" fontId="6" fillId="4" borderId="0" applyNumberFormat="0" applyBorder="0" applyAlignment="0" applyProtection="0"/>
    <xf numFmtId="0" fontId="25" fillId="26" borderId="0" applyNumberFormat="0" applyBorder="0" applyAlignment="0" applyProtection="0"/>
    <xf numFmtId="0" fontId="6" fillId="10" borderId="0" applyNumberFormat="0" applyBorder="0" applyAlignment="0" applyProtection="0"/>
    <xf numFmtId="0" fontId="25" fillId="27" borderId="0" applyNumberFormat="0" applyBorder="0" applyAlignment="0" applyProtection="0"/>
    <xf numFmtId="0" fontId="6" fillId="9" borderId="0" applyNumberFormat="0" applyBorder="0" applyAlignment="0" applyProtection="0"/>
    <xf numFmtId="0" fontId="25" fillId="28" borderId="0" applyNumberFormat="0" applyBorder="0" applyAlignment="0" applyProtection="0"/>
    <xf numFmtId="0" fontId="6" fillId="8" borderId="0" applyNumberFormat="0" applyBorder="0" applyAlignment="0" applyProtection="0"/>
    <xf numFmtId="0" fontId="25" fillId="29" borderId="0" applyNumberFormat="0" applyBorder="0" applyAlignment="0" applyProtection="0"/>
    <xf numFmtId="0" fontId="6" fillId="10" borderId="0" applyNumberFormat="0" applyBorder="0" applyAlignment="0" applyProtection="0"/>
    <xf numFmtId="0" fontId="26" fillId="30" borderId="0" applyNumberFormat="0" applyBorder="0" applyAlignment="0" applyProtection="0"/>
    <xf numFmtId="0" fontId="7" fillId="11" borderId="0" applyNumberFormat="0" applyBorder="0" applyAlignment="0" applyProtection="0"/>
    <xf numFmtId="0" fontId="26" fillId="31" borderId="0" applyNumberFormat="0" applyBorder="0" applyAlignment="0" applyProtection="0"/>
    <xf numFmtId="0" fontId="7" fillId="4" borderId="0" applyNumberFormat="0" applyBorder="0" applyAlignment="0" applyProtection="0"/>
    <xf numFmtId="0" fontId="26" fillId="32" borderId="0" applyNumberFormat="0" applyBorder="0" applyAlignment="0" applyProtection="0"/>
    <xf numFmtId="0" fontId="7" fillId="10" borderId="0" applyNumberFormat="0" applyBorder="0" applyAlignment="0" applyProtection="0"/>
    <xf numFmtId="0" fontId="26" fillId="33" borderId="0" applyNumberFormat="0" applyBorder="0" applyAlignment="0" applyProtection="0"/>
    <xf numFmtId="0" fontId="7" fillId="9" borderId="0" applyNumberFormat="0" applyBorder="0" applyAlignment="0" applyProtection="0"/>
    <xf numFmtId="0" fontId="26" fillId="34" borderId="0" applyNumberFormat="0" applyBorder="0" applyAlignment="0" applyProtection="0"/>
    <xf numFmtId="0" fontId="7" fillId="11" borderId="0" applyNumberFormat="0" applyBorder="0" applyAlignment="0" applyProtection="0"/>
    <xf numFmtId="0" fontId="26" fillId="35" borderId="0" applyNumberFormat="0" applyBorder="0" applyAlignment="0" applyProtection="0"/>
    <xf numFmtId="0" fontId="7" fillId="4" borderId="0" applyNumberFormat="0" applyBorder="0" applyAlignment="0" applyProtection="0"/>
    <xf numFmtId="0" fontId="26" fillId="36" borderId="0" applyNumberFormat="0" applyBorder="0" applyAlignment="0" applyProtection="0"/>
    <xf numFmtId="0" fontId="7" fillId="11" borderId="0" applyNumberFormat="0" applyBorder="0" applyAlignment="0" applyProtection="0"/>
    <xf numFmtId="0" fontId="26" fillId="37" borderId="0" applyNumberFormat="0" applyBorder="0" applyAlignment="0" applyProtection="0"/>
    <xf numFmtId="0" fontId="7" fillId="12" borderId="0" applyNumberFormat="0" applyBorder="0" applyAlignment="0" applyProtection="0"/>
    <xf numFmtId="0" fontId="26" fillId="38" borderId="0" applyNumberFormat="0" applyBorder="0" applyAlignment="0" applyProtection="0"/>
    <xf numFmtId="0" fontId="7" fillId="13" borderId="0" applyNumberFormat="0" applyBorder="0" applyAlignment="0" applyProtection="0"/>
    <xf numFmtId="0" fontId="26" fillId="39" borderId="0" applyNumberFormat="0" applyBorder="0" applyAlignment="0" applyProtection="0"/>
    <xf numFmtId="0" fontId="7" fillId="14" borderId="0" applyNumberFormat="0" applyBorder="0" applyAlignment="0" applyProtection="0"/>
    <xf numFmtId="0" fontId="26" fillId="40" borderId="0" applyNumberFormat="0" applyBorder="0" applyAlignment="0" applyProtection="0"/>
    <xf numFmtId="0" fontId="7" fillId="11" borderId="0" applyNumberFormat="0" applyBorder="0" applyAlignment="0" applyProtection="0"/>
    <xf numFmtId="0" fontId="26" fillId="41" borderId="0" applyNumberFormat="0" applyBorder="0" applyAlignment="0" applyProtection="0"/>
    <xf numFmtId="0" fontId="7" fillId="15" borderId="0" applyNumberFormat="0" applyBorder="0" applyAlignment="0" applyProtection="0"/>
    <xf numFmtId="0" fontId="27" fillId="42" borderId="0" applyNumberFormat="0" applyBorder="0" applyAlignment="0" applyProtection="0"/>
    <xf numFmtId="0" fontId="8" fillId="3" borderId="0" applyNumberFormat="0" applyBorder="0" applyAlignment="0" applyProtection="0"/>
    <xf numFmtId="0" fontId="28" fillId="43" borderId="37" applyNumberFormat="0" applyAlignment="0" applyProtection="0"/>
    <xf numFmtId="0" fontId="9" fillId="16" borderId="1" applyNumberFormat="0" applyAlignment="0" applyProtection="0"/>
    <xf numFmtId="0" fontId="29" fillId="44" borderId="38" applyNumberFormat="0" applyAlignment="0" applyProtection="0"/>
    <xf numFmtId="0" fontId="10" fillId="17" borderId="2" applyNumberFormat="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30" fillId="0" borderId="0" applyNumberFormat="0" applyFill="0" applyBorder="0" applyAlignment="0" applyProtection="0"/>
    <xf numFmtId="0" fontId="11" fillId="0" borderId="0" applyNumberFormat="0" applyFill="0" applyBorder="0" applyAlignment="0" applyProtection="0"/>
    <xf numFmtId="0" fontId="31" fillId="45" borderId="0" applyNumberFormat="0" applyBorder="0" applyAlignment="0" applyProtection="0"/>
    <xf numFmtId="0" fontId="12" fillId="5" borderId="0" applyNumberFormat="0" applyBorder="0" applyAlignment="0" applyProtection="0"/>
    <xf numFmtId="0" fontId="32" fillId="0" borderId="39" applyNumberFormat="0" applyFill="0" applyAlignment="0" applyProtection="0"/>
    <xf numFmtId="0" fontId="20" fillId="0" borderId="3" applyNumberFormat="0" applyFill="0" applyAlignment="0" applyProtection="0"/>
    <xf numFmtId="0" fontId="33" fillId="0" borderId="40" applyNumberFormat="0" applyFill="0" applyAlignment="0" applyProtection="0"/>
    <xf numFmtId="0" fontId="21" fillId="0" borderId="4" applyNumberFormat="0" applyFill="0" applyAlignment="0" applyProtection="0"/>
    <xf numFmtId="0" fontId="34" fillId="0" borderId="41" applyNumberFormat="0" applyFill="0" applyAlignment="0" applyProtection="0"/>
    <xf numFmtId="0" fontId="22" fillId="0" borderId="5" applyNumberFormat="0" applyFill="0" applyAlignment="0" applyProtection="0"/>
    <xf numFmtId="0" fontId="34" fillId="0" borderId="0" applyNumberFormat="0" applyFill="0" applyBorder="0" applyAlignment="0" applyProtection="0"/>
    <xf numFmtId="0" fontId="22" fillId="0" borderId="0" applyNumberFormat="0" applyFill="0" applyBorder="0" applyAlignment="0" applyProtection="0"/>
    <xf numFmtId="0" fontId="35" fillId="46" borderId="37" applyNumberFormat="0" applyAlignment="0" applyProtection="0"/>
    <xf numFmtId="0" fontId="13" fillId="10" borderId="1" applyNumberFormat="0" applyAlignment="0" applyProtection="0"/>
    <xf numFmtId="0" fontId="36" fillId="0" borderId="42" applyNumberFormat="0" applyFill="0" applyAlignment="0" applyProtection="0"/>
    <xf numFmtId="0" fontId="14" fillId="0" borderId="6" applyNumberFormat="0" applyFill="0" applyAlignment="0" applyProtection="0"/>
    <xf numFmtId="0" fontId="37" fillId="47" borderId="0" applyNumberFormat="0" applyBorder="0" applyAlignment="0" applyProtection="0"/>
    <xf numFmtId="0" fontId="15" fillId="1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 fillId="0" borderId="0"/>
    <xf numFmtId="0" fontId="19" fillId="0" borderId="0"/>
    <xf numFmtId="0" fontId="19" fillId="0" borderId="0"/>
    <xf numFmtId="0" fontId="19" fillId="0" borderId="0"/>
    <xf numFmtId="0" fontId="19"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 fillId="0" borderId="0"/>
    <xf numFmtId="0" fontId="19" fillId="0" borderId="0"/>
    <xf numFmtId="0" fontId="19" fillId="0" borderId="0"/>
    <xf numFmtId="0" fontId="19" fillId="0" borderId="0"/>
    <xf numFmtId="0" fontId="4" fillId="0" borderId="0"/>
    <xf numFmtId="0" fontId="4" fillId="0" borderId="0"/>
    <xf numFmtId="0" fontId="4" fillId="0" borderId="0"/>
    <xf numFmtId="0" fontId="25" fillId="48" borderId="43" applyNumberFormat="0" applyFont="0" applyAlignment="0" applyProtection="0"/>
    <xf numFmtId="0" fontId="19" fillId="6" borderId="7" applyNumberFormat="0" applyFont="0" applyAlignment="0" applyProtection="0"/>
    <xf numFmtId="0" fontId="38" fillId="43" borderId="44" applyNumberFormat="0" applyAlignment="0" applyProtection="0"/>
    <xf numFmtId="0" fontId="16" fillId="16" borderId="8" applyNumberFormat="0" applyAlignment="0" applyProtection="0"/>
    <xf numFmtId="9" fontId="4" fillId="0" borderId="0" applyFont="0" applyFill="0" applyBorder="0" applyAlignment="0" applyProtection="0"/>
    <xf numFmtId="0" fontId="39" fillId="0" borderId="0" applyNumberFormat="0" applyFill="0" applyBorder="0" applyAlignment="0" applyProtection="0"/>
    <xf numFmtId="0" fontId="23" fillId="0" borderId="0" applyNumberFormat="0" applyFill="0" applyBorder="0" applyAlignment="0" applyProtection="0"/>
    <xf numFmtId="0" fontId="40" fillId="0" borderId="45" applyNumberFormat="0" applyFill="0" applyAlignment="0" applyProtection="0"/>
    <xf numFmtId="0" fontId="17" fillId="0" borderId="9" applyNumberFormat="0" applyFill="0" applyAlignment="0" applyProtection="0"/>
    <xf numFmtId="0" fontId="41" fillId="0" borderId="0" applyNumberFormat="0" applyFill="0" applyBorder="0" applyAlignment="0" applyProtection="0"/>
    <xf numFmtId="0" fontId="18" fillId="0" borderId="0" applyNumberFormat="0" applyFill="0" applyBorder="0" applyAlignment="0" applyProtection="0"/>
    <xf numFmtId="43" fontId="45" fillId="0" borderId="0" applyFont="0" applyFill="0" applyBorder="0" applyAlignment="0" applyProtection="0"/>
    <xf numFmtId="9" fontId="45" fillId="0" borderId="0" applyFont="0" applyFill="0" applyBorder="0" applyAlignment="0" applyProtection="0"/>
    <xf numFmtId="0" fontId="1" fillId="0" borderId="0"/>
  </cellStyleXfs>
  <cellXfs count="273">
    <xf numFmtId="0" fontId="0" fillId="0" borderId="0" xfId="0"/>
    <xf numFmtId="0" fontId="3" fillId="0" borderId="10" xfId="0" applyFont="1" applyBorder="1" applyAlignment="1">
      <alignment horizontal="center" vertical="center" wrapText="1"/>
    </xf>
    <xf numFmtId="15" fontId="0" fillId="0" borderId="11" xfId="0" applyNumberFormat="1" applyBorder="1"/>
    <xf numFmtId="2" fontId="0" fillId="0" borderId="0" xfId="0" applyNumberFormat="1"/>
    <xf numFmtId="164" fontId="0" fillId="0" borderId="11" xfId="0" applyNumberFormat="1" applyBorder="1"/>
    <xf numFmtId="0" fontId="0" fillId="0" borderId="0" xfId="0" applyAlignment="1">
      <alignment horizontal="center" wrapText="1"/>
    </xf>
    <xf numFmtId="4" fontId="0" fillId="0" borderId="0" xfId="0" applyNumberFormat="1"/>
    <xf numFmtId="2" fontId="0" fillId="0" borderId="0" xfId="0" applyNumberFormat="1" applyAlignment="1">
      <alignment horizontal="center" wrapText="1"/>
    </xf>
    <xf numFmtId="2" fontId="0" fillId="0" borderId="0" xfId="0" applyNumberFormat="1" applyAlignment="1"/>
    <xf numFmtId="2" fontId="0" fillId="0" borderId="0" xfId="0" applyNumberFormat="1" applyAlignment="1">
      <alignment wrapText="1"/>
    </xf>
    <xf numFmtId="0" fontId="0" fillId="0" borderId="0" xfId="0" applyFill="1"/>
    <xf numFmtId="15" fontId="0" fillId="0" borderId="11" xfId="0" applyNumberFormat="1" applyFill="1" applyBorder="1"/>
    <xf numFmtId="2" fontId="0" fillId="0" borderId="0" xfId="0" applyNumberFormat="1" applyFill="1"/>
    <xf numFmtId="15" fontId="0" fillId="49" borderId="11" xfId="0" applyNumberFormat="1" applyFill="1" applyBorder="1"/>
    <xf numFmtId="0" fontId="0" fillId="49" borderId="0" xfId="0" applyFill="1"/>
    <xf numFmtId="2" fontId="42" fillId="0" borderId="0" xfId="0" applyNumberFormat="1" applyFont="1" applyFill="1"/>
    <xf numFmtId="0" fontId="42" fillId="0" borderId="0" xfId="0" applyFont="1" applyFill="1"/>
    <xf numFmtId="0" fontId="0" fillId="0" borderId="0" xfId="0" applyFill="1" applyAlignment="1">
      <alignment horizontal="center" wrapText="1"/>
    </xf>
    <xf numFmtId="0" fontId="3" fillId="0" borderId="10" xfId="0" applyFont="1" applyFill="1" applyBorder="1" applyAlignment="1">
      <alignment horizontal="center" vertical="center" wrapText="1"/>
    </xf>
    <xf numFmtId="164" fontId="0" fillId="0" borderId="11" xfId="0" applyNumberFormat="1" applyFill="1" applyBorder="1"/>
    <xf numFmtId="4" fontId="3" fillId="0" borderId="12" xfId="0" applyNumberFormat="1" applyFont="1" applyFill="1" applyBorder="1" applyAlignment="1">
      <alignment horizontal="center" wrapText="1"/>
    </xf>
    <xf numFmtId="4" fontId="0" fillId="0" borderId="13" xfId="0" applyNumberFormat="1" applyFill="1" applyBorder="1" applyAlignment="1">
      <alignment horizontal="center" wrapText="1"/>
    </xf>
    <xf numFmtId="4" fontId="0" fillId="0" borderId="12" xfId="0" applyNumberFormat="1" applyFill="1" applyBorder="1"/>
    <xf numFmtId="4" fontId="0" fillId="0" borderId="13" xfId="0" applyNumberFormat="1" applyFill="1" applyBorder="1"/>
    <xf numFmtId="4" fontId="0" fillId="0" borderId="0" xfId="0" applyNumberFormat="1" applyFill="1"/>
    <xf numFmtId="4" fontId="42" fillId="0" borderId="13" xfId="0" applyNumberFormat="1" applyFont="1" applyFill="1" applyBorder="1"/>
    <xf numFmtId="4" fontId="3" fillId="0" borderId="0" xfId="0" applyNumberFormat="1" applyFont="1" applyAlignment="1">
      <alignment horizontal="center" wrapText="1"/>
    </xf>
    <xf numFmtId="4" fontId="0" fillId="0" borderId="0" xfId="0" applyNumberFormat="1" applyAlignment="1"/>
    <xf numFmtId="4" fontId="0" fillId="0" borderId="0" xfId="0" applyNumberFormat="1" applyAlignment="1">
      <alignment wrapText="1"/>
    </xf>
    <xf numFmtId="4" fontId="0" fillId="49" borderId="0" xfId="0" applyNumberFormat="1" applyFill="1"/>
    <xf numFmtId="4" fontId="0" fillId="0" borderId="11" xfId="0" applyNumberFormat="1" applyFill="1" applyBorder="1" applyAlignment="1">
      <alignment horizontal="center"/>
    </xf>
    <xf numFmtId="0" fontId="0" fillId="0" borderId="0" xfId="0" applyFill="1" applyAlignment="1">
      <alignment wrapText="1"/>
    </xf>
    <xf numFmtId="4" fontId="0" fillId="0" borderId="0" xfId="0" applyNumberFormat="1" applyFill="1" applyAlignment="1">
      <alignment wrapText="1"/>
    </xf>
    <xf numFmtId="4" fontId="0" fillId="0" borderId="0" xfId="0" applyNumberFormat="1" applyFill="1" applyAlignment="1">
      <alignment horizontal="center" wrapText="1"/>
    </xf>
    <xf numFmtId="4" fontId="0" fillId="0" borderId="14" xfId="0" applyNumberFormat="1" applyFill="1" applyBorder="1" applyAlignment="1">
      <alignment horizontal="center"/>
    </xf>
    <xf numFmtId="4" fontId="0" fillId="0" borderId="15" xfId="0" applyNumberFormat="1" applyFill="1" applyBorder="1" applyAlignment="1">
      <alignment horizontal="center"/>
    </xf>
    <xf numFmtId="4" fontId="4" fillId="0" borderId="0" xfId="0" applyNumberFormat="1" applyFont="1" applyFill="1"/>
    <xf numFmtId="4" fontId="0" fillId="49" borderId="12" xfId="0" applyNumberFormat="1" applyFill="1" applyBorder="1"/>
    <xf numFmtId="4" fontId="0" fillId="49" borderId="13" xfId="0" applyNumberFormat="1" applyFill="1" applyBorder="1"/>
    <xf numFmtId="2" fontId="0" fillId="49" borderId="0" xfId="0" applyNumberFormat="1" applyFill="1"/>
    <xf numFmtId="2" fontId="0" fillId="0" borderId="16" xfId="0" applyNumberFormat="1" applyBorder="1"/>
    <xf numFmtId="0" fontId="0" fillId="0" borderId="0" xfId="0" applyFill="1" applyBorder="1"/>
    <xf numFmtId="0" fontId="0" fillId="50" borderId="0" xfId="0" applyFill="1"/>
    <xf numFmtId="15" fontId="0" fillId="50" borderId="11" xfId="0" applyNumberFormat="1" applyFill="1" applyBorder="1"/>
    <xf numFmtId="4" fontId="0" fillId="50" borderId="0" xfId="0" applyNumberFormat="1" applyFill="1"/>
    <xf numFmtId="0" fontId="43" fillId="51" borderId="0" xfId="0" applyFont="1" applyFill="1"/>
    <xf numFmtId="0" fontId="43" fillId="0" borderId="0" xfId="0" applyFont="1"/>
    <xf numFmtId="0" fontId="4" fillId="0" borderId="0" xfId="150"/>
    <xf numFmtId="0" fontId="24" fillId="0" borderId="0" xfId="0" applyFont="1"/>
    <xf numFmtId="0" fontId="3" fillId="0" borderId="0" xfId="0" applyFont="1"/>
    <xf numFmtId="4" fontId="0" fillId="0" borderId="19" xfId="0" applyNumberFormat="1" applyBorder="1"/>
    <xf numFmtId="0" fontId="0" fillId="0" borderId="0" xfId="0" applyBorder="1" applyAlignment="1">
      <alignment horizontal="center"/>
    </xf>
    <xf numFmtId="0" fontId="0" fillId="0" borderId="0" xfId="0" applyBorder="1" applyAlignment="1">
      <alignment horizontal="left" wrapText="1"/>
    </xf>
    <xf numFmtId="0" fontId="4" fillId="0" borderId="0" xfId="0" applyFont="1"/>
    <xf numFmtId="0" fontId="4" fillId="0" borderId="0" xfId="0" applyFont="1" applyBorder="1" applyAlignment="1">
      <alignment horizontal="left" vertical="justify" wrapText="1"/>
    </xf>
    <xf numFmtId="0" fontId="0" fillId="0" borderId="0" xfId="0" applyFill="1" applyBorder="1" applyAlignment="1">
      <alignment horizontal="left"/>
    </xf>
    <xf numFmtId="0" fontId="0" fillId="0" borderId="0" xfId="0" applyBorder="1" applyAlignment="1">
      <alignment horizontal="left"/>
    </xf>
    <xf numFmtId="0" fontId="0" fillId="0" borderId="0" xfId="0" applyBorder="1"/>
    <xf numFmtId="0" fontId="3" fillId="0" borderId="0" xfId="0" applyFont="1" applyAlignment="1"/>
    <xf numFmtId="0" fontId="3" fillId="0" borderId="0" xfId="0" applyFont="1" applyAlignment="1">
      <alignment horizontal="center"/>
    </xf>
    <xf numFmtId="0" fontId="4" fillId="0" borderId="0" xfId="0" applyFont="1" applyBorder="1" applyAlignment="1">
      <alignment horizontal="left"/>
    </xf>
    <xf numFmtId="0" fontId="0" fillId="0" borderId="0" xfId="0" applyAlignment="1">
      <alignment horizontal="center"/>
    </xf>
    <xf numFmtId="0" fontId="3" fillId="0" borderId="0" xfId="0" applyFont="1" applyBorder="1" applyAlignment="1">
      <alignment horizontal="center" wrapText="1"/>
    </xf>
    <xf numFmtId="0" fontId="3" fillId="0" borderId="0" xfId="0" applyFont="1" applyBorder="1" applyAlignment="1">
      <alignment horizontal="left" wrapText="1"/>
    </xf>
    <xf numFmtId="0" fontId="0" fillId="0" borderId="0" xfId="0" applyFill="1" applyAlignment="1">
      <alignment horizontal="center"/>
    </xf>
    <xf numFmtId="0" fontId="0" fillId="0" borderId="22" xfId="0" applyFill="1" applyBorder="1" applyAlignment="1">
      <alignment wrapText="1"/>
    </xf>
    <xf numFmtId="0" fontId="0" fillId="0" borderId="23" xfId="0" applyBorder="1" applyAlignment="1">
      <alignment horizontal="center" wrapText="1"/>
    </xf>
    <xf numFmtId="0" fontId="0" fillId="0" borderId="24" xfId="0" applyBorder="1" applyAlignment="1">
      <alignment horizontal="center" wrapText="1"/>
    </xf>
    <xf numFmtId="0" fontId="0" fillId="0" borderId="25" xfId="0" applyBorder="1" applyAlignment="1">
      <alignment horizontal="center" wrapText="1"/>
    </xf>
    <xf numFmtId="0" fontId="4" fillId="0" borderId="23" xfId="0" applyFont="1" applyFill="1" applyBorder="1" applyAlignment="1">
      <alignment horizontal="center" wrapText="1"/>
    </xf>
    <xf numFmtId="0" fontId="4" fillId="0" borderId="26" xfId="0" applyFont="1" applyFill="1" applyBorder="1" applyAlignment="1">
      <alignment horizontal="center" wrapText="1"/>
    </xf>
    <xf numFmtId="0" fontId="4" fillId="0" borderId="25" xfId="0" applyFont="1" applyFill="1" applyBorder="1" applyAlignment="1">
      <alignment wrapText="1"/>
    </xf>
    <xf numFmtId="0" fontId="4" fillId="52" borderId="15" xfId="0" applyFont="1" applyFill="1" applyBorder="1" applyAlignment="1">
      <alignment horizontal="center" wrapText="1"/>
    </xf>
    <xf numFmtId="0" fontId="4" fillId="52" borderId="17" xfId="0" applyFont="1" applyFill="1" applyBorder="1" applyAlignment="1">
      <alignment horizontal="center" wrapText="1"/>
    </xf>
    <xf numFmtId="0" fontId="4" fillId="53" borderId="27" xfId="0" applyFont="1" applyFill="1" applyBorder="1" applyAlignment="1">
      <alignment wrapText="1"/>
    </xf>
    <xf numFmtId="0" fontId="4" fillId="53" borderId="25" xfId="0" applyFont="1" applyFill="1" applyBorder="1" applyAlignment="1">
      <alignment wrapText="1"/>
    </xf>
    <xf numFmtId="0" fontId="0" fillId="0" borderId="23" xfId="0" applyBorder="1"/>
    <xf numFmtId="0" fontId="0" fillId="0" borderId="23" xfId="0" applyBorder="1" applyAlignment="1">
      <alignment horizontal="center"/>
    </xf>
    <xf numFmtId="0" fontId="4" fillId="0" borderId="26" xfId="0" applyFont="1" applyBorder="1" applyAlignment="1">
      <alignment horizontal="center" wrapText="1"/>
    </xf>
    <xf numFmtId="0" fontId="4" fillId="0" borderId="23" xfId="0" applyFont="1" applyBorder="1" applyAlignment="1">
      <alignment horizontal="center" wrapText="1"/>
    </xf>
    <xf numFmtId="0" fontId="0" fillId="0" borderId="28" xfId="0" applyBorder="1" applyAlignment="1">
      <alignment horizontal="center"/>
    </xf>
    <xf numFmtId="0" fontId="0" fillId="0" borderId="10" xfId="0" applyBorder="1" applyAlignment="1">
      <alignment horizontal="center"/>
    </xf>
    <xf numFmtId="0" fontId="4" fillId="0" borderId="14" xfId="0" applyFont="1" applyBorder="1" applyAlignment="1">
      <alignment horizontal="center" wrapText="1"/>
    </xf>
    <xf numFmtId="0" fontId="4" fillId="52" borderId="28" xfId="0" applyFont="1" applyFill="1" applyBorder="1" applyAlignment="1">
      <alignment horizontal="center" wrapText="1"/>
    </xf>
    <xf numFmtId="0" fontId="4" fillId="52" borderId="29" xfId="0" applyFont="1" applyFill="1" applyBorder="1" applyAlignment="1">
      <alignment horizontal="center" wrapText="1"/>
    </xf>
    <xf numFmtId="0" fontId="4" fillId="52" borderId="30" xfId="0" applyFont="1" applyFill="1" applyBorder="1" applyAlignment="1">
      <alignment horizontal="center" wrapText="1"/>
    </xf>
    <xf numFmtId="0" fontId="4" fillId="53" borderId="31" xfId="0" applyFont="1" applyFill="1" applyBorder="1" applyAlignment="1">
      <alignment horizontal="center" wrapText="1"/>
    </xf>
    <xf numFmtId="0" fontId="4" fillId="53" borderId="32" xfId="0" applyFont="1" applyFill="1" applyBorder="1" applyAlignment="1">
      <alignment horizontal="center" wrapText="1"/>
    </xf>
    <xf numFmtId="0" fontId="4" fillId="53" borderId="33" xfId="0" applyFont="1" applyFill="1" applyBorder="1" applyAlignment="1">
      <alignment horizontal="center" wrapText="1"/>
    </xf>
    <xf numFmtId="0" fontId="0" fillId="0" borderId="17" xfId="0" applyFill="1" applyBorder="1" applyAlignment="1">
      <alignment horizontal="center"/>
    </xf>
    <xf numFmtId="0" fontId="0" fillId="0" borderId="15" xfId="0" applyBorder="1" applyAlignment="1">
      <alignment horizontal="center"/>
    </xf>
    <xf numFmtId="2" fontId="0" fillId="0" borderId="11" xfId="0" applyNumberFormat="1" applyBorder="1" applyAlignment="1">
      <alignment horizontal="center"/>
    </xf>
    <xf numFmtId="165" fontId="0" fillId="0" borderId="15" xfId="0" applyNumberFormat="1" applyBorder="1" applyAlignment="1">
      <alignment horizontal="center"/>
    </xf>
    <xf numFmtId="2" fontId="0" fillId="0" borderId="0" xfId="0" applyNumberFormat="1" applyAlignment="1">
      <alignment horizontal="center"/>
    </xf>
    <xf numFmtId="2" fontId="0" fillId="0" borderId="19" xfId="0" applyNumberFormat="1" applyBorder="1" applyAlignment="1">
      <alignment horizontal="center"/>
    </xf>
    <xf numFmtId="2" fontId="0" fillId="0" borderId="0" xfId="0" applyNumberFormat="1" applyBorder="1" applyAlignment="1">
      <alignment horizontal="center"/>
    </xf>
    <xf numFmtId="2" fontId="0" fillId="0" borderId="20" xfId="0" applyNumberFormat="1" applyBorder="1"/>
    <xf numFmtId="2" fontId="4" fillId="0" borderId="19" xfId="0" applyNumberFormat="1" applyFont="1" applyFill="1" applyBorder="1"/>
    <xf numFmtId="2" fontId="4" fillId="0" borderId="0" xfId="0" applyNumberFormat="1" applyFont="1" applyFill="1" applyBorder="1"/>
    <xf numFmtId="2" fontId="4" fillId="0" borderId="20" xfId="0" applyNumberFormat="1" applyFont="1" applyFill="1" applyBorder="1"/>
    <xf numFmtId="0" fontId="0" fillId="0" borderId="19" xfId="0" applyFill="1" applyBorder="1" applyAlignment="1">
      <alignment horizontal="center"/>
    </xf>
    <xf numFmtId="0" fontId="0" fillId="0" borderId="11" xfId="0" applyBorder="1" applyAlignment="1">
      <alignment horizontal="center"/>
    </xf>
    <xf numFmtId="2" fontId="0" fillId="0" borderId="34" xfId="0" applyNumberFormat="1" applyBorder="1"/>
    <xf numFmtId="165" fontId="0" fillId="0" borderId="11" xfId="0" applyNumberFormat="1" applyBorder="1" applyAlignment="1">
      <alignment horizontal="center"/>
    </xf>
    <xf numFmtId="2" fontId="0" fillId="0" borderId="0" xfId="0" applyNumberFormat="1" applyFill="1" applyBorder="1"/>
    <xf numFmtId="2" fontId="0" fillId="0" borderId="34" xfId="0" applyNumberFormat="1" applyFill="1" applyBorder="1"/>
    <xf numFmtId="0" fontId="0" fillId="0" borderId="21" xfId="0" applyFill="1" applyBorder="1" applyAlignment="1">
      <alignment horizontal="center"/>
    </xf>
    <xf numFmtId="0" fontId="0" fillId="0" borderId="14" xfId="0" applyBorder="1" applyAlignment="1">
      <alignment horizontal="center"/>
    </xf>
    <xf numFmtId="2" fontId="0" fillId="0" borderId="14" xfId="0" applyNumberFormat="1" applyBorder="1" applyAlignment="1">
      <alignment horizontal="center"/>
    </xf>
    <xf numFmtId="165" fontId="0" fillId="0" borderId="14" xfId="0" applyNumberFormat="1" applyBorder="1" applyAlignment="1">
      <alignment horizontal="center"/>
    </xf>
    <xf numFmtId="2" fontId="0" fillId="0" borderId="15" xfId="0" applyNumberFormat="1" applyBorder="1" applyAlignment="1">
      <alignment horizontal="center"/>
    </xf>
    <xf numFmtId="2" fontId="0" fillId="0" borderId="35" xfId="0" applyNumberFormat="1" applyBorder="1"/>
    <xf numFmtId="2" fontId="0" fillId="0" borderId="0" xfId="0" applyNumberFormat="1" applyFill="1" applyAlignment="1">
      <alignment horizontal="center"/>
    </xf>
    <xf numFmtId="0" fontId="0" fillId="49" borderId="26" xfId="0" applyFill="1" applyBorder="1" applyAlignment="1">
      <alignment horizontal="center"/>
    </xf>
    <xf numFmtId="2" fontId="0" fillId="49" borderId="36" xfId="0" applyNumberFormat="1" applyFill="1" applyBorder="1" applyAlignment="1">
      <alignment horizontal="center"/>
    </xf>
    <xf numFmtId="2" fontId="0" fillId="49" borderId="36" xfId="0" applyNumberFormat="1" applyFill="1" applyBorder="1"/>
    <xf numFmtId="166" fontId="0" fillId="49" borderId="36" xfId="0" applyNumberFormat="1" applyFill="1" applyBorder="1" applyAlignment="1">
      <alignment horizontal="center"/>
    </xf>
    <xf numFmtId="2" fontId="4" fillId="49" borderId="26" xfId="0" applyNumberFormat="1" applyFont="1" applyFill="1" applyBorder="1"/>
    <xf numFmtId="2" fontId="4" fillId="49" borderId="36" xfId="0" applyNumberFormat="1" applyFont="1" applyFill="1" applyBorder="1"/>
    <xf numFmtId="0" fontId="0" fillId="49" borderId="36" xfId="0" applyFill="1" applyBorder="1"/>
    <xf numFmtId="2" fontId="5" fillId="0" borderId="0" xfId="0" applyNumberFormat="1" applyFont="1" applyAlignment="1">
      <alignment horizontal="center"/>
    </xf>
    <xf numFmtId="2" fontId="5" fillId="0" borderId="0" xfId="0" applyNumberFormat="1" applyFont="1" applyFill="1" applyAlignment="1">
      <alignment horizontal="center"/>
    </xf>
    <xf numFmtId="2" fontId="0" fillId="0" borderId="20" xfId="0" applyNumberFormat="1" applyBorder="1" applyAlignment="1">
      <alignment horizontal="center"/>
    </xf>
    <xf numFmtId="2" fontId="0" fillId="0" borderId="0" xfId="0" applyNumberFormat="1" applyBorder="1"/>
    <xf numFmtId="165" fontId="0" fillId="0" borderId="20" xfId="0" applyNumberFormat="1" applyBorder="1" applyAlignment="1">
      <alignment horizontal="center"/>
    </xf>
    <xf numFmtId="2" fontId="0" fillId="50" borderId="0" xfId="0" applyNumberFormat="1" applyFill="1"/>
    <xf numFmtId="2" fontId="0" fillId="50" borderId="0" xfId="0" applyNumberFormat="1" applyFill="1" applyAlignment="1">
      <alignment horizontal="center"/>
    </xf>
    <xf numFmtId="165" fontId="0" fillId="50" borderId="0" xfId="0" applyNumberFormat="1" applyFill="1" applyAlignment="1">
      <alignment horizontal="center"/>
    </xf>
    <xf numFmtId="2" fontId="0" fillId="0" borderId="19" xfId="0" applyNumberFormat="1" applyBorder="1"/>
    <xf numFmtId="2" fontId="4" fillId="0" borderId="0" xfId="0" applyNumberFormat="1" applyFont="1" applyFill="1"/>
    <xf numFmtId="2" fontId="44" fillId="0" borderId="19" xfId="0" applyNumberFormat="1" applyFont="1" applyFill="1" applyBorder="1"/>
    <xf numFmtId="2" fontId="0" fillId="0" borderId="19" xfId="0" applyNumberFormat="1" applyFill="1" applyBorder="1" applyAlignment="1">
      <alignment horizontal="center"/>
    </xf>
    <xf numFmtId="2" fontId="4" fillId="0" borderId="0" xfId="0" applyNumberFormat="1" applyFont="1"/>
    <xf numFmtId="165" fontId="0" fillId="0" borderId="0" xfId="0" applyNumberFormat="1" applyAlignment="1">
      <alignment horizontal="center"/>
    </xf>
    <xf numFmtId="2" fontId="0" fillId="0" borderId="20" xfId="0" applyNumberFormat="1" applyFill="1" applyBorder="1"/>
    <xf numFmtId="166" fontId="0" fillId="50" borderId="0" xfId="0" applyNumberFormat="1" applyFill="1" applyAlignment="1">
      <alignment horizontal="center"/>
    </xf>
    <xf numFmtId="2" fontId="4" fillId="0" borderId="21" xfId="0" applyNumberFormat="1" applyFont="1" applyFill="1" applyBorder="1"/>
    <xf numFmtId="2" fontId="4" fillId="0" borderId="22" xfId="0" applyNumberFormat="1" applyFont="1" applyFill="1" applyBorder="1"/>
    <xf numFmtId="2" fontId="4" fillId="0" borderId="26" xfId="0" applyNumberFormat="1" applyFont="1" applyFill="1" applyBorder="1"/>
    <xf numFmtId="2" fontId="4" fillId="0" borderId="36" xfId="0" applyNumberFormat="1" applyFont="1" applyFill="1" applyBorder="1"/>
    <xf numFmtId="166" fontId="0" fillId="0" borderId="0" xfId="0" applyNumberFormat="1" applyFill="1" applyAlignment="1">
      <alignment horizontal="center"/>
    </xf>
    <xf numFmtId="2" fontId="0" fillId="0" borderId="36" xfId="0" applyNumberFormat="1" applyFill="1" applyBorder="1"/>
    <xf numFmtId="166" fontId="0" fillId="0" borderId="36" xfId="0" applyNumberFormat="1" applyFill="1" applyBorder="1" applyAlignment="1">
      <alignment horizontal="center"/>
    </xf>
    <xf numFmtId="2" fontId="0" fillId="0" borderId="36" xfId="0" applyNumberFormat="1" applyFill="1" applyBorder="1" applyAlignment="1">
      <alignment horizontal="center"/>
    </xf>
    <xf numFmtId="0" fontId="0" fillId="49" borderId="19" xfId="0" applyFill="1" applyBorder="1" applyAlignment="1">
      <alignment horizontal="center"/>
    </xf>
    <xf numFmtId="4" fontId="3" fillId="0" borderId="0" xfId="0" applyNumberFormat="1" applyFont="1" applyAlignment="1">
      <alignment wrapText="1"/>
    </xf>
    <xf numFmtId="2" fontId="4" fillId="0" borderId="0" xfId="0" applyNumberFormat="1" applyFont="1" applyAlignment="1">
      <alignment horizontal="center"/>
    </xf>
    <xf numFmtId="15" fontId="4" fillId="0" borderId="11" xfId="0" applyNumberFormat="1" applyFont="1" applyFill="1" applyBorder="1"/>
    <xf numFmtId="2" fontId="0" fillId="49" borderId="0" xfId="0" applyNumberFormat="1" applyFill="1" applyAlignment="1">
      <alignment horizontal="center"/>
    </xf>
    <xf numFmtId="166" fontId="0" fillId="49" borderId="0" xfId="0" applyNumberFormat="1" applyFill="1" applyAlignment="1">
      <alignment horizontal="center"/>
    </xf>
    <xf numFmtId="2" fontId="4" fillId="49" borderId="20" xfId="0" applyNumberFormat="1" applyFont="1" applyFill="1" applyBorder="1"/>
    <xf numFmtId="15" fontId="0" fillId="0" borderId="0" xfId="0" applyNumberFormat="1"/>
    <xf numFmtId="0" fontId="3" fillId="53" borderId="24" xfId="0" applyFont="1" applyFill="1" applyBorder="1" applyAlignment="1">
      <alignment wrapText="1"/>
    </xf>
    <xf numFmtId="0" fontId="3" fillId="0" borderId="46" xfId="0" applyFont="1" applyBorder="1" applyAlignment="1">
      <alignment wrapText="1"/>
    </xf>
    <xf numFmtId="0" fontId="3" fillId="49" borderId="46" xfId="0" applyFont="1" applyFill="1" applyBorder="1" applyAlignment="1">
      <alignment wrapText="1"/>
    </xf>
    <xf numFmtId="0" fontId="3" fillId="0" borderId="24" xfId="0" applyFont="1" applyBorder="1" applyAlignment="1">
      <alignment wrapText="1"/>
    </xf>
    <xf numFmtId="0" fontId="3" fillId="0" borderId="27" xfId="0" applyFont="1" applyBorder="1" applyAlignment="1">
      <alignment wrapText="1"/>
    </xf>
    <xf numFmtId="0" fontId="3" fillId="0" borderId="25" xfId="0" applyFont="1" applyBorder="1" applyAlignment="1">
      <alignment wrapText="1"/>
    </xf>
    <xf numFmtId="0" fontId="3" fillId="0" borderId="47" xfId="0" applyFont="1" applyBorder="1" applyAlignment="1">
      <alignment wrapText="1"/>
    </xf>
    <xf numFmtId="0" fontId="3" fillId="0" borderId="46" xfId="0" applyFont="1" applyBorder="1"/>
    <xf numFmtId="0" fontId="3" fillId="0" borderId="0" xfId="0" applyFont="1" applyAlignment="1">
      <alignment wrapText="1"/>
    </xf>
    <xf numFmtId="2" fontId="0" fillId="0" borderId="18" xfId="0" applyNumberFormat="1" applyFill="1" applyBorder="1"/>
    <xf numFmtId="2" fontId="0" fillId="0" borderId="18" xfId="0" applyNumberFormat="1" applyFill="1" applyBorder="1" applyAlignment="1">
      <alignment horizontal="center"/>
    </xf>
    <xf numFmtId="2" fontId="4" fillId="0" borderId="17" xfId="0" applyNumberFormat="1" applyFont="1" applyFill="1" applyBorder="1"/>
    <xf numFmtId="2" fontId="4" fillId="0" borderId="18" xfId="0" applyNumberFormat="1" applyFont="1" applyFill="1" applyBorder="1"/>
    <xf numFmtId="166" fontId="0" fillId="0" borderId="0" xfId="0" applyNumberFormat="1" applyFill="1" applyBorder="1" applyAlignment="1">
      <alignment horizontal="center"/>
    </xf>
    <xf numFmtId="2" fontId="0" fillId="0" borderId="0" xfId="0" applyNumberFormat="1" applyFill="1" applyBorder="1" applyAlignment="1">
      <alignment horizontal="center"/>
    </xf>
    <xf numFmtId="0" fontId="3" fillId="0" borderId="48" xfId="0" applyFont="1" applyBorder="1"/>
    <xf numFmtId="4" fontId="0" fillId="0" borderId="49" xfId="0" applyNumberFormat="1" applyBorder="1"/>
    <xf numFmtId="4" fontId="0" fillId="0" borderId="50" xfId="0" applyNumberFormat="1" applyBorder="1"/>
    <xf numFmtId="0" fontId="0" fillId="0" borderId="46" xfId="0" applyBorder="1"/>
    <xf numFmtId="0" fontId="4" fillId="0" borderId="46" xfId="0" applyFont="1" applyBorder="1"/>
    <xf numFmtId="0" fontId="4" fillId="0" borderId="46" xfId="0" applyFont="1" applyBorder="1" applyAlignment="1">
      <alignment wrapText="1"/>
    </xf>
    <xf numFmtId="43" fontId="0" fillId="0" borderId="46" xfId="168" applyFont="1" applyBorder="1"/>
    <xf numFmtId="9" fontId="0" fillId="0" borderId="46" xfId="169" applyFont="1" applyBorder="1"/>
    <xf numFmtId="43" fontId="0" fillId="0" borderId="46" xfId="55" applyFont="1" applyBorder="1"/>
    <xf numFmtId="0" fontId="46" fillId="0" borderId="0" xfId="0" applyFont="1"/>
    <xf numFmtId="0" fontId="47" fillId="0" borderId="0" xfId="0" applyFont="1" applyAlignment="1">
      <alignment horizontal="left" vertical="center" readingOrder="1"/>
    </xf>
    <xf numFmtId="0" fontId="0" fillId="0" borderId="17"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49" borderId="36" xfId="0" applyFill="1" applyBorder="1" applyAlignment="1">
      <alignment horizontal="center"/>
    </xf>
    <xf numFmtId="0" fontId="0" fillId="0" borderId="22" xfId="0" applyBorder="1" applyAlignment="1">
      <alignment horizontal="center"/>
    </xf>
    <xf numFmtId="0" fontId="0" fillId="50" borderId="0" xfId="0" applyFill="1" applyAlignment="1">
      <alignment horizontal="center"/>
    </xf>
    <xf numFmtId="167" fontId="0" fillId="49" borderId="36" xfId="0" applyNumberFormat="1" applyFill="1" applyBorder="1" applyAlignment="1">
      <alignment horizontal="center"/>
    </xf>
    <xf numFmtId="0" fontId="48" fillId="0" borderId="0" xfId="0" applyFont="1"/>
    <xf numFmtId="0" fontId="49" fillId="0" borderId="0" xfId="0" applyFont="1" applyAlignment="1">
      <alignment horizontal="left" vertical="center"/>
    </xf>
    <xf numFmtId="0" fontId="50" fillId="0" borderId="0" xfId="0" applyFont="1" applyAlignment="1">
      <alignment horizontal="left" vertical="center"/>
    </xf>
    <xf numFmtId="0" fontId="4" fillId="0" borderId="0" xfId="76"/>
    <xf numFmtId="0" fontId="49" fillId="0" borderId="0" xfId="76" applyFont="1" applyAlignment="1">
      <alignment horizontal="left" vertical="center"/>
    </xf>
    <xf numFmtId="0" fontId="50" fillId="0" borderId="0" xfId="76" applyFont="1" applyAlignment="1">
      <alignment horizontal="left" vertical="center"/>
    </xf>
    <xf numFmtId="0" fontId="51" fillId="0" borderId="0" xfId="76" applyFont="1" applyAlignment="1">
      <alignment horizontal="left" vertical="center" readingOrder="1"/>
    </xf>
    <xf numFmtId="0" fontId="52" fillId="0" borderId="0" xfId="76" applyFont="1"/>
    <xf numFmtId="0" fontId="50" fillId="0" borderId="0" xfId="76" applyFont="1" applyAlignment="1">
      <alignment vertical="center"/>
    </xf>
    <xf numFmtId="0" fontId="3" fillId="0" borderId="0" xfId="76" applyFont="1"/>
    <xf numFmtId="0" fontId="0" fillId="49" borderId="17" xfId="0" applyFill="1" applyBorder="1" applyAlignment="1">
      <alignment horizontal="center"/>
    </xf>
    <xf numFmtId="0" fontId="0" fillId="49" borderId="15" xfId="0" applyFill="1" applyBorder="1" applyAlignment="1">
      <alignment horizontal="center"/>
    </xf>
    <xf numFmtId="4" fontId="0" fillId="0" borderId="12" xfId="0" applyNumberFormat="1" applyBorder="1"/>
    <xf numFmtId="4" fontId="4" fillId="0" borderId="12" xfId="0" applyNumberFormat="1" applyFont="1" applyBorder="1"/>
    <xf numFmtId="4" fontId="3" fillId="0" borderId="12" xfId="0" applyNumberFormat="1" applyFont="1" applyBorder="1"/>
    <xf numFmtId="4" fontId="5" fillId="0" borderId="12" xfId="0" applyNumberFormat="1" applyFont="1" applyBorder="1" applyAlignment="1">
      <alignment horizontal="right" wrapText="1"/>
    </xf>
    <xf numFmtId="4" fontId="5" fillId="0" borderId="12" xfId="0" applyNumberFormat="1" applyFont="1" applyBorder="1"/>
    <xf numFmtId="15" fontId="4" fillId="0" borderId="11" xfId="0" applyNumberFormat="1" applyFont="1" applyBorder="1"/>
    <xf numFmtId="2" fontId="0" fillId="49" borderId="0" xfId="0" applyNumberFormat="1" applyFill="1" applyBorder="1"/>
    <xf numFmtId="166" fontId="0" fillId="49" borderId="0" xfId="0" applyNumberFormat="1" applyFill="1" applyBorder="1" applyAlignment="1">
      <alignment horizontal="center"/>
    </xf>
    <xf numFmtId="2" fontId="0" fillId="49" borderId="0" xfId="0" applyNumberFormat="1" applyFill="1" applyBorder="1" applyAlignment="1">
      <alignment horizontal="center"/>
    </xf>
    <xf numFmtId="2" fontId="4" fillId="49" borderId="0" xfId="0" applyNumberFormat="1" applyFont="1" applyFill="1" applyBorder="1"/>
    <xf numFmtId="4" fontId="4" fillId="0" borderId="19" xfId="0" applyNumberFormat="1" applyFont="1" applyBorder="1"/>
    <xf numFmtId="4" fontId="4" fillId="0" borderId="0" xfId="0" applyNumberFormat="1" applyFont="1"/>
    <xf numFmtId="168" fontId="0" fillId="0" borderId="0" xfId="0" applyNumberFormat="1"/>
    <xf numFmtId="43" fontId="0" fillId="49" borderId="11" xfId="168" applyFont="1" applyFill="1" applyBorder="1"/>
    <xf numFmtId="43" fontId="0" fillId="49" borderId="0" xfId="168" applyFont="1" applyFill="1"/>
    <xf numFmtId="43" fontId="0" fillId="0" borderId="0" xfId="168" applyFont="1" applyFill="1"/>
    <xf numFmtId="0" fontId="0" fillId="49" borderId="0" xfId="0" applyFill="1" applyAlignment="1">
      <alignment horizontal="center"/>
    </xf>
    <xf numFmtId="0" fontId="3" fillId="0" borderId="0" xfId="0" applyFont="1" applyFill="1" applyBorder="1" applyAlignment="1">
      <alignment wrapText="1"/>
    </xf>
    <xf numFmtId="4" fontId="0" fillId="0" borderId="0" xfId="0" applyNumberFormat="1" applyFill="1" applyBorder="1"/>
    <xf numFmtId="4" fontId="0" fillId="0" borderId="20" xfId="0" applyNumberFormat="1" applyFill="1" applyBorder="1"/>
    <xf numFmtId="0" fontId="44" fillId="0" borderId="0" xfId="0" applyFont="1" applyAlignment="1">
      <alignment horizontal="center"/>
    </xf>
    <xf numFmtId="0" fontId="44" fillId="0" borderId="0" xfId="0" applyFont="1" applyAlignment="1">
      <alignment horizontal="right"/>
    </xf>
    <xf numFmtId="0" fontId="44" fillId="0" borderId="0" xfId="0" applyFont="1"/>
    <xf numFmtId="0" fontId="53" fillId="0" borderId="0" xfId="0" applyFont="1" applyAlignment="1">
      <alignment horizontal="center" wrapText="1"/>
    </xf>
    <xf numFmtId="0" fontId="44" fillId="0" borderId="0" xfId="0" applyFont="1" applyAlignment="1">
      <alignment horizontal="center" wrapText="1"/>
    </xf>
    <xf numFmtId="0" fontId="44" fillId="0" borderId="0" xfId="0" applyFont="1" applyAlignment="1">
      <alignment wrapText="1"/>
    </xf>
    <xf numFmtId="0" fontId="44" fillId="0" borderId="19" xfId="0" applyFont="1" applyBorder="1" applyAlignment="1">
      <alignment horizontal="center"/>
    </xf>
    <xf numFmtId="2" fontId="44" fillId="0" borderId="0" xfId="0" applyNumberFormat="1" applyFont="1" applyAlignment="1">
      <alignment horizontal="right"/>
    </xf>
    <xf numFmtId="2" fontId="53" fillId="0" borderId="0" xfId="0" applyNumberFormat="1" applyFont="1" applyAlignment="1">
      <alignment horizontal="right"/>
    </xf>
    <xf numFmtId="0" fontId="44" fillId="49" borderId="19" xfId="0" applyFont="1" applyFill="1" applyBorder="1" applyAlignment="1">
      <alignment horizontal="center"/>
    </xf>
    <xf numFmtId="2" fontId="44" fillId="49" borderId="0" xfId="0" applyNumberFormat="1" applyFont="1" applyFill="1" applyAlignment="1">
      <alignment horizontal="right"/>
    </xf>
    <xf numFmtId="0" fontId="44" fillId="49" borderId="0" xfId="0" applyFont="1" applyFill="1" applyAlignment="1">
      <alignment horizontal="right"/>
    </xf>
    <xf numFmtId="0" fontId="44" fillId="49" borderId="0" xfId="0" applyFont="1" applyFill="1"/>
    <xf numFmtId="0" fontId="0" fillId="0" borderId="0" xfId="0" applyFill="1" applyBorder="1" applyAlignment="1">
      <alignment wrapText="1"/>
    </xf>
    <xf numFmtId="2" fontId="0" fillId="0" borderId="36" xfId="0" applyNumberFormat="1" applyBorder="1" applyAlignment="1">
      <alignment horizontal="center"/>
    </xf>
    <xf numFmtId="2" fontId="0" fillId="0" borderId="18" xfId="0" applyNumberFormat="1" applyBorder="1" applyAlignment="1">
      <alignment horizontal="center"/>
    </xf>
    <xf numFmtId="2" fontId="44" fillId="0" borderId="0" xfId="0" applyNumberFormat="1" applyFont="1" applyFill="1" applyAlignment="1">
      <alignment horizontal="right"/>
    </xf>
    <xf numFmtId="2" fontId="44" fillId="0" borderId="0" xfId="170" applyNumberFormat="1" applyFont="1" applyAlignment="1">
      <alignment horizontal="right"/>
    </xf>
    <xf numFmtId="9" fontId="0" fillId="0" borderId="0" xfId="169" applyFont="1" applyFill="1"/>
    <xf numFmtId="0" fontId="44" fillId="0" borderId="0" xfId="0" applyFont="1" applyBorder="1" applyAlignment="1">
      <alignment horizontal="center"/>
    </xf>
    <xf numFmtId="0" fontId="44" fillId="49" borderId="0" xfId="0" applyFont="1" applyFill="1" applyBorder="1" applyAlignment="1">
      <alignment horizontal="center"/>
    </xf>
    <xf numFmtId="9" fontId="44" fillId="0" borderId="0" xfId="169" applyFont="1"/>
    <xf numFmtId="0" fontId="44" fillId="0" borderId="17" xfId="0" applyFont="1" applyBorder="1" applyAlignment="1">
      <alignment horizontal="center"/>
    </xf>
    <xf numFmtId="0" fontId="44" fillId="49" borderId="17" xfId="0" applyFont="1" applyFill="1" applyBorder="1" applyAlignment="1">
      <alignment horizontal="center"/>
    </xf>
    <xf numFmtId="0" fontId="44" fillId="49" borderId="18" xfId="0" applyFont="1" applyFill="1" applyBorder="1" applyAlignment="1">
      <alignment horizontal="right"/>
    </xf>
    <xf numFmtId="2" fontId="44" fillId="49" borderId="18" xfId="0" applyNumberFormat="1" applyFont="1" applyFill="1" applyBorder="1" applyAlignment="1">
      <alignment horizontal="right"/>
    </xf>
    <xf numFmtId="2" fontId="44" fillId="49" borderId="51" xfId="0" applyNumberFormat="1" applyFont="1" applyFill="1" applyBorder="1" applyAlignment="1">
      <alignment horizontal="right"/>
    </xf>
    <xf numFmtId="0" fontId="44" fillId="0" borderId="0" xfId="0" applyFont="1" applyBorder="1" applyAlignment="1">
      <alignment horizontal="right"/>
    </xf>
    <xf numFmtId="2" fontId="44" fillId="0" borderId="0" xfId="0" applyNumberFormat="1" applyFont="1" applyBorder="1" applyAlignment="1">
      <alignment horizontal="right"/>
    </xf>
    <xf numFmtId="2" fontId="44" fillId="0" borderId="0" xfId="0" applyNumberFormat="1" applyFont="1" applyFill="1" applyBorder="1" applyAlignment="1">
      <alignment horizontal="right"/>
    </xf>
    <xf numFmtId="2" fontId="44" fillId="49" borderId="0" xfId="0" applyNumberFormat="1" applyFont="1" applyFill="1" applyBorder="1" applyAlignment="1">
      <alignment horizontal="right"/>
    </xf>
    <xf numFmtId="2" fontId="44" fillId="0" borderId="20" xfId="0" applyNumberFormat="1" applyFont="1" applyFill="1" applyBorder="1" applyAlignment="1">
      <alignment horizontal="right"/>
    </xf>
    <xf numFmtId="0" fontId="44" fillId="0" borderId="21" xfId="0" applyFont="1" applyBorder="1" applyAlignment="1">
      <alignment horizontal="center"/>
    </xf>
    <xf numFmtId="0" fontId="44" fillId="0" borderId="22" xfId="0" applyFont="1" applyBorder="1" applyAlignment="1">
      <alignment horizontal="center"/>
    </xf>
    <xf numFmtId="0" fontId="44" fillId="0" borderId="22" xfId="0" applyFont="1" applyBorder="1" applyAlignment="1">
      <alignment horizontal="right"/>
    </xf>
    <xf numFmtId="2" fontId="44" fillId="0" borderId="22" xfId="0" applyNumberFormat="1" applyFont="1" applyBorder="1" applyAlignment="1">
      <alignment horizontal="right"/>
    </xf>
    <xf numFmtId="2" fontId="44" fillId="0" borderId="22" xfId="0" applyNumberFormat="1" applyFont="1" applyFill="1" applyBorder="1" applyAlignment="1">
      <alignment horizontal="right"/>
    </xf>
    <xf numFmtId="2" fontId="44" fillId="49" borderId="22" xfId="0" applyNumberFormat="1" applyFont="1" applyFill="1" applyBorder="1" applyAlignment="1">
      <alignment horizontal="right"/>
    </xf>
    <xf numFmtId="2" fontId="44" fillId="0" borderId="52" xfId="0" applyNumberFormat="1" applyFont="1" applyFill="1" applyBorder="1" applyAlignment="1">
      <alignment horizontal="right"/>
    </xf>
    <xf numFmtId="0" fontId="44" fillId="49" borderId="18" xfId="0" applyFont="1" applyFill="1" applyBorder="1" applyAlignment="1">
      <alignment horizontal="center"/>
    </xf>
    <xf numFmtId="0" fontId="0" fillId="49" borderId="22" xfId="0" applyFill="1" applyBorder="1" applyAlignment="1">
      <alignment horizontal="center"/>
    </xf>
    <xf numFmtId="0" fontId="0" fillId="0" borderId="52" xfId="0" applyBorder="1" applyAlignment="1">
      <alignment horizontal="center"/>
    </xf>
    <xf numFmtId="0" fontId="44" fillId="0" borderId="53" xfId="0" applyFont="1" applyBorder="1" applyAlignment="1">
      <alignment horizontal="center"/>
    </xf>
    <xf numFmtId="0" fontId="44" fillId="0" borderId="54" xfId="0" applyFont="1" applyBorder="1" applyAlignment="1">
      <alignment horizontal="center"/>
    </xf>
    <xf numFmtId="165" fontId="0" fillId="49" borderId="0" xfId="0" applyNumberFormat="1" applyFill="1"/>
    <xf numFmtId="0" fontId="44" fillId="49" borderId="0" xfId="0" applyFont="1" applyFill="1" applyAlignment="1">
      <alignment horizontal="center"/>
    </xf>
    <xf numFmtId="0" fontId="4" fillId="0" borderId="0" xfId="0" applyFont="1" applyFill="1" applyBorder="1" applyAlignment="1">
      <alignment wrapText="1"/>
    </xf>
    <xf numFmtId="0" fontId="0" fillId="0" borderId="46" xfId="0" applyNumberFormat="1" applyBorder="1"/>
    <xf numFmtId="0" fontId="3" fillId="0" borderId="46" xfId="0" applyFont="1" applyFill="1" applyBorder="1" applyAlignment="1">
      <alignment wrapText="1"/>
    </xf>
    <xf numFmtId="9" fontId="0" fillId="0" borderId="46" xfId="161" applyFont="1" applyBorder="1"/>
    <xf numFmtId="2" fontId="53" fillId="0" borderId="0" xfId="0" applyNumberFormat="1" applyFont="1" applyAlignment="1">
      <alignment horizontal="center" wrapText="1"/>
    </xf>
    <xf numFmtId="0" fontId="0" fillId="0" borderId="0" xfId="0" applyAlignment="1">
      <alignment horizontal="center" wrapText="1"/>
    </xf>
    <xf numFmtId="0" fontId="54" fillId="0" borderId="0" xfId="0" applyFont="1" applyAlignment="1">
      <alignment horizontal="center" wrapText="1"/>
    </xf>
    <xf numFmtId="0" fontId="44" fillId="0" borderId="0" xfId="0" applyFont="1" applyAlignment="1">
      <alignment horizontal="center" wrapText="1"/>
    </xf>
    <xf numFmtId="0" fontId="53" fillId="0" borderId="0" xfId="0" applyFont="1" applyAlignment="1">
      <alignment horizontal="center" wrapText="1"/>
    </xf>
    <xf numFmtId="0" fontId="3" fillId="0" borderId="0" xfId="0" applyFont="1" applyAlignment="1">
      <alignment horizontal="center" wrapText="1"/>
    </xf>
  </cellXfs>
  <cellStyles count="171">
    <cellStyle name="20% - Accent1 2" xfId="1" xr:uid="{00000000-0005-0000-0000-000000000000}"/>
    <cellStyle name="20% - Accent1 3" xfId="2" xr:uid="{00000000-0005-0000-0000-000001000000}"/>
    <cellStyle name="20% - Accent2 2" xfId="3" xr:uid="{00000000-0005-0000-0000-000002000000}"/>
    <cellStyle name="20% - Accent2 3" xfId="4" xr:uid="{00000000-0005-0000-0000-000003000000}"/>
    <cellStyle name="20% - Accent3 2" xfId="5" xr:uid="{00000000-0005-0000-0000-000004000000}"/>
    <cellStyle name="20% - Accent3 3" xfId="6" xr:uid="{00000000-0005-0000-0000-000005000000}"/>
    <cellStyle name="20% - Accent4 2" xfId="7" xr:uid="{00000000-0005-0000-0000-000006000000}"/>
    <cellStyle name="20% - Accent4 3" xfId="8" xr:uid="{00000000-0005-0000-0000-000007000000}"/>
    <cellStyle name="20% - Accent5 2" xfId="9" xr:uid="{00000000-0005-0000-0000-000008000000}"/>
    <cellStyle name="20% - Accent5 3" xfId="10" xr:uid="{00000000-0005-0000-0000-000009000000}"/>
    <cellStyle name="20% - Accent6 2" xfId="11" xr:uid="{00000000-0005-0000-0000-00000A000000}"/>
    <cellStyle name="20% - Accent6 3" xfId="12" xr:uid="{00000000-0005-0000-0000-00000B000000}"/>
    <cellStyle name="40% - Accent1 2" xfId="13" xr:uid="{00000000-0005-0000-0000-00000C000000}"/>
    <cellStyle name="40% - Accent1 3" xfId="14" xr:uid="{00000000-0005-0000-0000-00000D000000}"/>
    <cellStyle name="40% - Accent2 2" xfId="15" xr:uid="{00000000-0005-0000-0000-00000E000000}"/>
    <cellStyle name="40% - Accent2 3" xfId="16" xr:uid="{00000000-0005-0000-0000-00000F000000}"/>
    <cellStyle name="40% - Accent3 2" xfId="17" xr:uid="{00000000-0005-0000-0000-000010000000}"/>
    <cellStyle name="40% - Accent3 3" xfId="18" xr:uid="{00000000-0005-0000-0000-000011000000}"/>
    <cellStyle name="40% - Accent4 2" xfId="19" xr:uid="{00000000-0005-0000-0000-000012000000}"/>
    <cellStyle name="40% - Accent4 3" xfId="20" xr:uid="{00000000-0005-0000-0000-000013000000}"/>
    <cellStyle name="40% - Accent5 2" xfId="21" xr:uid="{00000000-0005-0000-0000-000014000000}"/>
    <cellStyle name="40% - Accent5 3" xfId="22" xr:uid="{00000000-0005-0000-0000-000015000000}"/>
    <cellStyle name="40% - Accent6 2" xfId="23" xr:uid="{00000000-0005-0000-0000-000016000000}"/>
    <cellStyle name="40% - Accent6 3" xfId="24" xr:uid="{00000000-0005-0000-0000-000017000000}"/>
    <cellStyle name="60% - Accent1 2" xfId="25" xr:uid="{00000000-0005-0000-0000-000018000000}"/>
    <cellStyle name="60% - Accent1 3" xfId="26" xr:uid="{00000000-0005-0000-0000-000019000000}"/>
    <cellStyle name="60% - Accent2 2" xfId="27" xr:uid="{00000000-0005-0000-0000-00001A000000}"/>
    <cellStyle name="60% - Accent2 3" xfId="28" xr:uid="{00000000-0005-0000-0000-00001B000000}"/>
    <cellStyle name="60% - Accent3 2" xfId="29" xr:uid="{00000000-0005-0000-0000-00001C000000}"/>
    <cellStyle name="60% - Accent3 3" xfId="30" xr:uid="{00000000-0005-0000-0000-00001D000000}"/>
    <cellStyle name="60% - Accent4 2" xfId="31" xr:uid="{00000000-0005-0000-0000-00001E000000}"/>
    <cellStyle name="60% - Accent4 3" xfId="32" xr:uid="{00000000-0005-0000-0000-00001F000000}"/>
    <cellStyle name="60% - Accent5 2" xfId="33" xr:uid="{00000000-0005-0000-0000-000020000000}"/>
    <cellStyle name="60% - Accent5 3" xfId="34" xr:uid="{00000000-0005-0000-0000-000021000000}"/>
    <cellStyle name="60% - Accent6 2" xfId="35" xr:uid="{00000000-0005-0000-0000-000022000000}"/>
    <cellStyle name="60% - Accent6 3" xfId="36" xr:uid="{00000000-0005-0000-0000-000023000000}"/>
    <cellStyle name="Accent1 2" xfId="37" xr:uid="{00000000-0005-0000-0000-000024000000}"/>
    <cellStyle name="Accent1 3" xfId="38" xr:uid="{00000000-0005-0000-0000-000025000000}"/>
    <cellStyle name="Accent2 2" xfId="39" xr:uid="{00000000-0005-0000-0000-000026000000}"/>
    <cellStyle name="Accent2 3" xfId="40" xr:uid="{00000000-0005-0000-0000-000027000000}"/>
    <cellStyle name="Accent3 2" xfId="41" xr:uid="{00000000-0005-0000-0000-000028000000}"/>
    <cellStyle name="Accent3 3" xfId="42" xr:uid="{00000000-0005-0000-0000-000029000000}"/>
    <cellStyle name="Accent4 2" xfId="43" xr:uid="{00000000-0005-0000-0000-00002A000000}"/>
    <cellStyle name="Accent4 3" xfId="44" xr:uid="{00000000-0005-0000-0000-00002B000000}"/>
    <cellStyle name="Accent5 2" xfId="45" xr:uid="{00000000-0005-0000-0000-00002C000000}"/>
    <cellStyle name="Accent5 3" xfId="46" xr:uid="{00000000-0005-0000-0000-00002D000000}"/>
    <cellStyle name="Accent6 2" xfId="47" xr:uid="{00000000-0005-0000-0000-00002E000000}"/>
    <cellStyle name="Accent6 3" xfId="48" xr:uid="{00000000-0005-0000-0000-00002F000000}"/>
    <cellStyle name="Bad 2" xfId="49" xr:uid="{00000000-0005-0000-0000-000030000000}"/>
    <cellStyle name="Bad 3" xfId="50" xr:uid="{00000000-0005-0000-0000-000031000000}"/>
    <cellStyle name="Calculation 2" xfId="51" xr:uid="{00000000-0005-0000-0000-000032000000}"/>
    <cellStyle name="Calculation 3" xfId="52" xr:uid="{00000000-0005-0000-0000-000033000000}"/>
    <cellStyle name="Check Cell 2" xfId="53" xr:uid="{00000000-0005-0000-0000-000034000000}"/>
    <cellStyle name="Check Cell 3" xfId="54" xr:uid="{00000000-0005-0000-0000-000035000000}"/>
    <cellStyle name="Comma" xfId="168" builtinId="3"/>
    <cellStyle name="Comma 2" xfId="55" xr:uid="{00000000-0005-0000-0000-000036000000}"/>
    <cellStyle name="Currency 2" xfId="56" xr:uid="{00000000-0005-0000-0000-000037000000}"/>
    <cellStyle name="Currency 3" xfId="57" xr:uid="{00000000-0005-0000-0000-000038000000}"/>
    <cellStyle name="Explanatory Text 2" xfId="58" xr:uid="{00000000-0005-0000-0000-000039000000}"/>
    <cellStyle name="Explanatory Text 3" xfId="59" xr:uid="{00000000-0005-0000-0000-00003A000000}"/>
    <cellStyle name="Good 2" xfId="60" xr:uid="{00000000-0005-0000-0000-00003B000000}"/>
    <cellStyle name="Good 3" xfId="61" xr:uid="{00000000-0005-0000-0000-00003C000000}"/>
    <cellStyle name="Heading 1 2" xfId="62" xr:uid="{00000000-0005-0000-0000-00003D000000}"/>
    <cellStyle name="Heading 1 3" xfId="63" xr:uid="{00000000-0005-0000-0000-00003E000000}"/>
    <cellStyle name="Heading 2 2" xfId="64" xr:uid="{00000000-0005-0000-0000-00003F000000}"/>
    <cellStyle name="Heading 2 3" xfId="65" xr:uid="{00000000-0005-0000-0000-000040000000}"/>
    <cellStyle name="Heading 3 2" xfId="66" xr:uid="{00000000-0005-0000-0000-000041000000}"/>
    <cellStyle name="Heading 3 3" xfId="67" xr:uid="{00000000-0005-0000-0000-000042000000}"/>
    <cellStyle name="Heading 4 2" xfId="68" xr:uid="{00000000-0005-0000-0000-000043000000}"/>
    <cellStyle name="Heading 4 3" xfId="69" xr:uid="{00000000-0005-0000-0000-000044000000}"/>
    <cellStyle name="Input 2" xfId="70" xr:uid="{00000000-0005-0000-0000-000045000000}"/>
    <cellStyle name="Input 3" xfId="71" xr:uid="{00000000-0005-0000-0000-000046000000}"/>
    <cellStyle name="Linked Cell 2" xfId="72" xr:uid="{00000000-0005-0000-0000-000047000000}"/>
    <cellStyle name="Linked Cell 3" xfId="73" xr:uid="{00000000-0005-0000-0000-000048000000}"/>
    <cellStyle name="Neutral 2" xfId="74" xr:uid="{00000000-0005-0000-0000-000049000000}"/>
    <cellStyle name="Neutral 3" xfId="75" xr:uid="{00000000-0005-0000-0000-00004A000000}"/>
    <cellStyle name="Normal" xfId="0" builtinId="0"/>
    <cellStyle name="Normal 10" xfId="76" xr:uid="{00000000-0005-0000-0000-00004C000000}"/>
    <cellStyle name="Normal 11" xfId="77" xr:uid="{00000000-0005-0000-0000-00004D000000}"/>
    <cellStyle name="Normal 12" xfId="78" xr:uid="{00000000-0005-0000-0000-00004E000000}"/>
    <cellStyle name="Normal 13" xfId="79" xr:uid="{00000000-0005-0000-0000-00004F000000}"/>
    <cellStyle name="Normal 14" xfId="80" xr:uid="{00000000-0005-0000-0000-000050000000}"/>
    <cellStyle name="Normal 15" xfId="81" xr:uid="{00000000-0005-0000-0000-000051000000}"/>
    <cellStyle name="Normal 16" xfId="82" xr:uid="{00000000-0005-0000-0000-000052000000}"/>
    <cellStyle name="Normal 17" xfId="83" xr:uid="{00000000-0005-0000-0000-000053000000}"/>
    <cellStyle name="Normal 18" xfId="84" xr:uid="{00000000-0005-0000-0000-000054000000}"/>
    <cellStyle name="Normal 19" xfId="85" xr:uid="{00000000-0005-0000-0000-000055000000}"/>
    <cellStyle name="Normal 2" xfId="86" xr:uid="{00000000-0005-0000-0000-000056000000}"/>
    <cellStyle name="Normal 20" xfId="87" xr:uid="{00000000-0005-0000-0000-000057000000}"/>
    <cellStyle name="Normal 21" xfId="88" xr:uid="{00000000-0005-0000-0000-000058000000}"/>
    <cellStyle name="Normal 22" xfId="89" xr:uid="{00000000-0005-0000-0000-000059000000}"/>
    <cellStyle name="Normal 23" xfId="90" xr:uid="{00000000-0005-0000-0000-00005A000000}"/>
    <cellStyle name="Normal 24" xfId="91" xr:uid="{00000000-0005-0000-0000-00005B000000}"/>
    <cellStyle name="Normal 25" xfId="92" xr:uid="{00000000-0005-0000-0000-00005C000000}"/>
    <cellStyle name="Normal 26" xfId="93" xr:uid="{00000000-0005-0000-0000-00005D000000}"/>
    <cellStyle name="Normal 27" xfId="94" xr:uid="{00000000-0005-0000-0000-00005E000000}"/>
    <cellStyle name="Normal 28" xfId="95" xr:uid="{00000000-0005-0000-0000-00005F000000}"/>
    <cellStyle name="Normal 29" xfId="96" xr:uid="{00000000-0005-0000-0000-000060000000}"/>
    <cellStyle name="Normal 3" xfId="97" xr:uid="{00000000-0005-0000-0000-000061000000}"/>
    <cellStyle name="Normal 30" xfId="98" xr:uid="{00000000-0005-0000-0000-000062000000}"/>
    <cellStyle name="Normal 31" xfId="99" xr:uid="{00000000-0005-0000-0000-000063000000}"/>
    <cellStyle name="Normal 32" xfId="100" xr:uid="{00000000-0005-0000-0000-000064000000}"/>
    <cellStyle name="Normal 33" xfId="101" xr:uid="{00000000-0005-0000-0000-000065000000}"/>
    <cellStyle name="Normal 34" xfId="102" xr:uid="{00000000-0005-0000-0000-000066000000}"/>
    <cellStyle name="Normal 35" xfId="103" xr:uid="{00000000-0005-0000-0000-000067000000}"/>
    <cellStyle name="Normal 36" xfId="104" xr:uid="{00000000-0005-0000-0000-000068000000}"/>
    <cellStyle name="Normal 37" xfId="105" xr:uid="{00000000-0005-0000-0000-000069000000}"/>
    <cellStyle name="Normal 38" xfId="106" xr:uid="{00000000-0005-0000-0000-00006A000000}"/>
    <cellStyle name="Normal 39" xfId="107" xr:uid="{00000000-0005-0000-0000-00006B000000}"/>
    <cellStyle name="Normal 4" xfId="108" xr:uid="{00000000-0005-0000-0000-00006C000000}"/>
    <cellStyle name="Normal 40" xfId="109" xr:uid="{00000000-0005-0000-0000-00006D000000}"/>
    <cellStyle name="Normal 41" xfId="110" xr:uid="{00000000-0005-0000-0000-00006E000000}"/>
    <cellStyle name="Normal 42" xfId="111" xr:uid="{00000000-0005-0000-0000-00006F000000}"/>
    <cellStyle name="Normal 43" xfId="112" xr:uid="{00000000-0005-0000-0000-000070000000}"/>
    <cellStyle name="Normal 44" xfId="113" xr:uid="{00000000-0005-0000-0000-000071000000}"/>
    <cellStyle name="Normal 45" xfId="114" xr:uid="{00000000-0005-0000-0000-000072000000}"/>
    <cellStyle name="Normal 46" xfId="115" xr:uid="{00000000-0005-0000-0000-000073000000}"/>
    <cellStyle name="Normal 47" xfId="116" xr:uid="{00000000-0005-0000-0000-000074000000}"/>
    <cellStyle name="Normal 48" xfId="117" xr:uid="{00000000-0005-0000-0000-000075000000}"/>
    <cellStyle name="Normal 49" xfId="118" xr:uid="{00000000-0005-0000-0000-000076000000}"/>
    <cellStyle name="Normal 5" xfId="119" xr:uid="{00000000-0005-0000-0000-000077000000}"/>
    <cellStyle name="Normal 50" xfId="120" xr:uid="{00000000-0005-0000-0000-000078000000}"/>
    <cellStyle name="Normal 51" xfId="121" xr:uid="{00000000-0005-0000-0000-000079000000}"/>
    <cellStyle name="Normal 52" xfId="122" xr:uid="{00000000-0005-0000-0000-00007A000000}"/>
    <cellStyle name="Normal 53" xfId="123" xr:uid="{00000000-0005-0000-0000-00007B000000}"/>
    <cellStyle name="Normal 53 2" xfId="124" xr:uid="{00000000-0005-0000-0000-00007C000000}"/>
    <cellStyle name="Normal 54" xfId="125" xr:uid="{00000000-0005-0000-0000-00007D000000}"/>
    <cellStyle name="Normal 54 2" xfId="126" xr:uid="{00000000-0005-0000-0000-00007E000000}"/>
    <cellStyle name="Normal 55" xfId="127" xr:uid="{00000000-0005-0000-0000-00007F000000}"/>
    <cellStyle name="Normal 56" xfId="128" xr:uid="{00000000-0005-0000-0000-000080000000}"/>
    <cellStyle name="Normal 56 2" xfId="129" xr:uid="{00000000-0005-0000-0000-000081000000}"/>
    <cellStyle name="Normal 57" xfId="130" xr:uid="{00000000-0005-0000-0000-000082000000}"/>
    <cellStyle name="Normal 57 2" xfId="131" xr:uid="{00000000-0005-0000-0000-000083000000}"/>
    <cellStyle name="Normal 58" xfId="132" xr:uid="{00000000-0005-0000-0000-000084000000}"/>
    <cellStyle name="Normal 58 2" xfId="133" xr:uid="{00000000-0005-0000-0000-000085000000}"/>
    <cellStyle name="Normal 59" xfId="134" xr:uid="{00000000-0005-0000-0000-000086000000}"/>
    <cellStyle name="Normal 59 2" xfId="135" xr:uid="{00000000-0005-0000-0000-000087000000}"/>
    <cellStyle name="Normal 6" xfId="136" xr:uid="{00000000-0005-0000-0000-000088000000}"/>
    <cellStyle name="Normal 60" xfId="137" xr:uid="{00000000-0005-0000-0000-000089000000}"/>
    <cellStyle name="Normal 60 2" xfId="138" xr:uid="{00000000-0005-0000-0000-00008A000000}"/>
    <cellStyle name="Normal 61" xfId="139" xr:uid="{00000000-0005-0000-0000-00008B000000}"/>
    <cellStyle name="Normal 61 2" xfId="140" xr:uid="{00000000-0005-0000-0000-00008C000000}"/>
    <cellStyle name="Normal 62" xfId="141" xr:uid="{00000000-0005-0000-0000-00008D000000}"/>
    <cellStyle name="Normal 63" xfId="142" xr:uid="{00000000-0005-0000-0000-00008E000000}"/>
    <cellStyle name="Normal 63 2" xfId="143" xr:uid="{00000000-0005-0000-0000-00008F000000}"/>
    <cellStyle name="Normal 64" xfId="144" xr:uid="{00000000-0005-0000-0000-000090000000}"/>
    <cellStyle name="Normal 64 2" xfId="145" xr:uid="{00000000-0005-0000-0000-000091000000}"/>
    <cellStyle name="Normal 65" xfId="146" xr:uid="{00000000-0005-0000-0000-000092000000}"/>
    <cellStyle name="Normal 65 2" xfId="147" xr:uid="{00000000-0005-0000-0000-000093000000}"/>
    <cellStyle name="Normal 66" xfId="148" xr:uid="{00000000-0005-0000-0000-000094000000}"/>
    <cellStyle name="Normal 66 2" xfId="149" xr:uid="{00000000-0005-0000-0000-000095000000}"/>
    <cellStyle name="Normal 67" xfId="150" xr:uid="{00000000-0005-0000-0000-000096000000}"/>
    <cellStyle name="Normal 67 2" xfId="151" xr:uid="{00000000-0005-0000-0000-000097000000}"/>
    <cellStyle name="Normal 68" xfId="152" xr:uid="{00000000-0005-0000-0000-000098000000}"/>
    <cellStyle name="Normal 69" xfId="153" xr:uid="{00000000-0005-0000-0000-000099000000}"/>
    <cellStyle name="Normal 7" xfId="154" xr:uid="{00000000-0005-0000-0000-00009A000000}"/>
    <cellStyle name="Normal 70" xfId="170" xr:uid="{8753CDC0-B52E-461B-BD67-9AA24E060EC3}"/>
    <cellStyle name="Normal 8" xfId="155" xr:uid="{00000000-0005-0000-0000-00009B000000}"/>
    <cellStyle name="Normal 9" xfId="156" xr:uid="{00000000-0005-0000-0000-00009C000000}"/>
    <cellStyle name="Note 2" xfId="157" xr:uid="{00000000-0005-0000-0000-00009D000000}"/>
    <cellStyle name="Note 3" xfId="158" xr:uid="{00000000-0005-0000-0000-00009E000000}"/>
    <cellStyle name="Output 2" xfId="159" xr:uid="{00000000-0005-0000-0000-00009F000000}"/>
    <cellStyle name="Output 3" xfId="160" xr:uid="{00000000-0005-0000-0000-0000A0000000}"/>
    <cellStyle name="Percent" xfId="169" builtinId="5"/>
    <cellStyle name="Percent 2" xfId="161" xr:uid="{00000000-0005-0000-0000-0000A1000000}"/>
    <cellStyle name="Title 2" xfId="162" xr:uid="{00000000-0005-0000-0000-0000A2000000}"/>
    <cellStyle name="Title 3" xfId="163" xr:uid="{00000000-0005-0000-0000-0000A3000000}"/>
    <cellStyle name="Total 2" xfId="164" xr:uid="{00000000-0005-0000-0000-0000A4000000}"/>
    <cellStyle name="Total 3" xfId="165" xr:uid="{00000000-0005-0000-0000-0000A5000000}"/>
    <cellStyle name="Warning Text 2" xfId="166" xr:uid="{00000000-0005-0000-0000-0000A6000000}"/>
    <cellStyle name="Warning Text 3" xfId="167" xr:uid="{00000000-0005-0000-0000-0000A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CANFAX</a:t>
            </a:r>
            <a:r>
              <a:rPr lang="en-US" b="1" baseline="0"/>
              <a:t> Fed Steer Liveweight Price vs Ontario Acution Fed Steer Price</a:t>
            </a:r>
            <a:endParaRPr lang="en-US" b="1"/>
          </a:p>
        </c:rich>
      </c:tx>
      <c:overlay val="0"/>
      <c:spPr>
        <a:noFill/>
        <a:ln w="25400">
          <a:noFill/>
        </a:ln>
      </c:spPr>
    </c:title>
    <c:autoTitleDeleted val="0"/>
    <c:plotArea>
      <c:layout>
        <c:manualLayout>
          <c:layoutTarget val="inner"/>
          <c:xMode val="edge"/>
          <c:yMode val="edge"/>
          <c:x val="7.5789511586004915E-2"/>
          <c:y val="9.2765140759231549E-2"/>
          <c:w val="0.911922433484879"/>
          <c:h val="0.76165932732490349"/>
        </c:manualLayout>
      </c:layout>
      <c:lineChart>
        <c:grouping val="standard"/>
        <c:varyColors val="0"/>
        <c:ser>
          <c:idx val="4"/>
          <c:order val="6"/>
          <c:tx>
            <c:v>Ontario Auction $/cwt liveweight</c:v>
          </c:tx>
          <c:spPr>
            <a:ln w="28575" cap="rnd">
              <a:solidFill>
                <a:schemeClr val="accent5"/>
              </a:solidFill>
              <a:round/>
            </a:ln>
            <a:effectLst/>
          </c:spPr>
          <c:marker>
            <c:symbol val="none"/>
          </c:marker>
          <c:cat>
            <c:strRef>
              <c:f>'Steer price comp'!$C$4:$C$159</c:f>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Ref>
              <c:f>'Steer price comp'!$K$4:$K$149</c:f>
              <c:numCache>
                <c:formatCode>0.00</c:formatCode>
                <c:ptCount val="146"/>
                <c:pt idx="0">
                  <c:v>137.13</c:v>
                </c:pt>
                <c:pt idx="1">
                  <c:v>139.71</c:v>
                </c:pt>
                <c:pt idx="2">
                  <c:v>143.12</c:v>
                </c:pt>
                <c:pt idx="3">
                  <c:v>143.82</c:v>
                </c:pt>
                <c:pt idx="4">
                  <c:v>143.43</c:v>
                </c:pt>
                <c:pt idx="5">
                  <c:v>138.85</c:v>
                </c:pt>
                <c:pt idx="6">
                  <c:v>138.93</c:v>
                </c:pt>
                <c:pt idx="7">
                  <c:v>139.96</c:v>
                </c:pt>
                <c:pt idx="8">
                  <c:v>143.84</c:v>
                </c:pt>
                <c:pt idx="9">
                  <c:v>143.58000000000001</c:v>
                </c:pt>
                <c:pt idx="10">
                  <c:v>135.87</c:v>
                </c:pt>
                <c:pt idx="11">
                  <c:v>135.68</c:v>
                </c:pt>
                <c:pt idx="12">
                  <c:v>138.46</c:v>
                </c:pt>
                <c:pt idx="13">
                  <c:v>136.72</c:v>
                </c:pt>
                <c:pt idx="14">
                  <c:v>137.47999999999999</c:v>
                </c:pt>
                <c:pt idx="15">
                  <c:v>139.04</c:v>
                </c:pt>
                <c:pt idx="16">
                  <c:v>137.76</c:v>
                </c:pt>
                <c:pt idx="17">
                  <c:v>139.44</c:v>
                </c:pt>
                <c:pt idx="18">
                  <c:v>139.35</c:v>
                </c:pt>
                <c:pt idx="19">
                  <c:v>140.6</c:v>
                </c:pt>
                <c:pt idx="20">
                  <c:v>151.72999999999999</c:v>
                </c:pt>
                <c:pt idx="21">
                  <c:v>161.53</c:v>
                </c:pt>
                <c:pt idx="22">
                  <c:v>159.22</c:v>
                </c:pt>
                <c:pt idx="23">
                  <c:v>159.85</c:v>
                </c:pt>
                <c:pt idx="24">
                  <c:v>154.63</c:v>
                </c:pt>
                <c:pt idx="25">
                  <c:v>137.72</c:v>
                </c:pt>
                <c:pt idx="26">
                  <c:v>130.9</c:v>
                </c:pt>
                <c:pt idx="27">
                  <c:v>145.94</c:v>
                </c:pt>
                <c:pt idx="28">
                  <c:v>146.74</c:v>
                </c:pt>
                <c:pt idx="29">
                  <c:v>141.28</c:v>
                </c:pt>
                <c:pt idx="30">
                  <c:v>139.91999999999999</c:v>
                </c:pt>
                <c:pt idx="31">
                  <c:v>144.02000000000001</c:v>
                </c:pt>
                <c:pt idx="32">
                  <c:v>143.9</c:v>
                </c:pt>
                <c:pt idx="33">
                  <c:v>144.99</c:v>
                </c:pt>
                <c:pt idx="34">
                  <c:v>142.54</c:v>
                </c:pt>
                <c:pt idx="35">
                  <c:v>141.63999999999999</c:v>
                </c:pt>
                <c:pt idx="36">
                  <c:v>138.56</c:v>
                </c:pt>
                <c:pt idx="37">
                  <c:v>137.36000000000001</c:v>
                </c:pt>
                <c:pt idx="38">
                  <c:v>138.68</c:v>
                </c:pt>
                <c:pt idx="39">
                  <c:v>137.05000000000001</c:v>
                </c:pt>
                <c:pt idx="40">
                  <c:v>138.63</c:v>
                </c:pt>
                <c:pt idx="41">
                  <c:v>132.74</c:v>
                </c:pt>
                <c:pt idx="42">
                  <c:v>135.9</c:v>
                </c:pt>
                <c:pt idx="43">
                  <c:v>135.6</c:v>
                </c:pt>
                <c:pt idx="44">
                  <c:v>134.75</c:v>
                </c:pt>
                <c:pt idx="45">
                  <c:v>136.72999999999999</c:v>
                </c:pt>
                <c:pt idx="46">
                  <c:v>137.15</c:v>
                </c:pt>
                <c:pt idx="47">
                  <c:v>134.31</c:v>
                </c:pt>
                <c:pt idx="48">
                  <c:v>135.63</c:v>
                </c:pt>
                <c:pt idx="49">
                  <c:v>126.71</c:v>
                </c:pt>
                <c:pt idx="50">
                  <c:v>115.31</c:v>
                </c:pt>
                <c:pt idx="51">
                  <c:v>115.31</c:v>
                </c:pt>
                <c:pt idx="52">
                  <c:v>129.22999999999999</c:v>
                </c:pt>
                <c:pt idx="53">
                  <c:v>129.97999999999999</c:v>
                </c:pt>
                <c:pt idx="54">
                  <c:v>133.5</c:v>
                </c:pt>
                <c:pt idx="55">
                  <c:v>134.16</c:v>
                </c:pt>
                <c:pt idx="56">
                  <c:v>138.07</c:v>
                </c:pt>
                <c:pt idx="57">
                  <c:v>135.93</c:v>
                </c:pt>
                <c:pt idx="58">
                  <c:v>131.69999999999999</c:v>
                </c:pt>
                <c:pt idx="59">
                  <c:v>136.79</c:v>
                </c:pt>
                <c:pt idx="60">
                  <c:v>140.1</c:v>
                </c:pt>
                <c:pt idx="61">
                  <c:v>141.07</c:v>
                </c:pt>
                <c:pt idx="62">
                  <c:v>140.79</c:v>
                </c:pt>
                <c:pt idx="63">
                  <c:v>140.30000000000001</c:v>
                </c:pt>
                <c:pt idx="64">
                  <c:v>141.96</c:v>
                </c:pt>
                <c:pt idx="65">
                  <c:v>141.75</c:v>
                </c:pt>
                <c:pt idx="66">
                  <c:v>142.75</c:v>
                </c:pt>
                <c:pt idx="67">
                  <c:v>145.51</c:v>
                </c:pt>
                <c:pt idx="68">
                  <c:v>146.91</c:v>
                </c:pt>
                <c:pt idx="69">
                  <c:v>145.72</c:v>
                </c:pt>
                <c:pt idx="70">
                  <c:v>147.25</c:v>
                </c:pt>
                <c:pt idx="71">
                  <c:v>147.21</c:v>
                </c:pt>
                <c:pt idx="72">
                  <c:v>151.65</c:v>
                </c:pt>
                <c:pt idx="73">
                  <c:v>155.18</c:v>
                </c:pt>
                <c:pt idx="74">
                  <c:v>160.81</c:v>
                </c:pt>
                <c:pt idx="75">
                  <c:v>158.79</c:v>
                </c:pt>
                <c:pt idx="76">
                  <c:v>160.47999999999999</c:v>
                </c:pt>
                <c:pt idx="77">
                  <c:v>159.16999999999999</c:v>
                </c:pt>
                <c:pt idx="78">
                  <c:v>155.80000000000001</c:v>
                </c:pt>
                <c:pt idx="79">
                  <c:v>157.65</c:v>
                </c:pt>
                <c:pt idx="80">
                  <c:v>156.99</c:v>
                </c:pt>
                <c:pt idx="81">
                  <c:v>154.54</c:v>
                </c:pt>
                <c:pt idx="82">
                  <c:v>152.36000000000001</c:v>
                </c:pt>
                <c:pt idx="83">
                  <c:v>152.13</c:v>
                </c:pt>
                <c:pt idx="84">
                  <c:v>151.74</c:v>
                </c:pt>
                <c:pt idx="85">
                  <c:v>156.77000000000001</c:v>
                </c:pt>
                <c:pt idx="86">
                  <c:v>160.47</c:v>
                </c:pt>
                <c:pt idx="87">
                  <c:v>163.62</c:v>
                </c:pt>
                <c:pt idx="88">
                  <c:v>160.63999999999999</c:v>
                </c:pt>
                <c:pt idx="89">
                  <c:v>159.9</c:v>
                </c:pt>
                <c:pt idx="90">
                  <c:v>155.06</c:v>
                </c:pt>
                <c:pt idx="91">
                  <c:v>157.49</c:v>
                </c:pt>
                <c:pt idx="92">
                  <c:v>158.21</c:v>
                </c:pt>
                <c:pt idx="93">
                  <c:v>157.18</c:v>
                </c:pt>
                <c:pt idx="94">
                  <c:v>156.69999999999999</c:v>
                </c:pt>
                <c:pt idx="95">
                  <c:v>158.43</c:v>
                </c:pt>
                <c:pt idx="96">
                  <c:v>147.91</c:v>
                </c:pt>
                <c:pt idx="97">
                  <c:v>160.46</c:v>
                </c:pt>
                <c:pt idx="98">
                  <c:v>158.38999999999999</c:v>
                </c:pt>
                <c:pt idx="99">
                  <c:v>159.21</c:v>
                </c:pt>
                <c:pt idx="100">
                  <c:v>158.85</c:v>
                </c:pt>
                <c:pt idx="101">
                  <c:v>157</c:v>
                </c:pt>
                <c:pt idx="102">
                  <c:v>159.26</c:v>
                </c:pt>
                <c:pt idx="103">
                  <c:v>167.13</c:v>
                </c:pt>
                <c:pt idx="104">
                  <c:v>171.37</c:v>
                </c:pt>
                <c:pt idx="105">
                  <c:v>169.2</c:v>
                </c:pt>
                <c:pt idx="106">
                  <c:v>169.71</c:v>
                </c:pt>
                <c:pt idx="107">
                  <c:v>166.91</c:v>
                </c:pt>
                <c:pt idx="108">
                  <c:v>171.93</c:v>
                </c:pt>
                <c:pt idx="109">
                  <c:v>169.26</c:v>
                </c:pt>
                <c:pt idx="110">
                  <c:v>165.89</c:v>
                </c:pt>
                <c:pt idx="111">
                  <c:v>165.31</c:v>
                </c:pt>
                <c:pt idx="112">
                  <c:v>169.08</c:v>
                </c:pt>
                <c:pt idx="113">
                  <c:v>168.13</c:v>
                </c:pt>
                <c:pt idx="114">
                  <c:v>170.55</c:v>
                </c:pt>
                <c:pt idx="115">
                  <c:v>172.08</c:v>
                </c:pt>
                <c:pt idx="116">
                  <c:v>169.08</c:v>
                </c:pt>
                <c:pt idx="117">
                  <c:v>172.49</c:v>
                </c:pt>
                <c:pt idx="118">
                  <c:v>170.66</c:v>
                </c:pt>
                <c:pt idx="119">
                  <c:v>173.78</c:v>
                </c:pt>
                <c:pt idx="120">
                  <c:v>172.01</c:v>
                </c:pt>
                <c:pt idx="121">
                  <c:v>175.65</c:v>
                </c:pt>
                <c:pt idx="122">
                  <c:v>178.87</c:v>
                </c:pt>
                <c:pt idx="123">
                  <c:v>178.39</c:v>
                </c:pt>
                <c:pt idx="124">
                  <c:v>185.79</c:v>
                </c:pt>
                <c:pt idx="125">
                  <c:v>191.17</c:v>
                </c:pt>
                <c:pt idx="126">
                  <c:v>191.85</c:v>
                </c:pt>
                <c:pt idx="127">
                  <c:v>190.88</c:v>
                </c:pt>
                <c:pt idx="128">
                  <c:v>189.8</c:v>
                </c:pt>
                <c:pt idx="129">
                  <c:v>186.77</c:v>
                </c:pt>
                <c:pt idx="130">
                  <c:v>186.77</c:v>
                </c:pt>
                <c:pt idx="131">
                  <c:v>187.06</c:v>
                </c:pt>
                <c:pt idx="132">
                  <c:v>185.58</c:v>
                </c:pt>
                <c:pt idx="133">
                  <c:v>178.71</c:v>
                </c:pt>
                <c:pt idx="134">
                  <c:v>178.38</c:v>
                </c:pt>
                <c:pt idx="135">
                  <c:v>181.5</c:v>
                </c:pt>
                <c:pt idx="136">
                  <c:v>182.94</c:v>
                </c:pt>
                <c:pt idx="137">
                  <c:v>179.91</c:v>
                </c:pt>
                <c:pt idx="138">
                  <c:v>180.64</c:v>
                </c:pt>
                <c:pt idx="139">
                  <c:v>181.05</c:v>
                </c:pt>
                <c:pt idx="140">
                  <c:v>181.31</c:v>
                </c:pt>
                <c:pt idx="141">
                  <c:v>183.44</c:v>
                </c:pt>
                <c:pt idx="142">
                  <c:v>179.59</c:v>
                </c:pt>
                <c:pt idx="143">
                  <c:v>181.17</c:v>
                </c:pt>
                <c:pt idx="144">
                  <c:v>182.17</c:v>
                </c:pt>
                <c:pt idx="145">
                  <c:v>177.66</c:v>
                </c:pt>
              </c:numCache>
            </c:numRef>
          </c:val>
          <c:smooth val="0"/>
          <c:extLst>
            <c:ext xmlns:c16="http://schemas.microsoft.com/office/drawing/2014/chart" uri="{C3380CC4-5D6E-409C-BE32-E72D297353CC}">
              <c16:uniqueId val="{00000006-76B3-4BA2-A956-4BD6E5601F01}"/>
            </c:ext>
          </c:extLst>
        </c:ser>
        <c:ser>
          <c:idx val="8"/>
          <c:order val="7"/>
          <c:tx>
            <c:v>CANFAX - plus transport cost $/cwt liveweight</c:v>
          </c:tx>
          <c:spPr>
            <a:ln w="28575" cap="rnd">
              <a:solidFill>
                <a:schemeClr val="accent3">
                  <a:lumMod val="60000"/>
                </a:schemeClr>
              </a:solidFill>
              <a:round/>
            </a:ln>
            <a:effectLst/>
          </c:spPr>
          <c:marker>
            <c:symbol val="none"/>
          </c:marker>
          <c:cat>
            <c:strRef>
              <c:f>'Steer price comp'!$C$4:$C$159</c:f>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Ref>
              <c:f>'Steer price comp'!$L$4:$L$149</c:f>
              <c:numCache>
                <c:formatCode>0.00</c:formatCode>
                <c:ptCount val="146"/>
                <c:pt idx="0">
                  <c:v>149.66000000000003</c:v>
                </c:pt>
                <c:pt idx="1">
                  <c:v>150.29999999999998</c:v>
                </c:pt>
                <c:pt idx="2">
                  <c:v>152.10000000000002</c:v>
                </c:pt>
                <c:pt idx="3">
                  <c:v>153.19</c:v>
                </c:pt>
                <c:pt idx="4">
                  <c:v>153.29999999999998</c:v>
                </c:pt>
                <c:pt idx="5">
                  <c:v>153.15</c:v>
                </c:pt>
                <c:pt idx="6">
                  <c:v>152.06</c:v>
                </c:pt>
                <c:pt idx="7">
                  <c:v>151.38999999999999</c:v>
                </c:pt>
                <c:pt idx="8">
                  <c:v>148.75</c:v>
                </c:pt>
                <c:pt idx="9">
                  <c:v>147.11999999999998</c:v>
                </c:pt>
                <c:pt idx="10">
                  <c:v>147.11999999999998</c:v>
                </c:pt>
                <c:pt idx="11">
                  <c:v>141.29999999999998</c:v>
                </c:pt>
                <c:pt idx="12">
                  <c:v>141.29999999999998</c:v>
                </c:pt>
                <c:pt idx="13">
                  <c:v>141.29999999999998</c:v>
                </c:pt>
                <c:pt idx="14">
                  <c:v>143.10000000000002</c:v>
                </c:pt>
                <c:pt idx="15">
                  <c:v>143.02000000000001</c:v>
                </c:pt>
                <c:pt idx="16">
                  <c:v>143.10000000000002</c:v>
                </c:pt>
                <c:pt idx="17">
                  <c:v>143.10000000000002</c:v>
                </c:pt>
                <c:pt idx="18">
                  <c:v>143.10000000000002</c:v>
                </c:pt>
                <c:pt idx="19">
                  <c:v>145.92000000000002</c:v>
                </c:pt>
                <c:pt idx="20">
                  <c:v>158.29</c:v>
                </c:pt>
                <c:pt idx="21">
                  <c:v>165.66</c:v>
                </c:pt>
                <c:pt idx="22">
                  <c:v>167.7</c:v>
                </c:pt>
                <c:pt idx="23">
                  <c:v>168.29999999999998</c:v>
                </c:pt>
                <c:pt idx="24">
                  <c:v>151.47</c:v>
                </c:pt>
                <c:pt idx="25">
                  <c:v>151.47</c:v>
                </c:pt>
                <c:pt idx="26">
                  <c:v>144.29999999999998</c:v>
                </c:pt>
                <c:pt idx="27">
                  <c:v>149.22</c:v>
                </c:pt>
                <c:pt idx="28">
                  <c:v>149.45999999999998</c:v>
                </c:pt>
                <c:pt idx="29">
                  <c:v>147.63</c:v>
                </c:pt>
                <c:pt idx="30">
                  <c:v>144.75</c:v>
                </c:pt>
                <c:pt idx="31">
                  <c:v>147.16</c:v>
                </c:pt>
                <c:pt idx="32">
                  <c:v>147.29999999999998</c:v>
                </c:pt>
                <c:pt idx="33">
                  <c:v>147.28</c:v>
                </c:pt>
                <c:pt idx="34">
                  <c:v>147.07</c:v>
                </c:pt>
                <c:pt idx="35">
                  <c:v>144.1</c:v>
                </c:pt>
                <c:pt idx="36">
                  <c:v>146.81</c:v>
                </c:pt>
                <c:pt idx="37">
                  <c:v>141.29999999999998</c:v>
                </c:pt>
                <c:pt idx="38">
                  <c:v>141.29999999999998</c:v>
                </c:pt>
                <c:pt idx="39">
                  <c:v>138.94</c:v>
                </c:pt>
                <c:pt idx="40">
                  <c:v>138.54</c:v>
                </c:pt>
                <c:pt idx="41">
                  <c:v>139.53000000000003</c:v>
                </c:pt>
                <c:pt idx="42">
                  <c:v>139.06000000000003</c:v>
                </c:pt>
                <c:pt idx="43">
                  <c:v>139.69999999999999</c:v>
                </c:pt>
                <c:pt idx="44">
                  <c:v>137.59</c:v>
                </c:pt>
                <c:pt idx="45">
                  <c:v>137.4</c:v>
                </c:pt>
                <c:pt idx="46">
                  <c:v>137.98999999999998</c:v>
                </c:pt>
                <c:pt idx="47">
                  <c:v>139.60999999999999</c:v>
                </c:pt>
                <c:pt idx="48">
                  <c:v>139.54000000000002</c:v>
                </c:pt>
                <c:pt idx="49">
                  <c:v>139.5</c:v>
                </c:pt>
                <c:pt idx="50">
                  <c:v>139.5</c:v>
                </c:pt>
                <c:pt idx="51">
                  <c:v>139.5</c:v>
                </c:pt>
                <c:pt idx="52">
                  <c:v>141.16999999999999</c:v>
                </c:pt>
                <c:pt idx="53">
                  <c:v>141.9</c:v>
                </c:pt>
                <c:pt idx="54">
                  <c:v>142.11999999999998</c:v>
                </c:pt>
                <c:pt idx="55">
                  <c:v>141.9</c:v>
                </c:pt>
                <c:pt idx="56">
                  <c:v>142.04</c:v>
                </c:pt>
                <c:pt idx="57">
                  <c:v>144.29999999999998</c:v>
                </c:pt>
                <c:pt idx="58">
                  <c:v>144.34</c:v>
                </c:pt>
                <c:pt idx="59">
                  <c:v>145.37</c:v>
                </c:pt>
                <c:pt idx="60">
                  <c:v>145.36000000000001</c:v>
                </c:pt>
                <c:pt idx="61">
                  <c:v>144.69000000000003</c:v>
                </c:pt>
                <c:pt idx="62">
                  <c:v>144.66</c:v>
                </c:pt>
                <c:pt idx="63">
                  <c:v>144.29999999999998</c:v>
                </c:pt>
                <c:pt idx="64">
                  <c:v>144.29999999999998</c:v>
                </c:pt>
                <c:pt idx="65">
                  <c:v>144.29999999999998</c:v>
                </c:pt>
                <c:pt idx="66">
                  <c:v>147.14000000000001</c:v>
                </c:pt>
                <c:pt idx="67">
                  <c:v>148.95999999999998</c:v>
                </c:pt>
                <c:pt idx="68">
                  <c:v>148.61999999999998</c:v>
                </c:pt>
                <c:pt idx="69">
                  <c:v>151.28</c:v>
                </c:pt>
                <c:pt idx="70">
                  <c:v>151.5</c:v>
                </c:pt>
                <c:pt idx="71">
                  <c:v>153.29999999999998</c:v>
                </c:pt>
                <c:pt idx="72">
                  <c:v>155.92999999999998</c:v>
                </c:pt>
                <c:pt idx="73">
                  <c:v>158.61000000000001</c:v>
                </c:pt>
                <c:pt idx="74">
                  <c:v>162.35000000000002</c:v>
                </c:pt>
                <c:pt idx="75">
                  <c:v>162.35000000000002</c:v>
                </c:pt>
                <c:pt idx="76">
                  <c:v>162.29999999999998</c:v>
                </c:pt>
                <c:pt idx="77">
                  <c:v>162.29999999999998</c:v>
                </c:pt>
                <c:pt idx="78">
                  <c:v>162.56000000000003</c:v>
                </c:pt>
                <c:pt idx="79">
                  <c:v>158.1</c:v>
                </c:pt>
                <c:pt idx="80">
                  <c:v>156.29999999999998</c:v>
                </c:pt>
                <c:pt idx="81">
                  <c:v>156.32000000000002</c:v>
                </c:pt>
                <c:pt idx="82">
                  <c:v>155.14999999999998</c:v>
                </c:pt>
                <c:pt idx="83">
                  <c:v>155.27000000000001</c:v>
                </c:pt>
                <c:pt idx="84">
                  <c:v>155.1</c:v>
                </c:pt>
                <c:pt idx="85">
                  <c:v>158.70999999999998</c:v>
                </c:pt>
                <c:pt idx="86">
                  <c:v>161.10999999999999</c:v>
                </c:pt>
                <c:pt idx="87">
                  <c:v>162.29999999999998</c:v>
                </c:pt>
                <c:pt idx="88">
                  <c:v>162.34</c:v>
                </c:pt>
                <c:pt idx="89">
                  <c:v>162.36000000000001</c:v>
                </c:pt>
                <c:pt idx="90">
                  <c:v>162.37</c:v>
                </c:pt>
                <c:pt idx="91">
                  <c:v>162.4</c:v>
                </c:pt>
                <c:pt idx="92">
                  <c:v>162.29999999999998</c:v>
                </c:pt>
                <c:pt idx="93">
                  <c:v>162.34</c:v>
                </c:pt>
                <c:pt idx="94">
                  <c:v>162.35000000000002</c:v>
                </c:pt>
                <c:pt idx="95">
                  <c:v>162.29999999999998</c:v>
                </c:pt>
                <c:pt idx="96">
                  <c:v>162.29999999999998</c:v>
                </c:pt>
                <c:pt idx="97">
                  <c:v>162.29999999999998</c:v>
                </c:pt>
                <c:pt idx="98">
                  <c:v>162.29999999999998</c:v>
                </c:pt>
                <c:pt idx="99">
                  <c:v>163.78</c:v>
                </c:pt>
                <c:pt idx="100">
                  <c:v>167.00000000000003</c:v>
                </c:pt>
                <c:pt idx="101">
                  <c:v>167.7</c:v>
                </c:pt>
                <c:pt idx="102">
                  <c:v>168.4</c:v>
                </c:pt>
                <c:pt idx="103">
                  <c:v>174.25</c:v>
                </c:pt>
                <c:pt idx="104">
                  <c:v>174.6</c:v>
                </c:pt>
                <c:pt idx="105">
                  <c:v>174.23999999999998</c:v>
                </c:pt>
                <c:pt idx="106">
                  <c:v>174.29999999999998</c:v>
                </c:pt>
                <c:pt idx="107">
                  <c:v>174.29999999999998</c:v>
                </c:pt>
                <c:pt idx="108">
                  <c:v>174.29999999999998</c:v>
                </c:pt>
                <c:pt idx="109">
                  <c:v>174.29999999999998</c:v>
                </c:pt>
                <c:pt idx="110">
                  <c:v>174.29999999999998</c:v>
                </c:pt>
                <c:pt idx="111">
                  <c:v>174.29999999999998</c:v>
                </c:pt>
                <c:pt idx="112">
                  <c:v>174.29999999999998</c:v>
                </c:pt>
                <c:pt idx="113">
                  <c:v>174.38000000000002</c:v>
                </c:pt>
                <c:pt idx="114">
                  <c:v>174.98</c:v>
                </c:pt>
                <c:pt idx="115">
                  <c:v>174.51000000000002</c:v>
                </c:pt>
                <c:pt idx="116">
                  <c:v>174.29999999999998</c:v>
                </c:pt>
                <c:pt idx="117">
                  <c:v>174.81</c:v>
                </c:pt>
                <c:pt idx="118">
                  <c:v>174.29999999999998</c:v>
                </c:pt>
                <c:pt idx="119">
                  <c:v>175.2</c:v>
                </c:pt>
                <c:pt idx="120">
                  <c:v>174.85</c:v>
                </c:pt>
                <c:pt idx="121">
                  <c:v>180.11999999999998</c:v>
                </c:pt>
                <c:pt idx="122">
                  <c:v>180.38000000000002</c:v>
                </c:pt>
                <c:pt idx="123">
                  <c:v>183.07</c:v>
                </c:pt>
                <c:pt idx="124">
                  <c:v>186.06</c:v>
                </c:pt>
                <c:pt idx="125">
                  <c:v>190.60999999999999</c:v>
                </c:pt>
                <c:pt idx="126">
                  <c:v>192.29999999999998</c:v>
                </c:pt>
                <c:pt idx="127">
                  <c:v>192.29999999999998</c:v>
                </c:pt>
                <c:pt idx="128">
                  <c:v>192.29999999999998</c:v>
                </c:pt>
                <c:pt idx="129">
                  <c:v>191.5</c:v>
                </c:pt>
                <c:pt idx="130">
                  <c:v>190.79</c:v>
                </c:pt>
                <c:pt idx="131">
                  <c:v>188.70999999999998</c:v>
                </c:pt>
                <c:pt idx="132">
                  <c:v>184.50000000000003</c:v>
                </c:pt>
                <c:pt idx="133">
                  <c:v>184.56</c:v>
                </c:pt>
                <c:pt idx="134">
                  <c:v>183.9</c:v>
                </c:pt>
                <c:pt idx="135">
                  <c:v>183.9</c:v>
                </c:pt>
                <c:pt idx="136">
                  <c:v>183.9</c:v>
                </c:pt>
                <c:pt idx="137">
                  <c:v>183.9</c:v>
                </c:pt>
                <c:pt idx="138">
                  <c:v>183.9</c:v>
                </c:pt>
                <c:pt idx="139">
                  <c:v>183.9</c:v>
                </c:pt>
                <c:pt idx="140">
                  <c:v>183.22</c:v>
                </c:pt>
                <c:pt idx="141">
                  <c:v>182.58</c:v>
                </c:pt>
                <c:pt idx="142">
                  <c:v>182.1</c:v>
                </c:pt>
                <c:pt idx="143">
                  <c:v>182.1</c:v>
                </c:pt>
                <c:pt idx="144">
                  <c:v>182.1</c:v>
                </c:pt>
                <c:pt idx="145">
                  <c:v>182.24</c:v>
                </c:pt>
              </c:numCache>
            </c:numRef>
          </c:val>
          <c:smooth val="0"/>
          <c:extLst>
            <c:ext xmlns:c16="http://schemas.microsoft.com/office/drawing/2014/chart" uri="{C3380CC4-5D6E-409C-BE32-E72D297353CC}">
              <c16:uniqueId val="{00000007-76B3-4BA2-A956-4BD6E5601F01}"/>
            </c:ext>
          </c:extLst>
        </c:ser>
        <c:dLbls>
          <c:showLegendKey val="0"/>
          <c:showVal val="0"/>
          <c:showCatName val="0"/>
          <c:showSerName val="0"/>
          <c:showPercent val="0"/>
          <c:showBubbleSize val="0"/>
        </c:dLbls>
        <c:smooth val="0"/>
        <c:axId val="906814688"/>
        <c:axId val="1"/>
        <c:extLst>
          <c:ext xmlns:c15="http://schemas.microsoft.com/office/drawing/2012/chart" uri="{02D57815-91ED-43cb-92C2-25804820EDAC}">
            <c15:filteredLineSeries>
              <c15:ser>
                <c:idx val="5"/>
                <c:order val="0"/>
                <c:tx>
                  <c:v> Transport Cost $/cwt carcass weight</c:v>
                </c:tx>
                <c:spPr>
                  <a:ln w="28575" cap="rnd">
                    <a:solidFill>
                      <a:schemeClr val="accent6"/>
                    </a:solidFill>
                    <a:round/>
                  </a:ln>
                  <a:effectLst/>
                </c:spPr>
                <c:marker>
                  <c:symbol val="none"/>
                </c:marker>
                <c:cat>
                  <c:strRef>
                    <c:extLst>
                      <c:ext uri="{02D57815-91ED-43cb-92C2-25804820EDAC}">
                        <c15:formulaRef>
                          <c15:sqref>'Steer price comp'!$C$4:$C$159</c15:sqref>
                        </c15:formulaRef>
                      </c:ext>
                    </c:extLst>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Lit>
                    <c:formatCode>General</c:formatCode>
                    <c:ptCount val="13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numLit>
                </c:val>
                <c:smooth val="0"/>
                <c:extLst>
                  <c:ext xmlns:c16="http://schemas.microsoft.com/office/drawing/2014/chart" uri="{C3380CC4-5D6E-409C-BE32-E72D297353CC}">
                    <c16:uniqueId val="{00000000-76B3-4BA2-A956-4BD6E5601F01}"/>
                  </c:ext>
                </c:extLst>
              </c15:ser>
            </c15:filteredLineSeries>
            <c15:filteredLineSeries>
              <c15:ser>
                <c:idx val="6"/>
                <c:order val="1"/>
                <c:tx>
                  <c:v>CANFAX  $/cwt Carcass Weight adjusted for transport cost</c:v>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'Steer price comp'!$C$4:$C$159</c15:sqref>
                        </c15:formulaRef>
                      </c:ext>
                    </c:extLst>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Lit>
                    <c:formatCode>General</c:formatCode>
                    <c:ptCount val="135"/>
                    <c:pt idx="0">
                      <c:v>249.433333333333</c:v>
                    </c:pt>
                    <c:pt idx="1">
                      <c:v>250.5</c:v>
                    </c:pt>
                    <c:pt idx="2">
                      <c:v>253.5</c:v>
                    </c:pt>
                    <c:pt idx="3">
                      <c:v>255.31666666666601</c:v>
                    </c:pt>
                    <c:pt idx="4">
                      <c:v>255.5</c:v>
                    </c:pt>
                    <c:pt idx="5">
                      <c:v>255.25</c:v>
                    </c:pt>
                    <c:pt idx="6">
                      <c:v>253.433333333333</c:v>
                    </c:pt>
                    <c:pt idx="7">
                      <c:v>252.31666666666601</c:v>
                    </c:pt>
                    <c:pt idx="8">
                      <c:v>247.916666666666</c:v>
                    </c:pt>
                    <c:pt idx="9">
                      <c:v>245.2</c:v>
                    </c:pt>
                    <c:pt idx="10">
                      <c:v>245.2</c:v>
                    </c:pt>
                    <c:pt idx="11">
                      <c:v>235.5</c:v>
                    </c:pt>
                    <c:pt idx="12">
                      <c:v>235.5</c:v>
                    </c:pt>
                    <c:pt idx="13">
                      <c:v>235.5</c:v>
                    </c:pt>
                    <c:pt idx="14">
                      <c:v>238.5</c:v>
                    </c:pt>
                    <c:pt idx="15">
                      <c:v>238.36666666666599</c:v>
                    </c:pt>
                    <c:pt idx="16">
                      <c:v>238.5</c:v>
                    </c:pt>
                    <c:pt idx="17">
                      <c:v>238.5</c:v>
                    </c:pt>
                    <c:pt idx="18">
                      <c:v>238.5</c:v>
                    </c:pt>
                    <c:pt idx="19">
                      <c:v>243.2</c:v>
                    </c:pt>
                    <c:pt idx="20">
                      <c:v>263.81666666666598</c:v>
                    </c:pt>
                    <c:pt idx="21">
                      <c:v>276.10000000000002</c:v>
                    </c:pt>
                    <c:pt idx="22">
                      <c:v>279.5</c:v>
                    </c:pt>
                    <c:pt idx="23">
                      <c:v>280.5</c:v>
                    </c:pt>
                    <c:pt idx="24">
                      <c:v>252.45</c:v>
                    </c:pt>
                    <c:pt idx="25">
                      <c:v>252.45</c:v>
                    </c:pt>
                    <c:pt idx="26">
                      <c:v>240.5</c:v>
                    </c:pt>
                    <c:pt idx="27">
                      <c:v>248.7</c:v>
                    </c:pt>
                    <c:pt idx="28">
                      <c:v>249.1</c:v>
                    </c:pt>
                    <c:pt idx="29">
                      <c:v>246.05</c:v>
                    </c:pt>
                    <c:pt idx="30">
                      <c:v>241.25</c:v>
                    </c:pt>
                    <c:pt idx="31">
                      <c:v>245.266666666666</c:v>
                    </c:pt>
                    <c:pt idx="32">
                      <c:v>245.5</c:v>
                    </c:pt>
                    <c:pt idx="33">
                      <c:v>245.46666666666599</c:v>
                    </c:pt>
                    <c:pt idx="34">
                      <c:v>245.11666666666599</c:v>
                    </c:pt>
                    <c:pt idx="35">
                      <c:v>240.166666666666</c:v>
                    </c:pt>
                    <c:pt idx="36">
                      <c:v>244.683333333333</c:v>
                    </c:pt>
                    <c:pt idx="37">
                      <c:v>235.5</c:v>
                    </c:pt>
                    <c:pt idx="38">
                      <c:v>235.5</c:v>
                    </c:pt>
                    <c:pt idx="39">
                      <c:v>231.56666666666601</c:v>
                    </c:pt>
                    <c:pt idx="40">
                      <c:v>230.9</c:v>
                    </c:pt>
                    <c:pt idx="41">
                      <c:v>232.55</c:v>
                    </c:pt>
                    <c:pt idx="42">
                      <c:v>231.766666666666</c:v>
                    </c:pt>
                    <c:pt idx="43">
                      <c:v>232.833333333333</c:v>
                    </c:pt>
                    <c:pt idx="44">
                      <c:v>229.31666666666601</c:v>
                    </c:pt>
                    <c:pt idx="45">
                      <c:v>229</c:v>
                    </c:pt>
                    <c:pt idx="46">
                      <c:v>229.98333333333301</c:v>
                    </c:pt>
                    <c:pt idx="47">
                      <c:v>232.683333333333</c:v>
                    </c:pt>
                    <c:pt idx="48">
                      <c:v>232.56666666666601</c:v>
                    </c:pt>
                    <c:pt idx="49">
                      <c:v>232.5</c:v>
                    </c:pt>
                    <c:pt idx="50">
                      <c:v>232.5</c:v>
                    </c:pt>
                    <c:pt idx="51">
                      <c:v>232.5</c:v>
                    </c:pt>
                    <c:pt idx="52">
                      <c:v>235.28333333333299</c:v>
                    </c:pt>
                    <c:pt idx="53">
                      <c:v>236.5</c:v>
                    </c:pt>
                    <c:pt idx="54">
                      <c:v>236.86666666666599</c:v>
                    </c:pt>
                    <c:pt idx="55">
                      <c:v>236.5</c:v>
                    </c:pt>
                    <c:pt idx="56">
                      <c:v>236.73333333333301</c:v>
                    </c:pt>
                    <c:pt idx="57">
                      <c:v>240.5</c:v>
                    </c:pt>
                    <c:pt idx="58">
                      <c:v>240.56666666666601</c:v>
                    </c:pt>
                    <c:pt idx="59">
                      <c:v>242.28333333333299</c:v>
                    </c:pt>
                    <c:pt idx="60">
                      <c:v>242.266666666666</c:v>
                    </c:pt>
                    <c:pt idx="61">
                      <c:v>241.15</c:v>
                    </c:pt>
                    <c:pt idx="62">
                      <c:v>241.1</c:v>
                    </c:pt>
                    <c:pt idx="63">
                      <c:v>240.5</c:v>
                    </c:pt>
                    <c:pt idx="64">
                      <c:v>240.5</c:v>
                    </c:pt>
                    <c:pt idx="65">
                      <c:v>240.5</c:v>
                    </c:pt>
                    <c:pt idx="66">
                      <c:v>245.23333333333301</c:v>
                    </c:pt>
                    <c:pt idx="67">
                      <c:v>248.266666666666</c:v>
                    </c:pt>
                    <c:pt idx="68">
                      <c:v>247.7</c:v>
                    </c:pt>
                    <c:pt idx="69">
                      <c:v>252.13333333333301</c:v>
                    </c:pt>
                    <c:pt idx="70">
                      <c:v>252.5</c:v>
                    </c:pt>
                    <c:pt idx="71">
                      <c:v>255.5</c:v>
                    </c:pt>
                    <c:pt idx="72">
                      <c:v>259.88333333333298</c:v>
                    </c:pt>
                    <c:pt idx="73">
                      <c:v>264.35000000000002</c:v>
                    </c:pt>
                    <c:pt idx="74">
                      <c:v>270.58333333333297</c:v>
                    </c:pt>
                    <c:pt idx="75">
                      <c:v>270.58333333333297</c:v>
                    </c:pt>
                    <c:pt idx="76">
                      <c:v>270.5</c:v>
                    </c:pt>
                    <c:pt idx="77">
                      <c:v>270.5</c:v>
                    </c:pt>
                    <c:pt idx="78">
                      <c:v>270.933333333333</c:v>
                    </c:pt>
                    <c:pt idx="79">
                      <c:v>263.5</c:v>
                    </c:pt>
                    <c:pt idx="80">
                      <c:v>260.5</c:v>
                    </c:pt>
                    <c:pt idx="81">
                      <c:v>260.53333333333302</c:v>
                    </c:pt>
                    <c:pt idx="82">
                      <c:v>258.58333333333297</c:v>
                    </c:pt>
                    <c:pt idx="83">
                      <c:v>258.78333333333302</c:v>
                    </c:pt>
                    <c:pt idx="84">
                      <c:v>258.5</c:v>
                    </c:pt>
                    <c:pt idx="85">
                      <c:v>264.51666666666603</c:v>
                    </c:pt>
                    <c:pt idx="86">
                      <c:v>268.51666666666603</c:v>
                    </c:pt>
                    <c:pt idx="87">
                      <c:v>270.5</c:v>
                    </c:pt>
                    <c:pt idx="88">
                      <c:v>270.56666666666598</c:v>
                    </c:pt>
                    <c:pt idx="89">
                      <c:v>270.60000000000002</c:v>
                    </c:pt>
                    <c:pt idx="90">
                      <c:v>270.61666666666599</c:v>
                    </c:pt>
                    <c:pt idx="91">
                      <c:v>270.666666666666</c:v>
                    </c:pt>
                    <c:pt idx="92">
                      <c:v>270.5</c:v>
                    </c:pt>
                    <c:pt idx="93">
                      <c:v>270.56666666666598</c:v>
                    </c:pt>
                    <c:pt idx="94">
                      <c:v>270.58333333333297</c:v>
                    </c:pt>
                    <c:pt idx="95">
                      <c:v>270.5</c:v>
                    </c:pt>
                    <c:pt idx="96">
                      <c:v>270.5</c:v>
                    </c:pt>
                    <c:pt idx="97">
                      <c:v>270.5</c:v>
                    </c:pt>
                    <c:pt idx="98">
                      <c:v>270.5</c:v>
                    </c:pt>
                    <c:pt idx="99">
                      <c:v>272.96666666666601</c:v>
                    </c:pt>
                    <c:pt idx="100">
                      <c:v>278.33333333333297</c:v>
                    </c:pt>
                    <c:pt idx="101">
                      <c:v>279.5</c:v>
                    </c:pt>
                    <c:pt idx="102">
                      <c:v>280.666666666666</c:v>
                    </c:pt>
                    <c:pt idx="103">
                      <c:v>290.416666666666</c:v>
                    </c:pt>
                    <c:pt idx="104">
                      <c:v>291</c:v>
                    </c:pt>
                    <c:pt idx="105">
                      <c:v>290.39999999999901</c:v>
                    </c:pt>
                    <c:pt idx="106">
                      <c:v>290.5</c:v>
                    </c:pt>
                    <c:pt idx="107">
                      <c:v>290.5</c:v>
                    </c:pt>
                    <c:pt idx="108">
                      <c:v>290.5</c:v>
                    </c:pt>
                    <c:pt idx="109">
                      <c:v>290.5</c:v>
                    </c:pt>
                    <c:pt idx="110">
                      <c:v>290.5</c:v>
                    </c:pt>
                    <c:pt idx="111">
                      <c:v>290.5</c:v>
                    </c:pt>
                    <c:pt idx="112">
                      <c:v>290.5</c:v>
                    </c:pt>
                    <c:pt idx="113">
                      <c:v>290.63333333333298</c:v>
                    </c:pt>
                    <c:pt idx="114">
                      <c:v>291.63333333333298</c:v>
                    </c:pt>
                    <c:pt idx="115">
                      <c:v>290.85000000000002</c:v>
                    </c:pt>
                    <c:pt idx="116">
                      <c:v>290.5</c:v>
                    </c:pt>
                    <c:pt idx="117">
                      <c:v>291.35000000000002</c:v>
                    </c:pt>
                    <c:pt idx="118">
                      <c:v>290.5</c:v>
                    </c:pt>
                    <c:pt idx="119">
                      <c:v>292</c:v>
                    </c:pt>
                    <c:pt idx="120">
                      <c:v>291.416666666666</c:v>
                    </c:pt>
                    <c:pt idx="121">
                      <c:v>300.2</c:v>
                    </c:pt>
                    <c:pt idx="122">
                      <c:v>300.63333333333298</c:v>
                    </c:pt>
                    <c:pt idx="123">
                      <c:v>305.11666666666599</c:v>
                    </c:pt>
                    <c:pt idx="124">
                      <c:v>310.10000000000002</c:v>
                    </c:pt>
                    <c:pt idx="125">
                      <c:v>317.683333333333</c:v>
                    </c:pt>
                    <c:pt idx="126">
                      <c:v>320.5</c:v>
                    </c:pt>
                    <c:pt idx="127">
                      <c:v>320.5</c:v>
                    </c:pt>
                    <c:pt idx="128">
                      <c:v>320.5</c:v>
                    </c:pt>
                    <c:pt idx="129">
                      <c:v>319.166666666666</c:v>
                    </c:pt>
                    <c:pt idx="130">
                      <c:v>317.98333333333301</c:v>
                    </c:pt>
                    <c:pt idx="131">
                      <c:v>314.51666666666603</c:v>
                    </c:pt>
                    <c:pt idx="132">
                      <c:v>307.5</c:v>
                    </c:pt>
                    <c:pt idx="133">
                      <c:v>307.60000000000002</c:v>
                    </c:pt>
                    <c:pt idx="134">
                      <c:v>306.5</c:v>
                    </c:pt>
                  </c:numLit>
                </c:val>
                <c:smooth val="0"/>
                <c:extLst xmlns:c15="http://schemas.microsoft.com/office/drawing/2012/chart">
                  <c:ext xmlns:c16="http://schemas.microsoft.com/office/drawing/2014/chart" uri="{C3380CC4-5D6E-409C-BE32-E72D297353CC}">
                    <c16:uniqueId val="{00000001-76B3-4BA2-A956-4BD6E5601F01}"/>
                  </c:ext>
                </c:extLst>
              </c15:ser>
            </c15:filteredLineSeries>
            <c15:filteredLineSeries>
              <c15:ser>
                <c:idx val="7"/>
                <c:order val="2"/>
                <c:tx>
                  <c:v>BFO $/cwt Carcass Weight</c:v>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'Steer price comp'!$C$4:$C$159</c15:sqref>
                        </c15:formulaRef>
                      </c:ext>
                    </c:extLst>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Lit>
                    <c:formatCode>General</c:formatCode>
                    <c:ptCount val="135"/>
                    <c:pt idx="0">
                      <c:v>247</c:v>
                    </c:pt>
                    <c:pt idx="1">
                      <c:v>247.5</c:v>
                    </c:pt>
                    <c:pt idx="2">
                      <c:v>252.5</c:v>
                    </c:pt>
                    <c:pt idx="3">
                      <c:v>252.5</c:v>
                    </c:pt>
                    <c:pt idx="4">
                      <c:v>252.5</c:v>
                    </c:pt>
                    <c:pt idx="5">
                      <c:v>254.5</c:v>
                    </c:pt>
                    <c:pt idx="6">
                      <c:v>253</c:v>
                    </c:pt>
                    <c:pt idx="7">
                      <c:v>252.5</c:v>
                    </c:pt>
                    <c:pt idx="8">
                      <c:v>247.5</c:v>
                    </c:pt>
                    <c:pt idx="9">
                      <c:v>245</c:v>
                    </c:pt>
                    <c:pt idx="10">
                      <c:v>245</c:v>
                    </c:pt>
                    <c:pt idx="11">
                      <c:v>235</c:v>
                    </c:pt>
                    <c:pt idx="12">
                      <c:v>235</c:v>
                    </c:pt>
                    <c:pt idx="13">
                      <c:v>235</c:v>
                    </c:pt>
                    <c:pt idx="14">
                      <c:v>239</c:v>
                    </c:pt>
                    <c:pt idx="15">
                      <c:v>238</c:v>
                    </c:pt>
                    <c:pt idx="16">
                      <c:v>238</c:v>
                    </c:pt>
                    <c:pt idx="17">
                      <c:v>238</c:v>
                    </c:pt>
                    <c:pt idx="18">
                      <c:v>238</c:v>
                    </c:pt>
                    <c:pt idx="19">
                      <c:v>240</c:v>
                    </c:pt>
                    <c:pt idx="20">
                      <c:v>262.5</c:v>
                    </c:pt>
                    <c:pt idx="21">
                      <c:v>270</c:v>
                    </c:pt>
                    <c:pt idx="22">
                      <c:v>270</c:v>
                    </c:pt>
                    <c:pt idx="23">
                      <c:v>270</c:v>
                    </c:pt>
                    <c:pt idx="24">
                      <c:v>245</c:v>
                    </c:pt>
                    <c:pt idx="25">
                      <c:v>225</c:v>
                    </c:pt>
                    <c:pt idx="26">
                      <c:v>220</c:v>
                    </c:pt>
                    <c:pt idx="27">
                      <c:v>235</c:v>
                    </c:pt>
                    <c:pt idx="28">
                      <c:v>245</c:v>
                    </c:pt>
                    <c:pt idx="29">
                      <c:v>242.5</c:v>
                    </c:pt>
                    <c:pt idx="30">
                      <c:v>242.5</c:v>
                    </c:pt>
                    <c:pt idx="31">
                      <c:v>242.5</c:v>
                    </c:pt>
                    <c:pt idx="32">
                      <c:v>245</c:v>
                    </c:pt>
                    <c:pt idx="33">
                      <c:v>245</c:v>
                    </c:pt>
                    <c:pt idx="34">
                      <c:v>244</c:v>
                    </c:pt>
                    <c:pt idx="35">
                      <c:v>240</c:v>
                    </c:pt>
                    <c:pt idx="36">
                      <c:v>232</c:v>
                    </c:pt>
                    <c:pt idx="37">
                      <c:v>232</c:v>
                    </c:pt>
                    <c:pt idx="38">
                      <c:v>230</c:v>
                    </c:pt>
                    <c:pt idx="39">
                      <c:v>233.5</c:v>
                    </c:pt>
                    <c:pt idx="40">
                      <c:v>230</c:v>
                    </c:pt>
                    <c:pt idx="41">
                      <c:v>231</c:v>
                    </c:pt>
                    <c:pt idx="42">
                      <c:v>231</c:v>
                    </c:pt>
                    <c:pt idx="43">
                      <c:v>231</c:v>
                    </c:pt>
                    <c:pt idx="44">
                      <c:v>228</c:v>
                    </c:pt>
                    <c:pt idx="45">
                      <c:v>228</c:v>
                    </c:pt>
                    <c:pt idx="46">
                      <c:v>230</c:v>
                    </c:pt>
                    <c:pt idx="47">
                      <c:v>232</c:v>
                    </c:pt>
                    <c:pt idx="48">
                      <c:v>232</c:v>
                    </c:pt>
                    <c:pt idx="49">
                      <c:v>232</c:v>
                    </c:pt>
                    <c:pt idx="50">
                      <c:v>232</c:v>
                    </c:pt>
                    <c:pt idx="51">
                      <c:v>232.1</c:v>
                    </c:pt>
                    <c:pt idx="52">
                      <c:v>234</c:v>
                    </c:pt>
                    <c:pt idx="53">
                      <c:v>236</c:v>
                    </c:pt>
                    <c:pt idx="54">
                      <c:v>236</c:v>
                    </c:pt>
                    <c:pt idx="55">
                      <c:v>236</c:v>
                    </c:pt>
                    <c:pt idx="56">
                      <c:v>237</c:v>
                    </c:pt>
                    <c:pt idx="57">
                      <c:v>240</c:v>
                    </c:pt>
                    <c:pt idx="58">
                      <c:v>240.5</c:v>
                    </c:pt>
                    <c:pt idx="59">
                      <c:v>241</c:v>
                    </c:pt>
                    <c:pt idx="60">
                      <c:v>241</c:v>
                    </c:pt>
                    <c:pt idx="61">
                      <c:v>241.5</c:v>
                    </c:pt>
                    <c:pt idx="62">
                      <c:v>241.5</c:v>
                    </c:pt>
                    <c:pt idx="63">
                      <c:v>240</c:v>
                    </c:pt>
                    <c:pt idx="64">
                      <c:v>240</c:v>
                    </c:pt>
                    <c:pt idx="65">
                      <c:v>240</c:v>
                    </c:pt>
                    <c:pt idx="66">
                      <c:v>245</c:v>
                    </c:pt>
                    <c:pt idx="67">
                      <c:v>246.5</c:v>
                    </c:pt>
                    <c:pt idx="68">
                      <c:v>247</c:v>
                    </c:pt>
                    <c:pt idx="69">
                      <c:v>250</c:v>
                    </c:pt>
                    <c:pt idx="70">
                      <c:v>252</c:v>
                    </c:pt>
                    <c:pt idx="71">
                      <c:v>253.5</c:v>
                    </c:pt>
                    <c:pt idx="72">
                      <c:v>257.5</c:v>
                    </c:pt>
                    <c:pt idx="73">
                      <c:v>262.5</c:v>
                    </c:pt>
                    <c:pt idx="74">
                      <c:v>267.5</c:v>
                    </c:pt>
                    <c:pt idx="75">
                      <c:v>270</c:v>
                    </c:pt>
                    <c:pt idx="76">
                      <c:v>270</c:v>
                    </c:pt>
                    <c:pt idx="77">
                      <c:v>270</c:v>
                    </c:pt>
                    <c:pt idx="78">
                      <c:v>270</c:v>
                    </c:pt>
                    <c:pt idx="79">
                      <c:v>263</c:v>
                    </c:pt>
                    <c:pt idx="80">
                      <c:v>260</c:v>
                    </c:pt>
                    <c:pt idx="81">
                      <c:v>260</c:v>
                    </c:pt>
                    <c:pt idx="82">
                      <c:v>258</c:v>
                    </c:pt>
                    <c:pt idx="83">
                      <c:v>258</c:v>
                    </c:pt>
                    <c:pt idx="84">
                      <c:v>258</c:v>
                    </c:pt>
                    <c:pt idx="85">
                      <c:v>261</c:v>
                    </c:pt>
                    <c:pt idx="86">
                      <c:v>267</c:v>
                    </c:pt>
                    <c:pt idx="87">
                      <c:v>270</c:v>
                    </c:pt>
                    <c:pt idx="88">
                      <c:v>270</c:v>
                    </c:pt>
                    <c:pt idx="89">
                      <c:v>270</c:v>
                    </c:pt>
                    <c:pt idx="90">
                      <c:v>270</c:v>
                    </c:pt>
                    <c:pt idx="91">
                      <c:v>270</c:v>
                    </c:pt>
                    <c:pt idx="92">
                      <c:v>270</c:v>
                    </c:pt>
                    <c:pt idx="93">
                      <c:v>270</c:v>
                    </c:pt>
                    <c:pt idx="94">
                      <c:v>270</c:v>
                    </c:pt>
                    <c:pt idx="95">
                      <c:v>270</c:v>
                    </c:pt>
                    <c:pt idx="96">
                      <c:v>270</c:v>
                    </c:pt>
                    <c:pt idx="97">
                      <c:v>270</c:v>
                    </c:pt>
                    <c:pt idx="98">
                      <c:v>270</c:v>
                    </c:pt>
                    <c:pt idx="99">
                      <c:v>272.5</c:v>
                    </c:pt>
                    <c:pt idx="100">
                      <c:v>274</c:v>
                    </c:pt>
                    <c:pt idx="101">
                      <c:v>276</c:v>
                    </c:pt>
                    <c:pt idx="102">
                      <c:v>276</c:v>
                    </c:pt>
                    <c:pt idx="103">
                      <c:v>276</c:v>
                    </c:pt>
                    <c:pt idx="104">
                      <c:v>291.5</c:v>
                    </c:pt>
                    <c:pt idx="105">
                      <c:v>290</c:v>
                    </c:pt>
                    <c:pt idx="106">
                      <c:v>290</c:v>
                    </c:pt>
                    <c:pt idx="107">
                      <c:v>290</c:v>
                    </c:pt>
                    <c:pt idx="108">
                      <c:v>290</c:v>
                    </c:pt>
                    <c:pt idx="109">
                      <c:v>290</c:v>
                    </c:pt>
                    <c:pt idx="110">
                      <c:v>290</c:v>
                    </c:pt>
                    <c:pt idx="111">
                      <c:v>290</c:v>
                    </c:pt>
                    <c:pt idx="112">
                      <c:v>290</c:v>
                    </c:pt>
                    <c:pt idx="113">
                      <c:v>290</c:v>
                    </c:pt>
                    <c:pt idx="114">
                      <c:v>290</c:v>
                    </c:pt>
                    <c:pt idx="115">
                      <c:v>290</c:v>
                    </c:pt>
                    <c:pt idx="116">
                      <c:v>290</c:v>
                    </c:pt>
                    <c:pt idx="117">
                      <c:v>290</c:v>
                    </c:pt>
                    <c:pt idx="118">
                      <c:v>290</c:v>
                    </c:pt>
                    <c:pt idx="119">
                      <c:v>291.5</c:v>
                    </c:pt>
                    <c:pt idx="120">
                      <c:v>295</c:v>
                    </c:pt>
                    <c:pt idx="121">
                      <c:v>297.5</c:v>
                    </c:pt>
                    <c:pt idx="122">
                      <c:v>300</c:v>
                    </c:pt>
                    <c:pt idx="123">
                      <c:v>303</c:v>
                    </c:pt>
                    <c:pt idx="124">
                      <c:v>307.5</c:v>
                    </c:pt>
                    <c:pt idx="125">
                      <c:v>315</c:v>
                    </c:pt>
                    <c:pt idx="126">
                      <c:v>320</c:v>
                    </c:pt>
                    <c:pt idx="127">
                      <c:v>320</c:v>
                    </c:pt>
                    <c:pt idx="128">
                      <c:v>320</c:v>
                    </c:pt>
                    <c:pt idx="129">
                      <c:v>319</c:v>
                    </c:pt>
                    <c:pt idx="130">
                      <c:v>317.5</c:v>
                    </c:pt>
                    <c:pt idx="131">
                      <c:v>314</c:v>
                    </c:pt>
                    <c:pt idx="132">
                      <c:v>313</c:v>
                    </c:pt>
                    <c:pt idx="133">
                      <c:v>306</c:v>
                    </c:pt>
                    <c:pt idx="134">
                      <c:v>306</c:v>
                    </c:pt>
                  </c:numLit>
                </c:val>
                <c:smooth val="0"/>
                <c:extLst xmlns:c15="http://schemas.microsoft.com/office/drawing/2012/chart">
                  <c:ext xmlns:c16="http://schemas.microsoft.com/office/drawing/2014/chart" uri="{C3380CC4-5D6E-409C-BE32-E72D297353CC}">
                    <c16:uniqueId val="{00000002-76B3-4BA2-A956-4BD6E5601F01}"/>
                  </c:ext>
                </c:extLst>
              </c15:ser>
            </c15:filteredLineSeries>
            <c15:filteredLineSeries>
              <c15:ser>
                <c:idx val="1"/>
                <c:order val="3"/>
                <c:tx>
                  <c:v>Weekly Difference in Carcass Weight Price Options - $/cwt Carcass Weight</c:v>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'Steer price comp'!$C$4:$C$159</c15:sqref>
                        </c15:formulaRef>
                      </c:ext>
                    </c:extLst>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Lit>
                    <c:formatCode>General</c:formatCode>
                    <c:ptCount val="135"/>
                    <c:pt idx="0">
                      <c:v>2.4333333333333602</c:v>
                    </c:pt>
                    <c:pt idx="1">
                      <c:v>3</c:v>
                    </c:pt>
                    <c:pt idx="2">
                      <c:v>1.00000000000002</c:v>
                    </c:pt>
                    <c:pt idx="3">
                      <c:v>2.81666666666669</c:v>
                    </c:pt>
                    <c:pt idx="4">
                      <c:v>3</c:v>
                    </c:pt>
                    <c:pt idx="5">
                      <c:v>0.75</c:v>
                    </c:pt>
                    <c:pt idx="6">
                      <c:v>0.43333333333336499</c:v>
                    </c:pt>
                    <c:pt idx="7">
                      <c:v>-0.18333333333333701</c:v>
                    </c:pt>
                    <c:pt idx="8">
                      <c:v>0.416666666666685</c:v>
                    </c:pt>
                    <c:pt idx="9">
                      <c:v>0.19999999999998799</c:v>
                    </c:pt>
                    <c:pt idx="10">
                      <c:v>0.19999999999998799</c:v>
                    </c:pt>
                    <c:pt idx="11">
                      <c:v>0.5</c:v>
                    </c:pt>
                    <c:pt idx="12">
                      <c:v>0.5</c:v>
                    </c:pt>
                    <c:pt idx="13">
                      <c:v>0.5</c:v>
                    </c:pt>
                    <c:pt idx="14">
                      <c:v>-0.49999999999997102</c:v>
                    </c:pt>
                    <c:pt idx="15">
                      <c:v>0.36666666666667402</c:v>
                    </c:pt>
                    <c:pt idx="16">
                      <c:v>0.50000000000002798</c:v>
                    </c:pt>
                    <c:pt idx="17">
                      <c:v>0.50000000000002798</c:v>
                    </c:pt>
                    <c:pt idx="18">
                      <c:v>0.50000000000002798</c:v>
                    </c:pt>
                    <c:pt idx="19">
                      <c:v>3.2000000000000099</c:v>
                    </c:pt>
                    <c:pt idx="20">
                      <c:v>1.31666666666666</c:v>
                    </c:pt>
                    <c:pt idx="21">
                      <c:v>6.1000000000000201</c:v>
                    </c:pt>
                    <c:pt idx="22">
                      <c:v>9.5</c:v>
                    </c:pt>
                    <c:pt idx="23">
                      <c:v>10.5</c:v>
                    </c:pt>
                    <c:pt idx="24">
                      <c:v>7.4500000000000099</c:v>
                    </c:pt>
                    <c:pt idx="25">
                      <c:v>27.45</c:v>
                    </c:pt>
                    <c:pt idx="26">
                      <c:v>20.5</c:v>
                    </c:pt>
                    <c:pt idx="27">
                      <c:v>13.7</c:v>
                    </c:pt>
                    <c:pt idx="28">
                      <c:v>4.0999999999999899</c:v>
                    </c:pt>
                    <c:pt idx="29">
                      <c:v>3.55000000000001</c:v>
                    </c:pt>
                    <c:pt idx="30">
                      <c:v>-1.24999999999997</c:v>
                    </c:pt>
                    <c:pt idx="31">
                      <c:v>2.7666666666666702</c:v>
                    </c:pt>
                    <c:pt idx="32">
                      <c:v>0.5</c:v>
                    </c:pt>
                    <c:pt idx="33">
                      <c:v>0.46666666666669598</c:v>
                    </c:pt>
                    <c:pt idx="34">
                      <c:v>1.11666666666667</c:v>
                    </c:pt>
                    <c:pt idx="35">
                      <c:v>0.166666666666685</c:v>
                    </c:pt>
                    <c:pt idx="36">
                      <c:v>12.6833333333333</c:v>
                    </c:pt>
                    <c:pt idx="37">
                      <c:v>3.5</c:v>
                    </c:pt>
                    <c:pt idx="38">
                      <c:v>5.5</c:v>
                    </c:pt>
                    <c:pt idx="39">
                      <c:v>-1.9333333333333</c:v>
                    </c:pt>
                    <c:pt idx="40">
                      <c:v>0.90000000000000502</c:v>
                    </c:pt>
                    <c:pt idx="41">
                      <c:v>1.55000000000003</c:v>
                    </c:pt>
                    <c:pt idx="42">
                      <c:v>0.76666666666670802</c:v>
                    </c:pt>
                    <c:pt idx="43">
                      <c:v>1.8333333333333399</c:v>
                    </c:pt>
                    <c:pt idx="44">
                      <c:v>1.31666666666666</c:v>
                    </c:pt>
                    <c:pt idx="45">
                      <c:v>1</c:v>
                    </c:pt>
                    <c:pt idx="46">
                      <c:v>-1.6666666666679899E-2</c:v>
                    </c:pt>
                    <c:pt idx="47">
                      <c:v>0.68333333333333701</c:v>
                    </c:pt>
                    <c:pt idx="48">
                      <c:v>0.56666666666669097</c:v>
                    </c:pt>
                    <c:pt idx="49">
                      <c:v>0.50000000000002798</c:v>
                    </c:pt>
                    <c:pt idx="50">
                      <c:v>0.50000000000002798</c:v>
                    </c:pt>
                    <c:pt idx="51">
                      <c:v>0.400000000000034</c:v>
                    </c:pt>
                    <c:pt idx="52">
                      <c:v>1.2833333333333301</c:v>
                    </c:pt>
                    <c:pt idx="53">
                      <c:v>0.5</c:v>
                    </c:pt>
                    <c:pt idx="54">
                      <c:v>0.86666666666664505</c:v>
                    </c:pt>
                    <c:pt idx="55">
                      <c:v>0.5</c:v>
                    </c:pt>
                    <c:pt idx="56">
                      <c:v>-0.26666666666665101</c:v>
                    </c:pt>
                    <c:pt idx="57">
                      <c:v>0.5</c:v>
                    </c:pt>
                    <c:pt idx="58">
                      <c:v>6.6666666666662794E-2</c:v>
                    </c:pt>
                    <c:pt idx="59">
                      <c:v>1.2833333333333301</c:v>
                    </c:pt>
                    <c:pt idx="60">
                      <c:v>1.2666666666666699</c:v>
                    </c:pt>
                    <c:pt idx="61">
                      <c:v>-0.34999999999996501</c:v>
                    </c:pt>
                    <c:pt idx="62">
                      <c:v>-0.39999999999997699</c:v>
                    </c:pt>
                    <c:pt idx="63">
                      <c:v>0.5</c:v>
                    </c:pt>
                    <c:pt idx="64">
                      <c:v>0.5</c:v>
                    </c:pt>
                    <c:pt idx="65">
                      <c:v>0.5</c:v>
                    </c:pt>
                    <c:pt idx="66">
                      <c:v>0.23333333333334799</c:v>
                    </c:pt>
                    <c:pt idx="67">
                      <c:v>1.76666666666665</c:v>
                    </c:pt>
                    <c:pt idx="68">
                      <c:v>0.69999999999998797</c:v>
                    </c:pt>
                    <c:pt idx="69">
                      <c:v>2.1333333333333502</c:v>
                    </c:pt>
                    <c:pt idx="70">
                      <c:v>0.50000000000002798</c:v>
                    </c:pt>
                    <c:pt idx="71">
                      <c:v>2</c:v>
                    </c:pt>
                    <c:pt idx="72">
                      <c:v>2.38333333333332</c:v>
                    </c:pt>
                    <c:pt idx="73">
                      <c:v>1.8500000000000201</c:v>
                    </c:pt>
                    <c:pt idx="74">
                      <c:v>3.0833333333333699</c:v>
                    </c:pt>
                    <c:pt idx="75">
                      <c:v>0.58333333333337101</c:v>
                    </c:pt>
                    <c:pt idx="76">
                      <c:v>0.5</c:v>
                    </c:pt>
                    <c:pt idx="77">
                      <c:v>0.5</c:v>
                    </c:pt>
                    <c:pt idx="78">
                      <c:v>0.93333333333339297</c:v>
                    </c:pt>
                    <c:pt idx="79">
                      <c:v>0.5</c:v>
                    </c:pt>
                    <c:pt idx="80">
                      <c:v>0.5</c:v>
                    </c:pt>
                    <c:pt idx="81">
                      <c:v>0.53333333333335897</c:v>
                    </c:pt>
                    <c:pt idx="82">
                      <c:v>0.58333333333331405</c:v>
                    </c:pt>
                    <c:pt idx="83">
                      <c:v>0.78333333333335897</c:v>
                    </c:pt>
                    <c:pt idx="84">
                      <c:v>0.5</c:v>
                    </c:pt>
                    <c:pt idx="85">
                      <c:v>3.5166666666666502</c:v>
                    </c:pt>
                    <c:pt idx="86">
                      <c:v>1.51666666666665</c:v>
                    </c:pt>
                    <c:pt idx="87">
                      <c:v>0.5</c:v>
                    </c:pt>
                    <c:pt idx="88">
                      <c:v>0.56666666666666199</c:v>
                    </c:pt>
                    <c:pt idx="89">
                      <c:v>0.60000000000002196</c:v>
                    </c:pt>
                    <c:pt idx="90">
                      <c:v>0.61666666666667402</c:v>
                    </c:pt>
                    <c:pt idx="91">
                      <c:v>0.66666666666668495</c:v>
                    </c:pt>
                    <c:pt idx="92">
                      <c:v>0.5</c:v>
                    </c:pt>
                    <c:pt idx="93">
                      <c:v>0.56666666666666199</c:v>
                    </c:pt>
                    <c:pt idx="94">
                      <c:v>0.58333333333337101</c:v>
                    </c:pt>
                    <c:pt idx="95">
                      <c:v>0.5</c:v>
                    </c:pt>
                    <c:pt idx="96">
                      <c:v>0.5</c:v>
                    </c:pt>
                    <c:pt idx="97">
                      <c:v>0.5</c:v>
                    </c:pt>
                    <c:pt idx="98">
                      <c:v>0.5</c:v>
                    </c:pt>
                    <c:pt idx="99">
                      <c:v>0.46666666666669598</c:v>
                    </c:pt>
                    <c:pt idx="100">
                      <c:v>4.3333333333333703</c:v>
                    </c:pt>
                    <c:pt idx="101">
                      <c:v>3.5</c:v>
                    </c:pt>
                    <c:pt idx="102">
                      <c:v>4.6666666666666803</c:v>
                    </c:pt>
                    <c:pt idx="103">
                      <c:v>14.4166666666666</c:v>
                    </c:pt>
                    <c:pt idx="104">
                      <c:v>-0.5</c:v>
                    </c:pt>
                    <c:pt idx="105">
                      <c:v>0.39999999999997699</c:v>
                    </c:pt>
                    <c:pt idx="106">
                      <c:v>0.5</c:v>
                    </c:pt>
                    <c:pt idx="107">
                      <c:v>0.5</c:v>
                    </c:pt>
                    <c:pt idx="108">
                      <c:v>0.5</c:v>
                    </c:pt>
                    <c:pt idx="109">
                      <c:v>0.5</c:v>
                    </c:pt>
                    <c:pt idx="110">
                      <c:v>0.5</c:v>
                    </c:pt>
                    <c:pt idx="111">
                      <c:v>0.5</c:v>
                    </c:pt>
                    <c:pt idx="112">
                      <c:v>0.5</c:v>
                    </c:pt>
                    <c:pt idx="113">
                      <c:v>0.63333333333338204</c:v>
                    </c:pt>
                    <c:pt idx="114">
                      <c:v>1.63333333333332</c:v>
                    </c:pt>
                    <c:pt idx="115">
                      <c:v>0.85000000000002196</c:v>
                    </c:pt>
                    <c:pt idx="116">
                      <c:v>0.5</c:v>
                    </c:pt>
                    <c:pt idx="117">
                      <c:v>1.3500000000000201</c:v>
                    </c:pt>
                    <c:pt idx="118">
                      <c:v>0.5</c:v>
                    </c:pt>
                    <c:pt idx="119">
                      <c:v>0.5</c:v>
                    </c:pt>
                    <c:pt idx="120">
                      <c:v>-3.5833333333333099</c:v>
                    </c:pt>
                    <c:pt idx="121">
                      <c:v>2.6999999999999802</c:v>
                    </c:pt>
                    <c:pt idx="122">
                      <c:v>0.63333333333338204</c:v>
                    </c:pt>
                    <c:pt idx="123">
                      <c:v>2.1166666666666698</c:v>
                    </c:pt>
                    <c:pt idx="124">
                      <c:v>2.6000000000000201</c:v>
                    </c:pt>
                    <c:pt idx="125">
                      <c:v>2.68333333333333</c:v>
                    </c:pt>
                    <c:pt idx="126">
                      <c:v>0.5</c:v>
                    </c:pt>
                    <c:pt idx="127">
                      <c:v>0.5</c:v>
                    </c:pt>
                    <c:pt idx="128">
                      <c:v>0.5</c:v>
                    </c:pt>
                    <c:pt idx="129">
                      <c:v>0.166666666666685</c:v>
                    </c:pt>
                    <c:pt idx="130">
                      <c:v>0.48333333333334799</c:v>
                    </c:pt>
                    <c:pt idx="131">
                      <c:v>0.51666666666665095</c:v>
                    </c:pt>
                    <c:pt idx="132">
                      <c:v>-5.4999999999999396</c:v>
                    </c:pt>
                    <c:pt idx="133">
                      <c:v>1.6000000000000201</c:v>
                    </c:pt>
                    <c:pt idx="134">
                      <c:v>0.5</c:v>
                    </c:pt>
                  </c:numLit>
                </c:val>
                <c:smooth val="0"/>
                <c:extLst xmlns:c15="http://schemas.microsoft.com/office/drawing/2012/chart">
                  <c:ext xmlns:c16="http://schemas.microsoft.com/office/drawing/2014/chart" uri="{C3380CC4-5D6E-409C-BE32-E72D297353CC}">
                    <c16:uniqueId val="{00000003-76B3-4BA2-A956-4BD6E5601F01}"/>
                  </c:ext>
                </c:extLst>
              </c15:ser>
            </c15:filteredLineSeries>
            <c15:filteredLineSeries>
              <c15:ser>
                <c:idx val="2"/>
                <c:order val="4"/>
                <c:tx>
                  <c:v>Average Difference since Jan 2020</c:v>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'Steer price comp'!$C$4:$C$159</c15:sqref>
                        </c15:formulaRef>
                      </c:ext>
                    </c:extLst>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Lit>
                    <c:formatCode>General</c:formatCode>
                    <c:ptCount val="135"/>
                    <c:pt idx="0">
                      <c:v>1.7772839506172899</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numLit>
                </c:val>
                <c:smooth val="0"/>
                <c:extLst xmlns:c15="http://schemas.microsoft.com/office/drawing/2012/chart">
                  <c:ext xmlns:c16="http://schemas.microsoft.com/office/drawing/2014/chart" uri="{C3380CC4-5D6E-409C-BE32-E72D297353CC}">
                    <c16:uniqueId val="{00000004-76B3-4BA2-A956-4BD6E5601F01}"/>
                  </c:ext>
                </c:extLst>
              </c15:ser>
            </c15:filteredLineSeries>
            <c15:filteredLineSeries>
              <c15:ser>
                <c:idx val="3"/>
                <c:order val="5"/>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'Steer price comp'!$C$4:$C$159</c15:sqref>
                        </c15:formulaRef>
                      </c:ext>
                    </c:extLst>
                    <c:strCache>
                      <c:ptCount val="156"/>
                      <c:pt idx="0">
                        <c:v>2020-1</c:v>
                      </c:pt>
                      <c:pt idx="1">
                        <c:v>2020-2</c:v>
                      </c:pt>
                      <c:pt idx="2">
                        <c:v>2020-3</c:v>
                      </c:pt>
                      <c:pt idx="3">
                        <c:v>2020-4</c:v>
                      </c:pt>
                      <c:pt idx="4">
                        <c:v>2020-5</c:v>
                      </c:pt>
                      <c:pt idx="5">
                        <c:v>2020-6</c:v>
                      </c:pt>
                      <c:pt idx="6">
                        <c:v>2020-7</c:v>
                      </c:pt>
                      <c:pt idx="7">
                        <c:v>2020-8</c:v>
                      </c:pt>
                      <c:pt idx="8">
                        <c:v>2020-9</c:v>
                      </c:pt>
                      <c:pt idx="9">
                        <c:v>2020-10</c:v>
                      </c:pt>
                      <c:pt idx="10">
                        <c:v>2020-11</c:v>
                      </c:pt>
                      <c:pt idx="11">
                        <c:v>2020-12</c:v>
                      </c:pt>
                      <c:pt idx="12">
                        <c:v>2020-13</c:v>
                      </c:pt>
                      <c:pt idx="13">
                        <c:v>2020-14</c:v>
                      </c:pt>
                      <c:pt idx="14">
                        <c:v>2020-15</c:v>
                      </c:pt>
                      <c:pt idx="15">
                        <c:v>2020-16</c:v>
                      </c:pt>
                      <c:pt idx="16">
                        <c:v>2020-17</c:v>
                      </c:pt>
                      <c:pt idx="17">
                        <c:v>2020-18</c:v>
                      </c:pt>
                      <c:pt idx="18">
                        <c:v>2020-19</c:v>
                      </c:pt>
                      <c:pt idx="19">
                        <c:v>2020-20</c:v>
                      </c:pt>
                      <c:pt idx="20">
                        <c:v>2020-21</c:v>
                      </c:pt>
                      <c:pt idx="21">
                        <c:v>2020-22</c:v>
                      </c:pt>
                      <c:pt idx="22">
                        <c:v>2020-23</c:v>
                      </c:pt>
                      <c:pt idx="23">
                        <c:v>2020-24</c:v>
                      </c:pt>
                      <c:pt idx="24">
                        <c:v>2020-25</c:v>
                      </c:pt>
                      <c:pt idx="25">
                        <c:v>2020-26</c:v>
                      </c:pt>
                      <c:pt idx="26">
                        <c:v>2020-27</c:v>
                      </c:pt>
                      <c:pt idx="27">
                        <c:v>2020-28</c:v>
                      </c:pt>
                      <c:pt idx="28">
                        <c:v>2020-29</c:v>
                      </c:pt>
                      <c:pt idx="29">
                        <c:v>2020-30</c:v>
                      </c:pt>
                      <c:pt idx="30">
                        <c:v>2020-31</c:v>
                      </c:pt>
                      <c:pt idx="31">
                        <c:v>2020-32</c:v>
                      </c:pt>
                      <c:pt idx="32">
                        <c:v>2020-33</c:v>
                      </c:pt>
                      <c:pt idx="33">
                        <c:v>2020-34</c:v>
                      </c:pt>
                      <c:pt idx="34">
                        <c:v>2020-35</c:v>
                      </c:pt>
                      <c:pt idx="35">
                        <c:v>2020-36</c:v>
                      </c:pt>
                      <c:pt idx="36">
                        <c:v>2020-37</c:v>
                      </c:pt>
                      <c:pt idx="37">
                        <c:v>2020-38</c:v>
                      </c:pt>
                      <c:pt idx="38">
                        <c:v>2020-39</c:v>
                      </c:pt>
                      <c:pt idx="39">
                        <c:v>2020-40</c:v>
                      </c:pt>
                      <c:pt idx="40">
                        <c:v>2020-41</c:v>
                      </c:pt>
                      <c:pt idx="41">
                        <c:v>2020-42</c:v>
                      </c:pt>
                      <c:pt idx="42">
                        <c:v>2020-43</c:v>
                      </c:pt>
                      <c:pt idx="43">
                        <c:v>2020-44</c:v>
                      </c:pt>
                      <c:pt idx="44">
                        <c:v>2020-45</c:v>
                      </c:pt>
                      <c:pt idx="45">
                        <c:v>2020-46</c:v>
                      </c:pt>
                      <c:pt idx="46">
                        <c:v>2020-47</c:v>
                      </c:pt>
                      <c:pt idx="47">
                        <c:v>2020-48</c:v>
                      </c:pt>
                      <c:pt idx="48">
                        <c:v>2020-49</c:v>
                      </c:pt>
                      <c:pt idx="49">
                        <c:v>2020-50</c:v>
                      </c:pt>
                      <c:pt idx="50">
                        <c:v>2020-51</c:v>
                      </c:pt>
                      <c:pt idx="51">
                        <c:v>2020-52</c:v>
                      </c:pt>
                      <c:pt idx="52">
                        <c:v>2021-1</c:v>
                      </c:pt>
                      <c:pt idx="53">
                        <c:v>2021-2</c:v>
                      </c:pt>
                      <c:pt idx="54">
                        <c:v>2021-3</c:v>
                      </c:pt>
                      <c:pt idx="55">
                        <c:v>2021-4</c:v>
                      </c:pt>
                      <c:pt idx="56">
                        <c:v>2021-5</c:v>
                      </c:pt>
                      <c:pt idx="57">
                        <c:v>2021-6</c:v>
                      </c:pt>
                      <c:pt idx="58">
                        <c:v>2021-7</c:v>
                      </c:pt>
                      <c:pt idx="59">
                        <c:v>2021-8</c:v>
                      </c:pt>
                      <c:pt idx="60">
                        <c:v>2021-9</c:v>
                      </c:pt>
                      <c:pt idx="61">
                        <c:v>2021-10</c:v>
                      </c:pt>
                      <c:pt idx="62">
                        <c:v>2021-11</c:v>
                      </c:pt>
                      <c:pt idx="63">
                        <c:v>2021-12</c:v>
                      </c:pt>
                      <c:pt idx="64">
                        <c:v>2021-13</c:v>
                      </c:pt>
                      <c:pt idx="65">
                        <c:v>2021-14</c:v>
                      </c:pt>
                      <c:pt idx="66">
                        <c:v>2021-15</c:v>
                      </c:pt>
                      <c:pt idx="67">
                        <c:v>2021-16</c:v>
                      </c:pt>
                      <c:pt idx="68">
                        <c:v>2021-17</c:v>
                      </c:pt>
                      <c:pt idx="69">
                        <c:v>2021-18</c:v>
                      </c:pt>
                      <c:pt idx="70">
                        <c:v>2021-19</c:v>
                      </c:pt>
                      <c:pt idx="71">
                        <c:v>2021-20</c:v>
                      </c:pt>
                      <c:pt idx="72">
                        <c:v>2021-21</c:v>
                      </c:pt>
                      <c:pt idx="73">
                        <c:v>2021-22</c:v>
                      </c:pt>
                      <c:pt idx="74">
                        <c:v>2021-23</c:v>
                      </c:pt>
                      <c:pt idx="75">
                        <c:v>2021-24</c:v>
                      </c:pt>
                      <c:pt idx="76">
                        <c:v>2021-25</c:v>
                      </c:pt>
                      <c:pt idx="77">
                        <c:v>2021-26</c:v>
                      </c:pt>
                      <c:pt idx="78">
                        <c:v>2021-27</c:v>
                      </c:pt>
                      <c:pt idx="79">
                        <c:v>2021-28</c:v>
                      </c:pt>
                      <c:pt idx="80">
                        <c:v>2021-29</c:v>
                      </c:pt>
                      <c:pt idx="81">
                        <c:v>2021-30</c:v>
                      </c:pt>
                      <c:pt idx="82">
                        <c:v>2021-31</c:v>
                      </c:pt>
                      <c:pt idx="83">
                        <c:v>2021-32</c:v>
                      </c:pt>
                      <c:pt idx="84">
                        <c:v>2021-33</c:v>
                      </c:pt>
                      <c:pt idx="85">
                        <c:v>2021-34</c:v>
                      </c:pt>
                      <c:pt idx="86">
                        <c:v>2021-35</c:v>
                      </c:pt>
                      <c:pt idx="87">
                        <c:v>2021-36</c:v>
                      </c:pt>
                      <c:pt idx="88">
                        <c:v>2021-37</c:v>
                      </c:pt>
                      <c:pt idx="89">
                        <c:v>2021-38</c:v>
                      </c:pt>
                      <c:pt idx="90">
                        <c:v>2021-39</c:v>
                      </c:pt>
                      <c:pt idx="91">
                        <c:v>2021-40</c:v>
                      </c:pt>
                      <c:pt idx="92">
                        <c:v>2021-41</c:v>
                      </c:pt>
                      <c:pt idx="93">
                        <c:v>2021-42</c:v>
                      </c:pt>
                      <c:pt idx="94">
                        <c:v>2021-43</c:v>
                      </c:pt>
                      <c:pt idx="95">
                        <c:v>2021-44</c:v>
                      </c:pt>
                      <c:pt idx="96">
                        <c:v>2021-45</c:v>
                      </c:pt>
                      <c:pt idx="97">
                        <c:v>2021-46</c:v>
                      </c:pt>
                      <c:pt idx="98">
                        <c:v>2021-47</c:v>
                      </c:pt>
                      <c:pt idx="99">
                        <c:v>2021-48</c:v>
                      </c:pt>
                      <c:pt idx="100">
                        <c:v>2021-49</c:v>
                      </c:pt>
                      <c:pt idx="101">
                        <c:v>2021-50</c:v>
                      </c:pt>
                      <c:pt idx="102">
                        <c:v>2021-51</c:v>
                      </c:pt>
                      <c:pt idx="103">
                        <c:v>2021-52</c:v>
                      </c:pt>
                      <c:pt idx="104">
                        <c:v>2022-1</c:v>
                      </c:pt>
                      <c:pt idx="105">
                        <c:v>2022-2</c:v>
                      </c:pt>
                      <c:pt idx="106">
                        <c:v>2022-3</c:v>
                      </c:pt>
                      <c:pt idx="107">
                        <c:v>2022-4</c:v>
                      </c:pt>
                      <c:pt idx="108">
                        <c:v>2022-5</c:v>
                      </c:pt>
                      <c:pt idx="109">
                        <c:v>2022-6</c:v>
                      </c:pt>
                      <c:pt idx="110">
                        <c:v>2022-7</c:v>
                      </c:pt>
                      <c:pt idx="111">
                        <c:v>2022-8</c:v>
                      </c:pt>
                      <c:pt idx="112">
                        <c:v>2022-9</c:v>
                      </c:pt>
                      <c:pt idx="113">
                        <c:v>2022-10</c:v>
                      </c:pt>
                      <c:pt idx="114">
                        <c:v>2022-11</c:v>
                      </c:pt>
                      <c:pt idx="115">
                        <c:v>2022-12</c:v>
                      </c:pt>
                      <c:pt idx="116">
                        <c:v>2022-13</c:v>
                      </c:pt>
                      <c:pt idx="117">
                        <c:v>2022-14</c:v>
                      </c:pt>
                      <c:pt idx="118">
                        <c:v>2022-15</c:v>
                      </c:pt>
                      <c:pt idx="119">
                        <c:v>2022-16</c:v>
                      </c:pt>
                      <c:pt idx="120">
                        <c:v>2022-17</c:v>
                      </c:pt>
                      <c:pt idx="121">
                        <c:v>2022-18</c:v>
                      </c:pt>
                      <c:pt idx="122">
                        <c:v>2022-19</c:v>
                      </c:pt>
                      <c:pt idx="123">
                        <c:v>2022-20</c:v>
                      </c:pt>
                      <c:pt idx="124">
                        <c:v>2022-21</c:v>
                      </c:pt>
                      <c:pt idx="125">
                        <c:v>2022-22</c:v>
                      </c:pt>
                      <c:pt idx="126">
                        <c:v>2022-23</c:v>
                      </c:pt>
                      <c:pt idx="127">
                        <c:v>2022-24</c:v>
                      </c:pt>
                      <c:pt idx="128">
                        <c:v>2022-25</c:v>
                      </c:pt>
                      <c:pt idx="129">
                        <c:v>2022-26</c:v>
                      </c:pt>
                      <c:pt idx="130">
                        <c:v>2022-27</c:v>
                      </c:pt>
                      <c:pt idx="131">
                        <c:v>2022-28</c:v>
                      </c:pt>
                      <c:pt idx="132">
                        <c:v>2022-29</c:v>
                      </c:pt>
                      <c:pt idx="133">
                        <c:v>2022-30</c:v>
                      </c:pt>
                      <c:pt idx="134">
                        <c:v>2022-31</c:v>
                      </c:pt>
                      <c:pt idx="135">
                        <c:v>2022-32</c:v>
                      </c:pt>
                      <c:pt idx="136">
                        <c:v>2022-33</c:v>
                      </c:pt>
                      <c:pt idx="137">
                        <c:v>2022-34</c:v>
                      </c:pt>
                      <c:pt idx="138">
                        <c:v>2022-35</c:v>
                      </c:pt>
                      <c:pt idx="139">
                        <c:v>2022-36</c:v>
                      </c:pt>
                      <c:pt idx="140">
                        <c:v>2022-37</c:v>
                      </c:pt>
                      <c:pt idx="141">
                        <c:v>2022-38</c:v>
                      </c:pt>
                      <c:pt idx="142">
                        <c:v>2022-39</c:v>
                      </c:pt>
                      <c:pt idx="143">
                        <c:v>2022-40</c:v>
                      </c:pt>
                      <c:pt idx="144">
                        <c:v>2022-41</c:v>
                      </c:pt>
                      <c:pt idx="145">
                        <c:v>2022-42</c:v>
                      </c:pt>
                      <c:pt idx="146">
                        <c:v>2022-43</c:v>
                      </c:pt>
                      <c:pt idx="147">
                        <c:v>2022-44</c:v>
                      </c:pt>
                      <c:pt idx="148">
                        <c:v>2022-45</c:v>
                      </c:pt>
                      <c:pt idx="149">
                        <c:v>2022-46</c:v>
                      </c:pt>
                      <c:pt idx="150">
                        <c:v>2022-47</c:v>
                      </c:pt>
                      <c:pt idx="151">
                        <c:v>2022-48</c:v>
                      </c:pt>
                      <c:pt idx="152">
                        <c:v>2022-49</c:v>
                      </c:pt>
                      <c:pt idx="153">
                        <c:v>2022-50</c:v>
                      </c:pt>
                      <c:pt idx="154">
                        <c:v>2022-51</c:v>
                      </c:pt>
                      <c:pt idx="155">
                        <c:v>2022-52</c:v>
                      </c:pt>
                    </c:strCache>
                  </c:strRef>
                </c:cat>
                <c:val>
                  <c:numLit>
                    <c:formatCode>General</c:formatCode>
                    <c:ptCount val="13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numLit>
                </c:val>
                <c:smooth val="0"/>
                <c:extLst xmlns:c15="http://schemas.microsoft.com/office/drawing/2012/chart">
                  <c:ext xmlns:c16="http://schemas.microsoft.com/office/drawing/2014/chart" uri="{C3380CC4-5D6E-409C-BE32-E72D297353CC}">
                    <c16:uniqueId val="{00000005-76B3-4BA2-A956-4BD6E5601F01}"/>
                  </c:ext>
                </c:extLst>
              </c15:ser>
            </c15:filteredLineSeries>
          </c:ext>
        </c:extLst>
      </c:lineChart>
      <c:catAx>
        <c:axId val="9068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max val="200"/>
          <c:min val="1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$/cwt</a:t>
                </a:r>
                <a:r>
                  <a:rPr lang="en-US" baseline="0"/>
                  <a:t> liveweight</a:t>
                </a:r>
                <a:endParaRPr lang="en-US"/>
              </a:p>
            </c:rich>
          </c:tx>
          <c:overlay val="0"/>
          <c:spPr>
            <a:noFill/>
            <a:ln w="25400">
              <a:noFill/>
            </a:ln>
          </c:spPr>
        </c:title>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14688"/>
        <c:crosses val="autoZero"/>
        <c:crossBetween val="between"/>
      </c:valAx>
      <c:spPr>
        <a:noFill/>
        <a:ln>
          <a:solidFill>
            <a:schemeClr val="tx1"/>
          </a:solidFill>
        </a:ln>
        <a:effectLst/>
      </c:spPr>
    </c:plotArea>
    <c:legend>
      <c:legendPos val="r"/>
      <c:layout>
        <c:manualLayout>
          <c:xMode val="edge"/>
          <c:yMode val="edge"/>
          <c:x val="0.30111330071877085"/>
          <c:y val="0.94492787057287086"/>
          <c:w val="0.39425924393722334"/>
          <c:h val="4.0579724503129425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sz="1400" b="1"/>
              <a:t>Weekly Fed Steer Margin</a:t>
            </a:r>
          </a:p>
        </c:rich>
      </c:tx>
      <c:overlay val="0"/>
    </c:title>
    <c:autoTitleDeleted val="0"/>
    <c:plotArea>
      <c:layout>
        <c:manualLayout>
          <c:layoutTarget val="inner"/>
          <c:xMode val="edge"/>
          <c:yMode val="edge"/>
          <c:x val="0.14477452679437383"/>
          <c:y val="0.21129803835306454"/>
          <c:w val="0.81627932768578559"/>
          <c:h val="0.67364835758343866"/>
        </c:manualLayout>
      </c:layout>
      <c:lineChart>
        <c:grouping val="standard"/>
        <c:varyColors val="0"/>
        <c:ser>
          <c:idx val="0"/>
          <c:order val="0"/>
          <c:tx>
            <c:strRef>
              <c:f>'[5]FED STEER MARGIN_graphs'!$N$3</c:f>
              <c:strCache>
                <c:ptCount val="1"/>
                <c:pt idx="0">
                  <c:v>Avg 2021-25</c:v>
                </c:pt>
              </c:strCache>
            </c:strRef>
          </c:tx>
          <c:spPr>
            <a:ln w="25400" cap="rnd">
              <a:solidFill>
                <a:schemeClr val="tx1"/>
              </a:solidFill>
              <a:round/>
            </a:ln>
            <a:effectLst/>
          </c:spPr>
          <c:marker>
            <c:symbol val="triangle"/>
            <c:size val="5"/>
            <c:spPr>
              <a:noFill/>
              <a:ln>
                <a:noFill/>
              </a:ln>
            </c:spPr>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'[5]FED STEER MARGIN_graphs'!$N$4:$N$55</c:f>
              <c:numCache>
                <c:formatCode>General</c:formatCode>
                <c:ptCount val="52"/>
                <c:pt idx="0">
                  <c:v>102.2869718293351</c:v>
                </c:pt>
                <c:pt idx="1">
                  <c:v>118.12031157020382</c:v>
                </c:pt>
                <c:pt idx="2">
                  <c:v>96.724513985710388</c:v>
                </c:pt>
                <c:pt idx="3">
                  <c:v>111.85730157008952</c:v>
                </c:pt>
                <c:pt idx="4">
                  <c:v>107.80765447841176</c:v>
                </c:pt>
                <c:pt idx="5">
                  <c:v>100.424213036853</c:v>
                </c:pt>
                <c:pt idx="6">
                  <c:v>33.617931609386098</c:v>
                </c:pt>
                <c:pt idx="7">
                  <c:v>97.071289038566377</c:v>
                </c:pt>
                <c:pt idx="8">
                  <c:v>66.66130891549119</c:v>
                </c:pt>
                <c:pt idx="9">
                  <c:v>7.0707962417824088</c:v>
                </c:pt>
                <c:pt idx="10">
                  <c:v>88.953688219625562</c:v>
                </c:pt>
                <c:pt idx="11">
                  <c:v>86.525880313179911</c:v>
                </c:pt>
                <c:pt idx="12">
                  <c:v>94.506530633606502</c:v>
                </c:pt>
                <c:pt idx="13">
                  <c:v>31.902645982361356</c:v>
                </c:pt>
                <c:pt idx="14">
                  <c:v>191.89335305595614</c:v>
                </c:pt>
                <c:pt idx="15">
                  <c:v>161.094420163238</c:v>
                </c:pt>
                <c:pt idx="16">
                  <c:v>223.14829377055557</c:v>
                </c:pt>
                <c:pt idx="17">
                  <c:v>254.42616169635639</c:v>
                </c:pt>
                <c:pt idx="18">
                  <c:v>258.75783121510284</c:v>
                </c:pt>
                <c:pt idx="19">
                  <c:v>303.5980661347279</c:v>
                </c:pt>
                <c:pt idx="20">
                  <c:v>217.94212716686198</c:v>
                </c:pt>
                <c:pt idx="21">
                  <c:v>346.40791590503989</c:v>
                </c:pt>
                <c:pt idx="22">
                  <c:v>317.15251133275342</c:v>
                </c:pt>
                <c:pt idx="23">
                  <c:v>315.92442800248426</c:v>
                </c:pt>
                <c:pt idx="24">
                  <c:v>342.41603068004298</c:v>
                </c:pt>
                <c:pt idx="25">
                  <c:v>299.81857990391325</c:v>
                </c:pt>
                <c:pt idx="26">
                  <c:v>330.78223729305881</c:v>
                </c:pt>
                <c:pt idx="27">
                  <c:v>311.84041386958961</c:v>
                </c:pt>
                <c:pt idx="28">
                  <c:v>310.5576062023826</c:v>
                </c:pt>
                <c:pt idx="29">
                  <c:v>316.6393490103668</c:v>
                </c:pt>
                <c:pt idx="30">
                  <c:v>272.41048465674066</c:v>
                </c:pt>
                <c:pt idx="31">
                  <c:v>285.81088861775606</c:v>
                </c:pt>
                <c:pt idx="32">
                  <c:v>255.03763804909823</c:v>
                </c:pt>
                <c:pt idx="33">
                  <c:v>254.27773926935316</c:v>
                </c:pt>
                <c:pt idx="34">
                  <c:v>334.32153914441807</c:v>
                </c:pt>
                <c:pt idx="35">
                  <c:v>316.97253486206</c:v>
                </c:pt>
                <c:pt idx="36">
                  <c:v>345.85273753503543</c:v>
                </c:pt>
                <c:pt idx="37">
                  <c:v>324.15652301373541</c:v>
                </c:pt>
                <c:pt idx="38">
                  <c:v>260.76211621796131</c:v>
                </c:pt>
                <c:pt idx="39">
                  <c:v>273.99097103280775</c:v>
                </c:pt>
                <c:pt idx="40">
                  <c:v>247.53774099756055</c:v>
                </c:pt>
                <c:pt idx="41">
                  <c:v>252.30445074630944</c:v>
                </c:pt>
                <c:pt idx="42">
                  <c:v>224.07169168489955</c:v>
                </c:pt>
                <c:pt idx="43">
                  <c:v>234.43832864978677</c:v>
                </c:pt>
                <c:pt idx="44">
                  <c:v>222.81432894706504</c:v>
                </c:pt>
                <c:pt idx="45">
                  <c:v>222.68007602417129</c:v>
                </c:pt>
                <c:pt idx="46">
                  <c:v>178.77801532441035</c:v>
                </c:pt>
                <c:pt idx="47">
                  <c:v>59.28487474603353</c:v>
                </c:pt>
                <c:pt idx="48">
                  <c:v>88.777172761737987</c:v>
                </c:pt>
                <c:pt idx="49">
                  <c:v>129.12893899200398</c:v>
                </c:pt>
                <c:pt idx="50">
                  <c:v>154.0767113775284</c:v>
                </c:pt>
                <c:pt idx="51">
                  <c:v>254.56905368934326</c:v>
                </c:pt>
              </c:numCache>
            </c:numRef>
          </c:val>
          <c:smooth val="0"/>
          <c:extLst>
            <c:ext xmlns:c16="http://schemas.microsoft.com/office/drawing/2014/chart" uri="{C3380CC4-5D6E-409C-BE32-E72D297353CC}">
              <c16:uniqueId val="{00000000-8C7A-4AF5-8DEE-953144B43F55}"/>
            </c:ext>
          </c:extLst>
        </c:ser>
        <c:ser>
          <c:idx val="1"/>
          <c:order val="1"/>
          <c:tx>
            <c:strRef>
              <c:f>'[5]FED STEER MARGIN_graphs'!$M$3</c:f>
              <c:strCache>
                <c:ptCount val="1"/>
                <c:pt idx="0">
                  <c:v>2026 ytd</c:v>
                </c:pt>
              </c:strCache>
            </c:strRef>
          </c:tx>
          <c:spPr>
            <a:ln w="25400" cap="rnd">
              <a:solidFill>
                <a:schemeClr val="accent6">
                  <a:lumMod val="75000"/>
                </a:schemeClr>
              </a:solidFill>
              <a:round/>
            </a:ln>
            <a:effectLst/>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'[5]FED STEER MARGIN_graphs'!$M$4:$M$55</c:f>
              <c:numCache>
                <c:formatCode>General</c:formatCode>
                <c:ptCount val="52"/>
                <c:pt idx="0">
                  <c:v>0</c:v>
                </c:pt>
                <c:pt idx="1">
                  <c:v>148.55951289148288</c:v>
                </c:pt>
                <c:pt idx="2">
                  <c:v>97.292248399600794</c:v>
                </c:pt>
                <c:pt idx="3">
                  <c:v>117.03142197264788</c:v>
                </c:pt>
                <c:pt idx="4">
                  <c:v>214.51121696551945</c:v>
                </c:pt>
                <c:pt idx="5">
                  <c:v>229.56684852382568</c:v>
                </c:pt>
                <c:pt idx="6">
                  <c:v>167.19901498909803</c:v>
                </c:pt>
                <c:pt idx="7">
                  <c:v>-88.29482284916503</c:v>
                </c:pt>
                <c:pt idx="8">
                  <c:v>3.2183966862221496</c:v>
                </c:pt>
                <c:pt idx="9">
                  <c:v>-292.21209523386005</c:v>
                </c:pt>
                <c:pt idx="10">
                  <c:v>-135.15999873507553</c:v>
                </c:pt>
                <c:pt idx="11">
                  <c:v>-50.391428949101282</c:v>
                </c:pt>
                <c:pt idx="12">
                  <c:v>-84.601702094700158</c:v>
                </c:pt>
                <c:pt idx="13">
                  <c:v>-129.89560842201809</c:v>
                </c:pt>
                <c:pt idx="14">
                  <c:v>88.559278908434862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1-8C7A-4AF5-8DEE-953144B43F55}"/>
            </c:ext>
          </c:extLst>
        </c:ser>
        <c:ser>
          <c:idx val="2"/>
          <c:order val="2"/>
          <c:tx>
            <c:strRef>
              <c:f>'[5]FED STEER MARGIN_graphs'!$O$2</c:f>
              <c:strCache>
                <c:ptCount val="1"/>
                <c:pt idx="0">
                  <c:v>10-Year Ave (2016-25)</c:v>
                </c:pt>
              </c:strCache>
            </c:strRef>
          </c:tx>
          <c:spPr>
            <a:ln w="25400" cap="rnd">
              <a:solidFill>
                <a:srgbClr val="00B050"/>
              </a:solidFill>
              <a:round/>
            </a:ln>
            <a:effectLst/>
          </c:spPr>
          <c:marker>
            <c:symbol val="star"/>
            <c:size val="5"/>
            <c:spPr>
              <a:noFill/>
              <a:ln>
                <a:noFill/>
              </a:ln>
            </c:spPr>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'[5]FED STEER MARGIN_graphs'!$O$4:$O$55</c:f>
              <c:numCache>
                <c:formatCode>General</c:formatCode>
                <c:ptCount val="52"/>
                <c:pt idx="0">
                  <c:v>83.871279077344155</c:v>
                </c:pt>
                <c:pt idx="1">
                  <c:v>82.16173137362739</c:v>
                </c:pt>
                <c:pt idx="2">
                  <c:v>34.242202213818246</c:v>
                </c:pt>
                <c:pt idx="3">
                  <c:v>63.872059503398098</c:v>
                </c:pt>
                <c:pt idx="4">
                  <c:v>63.21115072140951</c:v>
                </c:pt>
                <c:pt idx="5">
                  <c:v>43.016765785283567</c:v>
                </c:pt>
                <c:pt idx="6">
                  <c:v>5.1927625813593519</c:v>
                </c:pt>
                <c:pt idx="7">
                  <c:v>41.230533402852984</c:v>
                </c:pt>
                <c:pt idx="8">
                  <c:v>20.509991428918898</c:v>
                </c:pt>
                <c:pt idx="9">
                  <c:v>-3.9374499737995166</c:v>
                </c:pt>
                <c:pt idx="10">
                  <c:v>39.926871354027185</c:v>
                </c:pt>
                <c:pt idx="11">
                  <c:v>-14.217693402796545</c:v>
                </c:pt>
                <c:pt idx="12">
                  <c:v>11.962079854471721</c:v>
                </c:pt>
                <c:pt idx="13">
                  <c:v>-19.752440816809667</c:v>
                </c:pt>
                <c:pt idx="14">
                  <c:v>17.972853601770364</c:v>
                </c:pt>
                <c:pt idx="15">
                  <c:v>27.392830153460341</c:v>
                </c:pt>
                <c:pt idx="16">
                  <c:v>64.826563440883277</c:v>
                </c:pt>
                <c:pt idx="17">
                  <c:v>103.86111186185201</c:v>
                </c:pt>
                <c:pt idx="18">
                  <c:v>152.50560933828871</c:v>
                </c:pt>
                <c:pt idx="19">
                  <c:v>177.51618311078056</c:v>
                </c:pt>
                <c:pt idx="20">
                  <c:v>123.71083810542537</c:v>
                </c:pt>
                <c:pt idx="21">
                  <c:v>216.09924331417551</c:v>
                </c:pt>
                <c:pt idx="22">
                  <c:v>196.21632268444819</c:v>
                </c:pt>
                <c:pt idx="23">
                  <c:v>180.33329571494204</c:v>
                </c:pt>
                <c:pt idx="24">
                  <c:v>167.4658613598574</c:v>
                </c:pt>
                <c:pt idx="25">
                  <c:v>127.33694495187206</c:v>
                </c:pt>
                <c:pt idx="26">
                  <c:v>125.22011115629107</c:v>
                </c:pt>
                <c:pt idx="27">
                  <c:v>111.97695736693895</c:v>
                </c:pt>
                <c:pt idx="28">
                  <c:v>119.6677046337708</c:v>
                </c:pt>
                <c:pt idx="29">
                  <c:v>115.44808503070388</c:v>
                </c:pt>
                <c:pt idx="30">
                  <c:v>91.440600584758656</c:v>
                </c:pt>
                <c:pt idx="31">
                  <c:v>87.255303155824407</c:v>
                </c:pt>
                <c:pt idx="32">
                  <c:v>86.427457147921587</c:v>
                </c:pt>
                <c:pt idx="33">
                  <c:v>74.392396616017294</c:v>
                </c:pt>
                <c:pt idx="34">
                  <c:v>111.79744687218276</c:v>
                </c:pt>
                <c:pt idx="35">
                  <c:v>94.956361362019223</c:v>
                </c:pt>
                <c:pt idx="36">
                  <c:v>90.395374550584549</c:v>
                </c:pt>
                <c:pt idx="37">
                  <c:v>107.55207768902494</c:v>
                </c:pt>
                <c:pt idx="38">
                  <c:v>75.96334677492743</c:v>
                </c:pt>
                <c:pt idx="39">
                  <c:v>88.786323402733245</c:v>
                </c:pt>
                <c:pt idx="40">
                  <c:v>95.858760960647103</c:v>
                </c:pt>
                <c:pt idx="41">
                  <c:v>90.043273767578938</c:v>
                </c:pt>
                <c:pt idx="42">
                  <c:v>74.149581945666867</c:v>
                </c:pt>
                <c:pt idx="43">
                  <c:v>57.604304164006997</c:v>
                </c:pt>
                <c:pt idx="44">
                  <c:v>72.981137150761327</c:v>
                </c:pt>
                <c:pt idx="45">
                  <c:v>56.610943702392341</c:v>
                </c:pt>
                <c:pt idx="46">
                  <c:v>13.528288554925552</c:v>
                </c:pt>
                <c:pt idx="47">
                  <c:v>-57.486489971959557</c:v>
                </c:pt>
                <c:pt idx="48">
                  <c:v>-35.926978748425199</c:v>
                </c:pt>
                <c:pt idx="49">
                  <c:v>-8.2000811960629569</c:v>
                </c:pt>
                <c:pt idx="50">
                  <c:v>12.415328304317246</c:v>
                </c:pt>
                <c:pt idx="51">
                  <c:v>52.718609906975772</c:v>
                </c:pt>
              </c:numCache>
            </c:numRef>
          </c:val>
          <c:smooth val="0"/>
          <c:extLst>
            <c:ext xmlns:c16="http://schemas.microsoft.com/office/drawing/2014/chart" uri="{C3380CC4-5D6E-409C-BE32-E72D297353CC}">
              <c16:uniqueId val="{00000002-8C7A-4AF5-8DEE-953144B43F55}"/>
            </c:ext>
          </c:extLst>
        </c:ser>
        <c:ser>
          <c:idx val="3"/>
          <c:order val="3"/>
          <c:tx>
            <c:strRef>
              <c:f>'[5]FED STEER MARGIN_graphs'!$P$2</c:f>
              <c:strCache>
                <c:ptCount val="1"/>
              </c:strCache>
            </c:strRef>
          </c:tx>
          <c:spPr>
            <a:ln w="25400">
              <a:solidFill>
                <a:schemeClr val="tx2">
                  <a:lumMod val="75000"/>
                </a:schemeClr>
              </a:solidFill>
              <a:prstDash val="dash"/>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'[5]FED STEER MARGIN_graphs'!$P$4:$P$55</c:f>
              <c:numCache>
                <c:formatCode>General</c:formatCode>
                <c:ptCount val="52"/>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val>
          <c:smooth val="0"/>
          <c:extLst>
            <c:ext xmlns:c16="http://schemas.microsoft.com/office/drawing/2014/chart" uri="{C3380CC4-5D6E-409C-BE32-E72D297353CC}">
              <c16:uniqueId val="{00000003-8C7A-4AF5-8DEE-953144B43F55}"/>
            </c:ext>
          </c:extLst>
        </c:ser>
        <c:dLbls>
          <c:showLegendKey val="0"/>
          <c:showVal val="0"/>
          <c:showCatName val="0"/>
          <c:showSerName val="0"/>
          <c:showPercent val="0"/>
          <c:showBubbleSize val="0"/>
        </c:dLbls>
        <c:marker val="1"/>
        <c:smooth val="0"/>
        <c:axId val="667346488"/>
        <c:axId val="1"/>
      </c:lineChart>
      <c:catAx>
        <c:axId val="667346488"/>
        <c:scaling>
          <c:orientation val="minMax"/>
        </c:scaling>
        <c:delete val="0"/>
        <c:axPos val="b"/>
        <c:numFmt formatCode="mm/yyyy" sourceLinked="0"/>
        <c:majorTickMark val="out"/>
        <c:minorTickMark val="none"/>
        <c:tickLblPos val="low"/>
        <c:spPr>
          <a:noFill/>
          <a:ln w="9525" cap="flat" cmpd="sng" algn="ctr">
            <a:solidFill>
              <a:schemeClr val="bg1">
                <a:lumMod val="50000"/>
              </a:schemeClr>
            </a:solidFill>
            <a:round/>
          </a:ln>
          <a:effectLst/>
        </c:spPr>
        <c:txPr>
          <a:bodyPr rot="0" vert="horz"/>
          <a:lstStyle/>
          <a:p>
            <a:pPr>
              <a:defRPr sz="1200"/>
            </a:pPr>
            <a:endParaRPr lang="en-US"/>
          </a:p>
        </c:txPr>
        <c:crossAx val="1"/>
        <c:crosses val="autoZero"/>
        <c:auto val="1"/>
        <c:lblAlgn val="ctr"/>
        <c:lblOffset val="100"/>
        <c:tickLblSkip val="2"/>
        <c:noMultiLvlLbl val="1"/>
      </c:catAx>
      <c:valAx>
        <c:axId val="1"/>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a:lstStyle/>
              <a:p>
                <a:pPr>
                  <a:defRPr sz="1200"/>
                </a:pPr>
                <a:r>
                  <a:rPr lang="en-CA" sz="1200"/>
                  <a:t>$ per 1500lb Steer</a:t>
                </a:r>
              </a:p>
            </c:rich>
          </c:tx>
          <c:layout>
            <c:manualLayout>
              <c:xMode val="edge"/>
              <c:yMode val="edge"/>
              <c:x val="2.326014900782019E-2"/>
              <c:y val="0.36303978265346426"/>
            </c:manualLayout>
          </c:layout>
          <c:overlay val="0"/>
        </c:title>
        <c:numFmt formatCode="&quot;$&quot;#,##0" sourceLinked="0"/>
        <c:majorTickMark val="none"/>
        <c:minorTickMark val="none"/>
        <c:tickLblPos val="nextTo"/>
        <c:spPr>
          <a:ln w="9525">
            <a:solidFill>
              <a:schemeClr val="bg1">
                <a:lumMod val="50000"/>
              </a:schemeClr>
            </a:solidFill>
          </a:ln>
        </c:spPr>
        <c:txPr>
          <a:bodyPr rot="0" vert="horz"/>
          <a:lstStyle/>
          <a:p>
            <a:pPr>
              <a:defRPr sz="1200"/>
            </a:pPr>
            <a:endParaRPr lang="en-US"/>
          </a:p>
        </c:txPr>
        <c:crossAx val="667346488"/>
        <c:crosses val="autoZero"/>
        <c:crossBetween val="between"/>
      </c:valAx>
      <c:spPr>
        <a:noFill/>
        <a:ln w="25400">
          <a:noFill/>
        </a:ln>
      </c:spPr>
    </c:plotArea>
    <c:legend>
      <c:legendPos val="r"/>
      <c:layout>
        <c:manualLayout>
          <c:xMode val="edge"/>
          <c:yMode val="edge"/>
          <c:x val="0.19363398356732853"/>
          <c:y val="9.8647498569494771E-2"/>
          <c:w val="0.79975912540486116"/>
          <c:h val="0.11265671991623402"/>
        </c:manualLayout>
      </c:layout>
      <c:overlay val="0"/>
      <c:spPr>
        <a:noFill/>
        <a:ln w="9525">
          <a:noFill/>
        </a:ln>
      </c:spPr>
      <c:txPr>
        <a:bodyPr/>
        <a:lstStyle/>
        <a:p>
          <a:pPr>
            <a:defRPr sz="1200"/>
          </a:pPr>
          <a:endParaRPr lang="en-US"/>
        </a:p>
      </c:txPr>
    </c:legend>
    <c:plotVisOnly val="1"/>
    <c:dispBlanksAs val="gap"/>
    <c:showDLblsOverMax val="0"/>
  </c:chart>
  <c:spPr>
    <a:solidFill>
      <a:schemeClr val="bg1"/>
    </a:solidFill>
    <a:ln w="9525" cap="flat" cmpd="sng" algn="ctr">
      <a:noFill/>
      <a:round/>
    </a:ln>
    <a:effectLst/>
  </c:spPr>
  <c:txPr>
    <a:bodyPr/>
    <a:lstStyle/>
    <a:p>
      <a:pPr>
        <a:defRPr sz="11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a:pPr>
            <a:r>
              <a:rPr lang="en-US" sz="2000" b="1"/>
              <a:t>Weekly Fed Steer Price (live weight)</a:t>
            </a:r>
          </a:p>
        </c:rich>
      </c:tx>
      <c:layout>
        <c:manualLayout>
          <c:xMode val="edge"/>
          <c:yMode val="edge"/>
          <c:x val="0.30289659121419843"/>
          <c:y val="1.8181818181818181E-2"/>
        </c:manualLayout>
      </c:layout>
      <c:overlay val="0"/>
    </c:title>
    <c:autoTitleDeleted val="0"/>
    <c:plotArea>
      <c:layout>
        <c:manualLayout>
          <c:layoutTarget val="inner"/>
          <c:xMode val="edge"/>
          <c:yMode val="edge"/>
          <c:x val="0.13380194115408472"/>
          <c:y val="0.18213738799891396"/>
          <c:w val="0.83062084668039093"/>
          <c:h val="0.68525024889130248"/>
        </c:manualLayout>
      </c:layout>
      <c:lineChart>
        <c:grouping val="standard"/>
        <c:varyColors val="0"/>
        <c:ser>
          <c:idx val="1"/>
          <c:order val="0"/>
          <c:tx>
            <c:v>2026 ytd fedcat</c:v>
          </c:tx>
          <c:spPr>
            <a:ln w="25400">
              <a:solidFill>
                <a:schemeClr val="tx1"/>
              </a:solidFill>
              <a:prstDash val="solid"/>
            </a:ln>
          </c:spPr>
          <c:marker>
            <c:symbol val="none"/>
          </c:marker>
          <c:cat>
            <c:numRef>
              <c:f>'FED STEER MARGIN_graphs'!$A$4:$A$55</c:f>
              <c:numCache>
                <c:formatCode>d\-mmm\-yy</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[6]fedcat!$Z$5:$Z$56</c:f>
              <c:numCache>
                <c:formatCode>General</c:formatCode>
                <c:ptCount val="52"/>
                <c:pt idx="0">
                  <c:v>#N/A</c:v>
                </c:pt>
                <c:pt idx="1">
                  <c:v>312.23</c:v>
                </c:pt>
                <c:pt idx="2">
                  <c:v>304.47000000000003</c:v>
                </c:pt>
                <c:pt idx="3">
                  <c:v>312.93</c:v>
                </c:pt>
                <c:pt idx="4">
                  <c:v>315</c:v>
                </c:pt>
                <c:pt idx="5">
                  <c:v>314.52</c:v>
                </c:pt>
                <c:pt idx="6">
                  <c:v>309.81</c:v>
                </c:pt>
                <c:pt idx="7">
                  <c:v>311.62</c:v>
                </c:pt>
                <c:pt idx="8">
                  <c:v>317.98</c:v>
                </c:pt>
                <c:pt idx="9">
                  <c:v>314.91000000000003</c:v>
                </c:pt>
                <c:pt idx="10">
                  <c:v>313.87</c:v>
                </c:pt>
                <c:pt idx="11">
                  <c:v>316.87</c:v>
                </c:pt>
                <c:pt idx="12">
                  <c:v>321.27999999999997</c:v>
                </c:pt>
                <c:pt idx="13">
                  <c:v>317.44</c:v>
                </c:pt>
                <c:pt idx="14">
                  <c:v>330.25</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0-3788-4A8F-8924-418EBE823BF2}"/>
            </c:ext>
          </c:extLst>
        </c:ser>
        <c:ser>
          <c:idx val="2"/>
          <c:order val="1"/>
          <c:tx>
            <c:v>2025 fedcat</c:v>
          </c:tx>
          <c:spPr>
            <a:ln w="25400">
              <a:solidFill>
                <a:schemeClr val="accent6">
                  <a:lumMod val="75000"/>
                </a:schemeClr>
              </a:solidFill>
              <a:prstDash val="solid"/>
            </a:ln>
          </c:spPr>
          <c:marker>
            <c:symbol val="none"/>
          </c:marker>
          <c:cat>
            <c:numRef>
              <c:f>'FED STEER MARGIN_graphs'!$A$4:$A$55</c:f>
              <c:numCache>
                <c:formatCode>d\-mmm\-yy</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[6]fedcat!$Y$5:$Y$56</c:f>
              <c:numCache>
                <c:formatCode>General</c:formatCode>
                <c:ptCount val="52"/>
                <c:pt idx="0">
                  <c:v>256.13</c:v>
                </c:pt>
                <c:pt idx="1">
                  <c:v>261.08</c:v>
                </c:pt>
                <c:pt idx="2">
                  <c:v>270.22000000000003</c:v>
                </c:pt>
                <c:pt idx="3">
                  <c:v>272.8</c:v>
                </c:pt>
                <c:pt idx="4">
                  <c:v>278.04000000000002</c:v>
                </c:pt>
                <c:pt idx="5">
                  <c:v>277.81</c:v>
                </c:pt>
                <c:pt idx="6">
                  <c:v>274.86</c:v>
                </c:pt>
                <c:pt idx="7">
                  <c:v>277.01</c:v>
                </c:pt>
                <c:pt idx="8">
                  <c:v>267.56</c:v>
                </c:pt>
                <c:pt idx="9">
                  <c:v>231.01</c:v>
                </c:pt>
                <c:pt idx="10">
                  <c:v>271.49</c:v>
                </c:pt>
                <c:pt idx="11">
                  <c:v>267.57</c:v>
                </c:pt>
                <c:pt idx="12">
                  <c:v>269.49</c:v>
                </c:pt>
                <c:pt idx="13">
                  <c:v>250.79</c:v>
                </c:pt>
                <c:pt idx="14">
                  <c:v>289.25</c:v>
                </c:pt>
                <c:pt idx="15">
                  <c:v>277.83</c:v>
                </c:pt>
                <c:pt idx="16">
                  <c:v>284.44</c:v>
                </c:pt>
                <c:pt idx="17">
                  <c:v>286.23</c:v>
                </c:pt>
                <c:pt idx="18">
                  <c:v>291.47000000000003</c:v>
                </c:pt>
                <c:pt idx="19">
                  <c:v>294.07</c:v>
                </c:pt>
                <c:pt idx="20">
                  <c:v>295.56</c:v>
                </c:pt>
                <c:pt idx="21">
                  <c:v>296.57</c:v>
                </c:pt>
                <c:pt idx="22">
                  <c:v>304.98</c:v>
                </c:pt>
                <c:pt idx="23">
                  <c:v>305.36</c:v>
                </c:pt>
                <c:pt idx="24">
                  <c:v>313.61</c:v>
                </c:pt>
                <c:pt idx="25">
                  <c:v>305.37</c:v>
                </c:pt>
                <c:pt idx="26">
                  <c:v>310.49</c:v>
                </c:pt>
                <c:pt idx="27">
                  <c:v>314.5</c:v>
                </c:pt>
                <c:pt idx="28">
                  <c:v>326.13</c:v>
                </c:pt>
                <c:pt idx="29">
                  <c:v>314.39999999999998</c:v>
                </c:pt>
                <c:pt idx="30">
                  <c:v>318.43</c:v>
                </c:pt>
                <c:pt idx="31">
                  <c:v>323.37</c:v>
                </c:pt>
                <c:pt idx="32">
                  <c:v>321.37</c:v>
                </c:pt>
                <c:pt idx="33">
                  <c:v>322.85000000000002</c:v>
                </c:pt>
                <c:pt idx="34">
                  <c:v>327.20999999999998</c:v>
                </c:pt>
                <c:pt idx="35">
                  <c:v>326.91000000000003</c:v>
                </c:pt>
                <c:pt idx="36">
                  <c:v>328.35</c:v>
                </c:pt>
                <c:pt idx="37">
                  <c:v>327.08999999999997</c:v>
                </c:pt>
                <c:pt idx="38">
                  <c:v>314.45999999999998</c:v>
                </c:pt>
                <c:pt idx="39">
                  <c:v>310.44</c:v>
                </c:pt>
                <c:pt idx="40">
                  <c:v>304.68</c:v>
                </c:pt>
                <c:pt idx="41">
                  <c:v>313.56</c:v>
                </c:pt>
                <c:pt idx="42">
                  <c:v>308.93</c:v>
                </c:pt>
                <c:pt idx="43">
                  <c:v>300.45</c:v>
                </c:pt>
                <c:pt idx="44">
                  <c:v>308.06</c:v>
                </c:pt>
                <c:pt idx="45">
                  <c:v>305.91000000000003</c:v>
                </c:pt>
                <c:pt idx="46">
                  <c:v>298.8</c:v>
                </c:pt>
                <c:pt idx="47">
                  <c:v>291.37</c:v>
                </c:pt>
                <c:pt idx="48">
                  <c:v>290.12</c:v>
                </c:pt>
                <c:pt idx="49">
                  <c:v>300.33</c:v>
                </c:pt>
                <c:pt idx="50">
                  <c:v>301.69</c:v>
                </c:pt>
                <c:pt idx="51">
                  <c:v>#N/A</c:v>
                </c:pt>
              </c:numCache>
            </c:numRef>
          </c:val>
          <c:smooth val="0"/>
          <c:extLst>
            <c:ext xmlns:c16="http://schemas.microsoft.com/office/drawing/2014/chart" uri="{C3380CC4-5D6E-409C-BE32-E72D297353CC}">
              <c16:uniqueId val="{00000001-3788-4A8F-8924-418EBE823BF2}"/>
            </c:ext>
          </c:extLst>
        </c:ser>
        <c:ser>
          <c:idx val="0"/>
          <c:order val="2"/>
          <c:tx>
            <c:strRef>
              <c:f>[6]fedcat!$AA$4</c:f>
              <c:strCache>
                <c:ptCount val="1"/>
                <c:pt idx="0">
                  <c:v>Steers 10 year avg (2016-25)</c:v>
                </c:pt>
              </c:strCache>
            </c:strRef>
          </c:tx>
          <c:marker>
            <c:symbol val="none"/>
          </c:marker>
          <c:cat>
            <c:numRef>
              <c:f>'FED STEER MARGIN_graphs'!$A$4:$A$55</c:f>
              <c:numCache>
                <c:formatCode>d\-mmm\-yy</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[6]fedcat!$AA$5:$AA$56</c:f>
              <c:numCache>
                <c:formatCode>General</c:formatCode>
                <c:ptCount val="52"/>
                <c:pt idx="0">
                  <c:v>170.94200000000001</c:v>
                </c:pt>
                <c:pt idx="1">
                  <c:v>171.60599999999999</c:v>
                </c:pt>
                <c:pt idx="2">
                  <c:v>171.69699999999997</c:v>
                </c:pt>
                <c:pt idx="3">
                  <c:v>173.357</c:v>
                </c:pt>
                <c:pt idx="4">
                  <c:v>175.41499999999999</c:v>
                </c:pt>
                <c:pt idx="5">
                  <c:v>175.86999999999998</c:v>
                </c:pt>
                <c:pt idx="6">
                  <c:v>174.85800000000003</c:v>
                </c:pt>
                <c:pt idx="7">
                  <c:v>176.04900000000001</c:v>
                </c:pt>
                <c:pt idx="8">
                  <c:v>175.41800000000001</c:v>
                </c:pt>
                <c:pt idx="9">
                  <c:v>173.06800000000001</c:v>
                </c:pt>
                <c:pt idx="10">
                  <c:v>177.392</c:v>
                </c:pt>
                <c:pt idx="11">
                  <c:v>176.07</c:v>
                </c:pt>
                <c:pt idx="12">
                  <c:v>177.68800000000002</c:v>
                </c:pt>
                <c:pt idx="13">
                  <c:v>174.93199999999999</c:v>
                </c:pt>
                <c:pt idx="14">
                  <c:v>178.96100000000001</c:v>
                </c:pt>
                <c:pt idx="15">
                  <c:v>179.49499999999998</c:v>
                </c:pt>
                <c:pt idx="16">
                  <c:v>180.01400000000001</c:v>
                </c:pt>
                <c:pt idx="17">
                  <c:v>181.995</c:v>
                </c:pt>
                <c:pt idx="18">
                  <c:v>185.149</c:v>
                </c:pt>
                <c:pt idx="19">
                  <c:v>184.983</c:v>
                </c:pt>
                <c:pt idx="20">
                  <c:v>186.40899999999999</c:v>
                </c:pt>
                <c:pt idx="21">
                  <c:v>190.95800000000003</c:v>
                </c:pt>
                <c:pt idx="22">
                  <c:v>191.983</c:v>
                </c:pt>
                <c:pt idx="23">
                  <c:v>190.81</c:v>
                </c:pt>
                <c:pt idx="24">
                  <c:v>188.90100000000001</c:v>
                </c:pt>
                <c:pt idx="25">
                  <c:v>185.24799999999999</c:v>
                </c:pt>
                <c:pt idx="26">
                  <c:v>183.64</c:v>
                </c:pt>
                <c:pt idx="27">
                  <c:v>187.47200000000004</c:v>
                </c:pt>
                <c:pt idx="28">
                  <c:v>187.56300000000002</c:v>
                </c:pt>
                <c:pt idx="29">
                  <c:v>185.179</c:v>
                </c:pt>
                <c:pt idx="30">
                  <c:v>184.87899999999999</c:v>
                </c:pt>
                <c:pt idx="31">
                  <c:v>186.46700000000001</c:v>
                </c:pt>
                <c:pt idx="32">
                  <c:v>183.73699999999999</c:v>
                </c:pt>
                <c:pt idx="33">
                  <c:v>182.935</c:v>
                </c:pt>
                <c:pt idx="34">
                  <c:v>182.238</c:v>
                </c:pt>
                <c:pt idx="35">
                  <c:v>179.66000000000003</c:v>
                </c:pt>
                <c:pt idx="36">
                  <c:v>180.041</c:v>
                </c:pt>
                <c:pt idx="37">
                  <c:v>180.714</c:v>
                </c:pt>
                <c:pt idx="38">
                  <c:v>177.29199999999997</c:v>
                </c:pt>
                <c:pt idx="39">
                  <c:v>178.28199999999998</c:v>
                </c:pt>
                <c:pt idx="40">
                  <c:v>178.589</c:v>
                </c:pt>
                <c:pt idx="41">
                  <c:v>178.52699999999999</c:v>
                </c:pt>
                <c:pt idx="42">
                  <c:v>177.636</c:v>
                </c:pt>
                <c:pt idx="43">
                  <c:v>176.29300000000001</c:v>
                </c:pt>
                <c:pt idx="44">
                  <c:v>178.45499999999998</c:v>
                </c:pt>
                <c:pt idx="45">
                  <c:v>179.33</c:v>
                </c:pt>
                <c:pt idx="46">
                  <c:v>178.07699999999997</c:v>
                </c:pt>
                <c:pt idx="47">
                  <c:v>174.93299999999999</c:v>
                </c:pt>
                <c:pt idx="48">
                  <c:v>178.054</c:v>
                </c:pt>
                <c:pt idx="49">
                  <c:v>177.66300000000001</c:v>
                </c:pt>
                <c:pt idx="50">
                  <c:v>173.28222222222223</c:v>
                </c:pt>
                <c:pt idx="51">
                  <c:v>#N/A</c:v>
                </c:pt>
              </c:numCache>
            </c:numRef>
          </c:val>
          <c:smooth val="0"/>
          <c:extLst>
            <c:ext xmlns:c16="http://schemas.microsoft.com/office/drawing/2014/chart" uri="{C3380CC4-5D6E-409C-BE32-E72D297353CC}">
              <c16:uniqueId val="{00000000-EEC6-443A-B7A1-AFEDFCB76054}"/>
            </c:ext>
          </c:extLst>
        </c:ser>
        <c:dLbls>
          <c:showLegendKey val="0"/>
          <c:showVal val="0"/>
          <c:showCatName val="0"/>
          <c:showSerName val="0"/>
          <c:showPercent val="0"/>
          <c:showBubbleSize val="0"/>
        </c:dLbls>
        <c:smooth val="0"/>
        <c:axId val="1909336367"/>
        <c:axId val="1"/>
      </c:lineChart>
      <c:dateAx>
        <c:axId val="1909336367"/>
        <c:scaling>
          <c:orientation val="minMax"/>
        </c:scaling>
        <c:delete val="0"/>
        <c:axPos val="b"/>
        <c:numFmt formatCode="mm/yyyy" sourceLinked="0"/>
        <c:majorTickMark val="out"/>
        <c:minorTickMark val="none"/>
        <c:tickLblPos val="nextTo"/>
        <c:spPr>
          <a:ln w="3175">
            <a:solidFill>
              <a:schemeClr val="bg1">
                <a:lumMod val="50000"/>
              </a:schemeClr>
            </a:solidFill>
            <a:prstDash val="solid"/>
          </a:ln>
        </c:spPr>
        <c:txPr>
          <a:bodyPr rot="0" vert="horz"/>
          <a:lstStyle/>
          <a:p>
            <a:pPr>
              <a:defRPr sz="1200"/>
            </a:pPr>
            <a:endParaRPr lang="en-US"/>
          </a:p>
        </c:txPr>
        <c:crossAx val="1"/>
        <c:crosses val="autoZero"/>
        <c:auto val="1"/>
        <c:lblOffset val="100"/>
        <c:baseTimeUnit val="days"/>
        <c:majorUnit val="2"/>
        <c:majorTimeUnit val="months"/>
        <c:minorUnit val="7"/>
        <c:minorTimeUnit val="days"/>
      </c:dateAx>
      <c:valAx>
        <c:axId val="1"/>
        <c:scaling>
          <c:orientation val="minMax"/>
          <c:min val="110"/>
        </c:scaling>
        <c:delete val="0"/>
        <c:axPos val="l"/>
        <c:majorGridlines>
          <c:spPr>
            <a:ln w="3175">
              <a:solidFill>
                <a:schemeClr val="bg1">
                  <a:lumMod val="85000"/>
                </a:schemeClr>
              </a:solidFill>
              <a:prstDash val="solid"/>
            </a:ln>
          </c:spPr>
        </c:majorGridlines>
        <c:title>
          <c:tx>
            <c:rich>
              <a:bodyPr/>
              <a:lstStyle/>
              <a:p>
                <a:pPr>
                  <a:defRPr sz="1200"/>
                </a:pPr>
                <a:r>
                  <a:rPr lang="en-US" sz="1200"/>
                  <a:t>$/cwt</a:t>
                </a:r>
              </a:p>
            </c:rich>
          </c:tx>
          <c:layout>
            <c:manualLayout>
              <c:xMode val="edge"/>
              <c:yMode val="edge"/>
              <c:x val="5.2754777429325625E-3"/>
              <c:y val="0.47273718949688254"/>
            </c:manualLayout>
          </c:layout>
          <c:overlay val="0"/>
          <c:spPr>
            <a:noFill/>
            <a:ln w="25400">
              <a:noFill/>
            </a:ln>
          </c:spPr>
        </c:title>
        <c:numFmt formatCode="\$#,##0.00" sourceLinked="0"/>
        <c:majorTickMark val="out"/>
        <c:minorTickMark val="none"/>
        <c:tickLblPos val="nextTo"/>
        <c:spPr>
          <a:ln w="3175">
            <a:solidFill>
              <a:schemeClr val="tx1">
                <a:lumMod val="95000"/>
                <a:lumOff val="5000"/>
              </a:schemeClr>
            </a:solidFill>
            <a:prstDash val="solid"/>
          </a:ln>
        </c:spPr>
        <c:txPr>
          <a:bodyPr rot="0" vert="horz"/>
          <a:lstStyle/>
          <a:p>
            <a:pPr>
              <a:defRPr sz="1200"/>
            </a:pPr>
            <a:endParaRPr lang="en-US"/>
          </a:p>
        </c:txPr>
        <c:crossAx val="1909336367"/>
        <c:crosses val="autoZero"/>
        <c:crossBetween val="between"/>
        <c:majorUnit val="10"/>
      </c:valAx>
      <c:spPr>
        <a:noFill/>
        <a:ln w="25400">
          <a:noFill/>
          <a:prstDash val="solid"/>
        </a:ln>
      </c:spPr>
    </c:plotArea>
    <c:legend>
      <c:legendPos val="r"/>
      <c:layout>
        <c:manualLayout>
          <c:xMode val="edge"/>
          <c:yMode val="edge"/>
          <c:x val="0.16297993221842327"/>
          <c:y val="9.0549008960086899E-2"/>
          <c:w val="0.76002552546703461"/>
          <c:h val="5.7878903068150953E-2"/>
        </c:manualLayout>
      </c:layout>
      <c:overlay val="0"/>
      <c:spPr>
        <a:solidFill>
          <a:srgbClr val="FFFFFF"/>
        </a:solidFill>
        <a:ln w="3175">
          <a:noFill/>
          <a:prstDash val="solid"/>
        </a:ln>
      </c:spPr>
      <c:txPr>
        <a:bodyPr/>
        <a:lstStyle/>
        <a:p>
          <a:pPr>
            <a:defRPr sz="1600"/>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1"/>
              <a:t>Weekly Fed Steer Basis</a:t>
            </a:r>
          </a:p>
        </c:rich>
      </c:tx>
      <c:layout>
        <c:manualLayout>
          <c:xMode val="edge"/>
          <c:yMode val="edge"/>
          <c:x val="0.40290400612149185"/>
          <c:y val="1.8382352941176471E-2"/>
        </c:manualLayout>
      </c:layout>
      <c:overlay val="0"/>
    </c:title>
    <c:autoTitleDeleted val="0"/>
    <c:plotArea>
      <c:layout>
        <c:manualLayout>
          <c:layoutTarget val="inner"/>
          <c:xMode val="edge"/>
          <c:yMode val="edge"/>
          <c:x val="0.1698414523002143"/>
          <c:y val="0.20509325538853099"/>
          <c:w val="0.78824562988020641"/>
          <c:h val="0.66648597192396408"/>
        </c:manualLayout>
      </c:layout>
      <c:lineChart>
        <c:grouping val="standard"/>
        <c:varyColors val="0"/>
        <c:ser>
          <c:idx val="1"/>
          <c:order val="0"/>
          <c:tx>
            <c:v>2026 ytd</c:v>
          </c:tx>
          <c:spPr>
            <a:ln w="31750">
              <a:solidFill>
                <a:schemeClr val="tx1"/>
              </a:solidFill>
              <a:prstDash val="solid"/>
            </a:ln>
          </c:spPr>
          <c:marker>
            <c:symbol val="triangle"/>
            <c:size val="5"/>
            <c:spPr>
              <a:noFill/>
              <a:ln>
                <a:noFill/>
              </a:ln>
            </c:spPr>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[6]fedcat!$CI$5:$CI$56</c:f>
              <c:numCache>
                <c:formatCode>General</c:formatCode>
                <c:ptCount val="52"/>
                <c:pt idx="0">
                  <c:v>#N/A</c:v>
                </c:pt>
                <c:pt idx="1">
                  <c:v>-11.953509999999994</c:v>
                </c:pt>
                <c:pt idx="2">
                  <c:v>-17.847059999999999</c:v>
                </c:pt>
                <c:pt idx="3">
                  <c:v>-8.3662199999999416</c:v>
                </c:pt>
                <c:pt idx="4">
                  <c:v>-5.0012800000000084</c:v>
                </c:pt>
                <c:pt idx="5">
                  <c:v>-8.9466499999999769</c:v>
                </c:pt>
                <c:pt idx="6">
                  <c:v>-17.350548000000003</c:v>
                </c:pt>
                <c:pt idx="7">
                  <c:v>-19.314999999999998</c:v>
                </c:pt>
                <c:pt idx="8">
                  <c:v>1.5666249999999877</c:v>
                </c:pt>
                <c:pt idx="9">
                  <c:v>-3.6730980000000386</c:v>
                </c:pt>
                <c:pt idx="10">
                  <c:v>-2.90170999999998</c:v>
                </c:pt>
                <c:pt idx="11">
                  <c:v>-2.9593250000000353</c:v>
                </c:pt>
                <c:pt idx="12">
                  <c:v>-8.7324500000000285</c:v>
                </c:pt>
                <c:pt idx="13">
                  <c:v>-24.318241999999998</c:v>
                </c:pt>
                <c:pt idx="14">
                  <c:v>-13.272199999999998</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0-396A-4414-AEE9-09E0260B14F5}"/>
            </c:ext>
          </c:extLst>
        </c:ser>
        <c:ser>
          <c:idx val="2"/>
          <c:order val="1"/>
          <c:tx>
            <c:v>2025</c:v>
          </c:tx>
          <c:spPr>
            <a:ln w="25400">
              <a:solidFill>
                <a:schemeClr val="accent6">
                  <a:lumMod val="75000"/>
                </a:schemeClr>
              </a:solidFill>
              <a:prstDash val="solid"/>
              <a:headEnd w="sm" len="med"/>
              <a:tailEnd type="oval" w="sm" len="med"/>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[6]fedcat!$CH$5:$CH$56</c:f>
              <c:numCache>
                <c:formatCode>General</c:formatCode>
                <c:ptCount val="52"/>
                <c:pt idx="0">
                  <c:v>-23.534860000000037</c:v>
                </c:pt>
                <c:pt idx="1">
                  <c:v>-26.483332000000019</c:v>
                </c:pt>
                <c:pt idx="2">
                  <c:v>-13.709924999999942</c:v>
                </c:pt>
                <c:pt idx="3">
                  <c:v>-20.301614000000029</c:v>
                </c:pt>
                <c:pt idx="4">
                  <c:v>-18.384479999999996</c:v>
                </c:pt>
                <c:pt idx="5">
                  <c:v>-2.7982800000000339</c:v>
                </c:pt>
                <c:pt idx="6">
                  <c:v>5.4525000000012369E-2</c:v>
                </c:pt>
                <c:pt idx="7">
                  <c:v>1.2324950000000285</c:v>
                </c:pt>
                <c:pt idx="8">
                  <c:v>-10.761455000000012</c:v>
                </c:pt>
                <c:pt idx="9">
                  <c:v>-56.59208000000001</c:v>
                </c:pt>
                <c:pt idx="10">
                  <c:v>-19.138671999999985</c:v>
                </c:pt>
                <c:pt idx="11">
                  <c:v>-27.995989999999949</c:v>
                </c:pt>
                <c:pt idx="12">
                  <c:v>-28.322462999999971</c:v>
                </c:pt>
                <c:pt idx="13">
                  <c:v>-30.317059999999998</c:v>
                </c:pt>
                <c:pt idx="14">
                  <c:v>16.996879999999976</c:v>
                </c:pt>
                <c:pt idx="15">
                  <c:v>-3.8820320000000379</c:v>
                </c:pt>
                <c:pt idx="16">
                  <c:v>-3.4864499999999907</c:v>
                </c:pt>
                <c:pt idx="17">
                  <c:v>-4.6446899999999118</c:v>
                </c:pt>
                <c:pt idx="18">
                  <c:v>-7.0425400000000309</c:v>
                </c:pt>
                <c:pt idx="19">
                  <c:v>-2.3728639999999928</c:v>
                </c:pt>
                <c:pt idx="20">
                  <c:v>-0.23705999999998539</c:v>
                </c:pt>
                <c:pt idx="21">
                  <c:v>1.1253720000000271</c:v>
                </c:pt>
                <c:pt idx="22">
                  <c:v>5.3551679999999919</c:v>
                </c:pt>
                <c:pt idx="23">
                  <c:v>16.491735000000062</c:v>
                </c:pt>
                <c:pt idx="24">
                  <c:v>26.051690000000008</c:v>
                </c:pt>
                <c:pt idx="25">
                  <c:v>12.957029999999975</c:v>
                </c:pt>
                <c:pt idx="26">
                  <c:v>19.810099999999977</c:v>
                </c:pt>
                <c:pt idx="27">
                  <c:v>11.641400000000033</c:v>
                </c:pt>
                <c:pt idx="28">
                  <c:v>20.157114999999976</c:v>
                </c:pt>
                <c:pt idx="29">
                  <c:v>4.6659520000000043</c:v>
                </c:pt>
                <c:pt idx="30">
                  <c:v>10.377904000000001</c:v>
                </c:pt>
                <c:pt idx="31">
                  <c:v>13.167254000000014</c:v>
                </c:pt>
                <c:pt idx="32">
                  <c:v>3.1883249999999634</c:v>
                </c:pt>
                <c:pt idx="33">
                  <c:v>-5.6147039999999606</c:v>
                </c:pt>
                <c:pt idx="34">
                  <c:v>-1.6856600000000412</c:v>
                </c:pt>
                <c:pt idx="35">
                  <c:v>0.21928800000006277</c:v>
                </c:pt>
                <c:pt idx="36">
                  <c:v>10.034681999999975</c:v>
                </c:pt>
                <c:pt idx="37">
                  <c:v>6.7116719999999646</c:v>
                </c:pt>
                <c:pt idx="38">
                  <c:v>-7.5333800000000224</c:v>
                </c:pt>
                <c:pt idx="39">
                  <c:v>-15.67915000000005</c:v>
                </c:pt>
                <c:pt idx="40">
                  <c:v>-33.86762699999997</c:v>
                </c:pt>
                <c:pt idx="41">
                  <c:v>-24.566706000000011</c:v>
                </c:pt>
                <c:pt idx="42">
                  <c:v>-17.800031000000047</c:v>
                </c:pt>
                <c:pt idx="43">
                  <c:v>-20.734512000000052</c:v>
                </c:pt>
                <c:pt idx="44">
                  <c:v>-2.2284299999999462</c:v>
                </c:pt>
                <c:pt idx="45">
                  <c:v>-1.0534049999999979</c:v>
                </c:pt>
                <c:pt idx="46">
                  <c:v>-3.1241549999999734</c:v>
                </c:pt>
                <c:pt idx="47">
                  <c:v>-9.6659119999999916</c:v>
                </c:pt>
                <c:pt idx="48">
                  <c:v>-23.960305000000062</c:v>
                </c:pt>
                <c:pt idx="49">
                  <c:v>-15.760350000000017</c:v>
                </c:pt>
                <c:pt idx="50">
                  <c:v>-15.244559999999979</c:v>
                </c:pt>
                <c:pt idx="51">
                  <c:v>#N/A</c:v>
                </c:pt>
              </c:numCache>
            </c:numRef>
          </c:val>
          <c:smooth val="0"/>
          <c:extLst>
            <c:ext xmlns:c16="http://schemas.microsoft.com/office/drawing/2014/chart" uri="{C3380CC4-5D6E-409C-BE32-E72D297353CC}">
              <c16:uniqueId val="{00000001-396A-4414-AEE9-09E0260B14F5}"/>
            </c:ext>
          </c:extLst>
        </c:ser>
        <c:ser>
          <c:idx val="0"/>
          <c:order val="2"/>
          <c:tx>
            <c:strRef>
              <c:f>[6]fedcat!$CJ$4</c:f>
              <c:strCache>
                <c:ptCount val="1"/>
                <c:pt idx="0">
                  <c:v>5-Yr Ave(2021-25)</c:v>
                </c:pt>
              </c:strCache>
            </c:strRef>
          </c:tx>
          <c:spPr>
            <a:ln w="22225">
              <a:solidFill>
                <a:srgbClr val="00B050"/>
              </a:solidFill>
            </a:ln>
          </c:spPr>
          <c:marker>
            <c:symbol val="star"/>
            <c:size val="5"/>
            <c:spPr>
              <a:ln>
                <a:noFill/>
              </a:ln>
            </c:spPr>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[6]fedcat!$CJ$5:$CJ$56</c:f>
              <c:numCache>
                <c:formatCode>General</c:formatCode>
                <c:ptCount val="52"/>
                <c:pt idx="0">
                  <c:v>-15.433548240000016</c:v>
                </c:pt>
                <c:pt idx="1">
                  <c:v>-17.085614800000009</c:v>
                </c:pt>
                <c:pt idx="2">
                  <c:v>-14.858438679999983</c:v>
                </c:pt>
                <c:pt idx="3">
                  <c:v>-17.918489600000008</c:v>
                </c:pt>
                <c:pt idx="4">
                  <c:v>-18.471099679999998</c:v>
                </c:pt>
                <c:pt idx="5">
                  <c:v>-15.896790880000003</c:v>
                </c:pt>
                <c:pt idx="6">
                  <c:v>-17.723559700000003</c:v>
                </c:pt>
                <c:pt idx="7">
                  <c:v>-14.273002999999999</c:v>
                </c:pt>
                <c:pt idx="8">
                  <c:v>-13.72626179999998</c:v>
                </c:pt>
                <c:pt idx="9">
                  <c:v>-20.097012600000006</c:v>
                </c:pt>
                <c:pt idx="10">
                  <c:v>-11.204263799999996</c:v>
                </c:pt>
                <c:pt idx="11">
                  <c:v>-12.835350239999997</c:v>
                </c:pt>
                <c:pt idx="12">
                  <c:v>-14.040672999999988</c:v>
                </c:pt>
                <c:pt idx="13">
                  <c:v>-10.984698199999992</c:v>
                </c:pt>
                <c:pt idx="14">
                  <c:v>-0.62398540000000369</c:v>
                </c:pt>
                <c:pt idx="15">
                  <c:v>-4.5891714000000148</c:v>
                </c:pt>
                <c:pt idx="16">
                  <c:v>-3.9401987999999846</c:v>
                </c:pt>
                <c:pt idx="17">
                  <c:v>2.5578830000000323</c:v>
                </c:pt>
                <c:pt idx="18">
                  <c:v>2.4823360000000037</c:v>
                </c:pt>
                <c:pt idx="19">
                  <c:v>0.29728879999997843</c:v>
                </c:pt>
                <c:pt idx="20">
                  <c:v>2.7814890000000103</c:v>
                </c:pt>
                <c:pt idx="21">
                  <c:v>9.3462378000000008</c:v>
                </c:pt>
                <c:pt idx="22">
                  <c:v>7.4920087999999909</c:v>
                </c:pt>
                <c:pt idx="23">
                  <c:v>5.4144860000000223</c:v>
                </c:pt>
                <c:pt idx="24">
                  <c:v>7.0292642000000001</c:v>
                </c:pt>
                <c:pt idx="25">
                  <c:v>3.7391208000000007</c:v>
                </c:pt>
                <c:pt idx="26">
                  <c:v>2.7628113999999924</c:v>
                </c:pt>
                <c:pt idx="27">
                  <c:v>2.6165874000000144</c:v>
                </c:pt>
                <c:pt idx="28">
                  <c:v>2.8189757999999925</c:v>
                </c:pt>
                <c:pt idx="29">
                  <c:v>-2.4643930000000012</c:v>
                </c:pt>
                <c:pt idx="30">
                  <c:v>-3.1705933999999956</c:v>
                </c:pt>
                <c:pt idx="31">
                  <c:v>-0.46444559999999913</c:v>
                </c:pt>
                <c:pt idx="32">
                  <c:v>-4.9808892000000125</c:v>
                </c:pt>
                <c:pt idx="33">
                  <c:v>-4.4704771999999879</c:v>
                </c:pt>
                <c:pt idx="34">
                  <c:v>-2.8045560000000251</c:v>
                </c:pt>
                <c:pt idx="35">
                  <c:v>-8.1342785999999982</c:v>
                </c:pt>
                <c:pt idx="36">
                  <c:v>-6.022055599999999</c:v>
                </c:pt>
                <c:pt idx="37">
                  <c:v>-7.4007080000000034</c:v>
                </c:pt>
                <c:pt idx="38">
                  <c:v>-13.460165800000009</c:v>
                </c:pt>
                <c:pt idx="39">
                  <c:v>-14.436521999999997</c:v>
                </c:pt>
                <c:pt idx="40">
                  <c:v>-20.057333999999987</c:v>
                </c:pt>
                <c:pt idx="41">
                  <c:v>-18.212307200000005</c:v>
                </c:pt>
                <c:pt idx="42">
                  <c:v>-18.283674800000021</c:v>
                </c:pt>
                <c:pt idx="43">
                  <c:v>-19.173101600000017</c:v>
                </c:pt>
                <c:pt idx="44">
                  <c:v>-11.392666599999979</c:v>
                </c:pt>
                <c:pt idx="45">
                  <c:v>-12.115241399999984</c:v>
                </c:pt>
                <c:pt idx="46">
                  <c:v>-12.911720200000008</c:v>
                </c:pt>
                <c:pt idx="47">
                  <c:v>-18.151181199999996</c:v>
                </c:pt>
                <c:pt idx="48">
                  <c:v>-16.093768000000011</c:v>
                </c:pt>
                <c:pt idx="49">
                  <c:v>-19.018318400000005</c:v>
                </c:pt>
                <c:pt idx="50">
                  <c:v>-18.159893333333333</c:v>
                </c:pt>
                <c:pt idx="51">
                  <c:v>#N/A</c:v>
                </c:pt>
              </c:numCache>
            </c:numRef>
          </c:val>
          <c:smooth val="0"/>
          <c:extLst>
            <c:ext xmlns:c16="http://schemas.microsoft.com/office/drawing/2014/chart" uri="{C3380CC4-5D6E-409C-BE32-E72D297353CC}">
              <c16:uniqueId val="{00000002-396A-4414-AEE9-09E0260B14F5}"/>
            </c:ext>
          </c:extLst>
        </c:ser>
        <c:ser>
          <c:idx val="3"/>
          <c:order val="3"/>
          <c:tx>
            <c:strRef>
              <c:f>[6]fedcat!$CK$4</c:f>
              <c:strCache>
                <c:ptCount val="1"/>
                <c:pt idx="0">
                  <c:v>10- Yr Ave(2016-25)</c:v>
                </c:pt>
              </c:strCache>
            </c:strRef>
          </c:tx>
          <c:spPr>
            <a:ln w="25400">
              <a:solidFill>
                <a:sysClr val="windowText" lastClr="000000"/>
              </a:solidFill>
              <a:prstDash val="dash"/>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[6]fedcat!$CK$5:$CK$56</c:f>
              <c:numCache>
                <c:formatCode>General</c:formatCode>
                <c:ptCount val="52"/>
                <c:pt idx="0">
                  <c:v>-15.20303654000001</c:v>
                </c:pt>
                <c:pt idx="1">
                  <c:v>-16.184070179999999</c:v>
                </c:pt>
                <c:pt idx="2">
                  <c:v>-18.163822119999988</c:v>
                </c:pt>
                <c:pt idx="3">
                  <c:v>-17.45579823000001</c:v>
                </c:pt>
                <c:pt idx="4">
                  <c:v>-16.691669279999996</c:v>
                </c:pt>
                <c:pt idx="5">
                  <c:v>-14.481419919999997</c:v>
                </c:pt>
                <c:pt idx="6">
                  <c:v>-16.546317519999999</c:v>
                </c:pt>
                <c:pt idx="7">
                  <c:v>-14.75760026666666</c:v>
                </c:pt>
                <c:pt idx="8">
                  <c:v>-10.838350279999995</c:v>
                </c:pt>
                <c:pt idx="9">
                  <c:v>-14.915536860000007</c:v>
                </c:pt>
                <c:pt idx="10">
                  <c:v>-6.9259029800000009</c:v>
                </c:pt>
                <c:pt idx="11">
                  <c:v>-9.4364031699999948</c:v>
                </c:pt>
                <c:pt idx="12">
                  <c:v>-5.0599989599999988</c:v>
                </c:pt>
                <c:pt idx="13">
                  <c:v>-3.331447039999992</c:v>
                </c:pt>
                <c:pt idx="14">
                  <c:v>0.90044453999999663</c:v>
                </c:pt>
                <c:pt idx="15">
                  <c:v>0.12510512499999038</c:v>
                </c:pt>
                <c:pt idx="16">
                  <c:v>-0.59193415999999388</c:v>
                </c:pt>
                <c:pt idx="17">
                  <c:v>2.1076884800000131</c:v>
                </c:pt>
                <c:pt idx="18">
                  <c:v>3.7182246199999982</c:v>
                </c:pt>
                <c:pt idx="19">
                  <c:v>4.1075113999999884</c:v>
                </c:pt>
                <c:pt idx="20">
                  <c:v>5.3493967599999959</c:v>
                </c:pt>
                <c:pt idx="21">
                  <c:v>8.9410230500000019</c:v>
                </c:pt>
                <c:pt idx="22">
                  <c:v>9.3593312200000067</c:v>
                </c:pt>
                <c:pt idx="23">
                  <c:v>9.8071668000000134</c:v>
                </c:pt>
                <c:pt idx="24">
                  <c:v>9.3349815400000047</c:v>
                </c:pt>
                <c:pt idx="25">
                  <c:v>4.669699739999996</c:v>
                </c:pt>
                <c:pt idx="26">
                  <c:v>2.1661788999999971</c:v>
                </c:pt>
                <c:pt idx="27">
                  <c:v>3.2975255400000036</c:v>
                </c:pt>
                <c:pt idx="28">
                  <c:v>2.1889220399999916</c:v>
                </c:pt>
                <c:pt idx="29">
                  <c:v>-1.4918764600000061</c:v>
                </c:pt>
                <c:pt idx="30">
                  <c:v>-2.8589748399999992</c:v>
                </c:pt>
                <c:pt idx="31">
                  <c:v>0.36269837999999766</c:v>
                </c:pt>
                <c:pt idx="32">
                  <c:v>-2.2663931200000009</c:v>
                </c:pt>
                <c:pt idx="33">
                  <c:v>-1.5589663999999943</c:v>
                </c:pt>
                <c:pt idx="34">
                  <c:v>-1.503010780000011</c:v>
                </c:pt>
                <c:pt idx="35">
                  <c:v>-4.9648864000000046</c:v>
                </c:pt>
                <c:pt idx="36">
                  <c:v>-7.0950262999999865</c:v>
                </c:pt>
                <c:pt idx="37">
                  <c:v>-8.8353431800000042</c:v>
                </c:pt>
                <c:pt idx="38">
                  <c:v>-12.515546960000004</c:v>
                </c:pt>
                <c:pt idx="39">
                  <c:v>-13.720684959999994</c:v>
                </c:pt>
                <c:pt idx="40">
                  <c:v>-15.337574059999991</c:v>
                </c:pt>
                <c:pt idx="41">
                  <c:v>-15.52182022</c:v>
                </c:pt>
                <c:pt idx="42">
                  <c:v>-16.833885900000016</c:v>
                </c:pt>
                <c:pt idx="43">
                  <c:v>-21.74241090000001</c:v>
                </c:pt>
                <c:pt idx="44">
                  <c:v>-15.013937199999983</c:v>
                </c:pt>
                <c:pt idx="45">
                  <c:v>-16.570133479999988</c:v>
                </c:pt>
                <c:pt idx="46">
                  <c:v>-17.738575950000005</c:v>
                </c:pt>
                <c:pt idx="47">
                  <c:v>-20.931996999999996</c:v>
                </c:pt>
                <c:pt idx="48">
                  <c:v>-18.111721600000006</c:v>
                </c:pt>
                <c:pt idx="49">
                  <c:v>-21.65577528</c:v>
                </c:pt>
                <c:pt idx="50">
                  <c:v>-23.182215100000004</c:v>
                </c:pt>
                <c:pt idx="51">
                  <c:v>#N/A</c:v>
                </c:pt>
              </c:numCache>
            </c:numRef>
          </c:val>
          <c:smooth val="0"/>
          <c:extLst>
            <c:ext xmlns:c16="http://schemas.microsoft.com/office/drawing/2014/chart" uri="{C3380CC4-5D6E-409C-BE32-E72D297353CC}">
              <c16:uniqueId val="{00000003-396A-4414-AEE9-09E0260B14F5}"/>
            </c:ext>
          </c:extLst>
        </c:ser>
        <c:dLbls>
          <c:showLegendKey val="0"/>
          <c:showVal val="0"/>
          <c:showCatName val="0"/>
          <c:showSerName val="0"/>
          <c:showPercent val="0"/>
          <c:showBubbleSize val="0"/>
        </c:dLbls>
        <c:marker val="1"/>
        <c:smooth val="0"/>
        <c:axId val="1909343567"/>
        <c:axId val="1"/>
      </c:lineChart>
      <c:dateAx>
        <c:axId val="1909343567"/>
        <c:scaling>
          <c:orientation val="minMax"/>
        </c:scaling>
        <c:delete val="0"/>
        <c:axPos val="b"/>
        <c:numFmt formatCode="m/yyyy;@" sourceLinked="0"/>
        <c:majorTickMark val="out"/>
        <c:minorTickMark val="none"/>
        <c:tickLblPos val="low"/>
        <c:spPr>
          <a:ln w="3175">
            <a:solidFill>
              <a:schemeClr val="bg1">
                <a:lumMod val="50000"/>
              </a:schemeClr>
            </a:solidFill>
            <a:prstDash val="solid"/>
          </a:ln>
        </c:spPr>
        <c:txPr>
          <a:bodyPr rot="0" vert="horz"/>
          <a:lstStyle/>
          <a:p>
            <a:pPr>
              <a:defRPr sz="1200"/>
            </a:pPr>
            <a:endParaRPr lang="en-US"/>
          </a:p>
        </c:txPr>
        <c:crossAx val="1"/>
        <c:crosses val="autoZero"/>
        <c:auto val="1"/>
        <c:lblOffset val="100"/>
        <c:baseTimeUnit val="days"/>
        <c:majorUnit val="2"/>
        <c:majorTimeUnit val="months"/>
        <c:minorUnit val="7"/>
        <c:minorTimeUnit val="days"/>
      </c:dateAx>
      <c:valAx>
        <c:axId val="1"/>
        <c:scaling>
          <c:orientation val="minMax"/>
          <c:max val="30"/>
          <c:min val="-40"/>
        </c:scaling>
        <c:delete val="0"/>
        <c:axPos val="l"/>
        <c:majorGridlines>
          <c:spPr>
            <a:ln w="3175">
              <a:solidFill>
                <a:schemeClr val="bg1">
                  <a:lumMod val="85000"/>
                </a:schemeClr>
              </a:solidFill>
              <a:prstDash val="solid"/>
            </a:ln>
          </c:spPr>
        </c:majorGridlines>
        <c:title>
          <c:tx>
            <c:rich>
              <a:bodyPr/>
              <a:lstStyle/>
              <a:p>
                <a:pPr>
                  <a:defRPr sz="1200"/>
                </a:pPr>
                <a:r>
                  <a:rPr lang="en-US" sz="1200"/>
                  <a:t>$/cwt</a:t>
                </a:r>
              </a:p>
            </c:rich>
          </c:tx>
          <c:layout>
            <c:manualLayout>
              <c:xMode val="edge"/>
              <c:yMode val="edge"/>
              <c:x val="1.9087151723589411E-2"/>
              <c:y val="0.4455846167207041"/>
            </c:manualLayout>
          </c:layout>
          <c:overlay val="0"/>
          <c:spPr>
            <a:noFill/>
            <a:ln w="25400">
              <a:noFill/>
            </a:ln>
          </c:spPr>
        </c:title>
        <c:numFmt formatCode="\$#,##0.00" sourceLinked="0"/>
        <c:majorTickMark val="out"/>
        <c:minorTickMark val="none"/>
        <c:tickLblPos val="nextTo"/>
        <c:spPr>
          <a:ln w="3175">
            <a:solidFill>
              <a:schemeClr val="bg1">
                <a:lumMod val="50000"/>
              </a:schemeClr>
            </a:solidFill>
            <a:prstDash val="solid"/>
          </a:ln>
        </c:spPr>
        <c:txPr>
          <a:bodyPr rot="0" vert="horz"/>
          <a:lstStyle/>
          <a:p>
            <a:pPr>
              <a:defRPr sz="1200"/>
            </a:pPr>
            <a:endParaRPr lang="en-US"/>
          </a:p>
        </c:txPr>
        <c:crossAx val="1909343567"/>
        <c:crosses val="autoZero"/>
        <c:crossBetween val="between"/>
        <c:majorUnit val="10"/>
      </c:valAx>
      <c:spPr>
        <a:noFill/>
        <a:ln w="12700">
          <a:noFill/>
          <a:prstDash val="solid"/>
        </a:ln>
      </c:spPr>
    </c:plotArea>
    <c:legend>
      <c:legendPos val="r"/>
      <c:layout>
        <c:manualLayout>
          <c:xMode val="edge"/>
          <c:yMode val="edge"/>
          <c:x val="6.8089660729167764E-2"/>
          <c:y val="9.8178388212837045E-2"/>
          <c:w val="0.91327845382963491"/>
          <c:h val="6.920434661576394E-2"/>
        </c:manualLayout>
      </c:layout>
      <c:overlay val="0"/>
      <c:spPr>
        <a:solidFill>
          <a:srgbClr val="FFFFFF"/>
        </a:solidFill>
        <a:ln w="3175">
          <a:noFill/>
          <a:prstDash val="solid"/>
        </a:ln>
      </c:spPr>
      <c:txPr>
        <a:bodyPr/>
        <a:lstStyle/>
        <a:p>
          <a:pPr>
            <a:defRPr sz="1100"/>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1"/>
            </a:pPr>
            <a:r>
              <a:rPr lang="en-US" sz="1400" b="1"/>
              <a:t>Weekly 500-599 lbs Feeder Steer Price (live weight)</a:t>
            </a:r>
          </a:p>
        </c:rich>
      </c:tx>
      <c:layout>
        <c:manualLayout>
          <c:xMode val="edge"/>
          <c:yMode val="edge"/>
          <c:x val="0.24500514529530282"/>
          <c:y val="3.8873492798632482E-2"/>
        </c:manualLayout>
      </c:layout>
      <c:overlay val="0"/>
    </c:title>
    <c:autoTitleDeleted val="0"/>
    <c:plotArea>
      <c:layout>
        <c:manualLayout>
          <c:layoutTarget val="inner"/>
          <c:xMode val="edge"/>
          <c:yMode val="edge"/>
          <c:x val="0.16593413992410391"/>
          <c:y val="0.22749283199781817"/>
          <c:w val="0.80609390210740339"/>
          <c:h val="0.66569921065254234"/>
        </c:manualLayout>
      </c:layout>
      <c:lineChart>
        <c:grouping val="standard"/>
        <c:varyColors val="0"/>
        <c:ser>
          <c:idx val="1"/>
          <c:order val="0"/>
          <c:tx>
            <c:v>2026 ytd</c:v>
          </c:tx>
          <c:spPr>
            <a:ln w="31750">
              <a:solidFill>
                <a:sysClr val="windowText" lastClr="000000"/>
              </a:solidFill>
              <a:prstDash val="solid"/>
            </a:ln>
          </c:spPr>
          <c:marker>
            <c:symbol val="triangle"/>
            <c:size val="5"/>
            <c:spPr>
              <a:noFill/>
              <a:ln>
                <a:noFill/>
              </a:ln>
            </c:spPr>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[6]fedcat!$BG$5:$BG$56</c:f>
              <c:numCache>
                <c:formatCode>General</c:formatCode>
                <c:ptCount val="52"/>
                <c:pt idx="0">
                  <c:v>#N/A</c:v>
                </c:pt>
                <c:pt idx="1">
                  <c:v>615.17999999999995</c:v>
                </c:pt>
                <c:pt idx="2">
                  <c:v>637.79</c:v>
                </c:pt>
                <c:pt idx="3">
                  <c:v>618.35</c:v>
                </c:pt>
                <c:pt idx="4">
                  <c:v>619.48</c:v>
                </c:pt>
                <c:pt idx="5">
                  <c:v>612.70000000000005</c:v>
                </c:pt>
                <c:pt idx="6">
                  <c:v>620.04999999999995</c:v>
                </c:pt>
                <c:pt idx="7">
                  <c:v>604.66</c:v>
                </c:pt>
                <c:pt idx="8">
                  <c:v>605.36</c:v>
                </c:pt>
                <c:pt idx="9">
                  <c:v>604.54</c:v>
                </c:pt>
                <c:pt idx="10">
                  <c:v>609.73</c:v>
                </c:pt>
                <c:pt idx="11">
                  <c:v>635.72</c:v>
                </c:pt>
                <c:pt idx="12">
                  <c:v>641</c:v>
                </c:pt>
                <c:pt idx="13">
                  <c:v>638.73</c:v>
                </c:pt>
                <c:pt idx="14">
                  <c:v>667.56</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0-0E66-4F0F-8B6E-66E903D5D80D}"/>
            </c:ext>
          </c:extLst>
        </c:ser>
        <c:ser>
          <c:idx val="2"/>
          <c:order val="1"/>
          <c:tx>
            <c:v>2025</c:v>
          </c:tx>
          <c:spPr>
            <a:ln w="25400">
              <a:solidFill>
                <a:srgbClr val="F79646">
                  <a:lumMod val="75000"/>
                </a:srgbClr>
              </a:solidFill>
              <a:prstDash val="solid"/>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[6]Stoc!$CD$5:$CD$56</c:f>
              <c:numCache>
                <c:formatCode>General</c:formatCode>
                <c:ptCount val="52"/>
                <c:pt idx="0">
                  <c:v>435.99</c:v>
                </c:pt>
                <c:pt idx="1">
                  <c:v>443.85</c:v>
                </c:pt>
                <c:pt idx="2">
                  <c:v>469.79</c:v>
                </c:pt>
                <c:pt idx="3">
                  <c:v>453.08</c:v>
                </c:pt>
                <c:pt idx="4">
                  <c:v>472.87</c:v>
                </c:pt>
                <c:pt idx="5">
                  <c:v>462.92</c:v>
                </c:pt>
                <c:pt idx="6">
                  <c:v>470.01</c:v>
                </c:pt>
                <c:pt idx="7">
                  <c:v>432.02</c:v>
                </c:pt>
                <c:pt idx="8">
                  <c:v>439.56</c:v>
                </c:pt>
                <c:pt idx="9">
                  <c:v>420.35</c:v>
                </c:pt>
                <c:pt idx="10">
                  <c:v>493.3</c:v>
                </c:pt>
                <c:pt idx="11">
                  <c:v>468.9</c:v>
                </c:pt>
                <c:pt idx="12">
                  <c:v>448.65</c:v>
                </c:pt>
                <c:pt idx="13">
                  <c:v>468.67</c:v>
                </c:pt>
                <c:pt idx="14">
                  <c:v>485.5</c:v>
                </c:pt>
                <c:pt idx="15">
                  <c:v>524.80999999999995</c:v>
                </c:pt>
                <c:pt idx="16">
                  <c:v>546.19000000000005</c:v>
                </c:pt>
                <c:pt idx="17">
                  <c:v>560.70000000000005</c:v>
                </c:pt>
                <c:pt idx="18">
                  <c:v>552.85</c:v>
                </c:pt>
                <c:pt idx="19">
                  <c:v>555.38</c:v>
                </c:pt>
                <c:pt idx="20">
                  <c:v>559.13</c:v>
                </c:pt>
                <c:pt idx="21">
                  <c:v>575.87</c:v>
                </c:pt>
                <c:pt idx="22">
                  <c:v>577.41</c:v>
                </c:pt>
                <c:pt idx="23">
                  <c:v>555.27</c:v>
                </c:pt>
                <c:pt idx="24">
                  <c:v>549.03</c:v>
                </c:pt>
                <c:pt idx="25">
                  <c:v>536.19000000000005</c:v>
                </c:pt>
                <c:pt idx="26">
                  <c:v>553.62</c:v>
                </c:pt>
                <c:pt idx="27">
                  <c:v>593.77</c:v>
                </c:pt>
                <c:pt idx="28">
                  <c:v>564.32000000000005</c:v>
                </c:pt>
                <c:pt idx="29">
                  <c:v>590.97</c:v>
                </c:pt>
                <c:pt idx="30">
                  <c:v>587.12</c:v>
                </c:pt>
                <c:pt idx="31">
                  <c:v>586.92999999999995</c:v>
                </c:pt>
                <c:pt idx="32">
                  <c:v>613.13</c:v>
                </c:pt>
                <c:pt idx="33">
                  <c:v>606.21</c:v>
                </c:pt>
                <c:pt idx="34">
                  <c:v>586.85</c:v>
                </c:pt>
                <c:pt idx="35">
                  <c:v>630.29999999999995</c:v>
                </c:pt>
                <c:pt idx="36">
                  <c:v>628.20000000000005</c:v>
                </c:pt>
                <c:pt idx="37">
                  <c:v>635</c:v>
                </c:pt>
                <c:pt idx="38">
                  <c:v>627.66</c:v>
                </c:pt>
                <c:pt idx="39">
                  <c:v>641.46</c:v>
                </c:pt>
                <c:pt idx="40">
                  <c:v>627.04999999999995</c:v>
                </c:pt>
                <c:pt idx="41">
                  <c:v>649.13</c:v>
                </c:pt>
                <c:pt idx="42">
                  <c:v>637.91</c:v>
                </c:pt>
                <c:pt idx="43">
                  <c:v>648.44000000000005</c:v>
                </c:pt>
                <c:pt idx="44">
                  <c:v>636.51</c:v>
                </c:pt>
                <c:pt idx="45">
                  <c:v>597.15</c:v>
                </c:pt>
                <c:pt idx="46">
                  <c:v>540.82000000000005</c:v>
                </c:pt>
                <c:pt idx="47">
                  <c:v>532.74</c:v>
                </c:pt>
                <c:pt idx="48">
                  <c:v>562.16999999999996</c:v>
                </c:pt>
                <c:pt idx="49">
                  <c:v>597.91</c:v>
                </c:pt>
                <c:pt idx="50">
                  <c:v>604.64</c:v>
                </c:pt>
                <c:pt idx="51">
                  <c:v>#N/A</c:v>
                </c:pt>
              </c:numCache>
            </c:numRef>
          </c:val>
          <c:smooth val="0"/>
          <c:extLst>
            <c:ext xmlns:c16="http://schemas.microsoft.com/office/drawing/2014/chart" uri="{C3380CC4-5D6E-409C-BE32-E72D297353CC}">
              <c16:uniqueId val="{00000001-0E66-4F0F-8B6E-66E903D5D80D}"/>
            </c:ext>
          </c:extLst>
        </c:ser>
        <c:ser>
          <c:idx val="3"/>
          <c:order val="2"/>
          <c:tx>
            <c:v>10-Year Ave(2016-25)</c:v>
          </c:tx>
          <c:spPr>
            <a:ln w="25400">
              <a:solidFill>
                <a:srgbClr val="1F497D">
                  <a:lumMod val="75000"/>
                  <a:alpha val="99000"/>
                </a:srgbClr>
              </a:solidFill>
              <a:prstDash val="dash"/>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[6]Stoc!$CE$5:$CE$56</c:f>
              <c:numCache>
                <c:formatCode>General</c:formatCode>
                <c:ptCount val="52"/>
                <c:pt idx="0">
                  <c:v>250.459</c:v>
                </c:pt>
                <c:pt idx="1">
                  <c:v>256.28499999999997</c:v>
                </c:pt>
                <c:pt idx="2">
                  <c:v>262.03699999999998</c:v>
                </c:pt>
                <c:pt idx="3">
                  <c:v>261.83399999999995</c:v>
                </c:pt>
                <c:pt idx="4">
                  <c:v>262.21999999999997</c:v>
                </c:pt>
                <c:pt idx="5">
                  <c:v>268.55000000000007</c:v>
                </c:pt>
                <c:pt idx="6">
                  <c:v>273.63599999999997</c:v>
                </c:pt>
                <c:pt idx="7">
                  <c:v>268.30499999999995</c:v>
                </c:pt>
                <c:pt idx="8">
                  <c:v>268.31899999999996</c:v>
                </c:pt>
                <c:pt idx="9">
                  <c:v>262.83799999999997</c:v>
                </c:pt>
                <c:pt idx="10">
                  <c:v>276.48599999999999</c:v>
                </c:pt>
                <c:pt idx="11">
                  <c:v>263.62500000000006</c:v>
                </c:pt>
                <c:pt idx="12">
                  <c:v>257.077</c:v>
                </c:pt>
                <c:pt idx="13">
                  <c:v>266.80600000000004</c:v>
                </c:pt>
                <c:pt idx="14">
                  <c:v>267.04399999999998</c:v>
                </c:pt>
                <c:pt idx="15">
                  <c:v>274.88099999999997</c:v>
                </c:pt>
                <c:pt idx="16">
                  <c:v>276.89999999999998</c:v>
                </c:pt>
                <c:pt idx="17">
                  <c:v>283.01400000000001</c:v>
                </c:pt>
                <c:pt idx="18">
                  <c:v>285.142</c:v>
                </c:pt>
                <c:pt idx="19">
                  <c:v>286.75599999999997</c:v>
                </c:pt>
                <c:pt idx="20">
                  <c:v>288.66300000000001</c:v>
                </c:pt>
                <c:pt idx="21">
                  <c:v>290.339</c:v>
                </c:pt>
                <c:pt idx="22">
                  <c:v>291.63600000000002</c:v>
                </c:pt>
                <c:pt idx="23">
                  <c:v>286.39699999999999</c:v>
                </c:pt>
                <c:pt idx="24">
                  <c:v>277.12</c:v>
                </c:pt>
                <c:pt idx="25">
                  <c:v>273.80799999999999</c:v>
                </c:pt>
                <c:pt idx="26">
                  <c:v>280.416</c:v>
                </c:pt>
                <c:pt idx="27">
                  <c:v>284.19499999999999</c:v>
                </c:pt>
                <c:pt idx="28">
                  <c:v>286.03200000000004</c:v>
                </c:pt>
                <c:pt idx="29">
                  <c:v>280.541</c:v>
                </c:pt>
                <c:pt idx="30">
                  <c:v>284.959</c:v>
                </c:pt>
                <c:pt idx="31">
                  <c:v>289.899</c:v>
                </c:pt>
                <c:pt idx="32">
                  <c:v>293.79500000000002</c:v>
                </c:pt>
                <c:pt idx="33">
                  <c:v>291.25799999999998</c:v>
                </c:pt>
                <c:pt idx="34">
                  <c:v>292.18600000000004</c:v>
                </c:pt>
                <c:pt idx="35">
                  <c:v>292.49300000000005</c:v>
                </c:pt>
                <c:pt idx="36">
                  <c:v>298.51800000000003</c:v>
                </c:pt>
                <c:pt idx="37">
                  <c:v>300.42200000000003</c:v>
                </c:pt>
                <c:pt idx="38">
                  <c:v>296.72099999999995</c:v>
                </c:pt>
                <c:pt idx="39">
                  <c:v>296.00300000000004</c:v>
                </c:pt>
                <c:pt idx="40">
                  <c:v>296.59500000000008</c:v>
                </c:pt>
                <c:pt idx="41">
                  <c:v>294.113</c:v>
                </c:pt>
                <c:pt idx="42">
                  <c:v>297.09299999999996</c:v>
                </c:pt>
                <c:pt idx="43">
                  <c:v>298.66000000000003</c:v>
                </c:pt>
                <c:pt idx="44">
                  <c:v>297.05700000000007</c:v>
                </c:pt>
                <c:pt idx="45">
                  <c:v>289.21800000000002</c:v>
                </c:pt>
                <c:pt idx="46">
                  <c:v>278.75800000000004</c:v>
                </c:pt>
                <c:pt idx="47">
                  <c:v>282.95299999999997</c:v>
                </c:pt>
                <c:pt idx="48">
                  <c:v>292.52300000000002</c:v>
                </c:pt>
                <c:pt idx="49">
                  <c:v>291.56100000000004</c:v>
                </c:pt>
                <c:pt idx="50">
                  <c:v>288.82499999999999</c:v>
                </c:pt>
                <c:pt idx="51">
                  <c:v>#N/A</c:v>
                </c:pt>
              </c:numCache>
            </c:numRef>
          </c:val>
          <c:smooth val="0"/>
          <c:extLst>
            <c:ext xmlns:c16="http://schemas.microsoft.com/office/drawing/2014/chart" uri="{C3380CC4-5D6E-409C-BE32-E72D297353CC}">
              <c16:uniqueId val="{00000002-0E66-4F0F-8B6E-66E903D5D80D}"/>
            </c:ext>
          </c:extLst>
        </c:ser>
        <c:dLbls>
          <c:showLegendKey val="0"/>
          <c:showVal val="0"/>
          <c:showCatName val="0"/>
          <c:showSerName val="0"/>
          <c:showPercent val="0"/>
          <c:showBubbleSize val="0"/>
        </c:dLbls>
        <c:marker val="1"/>
        <c:smooth val="0"/>
        <c:axId val="1932381119"/>
        <c:axId val="1"/>
      </c:lineChart>
      <c:dateAx>
        <c:axId val="1932381119"/>
        <c:scaling>
          <c:orientation val="minMax"/>
        </c:scaling>
        <c:delete val="0"/>
        <c:axPos val="b"/>
        <c:numFmt formatCode="mm/yyyy" sourceLinked="0"/>
        <c:majorTickMark val="out"/>
        <c:minorTickMark val="none"/>
        <c:tickLblPos val="nextTo"/>
        <c:spPr>
          <a:ln w="3175">
            <a:solidFill>
              <a:sysClr val="window" lastClr="FFFFFF">
                <a:lumMod val="50000"/>
              </a:sysClr>
            </a:solidFill>
            <a:prstDash val="solid"/>
          </a:ln>
        </c:spPr>
        <c:txPr>
          <a:bodyPr rot="0" vert="horz"/>
          <a:lstStyle/>
          <a:p>
            <a:pPr>
              <a:defRPr sz="1200"/>
            </a:pPr>
            <a:endParaRPr lang="en-US"/>
          </a:p>
        </c:txPr>
        <c:crossAx val="1"/>
        <c:crosses val="autoZero"/>
        <c:auto val="1"/>
        <c:lblOffset val="100"/>
        <c:baseTimeUnit val="days"/>
        <c:majorUnit val="2"/>
        <c:majorTimeUnit val="months"/>
        <c:minorUnit val="7"/>
        <c:minorTimeUnit val="days"/>
      </c:dateAx>
      <c:valAx>
        <c:axId val="1"/>
        <c:scaling>
          <c:orientation val="minMax"/>
          <c:max val="675"/>
          <c:min val="200"/>
        </c:scaling>
        <c:delete val="0"/>
        <c:axPos val="l"/>
        <c:majorGridlines>
          <c:spPr>
            <a:ln w="3175">
              <a:solidFill>
                <a:sysClr val="window" lastClr="FFFFFF">
                  <a:lumMod val="85000"/>
                </a:sysClr>
              </a:solidFill>
              <a:prstDash val="solid"/>
            </a:ln>
          </c:spPr>
        </c:majorGridlines>
        <c:title>
          <c:tx>
            <c:rich>
              <a:bodyPr/>
              <a:lstStyle/>
              <a:p>
                <a:pPr>
                  <a:defRPr sz="1200"/>
                </a:pPr>
                <a:r>
                  <a:rPr lang="en-US" sz="1200"/>
                  <a:t>$/cwt</a:t>
                </a:r>
              </a:p>
            </c:rich>
          </c:tx>
          <c:layout>
            <c:manualLayout>
              <c:xMode val="edge"/>
              <c:yMode val="edge"/>
              <c:x val="9.2104671565664976E-3"/>
              <c:y val="0.42675294301083661"/>
            </c:manualLayout>
          </c:layout>
          <c:overlay val="0"/>
          <c:spPr>
            <a:noFill/>
            <a:ln w="25400">
              <a:noFill/>
            </a:ln>
          </c:spPr>
        </c:title>
        <c:numFmt formatCode="\$#,##0.00" sourceLinked="0"/>
        <c:majorTickMark val="out"/>
        <c:minorTickMark val="none"/>
        <c:tickLblPos val="nextTo"/>
        <c:spPr>
          <a:ln w="3175">
            <a:solidFill>
              <a:sysClr val="window" lastClr="FFFFFF">
                <a:lumMod val="50000"/>
              </a:sysClr>
            </a:solidFill>
            <a:prstDash val="solid"/>
          </a:ln>
        </c:spPr>
        <c:txPr>
          <a:bodyPr rot="0" vert="horz"/>
          <a:lstStyle/>
          <a:p>
            <a:pPr>
              <a:defRPr sz="1200"/>
            </a:pPr>
            <a:endParaRPr lang="en-US"/>
          </a:p>
        </c:txPr>
        <c:crossAx val="1932381119"/>
        <c:crosses val="autoZero"/>
        <c:crossBetween val="between"/>
        <c:majorUnit val="25"/>
      </c:valAx>
      <c:spPr>
        <a:noFill/>
        <a:ln w="12700">
          <a:noFill/>
          <a:prstDash val="solid"/>
        </a:ln>
      </c:spPr>
    </c:plotArea>
    <c:legend>
      <c:legendPos val="r"/>
      <c:layout>
        <c:manualLayout>
          <c:xMode val="edge"/>
          <c:yMode val="edge"/>
          <c:x val="0.19317760474601409"/>
          <c:y val="0.13819373644666605"/>
          <c:w val="0.73526140155728592"/>
          <c:h val="8.3497955080042666E-2"/>
        </c:manualLayout>
      </c:layout>
      <c:overlay val="0"/>
      <c:spPr>
        <a:solidFill>
          <a:srgbClr val="FFFFFF"/>
        </a:solidFill>
        <a:ln w="3175">
          <a:noFill/>
          <a:prstDash val="solid"/>
        </a:ln>
      </c:spPr>
      <c:txPr>
        <a:bodyPr/>
        <a:lstStyle/>
        <a:p>
          <a:pPr>
            <a:defRPr sz="1200"/>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1" baseline="0"/>
            </a:pPr>
            <a:r>
              <a:rPr lang="en-US" sz="1400" b="1" baseline="0"/>
              <a:t>Weekly 500-599 lbs Feeder Steer Basis</a:t>
            </a:r>
          </a:p>
        </c:rich>
      </c:tx>
      <c:overlay val="0"/>
    </c:title>
    <c:autoTitleDeleted val="0"/>
    <c:plotArea>
      <c:layout>
        <c:manualLayout>
          <c:layoutTarget val="inner"/>
          <c:xMode val="edge"/>
          <c:yMode val="edge"/>
          <c:x val="0.15323293139612779"/>
          <c:y val="0.22583654443025966"/>
          <c:w val="0.83117552905259229"/>
          <c:h val="0.66105027242544467"/>
        </c:manualLayout>
      </c:layout>
      <c:lineChart>
        <c:grouping val="standard"/>
        <c:varyColors val="0"/>
        <c:ser>
          <c:idx val="0"/>
          <c:order val="0"/>
          <c:tx>
            <c:strRef>
              <c:f>'Graph_FeederSteer(500-599)Basis'!$S$3</c:f>
              <c:strCache>
                <c:ptCount val="1"/>
                <c:pt idx="0">
                  <c:v>2026</c:v>
                </c:pt>
              </c:strCache>
            </c:strRef>
          </c:tx>
          <c:spPr>
            <a:ln w="25400" cap="rnd" cmpd="sng">
              <a:solidFill>
                <a:schemeClr val="tx1"/>
              </a:solidFill>
              <a:round/>
            </a:ln>
            <a:effectLst/>
          </c:spPr>
          <c:marker>
            <c:symbol val="triangle"/>
            <c:size val="5"/>
            <c:spPr>
              <a:noFill/>
              <a:ln>
                <a:noFill/>
              </a:ln>
            </c:spPr>
          </c:marker>
          <c:cat>
            <c:numRef>
              <c:f>'[5]Graph_FeederSteer(500-599)Basis'!$A$4:$A$55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'[5]Graph_FeederSteer(500-599)Basis'!$M$4:$M$55</c:f>
              <c:numCache>
                <c:formatCode>General</c:formatCode>
                <c:ptCount val="52"/>
                <c:pt idx="0">
                  <c:v>#N/A</c:v>
                </c:pt>
                <c:pt idx="1">
                  <c:v>123.21109999999993</c:v>
                </c:pt>
                <c:pt idx="2">
                  <c:v>142.89481999999992</c:v>
                </c:pt>
                <c:pt idx="3">
                  <c:v>125.69579600000009</c:v>
                </c:pt>
                <c:pt idx="4">
                  <c:v>130.65209600000009</c:v>
                </c:pt>
                <c:pt idx="5">
                  <c:v>111.74593800000008</c:v>
                </c:pt>
                <c:pt idx="6">
                  <c:v>122.23246</c:v>
                </c:pt>
                <c:pt idx="7">
                  <c:v>101.37897499999997</c:v>
                </c:pt>
                <c:pt idx="8">
                  <c:v>126.84999999999997</c:v>
                </c:pt>
                <c:pt idx="9">
                  <c:v>126.99129699999992</c:v>
                </c:pt>
                <c:pt idx="10">
                  <c:v>139.03111000000001</c:v>
                </c:pt>
                <c:pt idx="11">
                  <c:v>155.83253000000002</c:v>
                </c:pt>
                <c:pt idx="12">
                  <c:v>140.86163500000004</c:v>
                </c:pt>
                <c:pt idx="13">
                  <c:v>124.55956000000003</c:v>
                </c:pt>
                <c:pt idx="14">
                  <c:v>154.2755249999999</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0-E520-476A-9B41-C8EFF3C48F6B}"/>
            </c:ext>
          </c:extLst>
        </c:ser>
        <c:ser>
          <c:idx val="1"/>
          <c:order val="1"/>
          <c:tx>
            <c:strRef>
              <c:f>'Graph_FeederSteer(500-599)Basis'!$R$3</c:f>
              <c:strCache>
                <c:ptCount val="1"/>
                <c:pt idx="0">
                  <c:v>2025</c:v>
                </c:pt>
              </c:strCache>
            </c:strRef>
          </c:tx>
          <c:spPr>
            <a:ln w="25400" cap="rnd">
              <a:solidFill>
                <a:schemeClr val="accent6">
                  <a:lumMod val="75000"/>
                </a:schemeClr>
              </a:solidFill>
              <a:round/>
            </a:ln>
            <a:effectLst/>
          </c:spPr>
          <c:marker>
            <c:symbol val="none"/>
          </c:marker>
          <c:dPt>
            <c:idx val="1"/>
            <c:bubble3D val="0"/>
            <c:spPr>
              <a:ln w="28575" cap="rnd">
                <a:solidFill>
                  <a:srgbClr val="F79646">
                    <a:lumMod val="75000"/>
                  </a:srgbClr>
                </a:solidFill>
                <a:round/>
              </a:ln>
              <a:effectLst/>
            </c:spPr>
            <c:extLst>
              <c:ext xmlns:c16="http://schemas.microsoft.com/office/drawing/2014/chart" uri="{C3380CC4-5D6E-409C-BE32-E72D297353CC}">
                <c16:uniqueId val="{00000002-E520-476A-9B41-C8EFF3C48F6B}"/>
              </c:ext>
            </c:extLst>
          </c:dPt>
          <c:cat>
            <c:numRef>
              <c:f>'[5]Graph_FeederSteer(500-599)Basis'!$A$4:$A$55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'[5]Graph_FeederSteer(500-599)Basis'!$L$4:$L$55</c:f>
              <c:numCache>
                <c:formatCode>General</c:formatCode>
                <c:ptCount val="52"/>
                <c:pt idx="0">
                  <c:v>55.253783999999939</c:v>
                </c:pt>
                <c:pt idx="1">
                  <c:v>56.075640000000078</c:v>
                </c:pt>
                <c:pt idx="2">
                  <c:v>82.967045000000041</c:v>
                </c:pt>
                <c:pt idx="3">
                  <c:v>57.21104600000001</c:v>
                </c:pt>
                <c:pt idx="4">
                  <c:v>73.392375999999956</c:v>
                </c:pt>
                <c:pt idx="5">
                  <c:v>85.172600000000045</c:v>
                </c:pt>
                <c:pt idx="6">
                  <c:v>93.204654999999946</c:v>
                </c:pt>
                <c:pt idx="7">
                  <c:v>51.590655000000027</c:v>
                </c:pt>
                <c:pt idx="8">
                  <c:v>45.156900000000007</c:v>
                </c:pt>
                <c:pt idx="9">
                  <c:v>20.926600000000064</c:v>
                </c:pt>
                <c:pt idx="10">
                  <c:v>91.071520000000021</c:v>
                </c:pt>
                <c:pt idx="11">
                  <c:v>61.891564000000017</c:v>
                </c:pt>
                <c:pt idx="12">
                  <c:v>39.459127000000024</c:v>
                </c:pt>
                <c:pt idx="13">
                  <c:v>78.807696000000021</c:v>
                </c:pt>
                <c:pt idx="14">
                  <c:v>99.946420000000046</c:v>
                </c:pt>
                <c:pt idx="15">
                  <c:v>128.8422599999999</c:v>
                </c:pt>
                <c:pt idx="16">
                  <c:v>144.50322200000011</c:v>
                </c:pt>
                <c:pt idx="17">
                  <c:v>151.60149000000013</c:v>
                </c:pt>
                <c:pt idx="18">
                  <c:v>135.28284999999994</c:v>
                </c:pt>
                <c:pt idx="19">
                  <c:v>139.69232</c:v>
                </c:pt>
                <c:pt idx="20">
                  <c:v>147.399134</c:v>
                </c:pt>
                <c:pt idx="21">
                  <c:v>166.14418700000004</c:v>
                </c:pt>
                <c:pt idx="22">
                  <c:v>152.845665</c:v>
                </c:pt>
                <c:pt idx="23">
                  <c:v>138.63072599999998</c:v>
                </c:pt>
                <c:pt idx="24">
                  <c:v>134.52227499999998</c:v>
                </c:pt>
                <c:pt idx="25">
                  <c:v>114.08989000000008</c:v>
                </c:pt>
                <c:pt idx="26">
                  <c:v>133.31899999999996</c:v>
                </c:pt>
                <c:pt idx="27">
                  <c:v>150.34521000000001</c:v>
                </c:pt>
                <c:pt idx="28">
                  <c:v>120.86120000000005</c:v>
                </c:pt>
                <c:pt idx="29">
                  <c:v>137.77471200000008</c:v>
                </c:pt>
                <c:pt idx="30">
                  <c:v>127.231604</c:v>
                </c:pt>
                <c:pt idx="31">
                  <c:v>119.69037399999996</c:v>
                </c:pt>
                <c:pt idx="32">
                  <c:v>133.96067499999992</c:v>
                </c:pt>
                <c:pt idx="33">
                  <c:v>105.42145600000003</c:v>
                </c:pt>
                <c:pt idx="34">
                  <c:v>86.225928000000067</c:v>
                </c:pt>
                <c:pt idx="35">
                  <c:v>134.82324</c:v>
                </c:pt>
                <c:pt idx="36">
                  <c:v>149.57821999999999</c:v>
                </c:pt>
                <c:pt idx="37">
                  <c:v>149.31644</c:v>
                </c:pt>
                <c:pt idx="38">
                  <c:v>131.75129999999996</c:v>
                </c:pt>
                <c:pt idx="39">
                  <c:v>147.163499</c:v>
                </c:pt>
                <c:pt idx="40">
                  <c:v>102.33118999999999</c:v>
                </c:pt>
                <c:pt idx="41">
                  <c:v>129.41905999999994</c:v>
                </c:pt>
                <c:pt idx="42">
                  <c:v>145.99225999999993</c:v>
                </c:pt>
                <c:pt idx="43">
                  <c:v>174.55020800000005</c:v>
                </c:pt>
                <c:pt idx="44">
                  <c:v>188.52275600000007</c:v>
                </c:pt>
                <c:pt idx="45">
                  <c:v>148.1556149999999</c:v>
                </c:pt>
                <c:pt idx="46">
                  <c:v>98.415583000000083</c:v>
                </c:pt>
                <c:pt idx="47">
                  <c:v>80.334327999999971</c:v>
                </c:pt>
                <c:pt idx="48">
                  <c:v>101.31608999999992</c:v>
                </c:pt>
                <c:pt idx="49">
                  <c:v>130.96929999999992</c:v>
                </c:pt>
                <c:pt idx="50">
                  <c:v>130.06207999999998</c:v>
                </c:pt>
                <c:pt idx="51">
                  <c:v>#N/A</c:v>
                </c:pt>
              </c:numCache>
            </c:numRef>
          </c:val>
          <c:smooth val="0"/>
          <c:extLst>
            <c:ext xmlns:c16="http://schemas.microsoft.com/office/drawing/2014/chart" uri="{C3380CC4-5D6E-409C-BE32-E72D297353CC}">
              <c16:uniqueId val="{00000003-E520-476A-9B41-C8EFF3C48F6B}"/>
            </c:ext>
          </c:extLst>
        </c:ser>
        <c:ser>
          <c:idx val="2"/>
          <c:order val="2"/>
          <c:tx>
            <c:strRef>
              <c:f>'[5]Graph_FeederSteer(500-599)Basis'!$N$2</c:f>
              <c:strCache>
                <c:ptCount val="1"/>
                <c:pt idx="0">
                  <c:v>5-Year Ave (2021-25)</c:v>
                </c:pt>
              </c:strCache>
            </c:strRef>
          </c:tx>
          <c:spPr>
            <a:ln w="25400">
              <a:solidFill>
                <a:srgbClr val="00B050"/>
              </a:solidFill>
            </a:ln>
          </c:spPr>
          <c:marker>
            <c:symbol val="star"/>
            <c:size val="5"/>
            <c:spPr>
              <a:noFill/>
              <a:ln>
                <a:noFill/>
              </a:ln>
            </c:spPr>
          </c:marker>
          <c:cat>
            <c:numRef>
              <c:f>'[5]Graph_FeederSteer(500-599)Basis'!$A$4:$A$55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'[5]Graph_FeederSteer(500-599)Basis'!$N$4:$N$55</c:f>
              <c:numCache>
                <c:formatCode>General</c:formatCode>
                <c:ptCount val="52"/>
                <c:pt idx="0">
                  <c:v>22.348275159999986</c:v>
                </c:pt>
                <c:pt idx="1">
                  <c:v>26.448795880000024</c:v>
                </c:pt>
                <c:pt idx="2">
                  <c:v>39.57613700000001</c:v>
                </c:pt>
                <c:pt idx="3">
                  <c:v>32.083021079999995</c:v>
                </c:pt>
                <c:pt idx="4">
                  <c:v>35.138340800000023</c:v>
                </c:pt>
                <c:pt idx="5">
                  <c:v>50.168884600000013</c:v>
                </c:pt>
                <c:pt idx="6">
                  <c:v>53.432382599999983</c:v>
                </c:pt>
                <c:pt idx="7">
                  <c:v>43.618951800000005</c:v>
                </c:pt>
                <c:pt idx="8">
                  <c:v>39.019905000000001</c:v>
                </c:pt>
                <c:pt idx="9">
                  <c:v>31.599089840000012</c:v>
                </c:pt>
                <c:pt idx="10">
                  <c:v>61.748905399999998</c:v>
                </c:pt>
                <c:pt idx="11">
                  <c:v>38.312205771999992</c:v>
                </c:pt>
                <c:pt idx="12">
                  <c:v>18.516771840000018</c:v>
                </c:pt>
                <c:pt idx="13">
                  <c:v>44.152248200000002</c:v>
                </c:pt>
                <c:pt idx="14">
                  <c:v>50.21804980000001</c:v>
                </c:pt>
                <c:pt idx="15">
                  <c:v>54.227296599999953</c:v>
                </c:pt>
                <c:pt idx="16">
                  <c:v>59.692719200000035</c:v>
                </c:pt>
                <c:pt idx="17">
                  <c:v>68.861758400000014</c:v>
                </c:pt>
                <c:pt idx="18">
                  <c:v>64.218763799999991</c:v>
                </c:pt>
                <c:pt idx="19">
                  <c:v>65.627374799999984</c:v>
                </c:pt>
                <c:pt idx="20">
                  <c:v>59.903068999999995</c:v>
                </c:pt>
                <c:pt idx="21">
                  <c:v>61.889602400000015</c:v>
                </c:pt>
                <c:pt idx="22">
                  <c:v>57.809658399999975</c:v>
                </c:pt>
                <c:pt idx="23">
                  <c:v>46.174642999999982</c:v>
                </c:pt>
                <c:pt idx="24">
                  <c:v>42.514647600000004</c:v>
                </c:pt>
                <c:pt idx="25">
                  <c:v>37.079203400000026</c:v>
                </c:pt>
                <c:pt idx="26">
                  <c:v>45.812887199999992</c:v>
                </c:pt>
                <c:pt idx="27">
                  <c:v>46.226016000000001</c:v>
                </c:pt>
                <c:pt idx="28">
                  <c:v>43.378941000000019</c:v>
                </c:pt>
                <c:pt idx="29">
                  <c:v>38.409124800000022</c:v>
                </c:pt>
                <c:pt idx="30">
                  <c:v>43.794528400000011</c:v>
                </c:pt>
                <c:pt idx="31">
                  <c:v>56.0253874</c:v>
                </c:pt>
                <c:pt idx="32">
                  <c:v>64.844102799999987</c:v>
                </c:pt>
                <c:pt idx="33">
                  <c:v>53.945100600000004</c:v>
                </c:pt>
                <c:pt idx="34">
                  <c:v>53.90076280000001</c:v>
                </c:pt>
                <c:pt idx="35">
                  <c:v>59.429396600000004</c:v>
                </c:pt>
                <c:pt idx="36">
                  <c:v>67.5458292</c:v>
                </c:pt>
                <c:pt idx="37">
                  <c:v>67.459132799999992</c:v>
                </c:pt>
                <c:pt idx="38">
                  <c:v>57.280024999999988</c:v>
                </c:pt>
                <c:pt idx="39">
                  <c:v>58.559729399999995</c:v>
                </c:pt>
                <c:pt idx="40">
                  <c:v>46.852637400000006</c:v>
                </c:pt>
                <c:pt idx="41">
                  <c:v>53.508543999999993</c:v>
                </c:pt>
                <c:pt idx="42">
                  <c:v>66.273149599999982</c:v>
                </c:pt>
                <c:pt idx="43">
                  <c:v>68.864759399999997</c:v>
                </c:pt>
                <c:pt idx="44">
                  <c:v>76.107198400000016</c:v>
                </c:pt>
                <c:pt idx="45">
                  <c:v>53.804077399999983</c:v>
                </c:pt>
                <c:pt idx="46">
                  <c:v>45.175088940000002</c:v>
                </c:pt>
                <c:pt idx="47">
                  <c:v>45.661984799999992</c:v>
                </c:pt>
                <c:pt idx="48">
                  <c:v>55.920549200000004</c:v>
                </c:pt>
                <c:pt idx="49">
                  <c:v>53.848045999999975</c:v>
                </c:pt>
                <c:pt idx="50">
                  <c:v>72.690683749999977</c:v>
                </c:pt>
                <c:pt idx="51">
                  <c:v>#N/A</c:v>
                </c:pt>
              </c:numCache>
            </c:numRef>
          </c:val>
          <c:smooth val="0"/>
          <c:extLst>
            <c:ext xmlns:c16="http://schemas.microsoft.com/office/drawing/2014/chart" uri="{C3380CC4-5D6E-409C-BE32-E72D297353CC}">
              <c16:uniqueId val="{00000004-E520-476A-9B41-C8EFF3C48F6B}"/>
            </c:ext>
          </c:extLst>
        </c:ser>
        <c:ser>
          <c:idx val="3"/>
          <c:order val="3"/>
          <c:tx>
            <c:strRef>
              <c:f>'[5]Graph_FeederSteer(500-599)Basis'!$O$2</c:f>
              <c:strCache>
                <c:ptCount val="1"/>
                <c:pt idx="0">
                  <c:v>10-Year Ave (2016-25)</c:v>
                </c:pt>
              </c:strCache>
            </c:strRef>
          </c:tx>
          <c:spPr>
            <a:ln w="25400">
              <a:solidFill>
                <a:srgbClr val="1F497D">
                  <a:lumMod val="75000"/>
                </a:srgbClr>
              </a:solidFill>
              <a:prstDash val="dash"/>
            </a:ln>
          </c:spPr>
          <c:marker>
            <c:symbol val="none"/>
          </c:marker>
          <c:cat>
            <c:numRef>
              <c:f>'[5]Graph_FeederSteer(500-599)Basis'!$A$4:$A$55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'[5]Graph_FeederSteer(500-599)Basis'!$O$4:$O$55</c:f>
              <c:numCache>
                <c:formatCode>General</c:formatCode>
                <c:ptCount val="52"/>
                <c:pt idx="0">
                  <c:v>23.419331724999985</c:v>
                </c:pt>
                <c:pt idx="1">
                  <c:v>26.904441300000013</c:v>
                </c:pt>
                <c:pt idx="2">
                  <c:v>35.542243625000005</c:v>
                </c:pt>
                <c:pt idx="3">
                  <c:v>33.1549964875</c:v>
                </c:pt>
                <c:pt idx="4">
                  <c:v>31.285727050000013</c:v>
                </c:pt>
                <c:pt idx="5">
                  <c:v>41.930343125000007</c:v>
                </c:pt>
                <c:pt idx="6">
                  <c:v>45.886456899999992</c:v>
                </c:pt>
                <c:pt idx="7">
                  <c:v>38.441941958333331</c:v>
                </c:pt>
                <c:pt idx="8">
                  <c:v>38.455304274999996</c:v>
                </c:pt>
                <c:pt idx="9">
                  <c:v>30.334294825000004</c:v>
                </c:pt>
                <c:pt idx="10">
                  <c:v>51.119415825000004</c:v>
                </c:pt>
                <c:pt idx="11">
                  <c:v>31.643834807499996</c:v>
                </c:pt>
                <c:pt idx="12">
                  <c:v>21.282097550000007</c:v>
                </c:pt>
                <c:pt idx="13">
                  <c:v>39.528317200000004</c:v>
                </c:pt>
                <c:pt idx="14">
                  <c:v>41.181863375000006</c:v>
                </c:pt>
                <c:pt idx="15">
                  <c:v>46.169865874999971</c:v>
                </c:pt>
                <c:pt idx="16">
                  <c:v>47.339131475000016</c:v>
                </c:pt>
                <c:pt idx="17">
                  <c:v>54.614963050000014</c:v>
                </c:pt>
                <c:pt idx="18">
                  <c:v>51.5498355</c:v>
                </c:pt>
                <c:pt idx="19">
                  <c:v>53.056452699999994</c:v>
                </c:pt>
                <c:pt idx="20">
                  <c:v>49.325687474999988</c:v>
                </c:pt>
                <c:pt idx="21">
                  <c:v>50.254140281250002</c:v>
                </c:pt>
                <c:pt idx="22">
                  <c:v>50.356947024999997</c:v>
                </c:pt>
                <c:pt idx="23">
                  <c:v>43.07261274999999</c:v>
                </c:pt>
                <c:pt idx="24">
                  <c:v>39.190511400000005</c:v>
                </c:pt>
                <c:pt idx="25">
                  <c:v>30.025064900000014</c:v>
                </c:pt>
                <c:pt idx="26">
                  <c:v>38.612769657142849</c:v>
                </c:pt>
                <c:pt idx="27">
                  <c:v>36.208969425000006</c:v>
                </c:pt>
                <c:pt idx="28">
                  <c:v>36.387784300000007</c:v>
                </c:pt>
                <c:pt idx="29">
                  <c:v>29.539315250000012</c:v>
                </c:pt>
                <c:pt idx="30">
                  <c:v>36.136379950000013</c:v>
                </c:pt>
                <c:pt idx="31">
                  <c:v>42.940529249999997</c:v>
                </c:pt>
                <c:pt idx="32">
                  <c:v>47.893551100000003</c:v>
                </c:pt>
                <c:pt idx="33">
                  <c:v>43.971224674999988</c:v>
                </c:pt>
                <c:pt idx="34">
                  <c:v>46.499272349999998</c:v>
                </c:pt>
                <c:pt idx="35">
                  <c:v>47.667879093750003</c:v>
                </c:pt>
                <c:pt idx="36">
                  <c:v>52.364832200000009</c:v>
                </c:pt>
                <c:pt idx="37">
                  <c:v>51.833724999999994</c:v>
                </c:pt>
                <c:pt idx="38">
                  <c:v>44.801899924999994</c:v>
                </c:pt>
                <c:pt idx="39">
                  <c:v>45.680499074999993</c:v>
                </c:pt>
                <c:pt idx="40">
                  <c:v>40.578948025000003</c:v>
                </c:pt>
                <c:pt idx="41">
                  <c:v>43.221871649999997</c:v>
                </c:pt>
                <c:pt idx="42">
                  <c:v>50.61112254999999</c:v>
                </c:pt>
                <c:pt idx="43">
                  <c:v>54.667241349999998</c:v>
                </c:pt>
                <c:pt idx="44">
                  <c:v>57.266584150000014</c:v>
                </c:pt>
                <c:pt idx="45">
                  <c:v>42.679897649999987</c:v>
                </c:pt>
                <c:pt idx="46">
                  <c:v>36.493477400000003</c:v>
                </c:pt>
                <c:pt idx="47">
                  <c:v>36.120134425000003</c:v>
                </c:pt>
                <c:pt idx="48">
                  <c:v>46.373519624999986</c:v>
                </c:pt>
                <c:pt idx="49">
                  <c:v>42.616149799999988</c:v>
                </c:pt>
                <c:pt idx="50">
                  <c:v>50.588154428571407</c:v>
                </c:pt>
                <c:pt idx="51">
                  <c:v>#N/A</c:v>
                </c:pt>
              </c:numCache>
            </c:numRef>
          </c:val>
          <c:smooth val="0"/>
          <c:extLst>
            <c:ext xmlns:c16="http://schemas.microsoft.com/office/drawing/2014/chart" uri="{C3380CC4-5D6E-409C-BE32-E72D297353CC}">
              <c16:uniqueId val="{00000005-E520-476A-9B41-C8EFF3C48F6B}"/>
            </c:ext>
          </c:extLst>
        </c:ser>
        <c:dLbls>
          <c:showLegendKey val="0"/>
          <c:showVal val="0"/>
          <c:showCatName val="0"/>
          <c:showSerName val="0"/>
          <c:showPercent val="0"/>
          <c:showBubbleSize val="0"/>
        </c:dLbls>
        <c:marker val="1"/>
        <c:smooth val="0"/>
        <c:axId val="667346488"/>
        <c:axId val="1"/>
      </c:lineChart>
      <c:catAx>
        <c:axId val="667346488"/>
        <c:scaling>
          <c:orientation val="minMax"/>
        </c:scaling>
        <c:delete val="0"/>
        <c:axPos val="b"/>
        <c:numFmt formatCode="mm/yyyy" sourceLinked="0"/>
        <c:majorTickMark val="out"/>
        <c:minorTickMark val="none"/>
        <c:tickLblPos val="low"/>
        <c:spPr>
          <a:noFill/>
          <a:ln w="9525" cap="flat" cmpd="sng" algn="ctr">
            <a:solidFill>
              <a:schemeClr val="bg1">
                <a:lumMod val="50000"/>
              </a:schemeClr>
            </a:solidFill>
            <a:round/>
          </a:ln>
          <a:effectLst/>
        </c:spPr>
        <c:txPr>
          <a:bodyPr rot="0" vert="horz"/>
          <a:lstStyle/>
          <a:p>
            <a:pPr>
              <a:defRPr sz="1200"/>
            </a:pPr>
            <a:endParaRPr lang="en-US"/>
          </a:p>
        </c:txPr>
        <c:crossAx val="1"/>
        <c:crosses val="autoZero"/>
        <c:auto val="1"/>
        <c:lblAlgn val="ctr"/>
        <c:lblOffset val="100"/>
        <c:tickLblSkip val="2"/>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200"/>
                </a:pPr>
                <a:r>
                  <a:rPr lang="en-CA" sz="1200"/>
                  <a:t>$/cwt </a:t>
                </a:r>
              </a:p>
            </c:rich>
          </c:tx>
          <c:layout>
            <c:manualLayout>
              <c:xMode val="edge"/>
              <c:yMode val="edge"/>
              <c:x val="2.1723710047429616E-2"/>
              <c:y val="0.45607447735599754"/>
            </c:manualLayout>
          </c:layout>
          <c:overlay val="0"/>
        </c:title>
        <c:numFmt formatCode="General" sourceLinked="1"/>
        <c:majorTickMark val="none"/>
        <c:minorTickMark val="none"/>
        <c:tickLblPos val="nextTo"/>
        <c:spPr>
          <a:solidFill>
            <a:schemeClr val="bg1"/>
          </a:solidFill>
          <a:ln w="9525">
            <a:solidFill>
              <a:schemeClr val="bg1">
                <a:lumMod val="50000"/>
              </a:schemeClr>
            </a:solidFill>
          </a:ln>
        </c:spPr>
        <c:txPr>
          <a:bodyPr rot="0" vert="horz"/>
          <a:lstStyle/>
          <a:p>
            <a:pPr>
              <a:defRPr sz="1200"/>
            </a:pPr>
            <a:endParaRPr lang="en-US"/>
          </a:p>
        </c:txPr>
        <c:crossAx val="667346488"/>
        <c:crosses val="autoZero"/>
        <c:crossBetween val="between"/>
        <c:majorUnit val="10"/>
      </c:valAx>
      <c:spPr>
        <a:noFill/>
        <a:ln w="12700">
          <a:noFill/>
        </a:ln>
        <a:effectLst>
          <a:outerShdw blurRad="50800" dist="50800" dir="5400000" algn="ctr" rotWithShape="0">
            <a:schemeClr val="bg1"/>
          </a:outerShdw>
        </a:effectLst>
      </c:spPr>
    </c:plotArea>
    <c:legend>
      <c:legendPos val="r"/>
      <c:legendEntry>
        <c:idx val="2"/>
        <c:txPr>
          <a:bodyPr/>
          <a:lstStyle/>
          <a:p>
            <a:pPr>
              <a:defRPr sz="1200"/>
            </a:pPr>
            <a:endParaRPr lang="en-US"/>
          </a:p>
        </c:txPr>
      </c:legendEntry>
      <c:layout>
        <c:manualLayout>
          <c:xMode val="edge"/>
          <c:yMode val="edge"/>
          <c:x val="0.16346530820676705"/>
          <c:y val="0.10459248978711091"/>
          <c:w val="0.83301223052787876"/>
          <c:h val="9.892378908702458E-2"/>
        </c:manualLayout>
      </c:layout>
      <c:overlay val="0"/>
      <c:spPr>
        <a:noFill/>
        <a:ln w="9525">
          <a:noFill/>
        </a:ln>
      </c:spPr>
      <c:txPr>
        <a:bodyPr/>
        <a:lstStyle/>
        <a:p>
          <a:pPr>
            <a:defRPr sz="1200"/>
          </a:pPr>
          <a:endParaRPr lang="en-US"/>
        </a:p>
      </c:txPr>
    </c:legend>
    <c:plotVisOnly val="1"/>
    <c:dispBlanksAs val="gap"/>
    <c:showDLblsOverMax val="0"/>
  </c:chart>
  <c:spPr>
    <a:solidFill>
      <a:sysClr val="window" lastClr="FFFFFF"/>
    </a:solidFill>
    <a:ln w="9525" cap="flat" cmpd="sng" algn="ctr">
      <a:noFill/>
      <a:round/>
    </a:ln>
    <a:effectLst/>
  </c:spPr>
  <c:txPr>
    <a:bodyPr/>
    <a:lstStyle/>
    <a:p>
      <a:pPr>
        <a:defRPr sz="14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a:pPr>
            <a:r>
              <a:rPr lang="en-US" sz="1400" b="1"/>
              <a:t>Weekly 900-999 lbs Feeder Steer Price (live weight)</a:t>
            </a:r>
          </a:p>
        </c:rich>
      </c:tx>
      <c:overlay val="0"/>
    </c:title>
    <c:autoTitleDeleted val="0"/>
    <c:plotArea>
      <c:layout>
        <c:manualLayout>
          <c:layoutTarget val="inner"/>
          <c:xMode val="edge"/>
          <c:yMode val="edge"/>
          <c:x val="0.16153541025604362"/>
          <c:y val="0.2036535205826544"/>
          <c:w val="0.80372204731489849"/>
          <c:h val="0.6854292110545005"/>
        </c:manualLayout>
      </c:layout>
      <c:lineChart>
        <c:grouping val="standard"/>
        <c:varyColors val="0"/>
        <c:ser>
          <c:idx val="1"/>
          <c:order val="0"/>
          <c:tx>
            <c:v>2026 ytd</c:v>
          </c:tx>
          <c:spPr>
            <a:ln w="25400">
              <a:solidFill>
                <a:sysClr val="windowText" lastClr="000000"/>
              </a:solidFill>
              <a:prstDash val="solid"/>
            </a:ln>
          </c:spPr>
          <c:marker>
            <c:symbol val="triangle"/>
            <c:size val="5"/>
            <c:spPr>
              <a:noFill/>
              <a:ln>
                <a:noFill/>
              </a:ln>
            </c:spPr>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[6]fedcat!$BH$5:$BH$56</c:f>
              <c:numCache>
                <c:formatCode>General</c:formatCode>
                <c:ptCount val="52"/>
                <c:pt idx="0">
                  <c:v>472</c:v>
                </c:pt>
                <c:pt idx="1">
                  <c:v>476.36</c:v>
                </c:pt>
                <c:pt idx="2">
                  <c:v>477.59</c:v>
                </c:pt>
                <c:pt idx="3">
                  <c:v>456.03</c:v>
                </c:pt>
                <c:pt idx="4">
                  <c:v>474.28</c:v>
                </c:pt>
                <c:pt idx="5">
                  <c:v>458.76</c:v>
                </c:pt>
                <c:pt idx="6">
                  <c:v>466.02</c:v>
                </c:pt>
                <c:pt idx="7">
                  <c:v>458.5</c:v>
                </c:pt>
                <c:pt idx="8">
                  <c:v>483.44</c:v>
                </c:pt>
                <c:pt idx="9">
                  <c:v>469.44</c:v>
                </c:pt>
                <c:pt idx="10">
                  <c:v>469.75</c:v>
                </c:pt>
                <c:pt idx="11">
                  <c:v>453.91</c:v>
                </c:pt>
                <c:pt idx="12">
                  <c:v>465.8</c:v>
                </c:pt>
                <c:pt idx="13">
                  <c:v>478.97</c:v>
                </c:pt>
                <c:pt idx="14">
                  <c:v>487.33</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0-E35F-4270-8B78-02553DB55C20}"/>
            </c:ext>
          </c:extLst>
        </c:ser>
        <c:ser>
          <c:idx val="2"/>
          <c:order val="1"/>
          <c:tx>
            <c:v>2025</c:v>
          </c:tx>
          <c:spPr>
            <a:ln w="25400">
              <a:solidFill>
                <a:srgbClr val="F79646">
                  <a:lumMod val="75000"/>
                </a:srgbClr>
              </a:solidFill>
              <a:prstDash val="solid"/>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[6]Stoc!$CO$5:$CO$56</c:f>
              <c:numCache>
                <c:formatCode>General</c:formatCode>
                <c:ptCount val="52"/>
                <c:pt idx="0">
                  <c:v>357.08</c:v>
                </c:pt>
                <c:pt idx="1">
                  <c:v>362.75</c:v>
                </c:pt>
                <c:pt idx="2">
                  <c:v>374.9</c:v>
                </c:pt>
                <c:pt idx="3">
                  <c:v>367.43</c:v>
                </c:pt>
                <c:pt idx="4">
                  <c:v>381.62</c:v>
                </c:pt>
                <c:pt idx="5">
                  <c:v>375.94</c:v>
                </c:pt>
                <c:pt idx="6">
                  <c:v>371.98</c:v>
                </c:pt>
                <c:pt idx="7">
                  <c:v>363.52</c:v>
                </c:pt>
                <c:pt idx="8">
                  <c:v>366.02</c:v>
                </c:pt>
                <c:pt idx="9">
                  <c:v>348.54</c:v>
                </c:pt>
                <c:pt idx="10">
                  <c:v>353.01</c:v>
                </c:pt>
                <c:pt idx="11">
                  <c:v>364.4</c:v>
                </c:pt>
                <c:pt idx="12">
                  <c:v>365.03</c:v>
                </c:pt>
                <c:pt idx="13">
                  <c:v>367.43</c:v>
                </c:pt>
                <c:pt idx="14">
                  <c:v>389.47</c:v>
                </c:pt>
                <c:pt idx="15">
                  <c:v>390.19</c:v>
                </c:pt>
                <c:pt idx="16">
                  <c:v>391.44</c:v>
                </c:pt>
                <c:pt idx="17">
                  <c:v>381.24</c:v>
                </c:pt>
                <c:pt idx="18">
                  <c:v>392.62</c:v>
                </c:pt>
                <c:pt idx="19">
                  <c:v>395.63</c:v>
                </c:pt>
                <c:pt idx="20">
                  <c:v>409.98</c:v>
                </c:pt>
                <c:pt idx="21">
                  <c:v>403.71</c:v>
                </c:pt>
                <c:pt idx="22">
                  <c:v>421.06</c:v>
                </c:pt>
                <c:pt idx="23">
                  <c:v>407.14</c:v>
                </c:pt>
                <c:pt idx="24">
                  <c:v>412.34</c:v>
                </c:pt>
                <c:pt idx="25">
                  <c:v>411.37</c:v>
                </c:pt>
                <c:pt idx="26">
                  <c:v>415.13</c:v>
                </c:pt>
                <c:pt idx="27">
                  <c:v>433.25</c:v>
                </c:pt>
                <c:pt idx="28">
                  <c:v>425.93</c:v>
                </c:pt>
                <c:pt idx="29">
                  <c:v>437.77</c:v>
                </c:pt>
                <c:pt idx="30">
                  <c:v>430.36</c:v>
                </c:pt>
                <c:pt idx="31">
                  <c:v>427.86</c:v>
                </c:pt>
                <c:pt idx="32">
                  <c:v>426.88</c:v>
                </c:pt>
                <c:pt idx="33">
                  <c:v>458.22</c:v>
                </c:pt>
                <c:pt idx="34">
                  <c:v>458.61</c:v>
                </c:pt>
                <c:pt idx="35">
                  <c:v>486.33</c:v>
                </c:pt>
                <c:pt idx="36">
                  <c:v>467.15</c:v>
                </c:pt>
                <c:pt idx="37">
                  <c:v>462.7</c:v>
                </c:pt>
                <c:pt idx="38">
                  <c:v>473.84</c:v>
                </c:pt>
                <c:pt idx="39">
                  <c:v>472.42</c:v>
                </c:pt>
                <c:pt idx="40">
                  <c:v>469.46</c:v>
                </c:pt>
                <c:pt idx="41">
                  <c:v>483.43</c:v>
                </c:pt>
                <c:pt idx="42">
                  <c:v>474.94</c:v>
                </c:pt>
                <c:pt idx="43">
                  <c:v>454.82</c:v>
                </c:pt>
                <c:pt idx="44">
                  <c:v>453.59</c:v>
                </c:pt>
                <c:pt idx="45">
                  <c:v>446.52</c:v>
                </c:pt>
                <c:pt idx="46">
                  <c:v>471.74</c:v>
                </c:pt>
                <c:pt idx="47">
                  <c:v>429.16</c:v>
                </c:pt>
                <c:pt idx="48">
                  <c:v>437.28</c:v>
                </c:pt>
                <c:pt idx="49">
                  <c:v>452.65</c:v>
                </c:pt>
                <c:pt idx="50">
                  <c:v>470.19</c:v>
                </c:pt>
                <c:pt idx="51">
                  <c:v>#N/A</c:v>
                </c:pt>
              </c:numCache>
            </c:numRef>
          </c:val>
          <c:smooth val="0"/>
          <c:extLst>
            <c:ext xmlns:c16="http://schemas.microsoft.com/office/drawing/2014/chart" uri="{C3380CC4-5D6E-409C-BE32-E72D297353CC}">
              <c16:uniqueId val="{00000001-E35F-4270-8B78-02553DB55C20}"/>
            </c:ext>
          </c:extLst>
        </c:ser>
        <c:ser>
          <c:idx val="3"/>
          <c:order val="2"/>
          <c:tx>
            <c:v>900-999 lb - Steer Ave (2016-2025)</c:v>
          </c:tx>
          <c:spPr>
            <a:ln w="25400">
              <a:solidFill>
                <a:srgbClr val="1F497D">
                  <a:lumMod val="75000"/>
                </a:srgbClr>
              </a:solidFill>
              <a:prstDash val="dash"/>
            </a:ln>
          </c:spPr>
          <c:marker>
            <c:symbol val="none"/>
          </c:marker>
          <c:cat>
            <c:numRef>
              <c:f>'[5]FED STEER MARGIN_graphs'!$A$4:$A$55</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[6]Stoc!$CP$5:$CP$56</c:f>
              <c:numCache>
                <c:formatCode>General</c:formatCode>
                <c:ptCount val="52"/>
                <c:pt idx="0">
                  <c:v>223.494</c:v>
                </c:pt>
                <c:pt idx="1">
                  <c:v>227.03699999999998</c:v>
                </c:pt>
                <c:pt idx="2">
                  <c:v>227.315</c:v>
                </c:pt>
                <c:pt idx="3">
                  <c:v>225.14899999999997</c:v>
                </c:pt>
                <c:pt idx="4">
                  <c:v>228.392</c:v>
                </c:pt>
                <c:pt idx="5">
                  <c:v>230.31700000000001</c:v>
                </c:pt>
                <c:pt idx="6">
                  <c:v>228.76100000000002</c:v>
                </c:pt>
                <c:pt idx="7">
                  <c:v>224.75399999999999</c:v>
                </c:pt>
                <c:pt idx="8">
                  <c:v>222.17399999999998</c:v>
                </c:pt>
                <c:pt idx="9">
                  <c:v>218.76</c:v>
                </c:pt>
                <c:pt idx="10">
                  <c:v>219.64600000000002</c:v>
                </c:pt>
                <c:pt idx="11">
                  <c:v>217.49699999999999</c:v>
                </c:pt>
                <c:pt idx="12">
                  <c:v>216.57200000000003</c:v>
                </c:pt>
                <c:pt idx="13">
                  <c:v>215.42</c:v>
                </c:pt>
                <c:pt idx="14">
                  <c:v>218.21499999999997</c:v>
                </c:pt>
                <c:pt idx="15">
                  <c:v>217.887</c:v>
                </c:pt>
                <c:pt idx="16">
                  <c:v>216.37299999999999</c:v>
                </c:pt>
                <c:pt idx="17">
                  <c:v>217.84300000000002</c:v>
                </c:pt>
                <c:pt idx="18">
                  <c:v>220.26599999999999</c:v>
                </c:pt>
                <c:pt idx="19">
                  <c:v>224.03400000000002</c:v>
                </c:pt>
                <c:pt idx="20">
                  <c:v>228.30599999999998</c:v>
                </c:pt>
                <c:pt idx="21">
                  <c:v>229.273</c:v>
                </c:pt>
                <c:pt idx="22">
                  <c:v>232.59500000000003</c:v>
                </c:pt>
                <c:pt idx="23">
                  <c:v>228.25299999999999</c:v>
                </c:pt>
                <c:pt idx="24">
                  <c:v>225.49899999999997</c:v>
                </c:pt>
                <c:pt idx="25">
                  <c:v>223.15900000000002</c:v>
                </c:pt>
                <c:pt idx="26">
                  <c:v>225.24</c:v>
                </c:pt>
                <c:pt idx="27">
                  <c:v>229.53599999999997</c:v>
                </c:pt>
                <c:pt idx="28">
                  <c:v>232.3</c:v>
                </c:pt>
                <c:pt idx="29">
                  <c:v>232.96999999999997</c:v>
                </c:pt>
                <c:pt idx="30">
                  <c:v>236.00200000000001</c:v>
                </c:pt>
                <c:pt idx="31">
                  <c:v>237.51099999999997</c:v>
                </c:pt>
                <c:pt idx="32">
                  <c:v>241.23400000000001</c:v>
                </c:pt>
                <c:pt idx="33">
                  <c:v>240.94</c:v>
                </c:pt>
                <c:pt idx="34">
                  <c:v>243.36799999999999</c:v>
                </c:pt>
                <c:pt idx="35">
                  <c:v>244.77699999999999</c:v>
                </c:pt>
                <c:pt idx="36">
                  <c:v>244.54400000000001</c:v>
                </c:pt>
                <c:pt idx="37">
                  <c:v>246.74499999999998</c:v>
                </c:pt>
                <c:pt idx="38">
                  <c:v>248.11100000000002</c:v>
                </c:pt>
                <c:pt idx="39">
                  <c:v>249.97400000000002</c:v>
                </c:pt>
                <c:pt idx="40">
                  <c:v>250.54700000000003</c:v>
                </c:pt>
                <c:pt idx="41">
                  <c:v>251.91299999999995</c:v>
                </c:pt>
                <c:pt idx="42">
                  <c:v>244.62899999999999</c:v>
                </c:pt>
                <c:pt idx="43">
                  <c:v>240.85399999999998</c:v>
                </c:pt>
                <c:pt idx="44">
                  <c:v>242.42600000000002</c:v>
                </c:pt>
                <c:pt idx="45">
                  <c:v>243.25799999999998</c:v>
                </c:pt>
                <c:pt idx="46">
                  <c:v>249.61399999999998</c:v>
                </c:pt>
                <c:pt idx="47">
                  <c:v>246.49199999999996</c:v>
                </c:pt>
                <c:pt idx="48">
                  <c:v>247.75500000000002</c:v>
                </c:pt>
                <c:pt idx="49">
                  <c:v>249.804</c:v>
                </c:pt>
                <c:pt idx="50">
                  <c:v>250.102</c:v>
                </c:pt>
                <c:pt idx="51">
                  <c:v>#N/A</c:v>
                </c:pt>
              </c:numCache>
            </c:numRef>
          </c:val>
          <c:smooth val="0"/>
          <c:extLst>
            <c:ext xmlns:c16="http://schemas.microsoft.com/office/drawing/2014/chart" uri="{C3380CC4-5D6E-409C-BE32-E72D297353CC}">
              <c16:uniqueId val="{00000002-E35F-4270-8B78-02553DB55C20}"/>
            </c:ext>
          </c:extLst>
        </c:ser>
        <c:dLbls>
          <c:showLegendKey val="0"/>
          <c:showVal val="0"/>
          <c:showCatName val="0"/>
          <c:showSerName val="0"/>
          <c:showPercent val="0"/>
          <c:showBubbleSize val="0"/>
        </c:dLbls>
        <c:marker val="1"/>
        <c:smooth val="0"/>
        <c:axId val="1932374319"/>
        <c:axId val="1"/>
      </c:lineChart>
      <c:dateAx>
        <c:axId val="1932374319"/>
        <c:scaling>
          <c:orientation val="minMax"/>
        </c:scaling>
        <c:delete val="0"/>
        <c:axPos val="b"/>
        <c:numFmt formatCode="mm/yyyy" sourceLinked="0"/>
        <c:majorTickMark val="none"/>
        <c:minorTickMark val="none"/>
        <c:tickLblPos val="nextTo"/>
        <c:spPr>
          <a:ln w="3175">
            <a:solidFill>
              <a:sysClr val="window" lastClr="FFFFFF">
                <a:lumMod val="50000"/>
              </a:sysClr>
            </a:solidFill>
            <a:prstDash val="solid"/>
          </a:ln>
        </c:spPr>
        <c:txPr>
          <a:bodyPr rot="0" vert="horz"/>
          <a:lstStyle/>
          <a:p>
            <a:pPr>
              <a:defRPr sz="1200"/>
            </a:pPr>
            <a:endParaRPr lang="en-US"/>
          </a:p>
        </c:txPr>
        <c:crossAx val="1"/>
        <c:crosses val="autoZero"/>
        <c:auto val="0"/>
        <c:lblOffset val="100"/>
        <c:baseTimeUnit val="days"/>
        <c:majorUnit val="2"/>
        <c:majorTimeUnit val="months"/>
        <c:minorUnit val="7"/>
        <c:minorTimeUnit val="days"/>
      </c:dateAx>
      <c:valAx>
        <c:axId val="1"/>
        <c:scaling>
          <c:orientation val="minMax"/>
          <c:min val="150"/>
        </c:scaling>
        <c:delete val="0"/>
        <c:axPos val="l"/>
        <c:majorGridlines>
          <c:spPr>
            <a:ln w="3175">
              <a:solidFill>
                <a:sysClr val="window" lastClr="FFFFFF">
                  <a:lumMod val="85000"/>
                </a:sysClr>
              </a:solidFill>
              <a:prstDash val="solid"/>
            </a:ln>
          </c:spPr>
        </c:majorGridlines>
        <c:title>
          <c:tx>
            <c:rich>
              <a:bodyPr/>
              <a:lstStyle/>
              <a:p>
                <a:pPr>
                  <a:defRPr sz="1200"/>
                </a:pPr>
                <a:r>
                  <a:rPr lang="en-US" sz="1200"/>
                  <a:t>$/cwt</a:t>
                </a:r>
              </a:p>
            </c:rich>
          </c:tx>
          <c:layout>
            <c:manualLayout>
              <c:xMode val="edge"/>
              <c:yMode val="edge"/>
              <c:x val="1.8699185201921698E-2"/>
              <c:y val="0.45101166285354677"/>
            </c:manualLayout>
          </c:layout>
          <c:overlay val="0"/>
          <c:spPr>
            <a:noFill/>
            <a:ln w="25400">
              <a:noFill/>
            </a:ln>
          </c:spPr>
        </c:title>
        <c:numFmt formatCode="\$#,##0.00" sourceLinked="0"/>
        <c:majorTickMark val="out"/>
        <c:minorTickMark val="none"/>
        <c:tickLblPos val="nextTo"/>
        <c:spPr>
          <a:ln w="3175">
            <a:solidFill>
              <a:sysClr val="window" lastClr="FFFFFF">
                <a:lumMod val="50000"/>
              </a:sysClr>
            </a:solidFill>
            <a:prstDash val="solid"/>
          </a:ln>
        </c:spPr>
        <c:txPr>
          <a:bodyPr rot="0" vert="horz"/>
          <a:lstStyle/>
          <a:p>
            <a:pPr>
              <a:defRPr sz="1200"/>
            </a:pPr>
            <a:endParaRPr lang="en-US"/>
          </a:p>
        </c:txPr>
        <c:crossAx val="1932374319"/>
        <c:crosses val="autoZero"/>
        <c:crossBetween val="between"/>
        <c:majorUnit val="20"/>
      </c:valAx>
      <c:spPr>
        <a:noFill/>
        <a:ln w="12700">
          <a:noFill/>
          <a:prstDash val="solid"/>
        </a:ln>
      </c:spPr>
    </c:plotArea>
    <c:legend>
      <c:legendPos val="r"/>
      <c:layout>
        <c:manualLayout>
          <c:xMode val="edge"/>
          <c:yMode val="edge"/>
          <c:x val="0.2107333438355285"/>
          <c:y val="9.2698201327775204E-2"/>
          <c:w val="0.75820598013958929"/>
          <c:h val="0.10893289136159423"/>
        </c:manualLayout>
      </c:layout>
      <c:overlay val="0"/>
      <c:spPr>
        <a:solidFill>
          <a:srgbClr val="FFFFFF"/>
        </a:solidFill>
        <a:ln w="3175">
          <a:noFill/>
          <a:prstDash val="solid"/>
        </a:ln>
      </c:spPr>
      <c:txPr>
        <a:bodyPr/>
        <a:lstStyle/>
        <a:p>
          <a:pPr>
            <a:defRPr sz="1200"/>
          </a:pPr>
          <a:endParaRPr lang="en-US"/>
        </a:p>
      </c:txPr>
    </c:legend>
    <c:plotVisOnly val="1"/>
    <c:dispBlanksAs val="gap"/>
    <c:showDLblsOverMax val="0"/>
  </c:chart>
  <c:spPr>
    <a:solidFill>
      <a:srgbClr val="FFFFFF"/>
    </a:solidFill>
    <a:ln w="9525">
      <a:noFill/>
    </a:ln>
  </c:spPr>
  <c:txPr>
    <a:bodyPr/>
    <a:lstStyle/>
    <a:p>
      <a:pPr>
        <a:defRPr sz="11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1"/>
            </a:pPr>
            <a:r>
              <a:rPr lang="en-US" sz="1400" b="1"/>
              <a:t>Weekly 900-999 lbs Feeder Steer Basis</a:t>
            </a:r>
          </a:p>
        </c:rich>
      </c:tx>
      <c:layout>
        <c:manualLayout>
          <c:xMode val="edge"/>
          <c:yMode val="edge"/>
          <c:x val="0.2686054139463529"/>
          <c:y val="1.545516056329801E-2"/>
        </c:manualLayout>
      </c:layout>
      <c:overlay val="0"/>
    </c:title>
    <c:autoTitleDeleted val="0"/>
    <c:plotArea>
      <c:layout>
        <c:manualLayout>
          <c:layoutTarget val="inner"/>
          <c:xMode val="edge"/>
          <c:yMode val="edge"/>
          <c:x val="0.15119217519685038"/>
          <c:y val="0.18361273274173751"/>
          <c:w val="0.80359867125984252"/>
          <c:h val="0.71449822168968014"/>
        </c:manualLayout>
      </c:layout>
      <c:lineChart>
        <c:grouping val="standard"/>
        <c:varyColors val="0"/>
        <c:ser>
          <c:idx val="0"/>
          <c:order val="0"/>
          <c:tx>
            <c:v>2026 ytd</c:v>
          </c:tx>
          <c:spPr>
            <a:ln w="25400" cap="rnd" cmpd="sng">
              <a:solidFill>
                <a:schemeClr val="tx1"/>
              </a:solidFill>
              <a:round/>
            </a:ln>
            <a:effectLst/>
          </c:spPr>
          <c:marker>
            <c:symbol val="triangle"/>
            <c:size val="5"/>
            <c:spPr>
              <a:noFill/>
              <a:ln>
                <a:noFill/>
              </a:ln>
            </c:spPr>
          </c:marker>
          <c:cat>
            <c:numRef>
              <c:f>'[5]Graph_FeederSteer(500-599)Basis'!$A$60:$A$111</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'[5]Graph_FeederSteer(500-599)Basis'!$M$60:$M$111</c:f>
              <c:numCache>
                <c:formatCode>General</c:formatCode>
                <c:ptCount val="52"/>
                <c:pt idx="0">
                  <c:v>-11.178400000000011</c:v>
                </c:pt>
                <c:pt idx="1">
                  <c:v>-6.1835100000000125</c:v>
                </c:pt>
                <c:pt idx="2">
                  <c:v>-4.3170600000000263</c:v>
                </c:pt>
                <c:pt idx="3">
                  <c:v>-3.2962199999999484</c:v>
                </c:pt>
                <c:pt idx="4">
                  <c:v>-2.0012800000000084</c:v>
                </c:pt>
                <c:pt idx="5">
                  <c:v>-5.4666499999999587</c:v>
                </c:pt>
                <c:pt idx="6">
                  <c:v>-9.1605480000000057</c:v>
                </c:pt>
                <c:pt idx="7">
                  <c:v>-12.935000000000002</c:v>
                </c:pt>
                <c:pt idx="8">
                  <c:v>4.5866249999999695</c:v>
                </c:pt>
                <c:pt idx="9">
                  <c:v>2.4169019999999364</c:v>
                </c:pt>
                <c:pt idx="10">
                  <c:v>#N/A</c:v>
                </c:pt>
                <c:pt idx="11">
                  <c:v>-4.8293250000000398</c:v>
                </c:pt>
                <c:pt idx="12">
                  <c:v>-12.012450000000001</c:v>
                </c:pt>
                <c:pt idx="13">
                  <c:v>-20.758241999999996</c:v>
                </c:pt>
                <c:pt idx="14">
                  <c:v>-14.722199999999987</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0-62EF-4CBC-9518-09A24A15B6B2}"/>
            </c:ext>
          </c:extLst>
        </c:ser>
        <c:ser>
          <c:idx val="1"/>
          <c:order val="1"/>
          <c:tx>
            <c:strRef>
              <c:f>'[5]Graph_FeederSteer(500-599)Basis'!$L$59</c:f>
              <c:strCache>
                <c:ptCount val="1"/>
                <c:pt idx="0">
                  <c:v>2025</c:v>
                </c:pt>
              </c:strCache>
            </c:strRef>
          </c:tx>
          <c:spPr>
            <a:ln w="25400" cap="rnd">
              <a:solidFill>
                <a:schemeClr val="accent6">
                  <a:lumMod val="75000"/>
                </a:schemeClr>
              </a:solidFill>
              <a:round/>
            </a:ln>
            <a:effectLst/>
          </c:spPr>
          <c:marker>
            <c:symbol val="none"/>
          </c:marker>
          <c:cat>
            <c:numRef>
              <c:f>'[5]Graph_FeederSteer(500-599)Basis'!$A$60:$A$111</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'[5]Graph_FeederSteer(500-599)Basis'!$L$60:$L$111</c:f>
              <c:numCache>
                <c:formatCode>General</c:formatCode>
                <c:ptCount val="52"/>
                <c:pt idx="0">
                  <c:v>-23.656216000000086</c:v>
                </c:pt>
                <c:pt idx="1">
                  <c:v>-25.024359999999945</c:v>
                </c:pt>
                <c:pt idx="2">
                  <c:v>-11.922955000000002</c:v>
                </c:pt>
                <c:pt idx="3">
                  <c:v>-28.438953999999967</c:v>
                </c:pt>
                <c:pt idx="4">
                  <c:v>-17.857624000000044</c:v>
                </c:pt>
                <c:pt idx="5">
                  <c:v>-1.8073999999999728</c:v>
                </c:pt>
                <c:pt idx="6">
                  <c:v>-4.8253450000000271</c:v>
                </c:pt>
                <c:pt idx="7">
                  <c:v>-16.909344999999973</c:v>
                </c:pt>
                <c:pt idx="8">
                  <c:v>-28.383100000000013</c:v>
                </c:pt>
                <c:pt idx="9">
                  <c:v>-50.883399999999938</c:v>
                </c:pt>
                <c:pt idx="10">
                  <c:v>-49.21848</c:v>
                </c:pt>
                <c:pt idx="11">
                  <c:v>-42.608435999999983</c:v>
                </c:pt>
                <c:pt idx="12">
                  <c:v>-44.160872999999981</c:v>
                </c:pt>
                <c:pt idx="13">
                  <c:v>-22.432303999999988</c:v>
                </c:pt>
                <c:pt idx="14">
                  <c:v>3.9164200000000733</c:v>
                </c:pt>
                <c:pt idx="15">
                  <c:v>-5.7777400000000512</c:v>
                </c:pt>
                <c:pt idx="16">
                  <c:v>-10.246777999999949</c:v>
                </c:pt>
                <c:pt idx="17">
                  <c:v>-27.85850999999991</c:v>
                </c:pt>
                <c:pt idx="18">
                  <c:v>-24.947150000000079</c:v>
                </c:pt>
                <c:pt idx="19">
                  <c:v>-20.057680000000005</c:v>
                </c:pt>
                <c:pt idx="20">
                  <c:v>-1.7508659999999736</c:v>
                </c:pt>
                <c:pt idx="21">
                  <c:v>-6.0158129999999801</c:v>
                </c:pt>
                <c:pt idx="22">
                  <c:v>-3.5043349999999691</c:v>
                </c:pt>
                <c:pt idx="23">
                  <c:v>-9.499274000000014</c:v>
                </c:pt>
                <c:pt idx="24">
                  <c:v>-2.1677250000000186</c:v>
                </c:pt>
                <c:pt idx="25">
                  <c:v>-10.730109999999968</c:v>
                </c:pt>
                <c:pt idx="26">
                  <c:v>-5.1710000000000491</c:v>
                </c:pt>
                <c:pt idx="27">
                  <c:v>-10.174789999999973</c:v>
                </c:pt>
                <c:pt idx="28">
                  <c:v>-17.52879999999999</c:v>
                </c:pt>
                <c:pt idx="29">
                  <c:v>-15.425287999999966</c:v>
                </c:pt>
                <c:pt idx="30">
                  <c:v>-29.528395999999987</c:v>
                </c:pt>
                <c:pt idx="31">
                  <c:v>-39.379625999999973</c:v>
                </c:pt>
                <c:pt idx="32">
                  <c:v>-52.289325000000076</c:v>
                </c:pt>
                <c:pt idx="33">
                  <c:v>-42.568543999999974</c:v>
                </c:pt>
                <c:pt idx="34">
                  <c:v>-42.014071999999942</c:v>
                </c:pt>
                <c:pt idx="35">
                  <c:v>-9.146759999999972</c:v>
                </c:pt>
                <c:pt idx="36">
                  <c:v>-11.471780000000081</c:v>
                </c:pt>
                <c:pt idx="37">
                  <c:v>-22.983560000000011</c:v>
                </c:pt>
                <c:pt idx="38">
                  <c:v>-22.068700000000035</c:v>
                </c:pt>
                <c:pt idx="39">
                  <c:v>-21.876501000000019</c:v>
                </c:pt>
                <c:pt idx="40">
                  <c:v>-55.258809999999983</c:v>
                </c:pt>
                <c:pt idx="41">
                  <c:v>-36.280940000000044</c:v>
                </c:pt>
                <c:pt idx="42">
                  <c:v>-16.97774000000004</c:v>
                </c:pt>
                <c:pt idx="43">
                  <c:v>-19.069792000000007</c:v>
                </c:pt>
                <c:pt idx="44">
                  <c:v>5.6027560000000562</c:v>
                </c:pt>
                <c:pt idx="45">
                  <c:v>-2.4743850000000975</c:v>
                </c:pt>
                <c:pt idx="46">
                  <c:v>29.335583000000042</c:v>
                </c:pt>
                <c:pt idx="47">
                  <c:v>-23.245672000000013</c:v>
                </c:pt>
                <c:pt idx="48">
                  <c:v>-23.573910000000069</c:v>
                </c:pt>
                <c:pt idx="49">
                  <c:v>-14.290700000000072</c:v>
                </c:pt>
                <c:pt idx="50">
                  <c:v>-4.3879200000000083</c:v>
                </c:pt>
                <c:pt idx="51">
                  <c:v>#N/A</c:v>
                </c:pt>
              </c:numCache>
            </c:numRef>
          </c:val>
          <c:smooth val="0"/>
          <c:extLst>
            <c:ext xmlns:c16="http://schemas.microsoft.com/office/drawing/2014/chart" uri="{C3380CC4-5D6E-409C-BE32-E72D297353CC}">
              <c16:uniqueId val="{00000001-62EF-4CBC-9518-09A24A15B6B2}"/>
            </c:ext>
          </c:extLst>
        </c:ser>
        <c:ser>
          <c:idx val="2"/>
          <c:order val="2"/>
          <c:tx>
            <c:strRef>
              <c:f>'[5]Graph_FeederSteer(500-599)Basis'!$N$2</c:f>
              <c:strCache>
                <c:ptCount val="1"/>
                <c:pt idx="0">
                  <c:v>5-Year Ave (2021-25)</c:v>
                </c:pt>
              </c:strCache>
            </c:strRef>
          </c:tx>
          <c:spPr>
            <a:ln w="25400">
              <a:solidFill>
                <a:srgbClr val="00B050"/>
              </a:solidFill>
            </a:ln>
          </c:spPr>
          <c:marker>
            <c:symbol val="star"/>
            <c:size val="5"/>
            <c:spPr>
              <a:noFill/>
              <a:ln>
                <a:noFill/>
              </a:ln>
            </c:spPr>
          </c:marker>
          <c:cat>
            <c:numRef>
              <c:f>'[5]Graph_FeederSteer(500-599)Basis'!$A$60:$A$111</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'[5]Graph_FeederSteer(500-599)Basis'!$N$60:$N$111</c:f>
              <c:numCache>
                <c:formatCode>General</c:formatCode>
                <c:ptCount val="52"/>
                <c:pt idx="0">
                  <c:v>-8.6057248400000166</c:v>
                </c:pt>
                <c:pt idx="1">
                  <c:v>-8.8372041199999849</c:v>
                </c:pt>
                <c:pt idx="2">
                  <c:v>-6.1658630000000016</c:v>
                </c:pt>
                <c:pt idx="3">
                  <c:v>-11.838978919999999</c:v>
                </c:pt>
                <c:pt idx="4">
                  <c:v>-10.613659199999983</c:v>
                </c:pt>
                <c:pt idx="5">
                  <c:v>-4.613115399999975</c:v>
                </c:pt>
                <c:pt idx="6">
                  <c:v>-6.5776174000000198</c:v>
                </c:pt>
                <c:pt idx="7">
                  <c:v>-11.777048199999991</c:v>
                </c:pt>
                <c:pt idx="8">
                  <c:v>-15.014095000000003</c:v>
                </c:pt>
                <c:pt idx="9">
                  <c:v>-21.816910159999985</c:v>
                </c:pt>
                <c:pt idx="10">
                  <c:v>-18.653094599999996</c:v>
                </c:pt>
                <c:pt idx="11">
                  <c:v>-21.297794228000008</c:v>
                </c:pt>
                <c:pt idx="12">
                  <c:v>-25.219228159999989</c:v>
                </c:pt>
                <c:pt idx="13">
                  <c:v>-19.545751799999998</c:v>
                </c:pt>
                <c:pt idx="14">
                  <c:v>-12.097950199999985</c:v>
                </c:pt>
                <c:pt idx="15">
                  <c:v>-15.88870340000002</c:v>
                </c:pt>
                <c:pt idx="16">
                  <c:v>-20.685280799999976</c:v>
                </c:pt>
                <c:pt idx="17">
                  <c:v>-22.804241599999976</c:v>
                </c:pt>
                <c:pt idx="18">
                  <c:v>-20.179236200000009</c:v>
                </c:pt>
                <c:pt idx="19">
                  <c:v>-18.96862520000002</c:v>
                </c:pt>
                <c:pt idx="20">
                  <c:v>-21.486930999999998</c:v>
                </c:pt>
                <c:pt idx="21">
                  <c:v>-19.912397599999984</c:v>
                </c:pt>
                <c:pt idx="22">
                  <c:v>-16.744341600000006</c:v>
                </c:pt>
                <c:pt idx="23">
                  <c:v>-23.827356999999999</c:v>
                </c:pt>
                <c:pt idx="24">
                  <c:v>-23.525352399999985</c:v>
                </c:pt>
                <c:pt idx="25">
                  <c:v>-27.438796599999982</c:v>
                </c:pt>
                <c:pt idx="26">
                  <c:v>-27.083112800000016</c:v>
                </c:pt>
                <c:pt idx="27">
                  <c:v>-25.975984</c:v>
                </c:pt>
                <c:pt idx="28">
                  <c:v>-23.267059000000007</c:v>
                </c:pt>
                <c:pt idx="29">
                  <c:v>-23.448875199999986</c:v>
                </c:pt>
                <c:pt idx="30">
                  <c:v>-19.509471599999976</c:v>
                </c:pt>
                <c:pt idx="31">
                  <c:v>-22.850612599999984</c:v>
                </c:pt>
                <c:pt idx="32">
                  <c:v>-17.893897200000019</c:v>
                </c:pt>
                <c:pt idx="33">
                  <c:v>-22.650899399999997</c:v>
                </c:pt>
                <c:pt idx="34">
                  <c:v>-17.635237199999988</c:v>
                </c:pt>
                <c:pt idx="35">
                  <c:v>-10.376603399999999</c:v>
                </c:pt>
                <c:pt idx="36">
                  <c:v>-8.8061708000000074</c:v>
                </c:pt>
                <c:pt idx="37">
                  <c:v>-10.858867199999997</c:v>
                </c:pt>
                <c:pt idx="38">
                  <c:v>-12.865975000000002</c:v>
                </c:pt>
                <c:pt idx="39">
                  <c:v>-11.346270599999997</c:v>
                </c:pt>
                <c:pt idx="40">
                  <c:v>-20.345362599999994</c:v>
                </c:pt>
                <c:pt idx="41">
                  <c:v>-14.219456000000008</c:v>
                </c:pt>
                <c:pt idx="42">
                  <c:v>-16.230850400000001</c:v>
                </c:pt>
                <c:pt idx="43">
                  <c:v>-11.083240600000011</c:v>
                </c:pt>
                <c:pt idx="44">
                  <c:v>-7.1848015999999912</c:v>
                </c:pt>
                <c:pt idx="45">
                  <c:v>-6.3479226000000155</c:v>
                </c:pt>
                <c:pt idx="46">
                  <c:v>4.2050889399999907</c:v>
                </c:pt>
                <c:pt idx="47">
                  <c:v>-6.638015200000007</c:v>
                </c:pt>
                <c:pt idx="48">
                  <c:v>-7.0874508000000045</c:v>
                </c:pt>
                <c:pt idx="49">
                  <c:v>-5.4779540000000164</c:v>
                </c:pt>
                <c:pt idx="50">
                  <c:v>-2.5218162500000005</c:v>
                </c:pt>
                <c:pt idx="51">
                  <c:v>#N/A</c:v>
                </c:pt>
              </c:numCache>
            </c:numRef>
          </c:val>
          <c:smooth val="0"/>
          <c:extLst>
            <c:ext xmlns:c16="http://schemas.microsoft.com/office/drawing/2014/chart" uri="{C3380CC4-5D6E-409C-BE32-E72D297353CC}">
              <c16:uniqueId val="{00000002-62EF-4CBC-9518-09A24A15B6B2}"/>
            </c:ext>
          </c:extLst>
        </c:ser>
        <c:ser>
          <c:idx val="3"/>
          <c:order val="3"/>
          <c:tx>
            <c:strRef>
              <c:f>'[5]FED STEER MARGIN_graphs'!$O$2</c:f>
              <c:strCache>
                <c:ptCount val="1"/>
                <c:pt idx="0">
                  <c:v>10-Year Ave (2016-25)</c:v>
                </c:pt>
              </c:strCache>
            </c:strRef>
          </c:tx>
          <c:spPr>
            <a:ln w="25400">
              <a:solidFill>
                <a:srgbClr val="1F497D">
                  <a:lumMod val="75000"/>
                </a:srgbClr>
              </a:solidFill>
              <a:prstDash val="dash"/>
            </a:ln>
          </c:spPr>
          <c:marker>
            <c:symbol val="none"/>
          </c:marker>
          <c:cat>
            <c:numRef>
              <c:f>'[5]Graph_FeederSteer(500-599)Basis'!$A$60:$A$111</c:f>
              <c:numCache>
                <c:formatCode>General</c:formatCode>
                <c:ptCount val="52"/>
                <c:pt idx="0">
                  <c:v>46024</c:v>
                </c:pt>
                <c:pt idx="1">
                  <c:v>46031</c:v>
                </c:pt>
                <c:pt idx="2">
                  <c:v>46038</c:v>
                </c:pt>
                <c:pt idx="3">
                  <c:v>46045</c:v>
                </c:pt>
                <c:pt idx="4">
                  <c:v>46052</c:v>
                </c:pt>
                <c:pt idx="5">
                  <c:v>46059</c:v>
                </c:pt>
                <c:pt idx="6">
                  <c:v>46066</c:v>
                </c:pt>
                <c:pt idx="7">
                  <c:v>46073</c:v>
                </c:pt>
                <c:pt idx="8">
                  <c:v>46080</c:v>
                </c:pt>
                <c:pt idx="9">
                  <c:v>46087</c:v>
                </c:pt>
                <c:pt idx="10">
                  <c:v>46094</c:v>
                </c:pt>
                <c:pt idx="11">
                  <c:v>46101</c:v>
                </c:pt>
                <c:pt idx="12">
                  <c:v>46108</c:v>
                </c:pt>
                <c:pt idx="13">
                  <c:v>46115</c:v>
                </c:pt>
                <c:pt idx="14">
                  <c:v>46122</c:v>
                </c:pt>
                <c:pt idx="15">
                  <c:v>46129</c:v>
                </c:pt>
                <c:pt idx="16">
                  <c:v>46136</c:v>
                </c:pt>
                <c:pt idx="17">
                  <c:v>46143</c:v>
                </c:pt>
                <c:pt idx="18">
                  <c:v>46150</c:v>
                </c:pt>
                <c:pt idx="19">
                  <c:v>46157</c:v>
                </c:pt>
                <c:pt idx="20">
                  <c:v>46164</c:v>
                </c:pt>
                <c:pt idx="21">
                  <c:v>46171</c:v>
                </c:pt>
                <c:pt idx="22">
                  <c:v>46178</c:v>
                </c:pt>
                <c:pt idx="23">
                  <c:v>46185</c:v>
                </c:pt>
                <c:pt idx="24">
                  <c:v>46192</c:v>
                </c:pt>
                <c:pt idx="25">
                  <c:v>46199</c:v>
                </c:pt>
                <c:pt idx="26">
                  <c:v>46206</c:v>
                </c:pt>
                <c:pt idx="27">
                  <c:v>46213</c:v>
                </c:pt>
                <c:pt idx="28">
                  <c:v>46220</c:v>
                </c:pt>
                <c:pt idx="29">
                  <c:v>46227</c:v>
                </c:pt>
                <c:pt idx="30">
                  <c:v>46234</c:v>
                </c:pt>
                <c:pt idx="31">
                  <c:v>46241</c:v>
                </c:pt>
                <c:pt idx="32">
                  <c:v>46248</c:v>
                </c:pt>
                <c:pt idx="33">
                  <c:v>46255</c:v>
                </c:pt>
                <c:pt idx="34">
                  <c:v>46262</c:v>
                </c:pt>
                <c:pt idx="35">
                  <c:v>46269</c:v>
                </c:pt>
                <c:pt idx="36">
                  <c:v>46276</c:v>
                </c:pt>
                <c:pt idx="37">
                  <c:v>46283</c:v>
                </c:pt>
                <c:pt idx="38">
                  <c:v>46290</c:v>
                </c:pt>
                <c:pt idx="39">
                  <c:v>46297</c:v>
                </c:pt>
                <c:pt idx="40">
                  <c:v>46304</c:v>
                </c:pt>
                <c:pt idx="41">
                  <c:v>46311</c:v>
                </c:pt>
                <c:pt idx="42">
                  <c:v>46318</c:v>
                </c:pt>
                <c:pt idx="43">
                  <c:v>46325</c:v>
                </c:pt>
                <c:pt idx="44">
                  <c:v>46332</c:v>
                </c:pt>
                <c:pt idx="45">
                  <c:v>46339</c:v>
                </c:pt>
                <c:pt idx="46">
                  <c:v>46346</c:v>
                </c:pt>
                <c:pt idx="47">
                  <c:v>46353</c:v>
                </c:pt>
                <c:pt idx="48">
                  <c:v>46360</c:v>
                </c:pt>
                <c:pt idx="49">
                  <c:v>46367</c:v>
                </c:pt>
                <c:pt idx="50">
                  <c:v>46374</c:v>
                </c:pt>
                <c:pt idx="51">
                  <c:v>46381</c:v>
                </c:pt>
              </c:numCache>
            </c:numRef>
          </c:cat>
          <c:val>
            <c:numRef>
              <c:f>'[5]Graph_FeederSteer(500-599)Basis'!$O$60:$O$111</c:f>
              <c:numCache>
                <c:formatCode>General</c:formatCode>
                <c:ptCount val="52"/>
                <c:pt idx="0">
                  <c:v>-2.8531682750000158</c:v>
                </c:pt>
                <c:pt idx="1">
                  <c:v>-4.640558699999989</c:v>
                </c:pt>
                <c:pt idx="2">
                  <c:v>-3.3115063750000004</c:v>
                </c:pt>
                <c:pt idx="3">
                  <c:v>-7.5750035125000004</c:v>
                </c:pt>
                <c:pt idx="4">
                  <c:v>-7.0380229499999913</c:v>
                </c:pt>
                <c:pt idx="5">
                  <c:v>-1.1071568749999763</c:v>
                </c:pt>
                <c:pt idx="6">
                  <c:v>-6.0347931000000123</c:v>
                </c:pt>
                <c:pt idx="7">
                  <c:v>-10.054308041666662</c:v>
                </c:pt>
                <c:pt idx="8">
                  <c:v>-12.098445725000005</c:v>
                </c:pt>
                <c:pt idx="9">
                  <c:v>-17.083205174999993</c:v>
                </c:pt>
                <c:pt idx="10">
                  <c:v>-12.850584174999995</c:v>
                </c:pt>
                <c:pt idx="11">
                  <c:v>-20.168665192500008</c:v>
                </c:pt>
                <c:pt idx="12">
                  <c:v>-22.206652449999993</c:v>
                </c:pt>
                <c:pt idx="13">
                  <c:v>-16.140432799999992</c:v>
                </c:pt>
                <c:pt idx="14">
                  <c:v>-13.788136624999993</c:v>
                </c:pt>
                <c:pt idx="15">
                  <c:v>-16.387634125000012</c:v>
                </c:pt>
                <c:pt idx="16">
                  <c:v>-21.52461852499998</c:v>
                </c:pt>
                <c:pt idx="17">
                  <c:v>-20.062536949999991</c:v>
                </c:pt>
                <c:pt idx="18">
                  <c:v>-21.521414500000006</c:v>
                </c:pt>
                <c:pt idx="19">
                  <c:v>-17.147297300000012</c:v>
                </c:pt>
                <c:pt idx="20">
                  <c:v>-17.903062525000006</c:v>
                </c:pt>
                <c:pt idx="21">
                  <c:v>-16.539609718749997</c:v>
                </c:pt>
                <c:pt idx="22">
                  <c:v>-14.619302974999993</c:v>
                </c:pt>
                <c:pt idx="23">
                  <c:v>-19.056137249999999</c:v>
                </c:pt>
                <c:pt idx="24">
                  <c:v>-19.964488599999985</c:v>
                </c:pt>
                <c:pt idx="25">
                  <c:v>-24.588685099999992</c:v>
                </c:pt>
                <c:pt idx="26">
                  <c:v>-26.811516057142871</c:v>
                </c:pt>
                <c:pt idx="27">
                  <c:v>-23.239780574999997</c:v>
                </c:pt>
                <c:pt idx="28">
                  <c:v>-21.439715700000008</c:v>
                </c:pt>
                <c:pt idx="29">
                  <c:v>-20.096934749999992</c:v>
                </c:pt>
                <c:pt idx="30">
                  <c:v>-15.80487004999998</c:v>
                </c:pt>
                <c:pt idx="31">
                  <c:v>-16.330720749999987</c:v>
                </c:pt>
                <c:pt idx="32">
                  <c:v>-12.293948900000004</c:v>
                </c:pt>
                <c:pt idx="33">
                  <c:v>-13.788775325</c:v>
                </c:pt>
                <c:pt idx="34">
                  <c:v>-9.5157276499999952</c:v>
                </c:pt>
                <c:pt idx="35">
                  <c:v>-6.4233709062500033</c:v>
                </c:pt>
                <c:pt idx="36">
                  <c:v>-6.3589177999999897</c:v>
                </c:pt>
                <c:pt idx="37">
                  <c:v>-7.8350250000000017</c:v>
                </c:pt>
                <c:pt idx="38">
                  <c:v>-9.493100075000001</c:v>
                </c:pt>
                <c:pt idx="39">
                  <c:v>-6.3582509250000001</c:v>
                </c:pt>
                <c:pt idx="40">
                  <c:v>-10.748551975000002</c:v>
                </c:pt>
                <c:pt idx="41">
                  <c:v>-5.9418783500000103</c:v>
                </c:pt>
                <c:pt idx="42">
                  <c:v>-8.9088774500000092</c:v>
                </c:pt>
                <c:pt idx="43">
                  <c:v>-8.6215086500000133</c:v>
                </c:pt>
                <c:pt idx="44">
                  <c:v>-5.0884158499999899</c:v>
                </c:pt>
                <c:pt idx="45">
                  <c:v>-6.7938523500000159</c:v>
                </c:pt>
                <c:pt idx="46">
                  <c:v>4.6972273999999956</c:v>
                </c:pt>
                <c:pt idx="47">
                  <c:v>-4.8836155750000003</c:v>
                </c:pt>
                <c:pt idx="48">
                  <c:v>-4.2089803750000101</c:v>
                </c:pt>
                <c:pt idx="49">
                  <c:v>-4.9838502000000133</c:v>
                </c:pt>
                <c:pt idx="50">
                  <c:v>-4.0075598571428657</c:v>
                </c:pt>
                <c:pt idx="51">
                  <c:v>#N/A</c:v>
                </c:pt>
              </c:numCache>
            </c:numRef>
          </c:val>
          <c:smooth val="0"/>
          <c:extLst>
            <c:ext xmlns:c16="http://schemas.microsoft.com/office/drawing/2014/chart" uri="{C3380CC4-5D6E-409C-BE32-E72D297353CC}">
              <c16:uniqueId val="{00000003-62EF-4CBC-9518-09A24A15B6B2}"/>
            </c:ext>
          </c:extLst>
        </c:ser>
        <c:dLbls>
          <c:showLegendKey val="0"/>
          <c:showVal val="0"/>
          <c:showCatName val="0"/>
          <c:showSerName val="0"/>
          <c:showPercent val="0"/>
          <c:showBubbleSize val="0"/>
        </c:dLbls>
        <c:marker val="1"/>
        <c:smooth val="0"/>
        <c:axId val="667346488"/>
        <c:axId val="1"/>
      </c:lineChart>
      <c:catAx>
        <c:axId val="667346488"/>
        <c:scaling>
          <c:orientation val="minMax"/>
        </c:scaling>
        <c:delete val="0"/>
        <c:axPos val="b"/>
        <c:numFmt formatCode="mm/yyyy" sourceLinked="0"/>
        <c:majorTickMark val="out"/>
        <c:minorTickMark val="none"/>
        <c:tickLblPos val="low"/>
        <c:spPr>
          <a:noFill/>
          <a:ln w="9525" cap="flat" cmpd="sng" algn="ctr">
            <a:solidFill>
              <a:schemeClr val="bg1">
                <a:lumMod val="50000"/>
              </a:schemeClr>
            </a:solidFill>
            <a:round/>
          </a:ln>
          <a:effectLst/>
        </c:spPr>
        <c:txPr>
          <a:bodyPr rot="0" vert="horz"/>
          <a:lstStyle/>
          <a:p>
            <a:pPr>
              <a:defRPr sz="1200"/>
            </a:pPr>
            <a:endParaRPr lang="en-US"/>
          </a:p>
        </c:txPr>
        <c:crossAx val="1"/>
        <c:crosses val="autoZero"/>
        <c:auto val="1"/>
        <c:lblAlgn val="ctr"/>
        <c:lblOffset val="100"/>
        <c:tickLblSkip val="2"/>
        <c:noMultiLvlLbl val="1"/>
      </c:catAx>
      <c:valAx>
        <c:axId val="1"/>
        <c:scaling>
          <c:orientation val="minMax"/>
          <c:max val="25"/>
          <c:min val="-70"/>
        </c:scaling>
        <c:delete val="0"/>
        <c:axPos val="l"/>
        <c:majorGridlines>
          <c:spPr>
            <a:ln w="9525" cap="flat" cmpd="sng" algn="ctr">
              <a:solidFill>
                <a:schemeClr val="tx1">
                  <a:lumMod val="15000"/>
                  <a:lumOff val="85000"/>
                </a:schemeClr>
              </a:solidFill>
              <a:round/>
            </a:ln>
            <a:effectLst/>
          </c:spPr>
        </c:majorGridlines>
        <c:title>
          <c:tx>
            <c:rich>
              <a:bodyPr/>
              <a:lstStyle/>
              <a:p>
                <a:pPr>
                  <a:defRPr sz="1200"/>
                </a:pPr>
                <a:r>
                  <a:rPr lang="en-CA" sz="1200"/>
                  <a:t>$/cwt </a:t>
                </a:r>
              </a:p>
            </c:rich>
          </c:tx>
          <c:layout>
            <c:manualLayout>
              <c:xMode val="edge"/>
              <c:yMode val="edge"/>
              <c:x val="2.1723710047429616E-2"/>
              <c:y val="0.45607447735599754"/>
            </c:manualLayout>
          </c:layout>
          <c:overlay val="0"/>
        </c:title>
        <c:numFmt formatCode="General" sourceLinked="1"/>
        <c:majorTickMark val="none"/>
        <c:minorTickMark val="none"/>
        <c:tickLblPos val="nextTo"/>
        <c:spPr>
          <a:solidFill>
            <a:schemeClr val="bg1"/>
          </a:solidFill>
          <a:ln w="9525">
            <a:solidFill>
              <a:schemeClr val="bg1">
                <a:lumMod val="50000"/>
              </a:schemeClr>
            </a:solidFill>
          </a:ln>
        </c:spPr>
        <c:txPr>
          <a:bodyPr rot="0" vert="horz"/>
          <a:lstStyle/>
          <a:p>
            <a:pPr>
              <a:defRPr sz="1200"/>
            </a:pPr>
            <a:endParaRPr lang="en-US"/>
          </a:p>
        </c:txPr>
        <c:crossAx val="667346488"/>
        <c:crosses val="autoZero"/>
        <c:crossBetween val="between"/>
        <c:majorUnit val="10"/>
      </c:valAx>
      <c:spPr>
        <a:noFill/>
        <a:ln w="12700">
          <a:noFill/>
        </a:ln>
        <a:effectLst>
          <a:outerShdw blurRad="50800" dist="50800" dir="5400000" algn="ctr" rotWithShape="0">
            <a:schemeClr val="bg1"/>
          </a:outerShdw>
        </a:effectLst>
      </c:spPr>
    </c:plotArea>
    <c:legend>
      <c:legendPos val="r"/>
      <c:legendEntry>
        <c:idx val="2"/>
        <c:txPr>
          <a:bodyPr/>
          <a:lstStyle/>
          <a:p>
            <a:pPr>
              <a:defRPr sz="1200"/>
            </a:pPr>
            <a:endParaRPr lang="en-US"/>
          </a:p>
        </c:txPr>
      </c:legendEntry>
      <c:layout>
        <c:manualLayout>
          <c:xMode val="edge"/>
          <c:yMode val="edge"/>
          <c:x val="0.18016595581802275"/>
          <c:y val="9.0262562288409592E-2"/>
          <c:w val="0.81589076646318082"/>
          <c:h val="9.892378908702458E-2"/>
        </c:manualLayout>
      </c:layout>
      <c:overlay val="0"/>
      <c:spPr>
        <a:noFill/>
        <a:ln w="9525">
          <a:noFill/>
        </a:ln>
      </c:spPr>
      <c:txPr>
        <a:bodyPr/>
        <a:lstStyle/>
        <a:p>
          <a:pPr>
            <a:defRPr sz="1200"/>
          </a:pPr>
          <a:endParaRPr lang="en-US"/>
        </a:p>
      </c:txPr>
    </c:legend>
    <c:plotVisOnly val="1"/>
    <c:dispBlanksAs val="gap"/>
    <c:showDLblsOverMax val="0"/>
  </c:chart>
  <c:spPr>
    <a:solidFill>
      <a:sysClr val="window" lastClr="FFFFFF"/>
    </a:solidFill>
    <a:ln w="9525" cap="flat" cmpd="sng" algn="ctr">
      <a:noFill/>
      <a:round/>
    </a:ln>
    <a:effectLst/>
  </c:spPr>
  <c:txPr>
    <a:bodyPr/>
    <a:lstStyle/>
    <a:p>
      <a:pPr>
        <a:defRPr sz="14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400" b="1"/>
              <a:t>Fed Steer Price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147315962951772"/>
          <c:y val="7.9461599366587504E-2"/>
          <c:w val="0.79405156579389991"/>
          <c:h val="0.78894254331952585"/>
        </c:manualLayout>
      </c:layout>
      <c:lineChart>
        <c:grouping val="standard"/>
        <c:varyColors val="0"/>
        <c:ser>
          <c:idx val="0"/>
          <c:order val="0"/>
          <c:spPr>
            <a:ln w="19050" cap="rnd">
              <a:solidFill>
                <a:schemeClr val="accent1"/>
              </a:solidFill>
              <a:round/>
            </a:ln>
            <a:effectLst/>
          </c:spPr>
          <c:marker>
            <c:symbol val="none"/>
          </c:marker>
          <c:cat>
            <c:numRef>
              <c:f>'[5]Market Price'!$A$3:$A$1410</c:f>
              <c:numCache>
                <c:formatCode>General</c:formatCode>
                <c:ptCount val="1408"/>
                <c:pt idx="0">
                  <c:v>1999</c:v>
                </c:pt>
                <c:pt idx="1">
                  <c:v>1999</c:v>
                </c:pt>
                <c:pt idx="2">
                  <c:v>1999</c:v>
                </c:pt>
                <c:pt idx="3">
                  <c:v>1999</c:v>
                </c:pt>
                <c:pt idx="4">
                  <c:v>1999</c:v>
                </c:pt>
                <c:pt idx="5">
                  <c:v>1999</c:v>
                </c:pt>
                <c:pt idx="6">
                  <c:v>1999</c:v>
                </c:pt>
                <c:pt idx="7">
                  <c:v>1999</c:v>
                </c:pt>
                <c:pt idx="8">
                  <c:v>1999</c:v>
                </c:pt>
                <c:pt idx="9">
                  <c:v>1999</c:v>
                </c:pt>
                <c:pt idx="10">
                  <c:v>1999</c:v>
                </c:pt>
                <c:pt idx="11">
                  <c:v>1999</c:v>
                </c:pt>
                <c:pt idx="12">
                  <c:v>1999</c:v>
                </c:pt>
                <c:pt idx="13">
                  <c:v>1999</c:v>
                </c:pt>
                <c:pt idx="14">
                  <c:v>1999</c:v>
                </c:pt>
                <c:pt idx="15">
                  <c:v>1999</c:v>
                </c:pt>
                <c:pt idx="16">
                  <c:v>1999</c:v>
                </c:pt>
                <c:pt idx="17">
                  <c:v>1999</c:v>
                </c:pt>
                <c:pt idx="18">
                  <c:v>1999</c:v>
                </c:pt>
                <c:pt idx="19">
                  <c:v>1999</c:v>
                </c:pt>
                <c:pt idx="20">
                  <c:v>1999</c:v>
                </c:pt>
                <c:pt idx="21">
                  <c:v>1999</c:v>
                </c:pt>
                <c:pt idx="22">
                  <c:v>1999</c:v>
                </c:pt>
                <c:pt idx="23">
                  <c:v>1999</c:v>
                </c:pt>
                <c:pt idx="24">
                  <c:v>1999</c:v>
                </c:pt>
                <c:pt idx="25">
                  <c:v>1999</c:v>
                </c:pt>
                <c:pt idx="26">
                  <c:v>1999</c:v>
                </c:pt>
                <c:pt idx="27">
                  <c:v>1999</c:v>
                </c:pt>
                <c:pt idx="28">
                  <c:v>1999</c:v>
                </c:pt>
                <c:pt idx="29">
                  <c:v>1999</c:v>
                </c:pt>
                <c:pt idx="30">
                  <c:v>1999</c:v>
                </c:pt>
                <c:pt idx="31">
                  <c:v>1999</c:v>
                </c:pt>
                <c:pt idx="32">
                  <c:v>1999</c:v>
                </c:pt>
                <c:pt idx="33">
                  <c:v>1999</c:v>
                </c:pt>
                <c:pt idx="34">
                  <c:v>1999</c:v>
                </c:pt>
                <c:pt idx="35">
                  <c:v>1999</c:v>
                </c:pt>
                <c:pt idx="36">
                  <c:v>1999</c:v>
                </c:pt>
                <c:pt idx="37">
                  <c:v>1999</c:v>
                </c:pt>
                <c:pt idx="38">
                  <c:v>1999</c:v>
                </c:pt>
                <c:pt idx="39">
                  <c:v>1999</c:v>
                </c:pt>
                <c:pt idx="40">
                  <c:v>1999</c:v>
                </c:pt>
                <c:pt idx="41">
                  <c:v>1999</c:v>
                </c:pt>
                <c:pt idx="42">
                  <c:v>1999</c:v>
                </c:pt>
                <c:pt idx="43">
                  <c:v>1999</c:v>
                </c:pt>
                <c:pt idx="44">
                  <c:v>1999</c:v>
                </c:pt>
                <c:pt idx="45">
                  <c:v>1999</c:v>
                </c:pt>
                <c:pt idx="46">
                  <c:v>1999</c:v>
                </c:pt>
                <c:pt idx="47">
                  <c:v>1999</c:v>
                </c:pt>
                <c:pt idx="48">
                  <c:v>1999</c:v>
                </c:pt>
                <c:pt idx="49">
                  <c:v>1999</c:v>
                </c:pt>
                <c:pt idx="50">
                  <c:v>1999</c:v>
                </c:pt>
                <c:pt idx="51">
                  <c:v>1999</c:v>
                </c:pt>
                <c:pt idx="52">
                  <c:v>2000</c:v>
                </c:pt>
                <c:pt idx="53">
                  <c:v>2000</c:v>
                </c:pt>
                <c:pt idx="54">
                  <c:v>2000</c:v>
                </c:pt>
                <c:pt idx="55">
                  <c:v>2000</c:v>
                </c:pt>
                <c:pt idx="56">
                  <c:v>2000</c:v>
                </c:pt>
                <c:pt idx="57">
                  <c:v>2000</c:v>
                </c:pt>
                <c:pt idx="58">
                  <c:v>2000</c:v>
                </c:pt>
                <c:pt idx="59">
                  <c:v>2000</c:v>
                </c:pt>
                <c:pt idx="60">
                  <c:v>2000</c:v>
                </c:pt>
                <c:pt idx="61">
                  <c:v>2000</c:v>
                </c:pt>
                <c:pt idx="62">
                  <c:v>2000</c:v>
                </c:pt>
                <c:pt idx="63">
                  <c:v>2000</c:v>
                </c:pt>
                <c:pt idx="64">
                  <c:v>2000</c:v>
                </c:pt>
                <c:pt idx="65">
                  <c:v>2000</c:v>
                </c:pt>
                <c:pt idx="66">
                  <c:v>2000</c:v>
                </c:pt>
                <c:pt idx="67">
                  <c:v>2000</c:v>
                </c:pt>
                <c:pt idx="68">
                  <c:v>2000</c:v>
                </c:pt>
                <c:pt idx="69">
                  <c:v>2000</c:v>
                </c:pt>
                <c:pt idx="70">
                  <c:v>2000</c:v>
                </c:pt>
                <c:pt idx="71">
                  <c:v>2000</c:v>
                </c:pt>
                <c:pt idx="72">
                  <c:v>2000</c:v>
                </c:pt>
                <c:pt idx="73">
                  <c:v>2000</c:v>
                </c:pt>
                <c:pt idx="74">
                  <c:v>2000</c:v>
                </c:pt>
                <c:pt idx="75">
                  <c:v>2000</c:v>
                </c:pt>
                <c:pt idx="76">
                  <c:v>2000</c:v>
                </c:pt>
                <c:pt idx="77">
                  <c:v>2000</c:v>
                </c:pt>
                <c:pt idx="78">
                  <c:v>2000</c:v>
                </c:pt>
                <c:pt idx="79">
                  <c:v>2000</c:v>
                </c:pt>
                <c:pt idx="80">
                  <c:v>2000</c:v>
                </c:pt>
                <c:pt idx="81">
                  <c:v>2000</c:v>
                </c:pt>
                <c:pt idx="82">
                  <c:v>2000</c:v>
                </c:pt>
                <c:pt idx="83">
                  <c:v>2000</c:v>
                </c:pt>
                <c:pt idx="84">
                  <c:v>2000</c:v>
                </c:pt>
                <c:pt idx="85">
                  <c:v>2000</c:v>
                </c:pt>
                <c:pt idx="86">
                  <c:v>2000</c:v>
                </c:pt>
                <c:pt idx="87">
                  <c:v>2000</c:v>
                </c:pt>
                <c:pt idx="88">
                  <c:v>2000</c:v>
                </c:pt>
                <c:pt idx="89">
                  <c:v>2000</c:v>
                </c:pt>
                <c:pt idx="90">
                  <c:v>2000</c:v>
                </c:pt>
                <c:pt idx="91">
                  <c:v>2000</c:v>
                </c:pt>
                <c:pt idx="92">
                  <c:v>2000</c:v>
                </c:pt>
                <c:pt idx="93">
                  <c:v>2000</c:v>
                </c:pt>
                <c:pt idx="94">
                  <c:v>2000</c:v>
                </c:pt>
                <c:pt idx="95">
                  <c:v>2000</c:v>
                </c:pt>
                <c:pt idx="96">
                  <c:v>2000</c:v>
                </c:pt>
                <c:pt idx="97">
                  <c:v>2000</c:v>
                </c:pt>
                <c:pt idx="98">
                  <c:v>2000</c:v>
                </c:pt>
                <c:pt idx="99">
                  <c:v>2000</c:v>
                </c:pt>
                <c:pt idx="100">
                  <c:v>2000</c:v>
                </c:pt>
                <c:pt idx="101">
                  <c:v>2000</c:v>
                </c:pt>
                <c:pt idx="102">
                  <c:v>2000</c:v>
                </c:pt>
                <c:pt idx="103">
                  <c:v>2000</c:v>
                </c:pt>
                <c:pt idx="104">
                  <c:v>2001</c:v>
                </c:pt>
                <c:pt idx="105">
                  <c:v>2001</c:v>
                </c:pt>
                <c:pt idx="106">
                  <c:v>2001</c:v>
                </c:pt>
                <c:pt idx="107">
                  <c:v>2001</c:v>
                </c:pt>
                <c:pt idx="108">
                  <c:v>2001</c:v>
                </c:pt>
                <c:pt idx="109">
                  <c:v>2001</c:v>
                </c:pt>
                <c:pt idx="110">
                  <c:v>2001</c:v>
                </c:pt>
                <c:pt idx="111">
                  <c:v>2001</c:v>
                </c:pt>
                <c:pt idx="112">
                  <c:v>2001</c:v>
                </c:pt>
                <c:pt idx="113">
                  <c:v>2001</c:v>
                </c:pt>
                <c:pt idx="114">
                  <c:v>2001</c:v>
                </c:pt>
                <c:pt idx="115">
                  <c:v>2001</c:v>
                </c:pt>
                <c:pt idx="116">
                  <c:v>2001</c:v>
                </c:pt>
                <c:pt idx="117">
                  <c:v>2001</c:v>
                </c:pt>
                <c:pt idx="118">
                  <c:v>2001</c:v>
                </c:pt>
                <c:pt idx="119">
                  <c:v>2001</c:v>
                </c:pt>
                <c:pt idx="120">
                  <c:v>2001</c:v>
                </c:pt>
                <c:pt idx="121">
                  <c:v>2001</c:v>
                </c:pt>
                <c:pt idx="122">
                  <c:v>2001</c:v>
                </c:pt>
                <c:pt idx="123">
                  <c:v>2001</c:v>
                </c:pt>
                <c:pt idx="124">
                  <c:v>2001</c:v>
                </c:pt>
                <c:pt idx="125">
                  <c:v>2001</c:v>
                </c:pt>
                <c:pt idx="126">
                  <c:v>2001</c:v>
                </c:pt>
                <c:pt idx="127">
                  <c:v>2001</c:v>
                </c:pt>
                <c:pt idx="128">
                  <c:v>2001</c:v>
                </c:pt>
                <c:pt idx="129">
                  <c:v>2001</c:v>
                </c:pt>
                <c:pt idx="130">
                  <c:v>2001</c:v>
                </c:pt>
                <c:pt idx="131">
                  <c:v>2001</c:v>
                </c:pt>
                <c:pt idx="132">
                  <c:v>2001</c:v>
                </c:pt>
                <c:pt idx="133">
                  <c:v>2001</c:v>
                </c:pt>
                <c:pt idx="134">
                  <c:v>2001</c:v>
                </c:pt>
                <c:pt idx="135">
                  <c:v>2001</c:v>
                </c:pt>
                <c:pt idx="136">
                  <c:v>2001</c:v>
                </c:pt>
                <c:pt idx="137">
                  <c:v>2001</c:v>
                </c:pt>
                <c:pt idx="138">
                  <c:v>2001</c:v>
                </c:pt>
                <c:pt idx="139">
                  <c:v>2001</c:v>
                </c:pt>
                <c:pt idx="140">
                  <c:v>2001</c:v>
                </c:pt>
                <c:pt idx="141">
                  <c:v>2001</c:v>
                </c:pt>
                <c:pt idx="142">
                  <c:v>2001</c:v>
                </c:pt>
                <c:pt idx="143">
                  <c:v>2001</c:v>
                </c:pt>
                <c:pt idx="144">
                  <c:v>2001</c:v>
                </c:pt>
                <c:pt idx="145">
                  <c:v>2001</c:v>
                </c:pt>
                <c:pt idx="146">
                  <c:v>2001</c:v>
                </c:pt>
                <c:pt idx="147">
                  <c:v>2001</c:v>
                </c:pt>
                <c:pt idx="148">
                  <c:v>2001</c:v>
                </c:pt>
                <c:pt idx="149">
                  <c:v>2001</c:v>
                </c:pt>
                <c:pt idx="150">
                  <c:v>2001</c:v>
                </c:pt>
                <c:pt idx="151">
                  <c:v>2001</c:v>
                </c:pt>
                <c:pt idx="152">
                  <c:v>2001</c:v>
                </c:pt>
                <c:pt idx="153">
                  <c:v>2001</c:v>
                </c:pt>
                <c:pt idx="154">
                  <c:v>2001</c:v>
                </c:pt>
                <c:pt idx="155">
                  <c:v>2001</c:v>
                </c:pt>
                <c:pt idx="156">
                  <c:v>2002</c:v>
                </c:pt>
                <c:pt idx="157">
                  <c:v>2002</c:v>
                </c:pt>
                <c:pt idx="158">
                  <c:v>2002</c:v>
                </c:pt>
                <c:pt idx="159">
                  <c:v>2002</c:v>
                </c:pt>
                <c:pt idx="160">
                  <c:v>2002</c:v>
                </c:pt>
                <c:pt idx="161">
                  <c:v>2002</c:v>
                </c:pt>
                <c:pt idx="162">
                  <c:v>2002</c:v>
                </c:pt>
                <c:pt idx="163">
                  <c:v>2002</c:v>
                </c:pt>
                <c:pt idx="164">
                  <c:v>2002</c:v>
                </c:pt>
                <c:pt idx="165">
                  <c:v>2002</c:v>
                </c:pt>
                <c:pt idx="166">
                  <c:v>2002</c:v>
                </c:pt>
                <c:pt idx="167">
                  <c:v>2002</c:v>
                </c:pt>
                <c:pt idx="168">
                  <c:v>2002</c:v>
                </c:pt>
                <c:pt idx="169">
                  <c:v>2002</c:v>
                </c:pt>
                <c:pt idx="170">
                  <c:v>2002</c:v>
                </c:pt>
                <c:pt idx="171">
                  <c:v>2002</c:v>
                </c:pt>
                <c:pt idx="172">
                  <c:v>2002</c:v>
                </c:pt>
                <c:pt idx="173">
                  <c:v>2002</c:v>
                </c:pt>
                <c:pt idx="174">
                  <c:v>2002</c:v>
                </c:pt>
                <c:pt idx="175">
                  <c:v>2002</c:v>
                </c:pt>
                <c:pt idx="176">
                  <c:v>2002</c:v>
                </c:pt>
                <c:pt idx="177">
                  <c:v>2002</c:v>
                </c:pt>
                <c:pt idx="178">
                  <c:v>2002</c:v>
                </c:pt>
                <c:pt idx="179">
                  <c:v>2002</c:v>
                </c:pt>
                <c:pt idx="180">
                  <c:v>2002</c:v>
                </c:pt>
                <c:pt idx="181">
                  <c:v>2002</c:v>
                </c:pt>
                <c:pt idx="182">
                  <c:v>2002</c:v>
                </c:pt>
                <c:pt idx="183">
                  <c:v>2002</c:v>
                </c:pt>
                <c:pt idx="184">
                  <c:v>2002</c:v>
                </c:pt>
                <c:pt idx="185">
                  <c:v>2002</c:v>
                </c:pt>
                <c:pt idx="186">
                  <c:v>2002</c:v>
                </c:pt>
                <c:pt idx="187">
                  <c:v>2002</c:v>
                </c:pt>
                <c:pt idx="188">
                  <c:v>2002</c:v>
                </c:pt>
                <c:pt idx="189">
                  <c:v>2002</c:v>
                </c:pt>
                <c:pt idx="190">
                  <c:v>2002</c:v>
                </c:pt>
                <c:pt idx="191">
                  <c:v>2002</c:v>
                </c:pt>
                <c:pt idx="192">
                  <c:v>2002</c:v>
                </c:pt>
                <c:pt idx="193">
                  <c:v>2002</c:v>
                </c:pt>
                <c:pt idx="194">
                  <c:v>2002</c:v>
                </c:pt>
                <c:pt idx="195">
                  <c:v>2002</c:v>
                </c:pt>
                <c:pt idx="196">
                  <c:v>2002</c:v>
                </c:pt>
                <c:pt idx="197">
                  <c:v>2002</c:v>
                </c:pt>
                <c:pt idx="198">
                  <c:v>2002</c:v>
                </c:pt>
                <c:pt idx="199">
                  <c:v>2002</c:v>
                </c:pt>
                <c:pt idx="200">
                  <c:v>2002</c:v>
                </c:pt>
                <c:pt idx="201">
                  <c:v>2002</c:v>
                </c:pt>
                <c:pt idx="202">
                  <c:v>2002</c:v>
                </c:pt>
                <c:pt idx="203">
                  <c:v>2002</c:v>
                </c:pt>
                <c:pt idx="204">
                  <c:v>2002</c:v>
                </c:pt>
                <c:pt idx="205">
                  <c:v>2002</c:v>
                </c:pt>
                <c:pt idx="206">
                  <c:v>2002</c:v>
                </c:pt>
                <c:pt idx="207">
                  <c:v>2002</c:v>
                </c:pt>
                <c:pt idx="208">
                  <c:v>2003</c:v>
                </c:pt>
                <c:pt idx="209">
                  <c:v>2003</c:v>
                </c:pt>
                <c:pt idx="210">
                  <c:v>2003</c:v>
                </c:pt>
                <c:pt idx="211">
                  <c:v>2003</c:v>
                </c:pt>
                <c:pt idx="212">
                  <c:v>2003</c:v>
                </c:pt>
                <c:pt idx="213">
                  <c:v>2003</c:v>
                </c:pt>
                <c:pt idx="214">
                  <c:v>2003</c:v>
                </c:pt>
                <c:pt idx="215">
                  <c:v>2003</c:v>
                </c:pt>
                <c:pt idx="216">
                  <c:v>2003</c:v>
                </c:pt>
                <c:pt idx="217">
                  <c:v>2003</c:v>
                </c:pt>
                <c:pt idx="218">
                  <c:v>2003</c:v>
                </c:pt>
                <c:pt idx="219">
                  <c:v>2003</c:v>
                </c:pt>
                <c:pt idx="220">
                  <c:v>2003</c:v>
                </c:pt>
                <c:pt idx="221">
                  <c:v>2003</c:v>
                </c:pt>
                <c:pt idx="222">
                  <c:v>2003</c:v>
                </c:pt>
                <c:pt idx="223">
                  <c:v>2003</c:v>
                </c:pt>
                <c:pt idx="224">
                  <c:v>2003</c:v>
                </c:pt>
                <c:pt idx="225">
                  <c:v>2003</c:v>
                </c:pt>
                <c:pt idx="226">
                  <c:v>2003</c:v>
                </c:pt>
                <c:pt idx="227">
                  <c:v>2003</c:v>
                </c:pt>
                <c:pt idx="228">
                  <c:v>2003</c:v>
                </c:pt>
                <c:pt idx="229">
                  <c:v>2003</c:v>
                </c:pt>
                <c:pt idx="230">
                  <c:v>2003</c:v>
                </c:pt>
                <c:pt idx="231">
                  <c:v>2003</c:v>
                </c:pt>
                <c:pt idx="232">
                  <c:v>2003</c:v>
                </c:pt>
                <c:pt idx="233">
                  <c:v>2003</c:v>
                </c:pt>
                <c:pt idx="234">
                  <c:v>2003</c:v>
                </c:pt>
                <c:pt idx="235">
                  <c:v>2003</c:v>
                </c:pt>
                <c:pt idx="236">
                  <c:v>2003</c:v>
                </c:pt>
                <c:pt idx="237">
                  <c:v>2003</c:v>
                </c:pt>
                <c:pt idx="238">
                  <c:v>2003</c:v>
                </c:pt>
                <c:pt idx="239">
                  <c:v>2003</c:v>
                </c:pt>
                <c:pt idx="240">
                  <c:v>2003</c:v>
                </c:pt>
                <c:pt idx="241">
                  <c:v>2003</c:v>
                </c:pt>
                <c:pt idx="242">
                  <c:v>2003</c:v>
                </c:pt>
                <c:pt idx="243">
                  <c:v>2003</c:v>
                </c:pt>
                <c:pt idx="244">
                  <c:v>2003</c:v>
                </c:pt>
                <c:pt idx="245">
                  <c:v>2003</c:v>
                </c:pt>
                <c:pt idx="246">
                  <c:v>2003</c:v>
                </c:pt>
                <c:pt idx="247">
                  <c:v>2003</c:v>
                </c:pt>
                <c:pt idx="248">
                  <c:v>2003</c:v>
                </c:pt>
                <c:pt idx="249">
                  <c:v>2003</c:v>
                </c:pt>
                <c:pt idx="250">
                  <c:v>2003</c:v>
                </c:pt>
                <c:pt idx="251">
                  <c:v>2003</c:v>
                </c:pt>
                <c:pt idx="252">
                  <c:v>2003</c:v>
                </c:pt>
                <c:pt idx="253">
                  <c:v>2003</c:v>
                </c:pt>
                <c:pt idx="254">
                  <c:v>2003</c:v>
                </c:pt>
                <c:pt idx="255">
                  <c:v>2003</c:v>
                </c:pt>
                <c:pt idx="256">
                  <c:v>2003</c:v>
                </c:pt>
                <c:pt idx="257">
                  <c:v>2003</c:v>
                </c:pt>
                <c:pt idx="258">
                  <c:v>2003</c:v>
                </c:pt>
                <c:pt idx="259">
                  <c:v>2003</c:v>
                </c:pt>
                <c:pt idx="260">
                  <c:v>2004</c:v>
                </c:pt>
                <c:pt idx="261">
                  <c:v>2004</c:v>
                </c:pt>
                <c:pt idx="262">
                  <c:v>2004</c:v>
                </c:pt>
                <c:pt idx="263">
                  <c:v>2004</c:v>
                </c:pt>
                <c:pt idx="264">
                  <c:v>2004</c:v>
                </c:pt>
                <c:pt idx="265">
                  <c:v>2004</c:v>
                </c:pt>
                <c:pt idx="266">
                  <c:v>2004</c:v>
                </c:pt>
                <c:pt idx="267">
                  <c:v>2004</c:v>
                </c:pt>
                <c:pt idx="268">
                  <c:v>2004</c:v>
                </c:pt>
                <c:pt idx="269">
                  <c:v>2004</c:v>
                </c:pt>
                <c:pt idx="270">
                  <c:v>2004</c:v>
                </c:pt>
                <c:pt idx="271">
                  <c:v>2004</c:v>
                </c:pt>
                <c:pt idx="272">
                  <c:v>2004</c:v>
                </c:pt>
                <c:pt idx="273">
                  <c:v>2004</c:v>
                </c:pt>
                <c:pt idx="274">
                  <c:v>2004</c:v>
                </c:pt>
                <c:pt idx="275">
                  <c:v>2004</c:v>
                </c:pt>
                <c:pt idx="276">
                  <c:v>2004</c:v>
                </c:pt>
                <c:pt idx="277">
                  <c:v>2004</c:v>
                </c:pt>
                <c:pt idx="278">
                  <c:v>2004</c:v>
                </c:pt>
                <c:pt idx="279">
                  <c:v>2004</c:v>
                </c:pt>
                <c:pt idx="280">
                  <c:v>2004</c:v>
                </c:pt>
                <c:pt idx="281">
                  <c:v>2004</c:v>
                </c:pt>
                <c:pt idx="282">
                  <c:v>2004</c:v>
                </c:pt>
                <c:pt idx="283">
                  <c:v>2004</c:v>
                </c:pt>
                <c:pt idx="284">
                  <c:v>2004</c:v>
                </c:pt>
                <c:pt idx="285">
                  <c:v>2004</c:v>
                </c:pt>
                <c:pt idx="286">
                  <c:v>2004</c:v>
                </c:pt>
                <c:pt idx="287">
                  <c:v>2004</c:v>
                </c:pt>
                <c:pt idx="288">
                  <c:v>2004</c:v>
                </c:pt>
                <c:pt idx="289">
                  <c:v>2004</c:v>
                </c:pt>
                <c:pt idx="290">
                  <c:v>2004</c:v>
                </c:pt>
                <c:pt idx="291">
                  <c:v>2004</c:v>
                </c:pt>
                <c:pt idx="292">
                  <c:v>2004</c:v>
                </c:pt>
                <c:pt idx="293">
                  <c:v>2004</c:v>
                </c:pt>
                <c:pt idx="294">
                  <c:v>2004</c:v>
                </c:pt>
                <c:pt idx="295">
                  <c:v>2004</c:v>
                </c:pt>
                <c:pt idx="296">
                  <c:v>2004</c:v>
                </c:pt>
                <c:pt idx="297">
                  <c:v>2004</c:v>
                </c:pt>
                <c:pt idx="298">
                  <c:v>2004</c:v>
                </c:pt>
                <c:pt idx="299">
                  <c:v>2004</c:v>
                </c:pt>
                <c:pt idx="300">
                  <c:v>2004</c:v>
                </c:pt>
                <c:pt idx="301">
                  <c:v>2004</c:v>
                </c:pt>
                <c:pt idx="302">
                  <c:v>2004</c:v>
                </c:pt>
                <c:pt idx="303">
                  <c:v>2004</c:v>
                </c:pt>
                <c:pt idx="304">
                  <c:v>2004</c:v>
                </c:pt>
                <c:pt idx="305">
                  <c:v>2004</c:v>
                </c:pt>
                <c:pt idx="306">
                  <c:v>2004</c:v>
                </c:pt>
                <c:pt idx="307">
                  <c:v>2004</c:v>
                </c:pt>
                <c:pt idx="308">
                  <c:v>2004</c:v>
                </c:pt>
                <c:pt idx="309">
                  <c:v>2004</c:v>
                </c:pt>
                <c:pt idx="310">
                  <c:v>2004</c:v>
                </c:pt>
                <c:pt idx="311">
                  <c:v>2004</c:v>
                </c:pt>
                <c:pt idx="312">
                  <c:v>2004</c:v>
                </c:pt>
                <c:pt idx="313">
                  <c:v>2005</c:v>
                </c:pt>
                <c:pt idx="314">
                  <c:v>2005</c:v>
                </c:pt>
                <c:pt idx="315">
                  <c:v>2005</c:v>
                </c:pt>
                <c:pt idx="316">
                  <c:v>2005</c:v>
                </c:pt>
                <c:pt idx="317">
                  <c:v>2005</c:v>
                </c:pt>
                <c:pt idx="318">
                  <c:v>2005</c:v>
                </c:pt>
                <c:pt idx="319">
                  <c:v>2005</c:v>
                </c:pt>
                <c:pt idx="320">
                  <c:v>2005</c:v>
                </c:pt>
                <c:pt idx="321">
                  <c:v>2005</c:v>
                </c:pt>
                <c:pt idx="322">
                  <c:v>2005</c:v>
                </c:pt>
                <c:pt idx="323">
                  <c:v>2005</c:v>
                </c:pt>
                <c:pt idx="324">
                  <c:v>2005</c:v>
                </c:pt>
                <c:pt idx="325">
                  <c:v>2005</c:v>
                </c:pt>
                <c:pt idx="326">
                  <c:v>2005</c:v>
                </c:pt>
                <c:pt idx="327">
                  <c:v>2005</c:v>
                </c:pt>
                <c:pt idx="328">
                  <c:v>2005</c:v>
                </c:pt>
                <c:pt idx="329">
                  <c:v>2005</c:v>
                </c:pt>
                <c:pt idx="330">
                  <c:v>2005</c:v>
                </c:pt>
                <c:pt idx="331">
                  <c:v>2005</c:v>
                </c:pt>
                <c:pt idx="332">
                  <c:v>2005</c:v>
                </c:pt>
                <c:pt idx="333">
                  <c:v>2005</c:v>
                </c:pt>
                <c:pt idx="334">
                  <c:v>2005</c:v>
                </c:pt>
                <c:pt idx="335">
                  <c:v>2005</c:v>
                </c:pt>
                <c:pt idx="336">
                  <c:v>2005</c:v>
                </c:pt>
                <c:pt idx="337">
                  <c:v>2005</c:v>
                </c:pt>
                <c:pt idx="338">
                  <c:v>2005</c:v>
                </c:pt>
                <c:pt idx="339">
                  <c:v>2005</c:v>
                </c:pt>
                <c:pt idx="340">
                  <c:v>2005</c:v>
                </c:pt>
                <c:pt idx="341">
                  <c:v>2005</c:v>
                </c:pt>
                <c:pt idx="342">
                  <c:v>2005</c:v>
                </c:pt>
                <c:pt idx="343">
                  <c:v>2005</c:v>
                </c:pt>
                <c:pt idx="344">
                  <c:v>2005</c:v>
                </c:pt>
                <c:pt idx="345">
                  <c:v>2005</c:v>
                </c:pt>
                <c:pt idx="346">
                  <c:v>2005</c:v>
                </c:pt>
                <c:pt idx="347">
                  <c:v>2005</c:v>
                </c:pt>
                <c:pt idx="348">
                  <c:v>2005</c:v>
                </c:pt>
                <c:pt idx="349">
                  <c:v>2005</c:v>
                </c:pt>
                <c:pt idx="350">
                  <c:v>2005</c:v>
                </c:pt>
                <c:pt idx="351">
                  <c:v>2005</c:v>
                </c:pt>
                <c:pt idx="352">
                  <c:v>2005</c:v>
                </c:pt>
                <c:pt idx="353">
                  <c:v>2005</c:v>
                </c:pt>
                <c:pt idx="354">
                  <c:v>2005</c:v>
                </c:pt>
                <c:pt idx="355">
                  <c:v>2005</c:v>
                </c:pt>
                <c:pt idx="356">
                  <c:v>2005</c:v>
                </c:pt>
                <c:pt idx="357">
                  <c:v>2005</c:v>
                </c:pt>
                <c:pt idx="358">
                  <c:v>2005</c:v>
                </c:pt>
                <c:pt idx="359">
                  <c:v>2005</c:v>
                </c:pt>
                <c:pt idx="360">
                  <c:v>2005</c:v>
                </c:pt>
                <c:pt idx="361">
                  <c:v>2005</c:v>
                </c:pt>
                <c:pt idx="362">
                  <c:v>2005</c:v>
                </c:pt>
                <c:pt idx="363">
                  <c:v>2005</c:v>
                </c:pt>
                <c:pt idx="364">
                  <c:v>2005</c:v>
                </c:pt>
                <c:pt idx="365">
                  <c:v>2006</c:v>
                </c:pt>
                <c:pt idx="366">
                  <c:v>2006</c:v>
                </c:pt>
                <c:pt idx="367">
                  <c:v>2006</c:v>
                </c:pt>
                <c:pt idx="368">
                  <c:v>2006</c:v>
                </c:pt>
                <c:pt idx="369">
                  <c:v>2006</c:v>
                </c:pt>
                <c:pt idx="370">
                  <c:v>2006</c:v>
                </c:pt>
                <c:pt idx="371">
                  <c:v>2006</c:v>
                </c:pt>
                <c:pt idx="372">
                  <c:v>2006</c:v>
                </c:pt>
                <c:pt idx="373">
                  <c:v>2006</c:v>
                </c:pt>
                <c:pt idx="374">
                  <c:v>2006</c:v>
                </c:pt>
                <c:pt idx="375">
                  <c:v>2006</c:v>
                </c:pt>
                <c:pt idx="376">
                  <c:v>2006</c:v>
                </c:pt>
                <c:pt idx="377">
                  <c:v>2006</c:v>
                </c:pt>
                <c:pt idx="378">
                  <c:v>2006</c:v>
                </c:pt>
                <c:pt idx="379">
                  <c:v>2006</c:v>
                </c:pt>
                <c:pt idx="380">
                  <c:v>2006</c:v>
                </c:pt>
                <c:pt idx="381">
                  <c:v>2006</c:v>
                </c:pt>
                <c:pt idx="382">
                  <c:v>2006</c:v>
                </c:pt>
                <c:pt idx="383">
                  <c:v>2006</c:v>
                </c:pt>
                <c:pt idx="384">
                  <c:v>2006</c:v>
                </c:pt>
                <c:pt idx="385">
                  <c:v>2006</c:v>
                </c:pt>
                <c:pt idx="386">
                  <c:v>2006</c:v>
                </c:pt>
                <c:pt idx="387">
                  <c:v>2006</c:v>
                </c:pt>
                <c:pt idx="388">
                  <c:v>2006</c:v>
                </c:pt>
                <c:pt idx="389">
                  <c:v>2006</c:v>
                </c:pt>
                <c:pt idx="390">
                  <c:v>2006</c:v>
                </c:pt>
                <c:pt idx="391">
                  <c:v>2006</c:v>
                </c:pt>
                <c:pt idx="392">
                  <c:v>2006</c:v>
                </c:pt>
                <c:pt idx="393">
                  <c:v>2006</c:v>
                </c:pt>
                <c:pt idx="394">
                  <c:v>2006</c:v>
                </c:pt>
                <c:pt idx="395">
                  <c:v>2006</c:v>
                </c:pt>
                <c:pt idx="396">
                  <c:v>2006</c:v>
                </c:pt>
                <c:pt idx="397">
                  <c:v>2006</c:v>
                </c:pt>
                <c:pt idx="398">
                  <c:v>2006</c:v>
                </c:pt>
                <c:pt idx="399">
                  <c:v>2006</c:v>
                </c:pt>
                <c:pt idx="400">
                  <c:v>2006</c:v>
                </c:pt>
                <c:pt idx="401">
                  <c:v>2006</c:v>
                </c:pt>
                <c:pt idx="402">
                  <c:v>2006</c:v>
                </c:pt>
                <c:pt idx="403">
                  <c:v>2006</c:v>
                </c:pt>
                <c:pt idx="404">
                  <c:v>2006</c:v>
                </c:pt>
                <c:pt idx="405">
                  <c:v>2006</c:v>
                </c:pt>
                <c:pt idx="406">
                  <c:v>2006</c:v>
                </c:pt>
                <c:pt idx="407">
                  <c:v>2006</c:v>
                </c:pt>
                <c:pt idx="408">
                  <c:v>2006</c:v>
                </c:pt>
                <c:pt idx="409">
                  <c:v>2006</c:v>
                </c:pt>
                <c:pt idx="410">
                  <c:v>2006</c:v>
                </c:pt>
                <c:pt idx="411">
                  <c:v>2006</c:v>
                </c:pt>
                <c:pt idx="412">
                  <c:v>2006</c:v>
                </c:pt>
                <c:pt idx="413">
                  <c:v>2006</c:v>
                </c:pt>
                <c:pt idx="414">
                  <c:v>2006</c:v>
                </c:pt>
                <c:pt idx="415">
                  <c:v>2006</c:v>
                </c:pt>
                <c:pt idx="416">
                  <c:v>2006</c:v>
                </c:pt>
                <c:pt idx="417">
                  <c:v>2007</c:v>
                </c:pt>
                <c:pt idx="418">
                  <c:v>2007</c:v>
                </c:pt>
                <c:pt idx="419">
                  <c:v>2007</c:v>
                </c:pt>
                <c:pt idx="420">
                  <c:v>2007</c:v>
                </c:pt>
                <c:pt idx="421">
                  <c:v>2007</c:v>
                </c:pt>
                <c:pt idx="422">
                  <c:v>2007</c:v>
                </c:pt>
                <c:pt idx="423">
                  <c:v>2007</c:v>
                </c:pt>
                <c:pt idx="424">
                  <c:v>2007</c:v>
                </c:pt>
                <c:pt idx="425">
                  <c:v>2007</c:v>
                </c:pt>
                <c:pt idx="426">
                  <c:v>2007</c:v>
                </c:pt>
                <c:pt idx="427">
                  <c:v>2007</c:v>
                </c:pt>
                <c:pt idx="428">
                  <c:v>2007</c:v>
                </c:pt>
                <c:pt idx="429">
                  <c:v>2007</c:v>
                </c:pt>
                <c:pt idx="430">
                  <c:v>2007</c:v>
                </c:pt>
                <c:pt idx="431">
                  <c:v>2007</c:v>
                </c:pt>
                <c:pt idx="432">
                  <c:v>2007</c:v>
                </c:pt>
                <c:pt idx="433">
                  <c:v>2007</c:v>
                </c:pt>
                <c:pt idx="434">
                  <c:v>2007</c:v>
                </c:pt>
                <c:pt idx="435">
                  <c:v>2007</c:v>
                </c:pt>
                <c:pt idx="436">
                  <c:v>2007</c:v>
                </c:pt>
                <c:pt idx="437">
                  <c:v>2007</c:v>
                </c:pt>
                <c:pt idx="438">
                  <c:v>2007</c:v>
                </c:pt>
                <c:pt idx="439">
                  <c:v>2007</c:v>
                </c:pt>
                <c:pt idx="440">
                  <c:v>2007</c:v>
                </c:pt>
                <c:pt idx="441">
                  <c:v>2007</c:v>
                </c:pt>
                <c:pt idx="442">
                  <c:v>2007</c:v>
                </c:pt>
                <c:pt idx="443">
                  <c:v>2007</c:v>
                </c:pt>
                <c:pt idx="444">
                  <c:v>2007</c:v>
                </c:pt>
                <c:pt idx="445">
                  <c:v>2007</c:v>
                </c:pt>
                <c:pt idx="446">
                  <c:v>2007</c:v>
                </c:pt>
                <c:pt idx="447">
                  <c:v>2007</c:v>
                </c:pt>
                <c:pt idx="448">
                  <c:v>2007</c:v>
                </c:pt>
                <c:pt idx="449">
                  <c:v>2007</c:v>
                </c:pt>
                <c:pt idx="450">
                  <c:v>2007</c:v>
                </c:pt>
                <c:pt idx="451">
                  <c:v>2007</c:v>
                </c:pt>
                <c:pt idx="452">
                  <c:v>2007</c:v>
                </c:pt>
                <c:pt idx="453">
                  <c:v>2007</c:v>
                </c:pt>
                <c:pt idx="454">
                  <c:v>2007</c:v>
                </c:pt>
                <c:pt idx="455">
                  <c:v>2007</c:v>
                </c:pt>
                <c:pt idx="456">
                  <c:v>2007</c:v>
                </c:pt>
                <c:pt idx="457">
                  <c:v>2007</c:v>
                </c:pt>
                <c:pt idx="458">
                  <c:v>2007</c:v>
                </c:pt>
                <c:pt idx="459">
                  <c:v>2007</c:v>
                </c:pt>
                <c:pt idx="460">
                  <c:v>2007</c:v>
                </c:pt>
                <c:pt idx="461">
                  <c:v>2007</c:v>
                </c:pt>
                <c:pt idx="462">
                  <c:v>2007</c:v>
                </c:pt>
                <c:pt idx="463">
                  <c:v>2007</c:v>
                </c:pt>
                <c:pt idx="464">
                  <c:v>2007</c:v>
                </c:pt>
                <c:pt idx="465">
                  <c:v>2007</c:v>
                </c:pt>
                <c:pt idx="466">
                  <c:v>2007</c:v>
                </c:pt>
                <c:pt idx="467">
                  <c:v>2007</c:v>
                </c:pt>
                <c:pt idx="468">
                  <c:v>2007</c:v>
                </c:pt>
                <c:pt idx="469">
                  <c:v>2008</c:v>
                </c:pt>
                <c:pt idx="470">
                  <c:v>2008</c:v>
                </c:pt>
                <c:pt idx="471">
                  <c:v>2008</c:v>
                </c:pt>
                <c:pt idx="472">
                  <c:v>2008</c:v>
                </c:pt>
                <c:pt idx="473">
                  <c:v>2008</c:v>
                </c:pt>
                <c:pt idx="474">
                  <c:v>2008</c:v>
                </c:pt>
                <c:pt idx="475">
                  <c:v>2008</c:v>
                </c:pt>
                <c:pt idx="476">
                  <c:v>2008</c:v>
                </c:pt>
                <c:pt idx="477">
                  <c:v>2008</c:v>
                </c:pt>
                <c:pt idx="478">
                  <c:v>2008</c:v>
                </c:pt>
                <c:pt idx="479">
                  <c:v>2008</c:v>
                </c:pt>
                <c:pt idx="480">
                  <c:v>2008</c:v>
                </c:pt>
                <c:pt idx="481">
                  <c:v>2008</c:v>
                </c:pt>
                <c:pt idx="482">
                  <c:v>2008</c:v>
                </c:pt>
                <c:pt idx="483">
                  <c:v>2008</c:v>
                </c:pt>
                <c:pt idx="484">
                  <c:v>2008</c:v>
                </c:pt>
                <c:pt idx="485">
                  <c:v>2008</c:v>
                </c:pt>
                <c:pt idx="486">
                  <c:v>2008</c:v>
                </c:pt>
                <c:pt idx="487">
                  <c:v>2008</c:v>
                </c:pt>
                <c:pt idx="488">
                  <c:v>2008</c:v>
                </c:pt>
                <c:pt idx="489">
                  <c:v>2008</c:v>
                </c:pt>
                <c:pt idx="490">
                  <c:v>2008</c:v>
                </c:pt>
                <c:pt idx="491">
                  <c:v>2008</c:v>
                </c:pt>
                <c:pt idx="492">
                  <c:v>2008</c:v>
                </c:pt>
                <c:pt idx="493">
                  <c:v>2008</c:v>
                </c:pt>
                <c:pt idx="494">
                  <c:v>2008</c:v>
                </c:pt>
                <c:pt idx="495">
                  <c:v>2008</c:v>
                </c:pt>
                <c:pt idx="496">
                  <c:v>2008</c:v>
                </c:pt>
                <c:pt idx="497">
                  <c:v>2008</c:v>
                </c:pt>
                <c:pt idx="498">
                  <c:v>2008</c:v>
                </c:pt>
                <c:pt idx="499">
                  <c:v>2008</c:v>
                </c:pt>
                <c:pt idx="500">
                  <c:v>2008</c:v>
                </c:pt>
                <c:pt idx="501">
                  <c:v>2008</c:v>
                </c:pt>
                <c:pt idx="502">
                  <c:v>2008</c:v>
                </c:pt>
                <c:pt idx="503">
                  <c:v>2008</c:v>
                </c:pt>
                <c:pt idx="504">
                  <c:v>2008</c:v>
                </c:pt>
                <c:pt idx="505">
                  <c:v>2008</c:v>
                </c:pt>
                <c:pt idx="506">
                  <c:v>2008</c:v>
                </c:pt>
                <c:pt idx="507">
                  <c:v>2008</c:v>
                </c:pt>
                <c:pt idx="508">
                  <c:v>2008</c:v>
                </c:pt>
                <c:pt idx="509">
                  <c:v>2008</c:v>
                </c:pt>
                <c:pt idx="510">
                  <c:v>2008</c:v>
                </c:pt>
                <c:pt idx="511">
                  <c:v>2008</c:v>
                </c:pt>
                <c:pt idx="512">
                  <c:v>2008</c:v>
                </c:pt>
                <c:pt idx="513">
                  <c:v>2008</c:v>
                </c:pt>
                <c:pt idx="514">
                  <c:v>2008</c:v>
                </c:pt>
                <c:pt idx="515">
                  <c:v>2008</c:v>
                </c:pt>
                <c:pt idx="516">
                  <c:v>2008</c:v>
                </c:pt>
                <c:pt idx="517">
                  <c:v>2008</c:v>
                </c:pt>
                <c:pt idx="518">
                  <c:v>2008</c:v>
                </c:pt>
                <c:pt idx="519">
                  <c:v>2008</c:v>
                </c:pt>
                <c:pt idx="520">
                  <c:v>2008</c:v>
                </c:pt>
                <c:pt idx="521">
                  <c:v>2009</c:v>
                </c:pt>
                <c:pt idx="522">
                  <c:v>2009</c:v>
                </c:pt>
                <c:pt idx="523">
                  <c:v>2009</c:v>
                </c:pt>
                <c:pt idx="524">
                  <c:v>2009</c:v>
                </c:pt>
                <c:pt idx="525">
                  <c:v>2009</c:v>
                </c:pt>
                <c:pt idx="526">
                  <c:v>2009</c:v>
                </c:pt>
                <c:pt idx="527">
                  <c:v>2009</c:v>
                </c:pt>
                <c:pt idx="528">
                  <c:v>2009</c:v>
                </c:pt>
                <c:pt idx="529">
                  <c:v>2009</c:v>
                </c:pt>
                <c:pt idx="530">
                  <c:v>2009</c:v>
                </c:pt>
                <c:pt idx="531">
                  <c:v>2009</c:v>
                </c:pt>
                <c:pt idx="532">
                  <c:v>2009</c:v>
                </c:pt>
                <c:pt idx="533">
                  <c:v>2009</c:v>
                </c:pt>
                <c:pt idx="534">
                  <c:v>2009</c:v>
                </c:pt>
                <c:pt idx="535">
                  <c:v>2009</c:v>
                </c:pt>
                <c:pt idx="536">
                  <c:v>2009</c:v>
                </c:pt>
                <c:pt idx="537">
                  <c:v>2009</c:v>
                </c:pt>
                <c:pt idx="538">
                  <c:v>2009</c:v>
                </c:pt>
                <c:pt idx="539">
                  <c:v>2009</c:v>
                </c:pt>
                <c:pt idx="540">
                  <c:v>2009</c:v>
                </c:pt>
                <c:pt idx="541">
                  <c:v>2009</c:v>
                </c:pt>
                <c:pt idx="542">
                  <c:v>2009</c:v>
                </c:pt>
                <c:pt idx="543">
                  <c:v>2009</c:v>
                </c:pt>
                <c:pt idx="544">
                  <c:v>2009</c:v>
                </c:pt>
                <c:pt idx="545">
                  <c:v>2009</c:v>
                </c:pt>
                <c:pt idx="546">
                  <c:v>2009</c:v>
                </c:pt>
                <c:pt idx="547">
                  <c:v>2009</c:v>
                </c:pt>
                <c:pt idx="548">
                  <c:v>2009</c:v>
                </c:pt>
                <c:pt idx="549">
                  <c:v>2009</c:v>
                </c:pt>
                <c:pt idx="550">
                  <c:v>2009</c:v>
                </c:pt>
                <c:pt idx="551">
                  <c:v>2009</c:v>
                </c:pt>
                <c:pt idx="552">
                  <c:v>2009</c:v>
                </c:pt>
                <c:pt idx="553">
                  <c:v>2009</c:v>
                </c:pt>
                <c:pt idx="554">
                  <c:v>2009</c:v>
                </c:pt>
                <c:pt idx="555">
                  <c:v>2009</c:v>
                </c:pt>
                <c:pt idx="556">
                  <c:v>2009</c:v>
                </c:pt>
                <c:pt idx="557">
                  <c:v>2009</c:v>
                </c:pt>
                <c:pt idx="558">
                  <c:v>2009</c:v>
                </c:pt>
                <c:pt idx="559">
                  <c:v>2009</c:v>
                </c:pt>
                <c:pt idx="560">
                  <c:v>2009</c:v>
                </c:pt>
                <c:pt idx="561">
                  <c:v>2009</c:v>
                </c:pt>
                <c:pt idx="562">
                  <c:v>2009</c:v>
                </c:pt>
                <c:pt idx="563">
                  <c:v>2009</c:v>
                </c:pt>
                <c:pt idx="564">
                  <c:v>2009</c:v>
                </c:pt>
                <c:pt idx="565">
                  <c:v>2009</c:v>
                </c:pt>
                <c:pt idx="566">
                  <c:v>2009</c:v>
                </c:pt>
                <c:pt idx="567">
                  <c:v>2009</c:v>
                </c:pt>
                <c:pt idx="568">
                  <c:v>2009</c:v>
                </c:pt>
                <c:pt idx="569">
                  <c:v>2009</c:v>
                </c:pt>
                <c:pt idx="570">
                  <c:v>2009</c:v>
                </c:pt>
                <c:pt idx="571">
                  <c:v>2009</c:v>
                </c:pt>
                <c:pt idx="572">
                  <c:v>2009</c:v>
                </c:pt>
                <c:pt idx="573">
                  <c:v>2010</c:v>
                </c:pt>
                <c:pt idx="574">
                  <c:v>2010</c:v>
                </c:pt>
                <c:pt idx="575">
                  <c:v>2010</c:v>
                </c:pt>
                <c:pt idx="576">
                  <c:v>2010</c:v>
                </c:pt>
                <c:pt idx="577">
                  <c:v>2010</c:v>
                </c:pt>
                <c:pt idx="578">
                  <c:v>2010</c:v>
                </c:pt>
                <c:pt idx="579">
                  <c:v>2010</c:v>
                </c:pt>
                <c:pt idx="580">
                  <c:v>2010</c:v>
                </c:pt>
                <c:pt idx="581">
                  <c:v>2010</c:v>
                </c:pt>
                <c:pt idx="582">
                  <c:v>2010</c:v>
                </c:pt>
                <c:pt idx="583">
                  <c:v>2010</c:v>
                </c:pt>
                <c:pt idx="584">
                  <c:v>2010</c:v>
                </c:pt>
                <c:pt idx="585">
                  <c:v>2010</c:v>
                </c:pt>
                <c:pt idx="586">
                  <c:v>2010</c:v>
                </c:pt>
                <c:pt idx="587">
                  <c:v>2010</c:v>
                </c:pt>
                <c:pt idx="588">
                  <c:v>2010</c:v>
                </c:pt>
                <c:pt idx="589">
                  <c:v>2010</c:v>
                </c:pt>
                <c:pt idx="590">
                  <c:v>2010</c:v>
                </c:pt>
                <c:pt idx="591">
                  <c:v>2010</c:v>
                </c:pt>
                <c:pt idx="592">
                  <c:v>2010</c:v>
                </c:pt>
                <c:pt idx="593">
                  <c:v>2010</c:v>
                </c:pt>
                <c:pt idx="594">
                  <c:v>2010</c:v>
                </c:pt>
                <c:pt idx="595">
                  <c:v>2010</c:v>
                </c:pt>
                <c:pt idx="596">
                  <c:v>2010</c:v>
                </c:pt>
                <c:pt idx="597">
                  <c:v>2010</c:v>
                </c:pt>
                <c:pt idx="598">
                  <c:v>2010</c:v>
                </c:pt>
                <c:pt idx="599">
                  <c:v>2010</c:v>
                </c:pt>
                <c:pt idx="600">
                  <c:v>2010</c:v>
                </c:pt>
                <c:pt idx="601">
                  <c:v>2010</c:v>
                </c:pt>
                <c:pt idx="602">
                  <c:v>2010</c:v>
                </c:pt>
                <c:pt idx="603">
                  <c:v>2010</c:v>
                </c:pt>
                <c:pt idx="604">
                  <c:v>2010</c:v>
                </c:pt>
                <c:pt idx="605">
                  <c:v>2010</c:v>
                </c:pt>
                <c:pt idx="606">
                  <c:v>2010</c:v>
                </c:pt>
                <c:pt idx="607">
                  <c:v>2010</c:v>
                </c:pt>
                <c:pt idx="608">
                  <c:v>2010</c:v>
                </c:pt>
                <c:pt idx="609">
                  <c:v>2010</c:v>
                </c:pt>
                <c:pt idx="610">
                  <c:v>2010</c:v>
                </c:pt>
                <c:pt idx="611">
                  <c:v>2010</c:v>
                </c:pt>
                <c:pt idx="612">
                  <c:v>2010</c:v>
                </c:pt>
                <c:pt idx="613">
                  <c:v>2010</c:v>
                </c:pt>
                <c:pt idx="614">
                  <c:v>2010</c:v>
                </c:pt>
                <c:pt idx="615">
                  <c:v>2010</c:v>
                </c:pt>
                <c:pt idx="616">
                  <c:v>2010</c:v>
                </c:pt>
                <c:pt idx="617">
                  <c:v>2010</c:v>
                </c:pt>
                <c:pt idx="618">
                  <c:v>2010</c:v>
                </c:pt>
                <c:pt idx="619">
                  <c:v>2010</c:v>
                </c:pt>
                <c:pt idx="620">
                  <c:v>2010</c:v>
                </c:pt>
                <c:pt idx="621">
                  <c:v>2010</c:v>
                </c:pt>
                <c:pt idx="622">
                  <c:v>2010</c:v>
                </c:pt>
                <c:pt idx="623">
                  <c:v>2010</c:v>
                </c:pt>
                <c:pt idx="624">
                  <c:v>2010</c:v>
                </c:pt>
                <c:pt idx="625">
                  <c:v>2011</c:v>
                </c:pt>
                <c:pt idx="626">
                  <c:v>2011</c:v>
                </c:pt>
                <c:pt idx="627">
                  <c:v>2011</c:v>
                </c:pt>
                <c:pt idx="628">
                  <c:v>2011</c:v>
                </c:pt>
                <c:pt idx="629">
                  <c:v>2011</c:v>
                </c:pt>
                <c:pt idx="630">
                  <c:v>2011</c:v>
                </c:pt>
                <c:pt idx="631">
                  <c:v>2011</c:v>
                </c:pt>
                <c:pt idx="632">
                  <c:v>2011</c:v>
                </c:pt>
                <c:pt idx="633">
                  <c:v>2011</c:v>
                </c:pt>
                <c:pt idx="634">
                  <c:v>2011</c:v>
                </c:pt>
                <c:pt idx="635">
                  <c:v>2011</c:v>
                </c:pt>
                <c:pt idx="636">
                  <c:v>2011</c:v>
                </c:pt>
                <c:pt idx="637">
                  <c:v>2011</c:v>
                </c:pt>
                <c:pt idx="638">
                  <c:v>2011</c:v>
                </c:pt>
                <c:pt idx="639">
                  <c:v>2011</c:v>
                </c:pt>
                <c:pt idx="640">
                  <c:v>2011</c:v>
                </c:pt>
                <c:pt idx="641">
                  <c:v>2011</c:v>
                </c:pt>
                <c:pt idx="642">
                  <c:v>2011</c:v>
                </c:pt>
                <c:pt idx="643">
                  <c:v>2011</c:v>
                </c:pt>
                <c:pt idx="644">
                  <c:v>2011</c:v>
                </c:pt>
                <c:pt idx="645">
                  <c:v>2011</c:v>
                </c:pt>
                <c:pt idx="646">
                  <c:v>2011</c:v>
                </c:pt>
                <c:pt idx="647">
                  <c:v>2011</c:v>
                </c:pt>
                <c:pt idx="648">
                  <c:v>2011</c:v>
                </c:pt>
                <c:pt idx="649">
                  <c:v>2011</c:v>
                </c:pt>
                <c:pt idx="650">
                  <c:v>2011</c:v>
                </c:pt>
                <c:pt idx="651">
                  <c:v>2011</c:v>
                </c:pt>
                <c:pt idx="652">
                  <c:v>2011</c:v>
                </c:pt>
                <c:pt idx="653">
                  <c:v>2011</c:v>
                </c:pt>
                <c:pt idx="654">
                  <c:v>2011</c:v>
                </c:pt>
                <c:pt idx="655">
                  <c:v>2011</c:v>
                </c:pt>
                <c:pt idx="656">
                  <c:v>2011</c:v>
                </c:pt>
                <c:pt idx="657">
                  <c:v>2011</c:v>
                </c:pt>
                <c:pt idx="658">
                  <c:v>2011</c:v>
                </c:pt>
                <c:pt idx="659">
                  <c:v>2011</c:v>
                </c:pt>
                <c:pt idx="660">
                  <c:v>2011</c:v>
                </c:pt>
                <c:pt idx="661">
                  <c:v>2011</c:v>
                </c:pt>
                <c:pt idx="662">
                  <c:v>2011</c:v>
                </c:pt>
                <c:pt idx="663">
                  <c:v>2011</c:v>
                </c:pt>
                <c:pt idx="664">
                  <c:v>2011</c:v>
                </c:pt>
                <c:pt idx="665">
                  <c:v>2011</c:v>
                </c:pt>
                <c:pt idx="666">
                  <c:v>2011</c:v>
                </c:pt>
                <c:pt idx="667">
                  <c:v>2011</c:v>
                </c:pt>
                <c:pt idx="668">
                  <c:v>2011</c:v>
                </c:pt>
                <c:pt idx="669">
                  <c:v>2011</c:v>
                </c:pt>
                <c:pt idx="670">
                  <c:v>2011</c:v>
                </c:pt>
                <c:pt idx="671">
                  <c:v>2011</c:v>
                </c:pt>
                <c:pt idx="672">
                  <c:v>2011</c:v>
                </c:pt>
                <c:pt idx="673">
                  <c:v>2011</c:v>
                </c:pt>
                <c:pt idx="674">
                  <c:v>2011</c:v>
                </c:pt>
                <c:pt idx="675">
                  <c:v>2011</c:v>
                </c:pt>
                <c:pt idx="676">
                  <c:v>2011</c:v>
                </c:pt>
                <c:pt idx="677">
                  <c:v>2012</c:v>
                </c:pt>
                <c:pt idx="678">
                  <c:v>2012</c:v>
                </c:pt>
                <c:pt idx="679">
                  <c:v>2012</c:v>
                </c:pt>
                <c:pt idx="680">
                  <c:v>2012</c:v>
                </c:pt>
                <c:pt idx="681">
                  <c:v>2012</c:v>
                </c:pt>
                <c:pt idx="682">
                  <c:v>2012</c:v>
                </c:pt>
                <c:pt idx="683">
                  <c:v>2012</c:v>
                </c:pt>
                <c:pt idx="684">
                  <c:v>2012</c:v>
                </c:pt>
                <c:pt idx="685">
                  <c:v>2012</c:v>
                </c:pt>
                <c:pt idx="686">
                  <c:v>2012</c:v>
                </c:pt>
                <c:pt idx="687">
                  <c:v>2012</c:v>
                </c:pt>
                <c:pt idx="688">
                  <c:v>2012</c:v>
                </c:pt>
                <c:pt idx="689">
                  <c:v>2012</c:v>
                </c:pt>
                <c:pt idx="690">
                  <c:v>2012</c:v>
                </c:pt>
                <c:pt idx="691">
                  <c:v>2012</c:v>
                </c:pt>
                <c:pt idx="692">
                  <c:v>2012</c:v>
                </c:pt>
                <c:pt idx="693">
                  <c:v>2012</c:v>
                </c:pt>
                <c:pt idx="694">
                  <c:v>2012</c:v>
                </c:pt>
                <c:pt idx="695">
                  <c:v>2012</c:v>
                </c:pt>
                <c:pt idx="696">
                  <c:v>2012</c:v>
                </c:pt>
                <c:pt idx="697">
                  <c:v>2012</c:v>
                </c:pt>
                <c:pt idx="698">
                  <c:v>2012</c:v>
                </c:pt>
                <c:pt idx="699">
                  <c:v>2012</c:v>
                </c:pt>
                <c:pt idx="700">
                  <c:v>2012</c:v>
                </c:pt>
                <c:pt idx="701">
                  <c:v>2012</c:v>
                </c:pt>
                <c:pt idx="702">
                  <c:v>2012</c:v>
                </c:pt>
                <c:pt idx="703">
                  <c:v>2012</c:v>
                </c:pt>
                <c:pt idx="704">
                  <c:v>2012</c:v>
                </c:pt>
                <c:pt idx="705">
                  <c:v>2012</c:v>
                </c:pt>
                <c:pt idx="706">
                  <c:v>2012</c:v>
                </c:pt>
                <c:pt idx="707">
                  <c:v>2012</c:v>
                </c:pt>
                <c:pt idx="708">
                  <c:v>2012</c:v>
                </c:pt>
                <c:pt idx="709">
                  <c:v>2012</c:v>
                </c:pt>
                <c:pt idx="710">
                  <c:v>2012</c:v>
                </c:pt>
                <c:pt idx="711">
                  <c:v>2012</c:v>
                </c:pt>
                <c:pt idx="712">
                  <c:v>2012</c:v>
                </c:pt>
                <c:pt idx="713">
                  <c:v>2012</c:v>
                </c:pt>
                <c:pt idx="714">
                  <c:v>2012</c:v>
                </c:pt>
                <c:pt idx="715">
                  <c:v>2012</c:v>
                </c:pt>
                <c:pt idx="716">
                  <c:v>2012</c:v>
                </c:pt>
                <c:pt idx="717">
                  <c:v>2012</c:v>
                </c:pt>
                <c:pt idx="718">
                  <c:v>2012</c:v>
                </c:pt>
                <c:pt idx="719">
                  <c:v>2012</c:v>
                </c:pt>
                <c:pt idx="720">
                  <c:v>2012</c:v>
                </c:pt>
                <c:pt idx="721">
                  <c:v>2012</c:v>
                </c:pt>
                <c:pt idx="722">
                  <c:v>2012</c:v>
                </c:pt>
                <c:pt idx="723">
                  <c:v>2012</c:v>
                </c:pt>
                <c:pt idx="724">
                  <c:v>2012</c:v>
                </c:pt>
                <c:pt idx="725">
                  <c:v>2012</c:v>
                </c:pt>
                <c:pt idx="726">
                  <c:v>2012</c:v>
                </c:pt>
                <c:pt idx="727">
                  <c:v>2012</c:v>
                </c:pt>
                <c:pt idx="728">
                  <c:v>2012</c:v>
                </c:pt>
                <c:pt idx="729">
                  <c:v>2013</c:v>
                </c:pt>
                <c:pt idx="730">
                  <c:v>2013</c:v>
                </c:pt>
                <c:pt idx="731">
                  <c:v>2013</c:v>
                </c:pt>
                <c:pt idx="732">
                  <c:v>2013</c:v>
                </c:pt>
                <c:pt idx="733">
                  <c:v>2013</c:v>
                </c:pt>
                <c:pt idx="734">
                  <c:v>2013</c:v>
                </c:pt>
                <c:pt idx="735">
                  <c:v>2013</c:v>
                </c:pt>
                <c:pt idx="736">
                  <c:v>2013</c:v>
                </c:pt>
                <c:pt idx="737">
                  <c:v>2013</c:v>
                </c:pt>
                <c:pt idx="738">
                  <c:v>2013</c:v>
                </c:pt>
                <c:pt idx="739">
                  <c:v>2013</c:v>
                </c:pt>
                <c:pt idx="740">
                  <c:v>2013</c:v>
                </c:pt>
                <c:pt idx="741">
                  <c:v>2013</c:v>
                </c:pt>
                <c:pt idx="742">
                  <c:v>2013</c:v>
                </c:pt>
                <c:pt idx="743">
                  <c:v>2013</c:v>
                </c:pt>
                <c:pt idx="744">
                  <c:v>2013</c:v>
                </c:pt>
                <c:pt idx="745">
                  <c:v>2013</c:v>
                </c:pt>
                <c:pt idx="746">
                  <c:v>2013</c:v>
                </c:pt>
                <c:pt idx="747">
                  <c:v>2013</c:v>
                </c:pt>
                <c:pt idx="748">
                  <c:v>2013</c:v>
                </c:pt>
                <c:pt idx="749">
                  <c:v>2013</c:v>
                </c:pt>
                <c:pt idx="750">
                  <c:v>2013</c:v>
                </c:pt>
                <c:pt idx="751">
                  <c:v>2013</c:v>
                </c:pt>
                <c:pt idx="752">
                  <c:v>2013</c:v>
                </c:pt>
                <c:pt idx="753">
                  <c:v>2013</c:v>
                </c:pt>
                <c:pt idx="754">
                  <c:v>2013</c:v>
                </c:pt>
                <c:pt idx="755">
                  <c:v>2013</c:v>
                </c:pt>
                <c:pt idx="756">
                  <c:v>2013</c:v>
                </c:pt>
                <c:pt idx="757">
                  <c:v>2013</c:v>
                </c:pt>
                <c:pt idx="758">
                  <c:v>2013</c:v>
                </c:pt>
                <c:pt idx="759">
                  <c:v>2013</c:v>
                </c:pt>
                <c:pt idx="760">
                  <c:v>2013</c:v>
                </c:pt>
                <c:pt idx="761">
                  <c:v>2013</c:v>
                </c:pt>
                <c:pt idx="762">
                  <c:v>2013</c:v>
                </c:pt>
                <c:pt idx="763">
                  <c:v>2013</c:v>
                </c:pt>
                <c:pt idx="764">
                  <c:v>2013</c:v>
                </c:pt>
                <c:pt idx="765">
                  <c:v>2013</c:v>
                </c:pt>
                <c:pt idx="766">
                  <c:v>2013</c:v>
                </c:pt>
                <c:pt idx="767">
                  <c:v>2013</c:v>
                </c:pt>
                <c:pt idx="768">
                  <c:v>2013</c:v>
                </c:pt>
                <c:pt idx="769">
                  <c:v>2013</c:v>
                </c:pt>
                <c:pt idx="770">
                  <c:v>2013</c:v>
                </c:pt>
                <c:pt idx="771">
                  <c:v>2013</c:v>
                </c:pt>
                <c:pt idx="772">
                  <c:v>2013</c:v>
                </c:pt>
                <c:pt idx="773">
                  <c:v>2013</c:v>
                </c:pt>
                <c:pt idx="774">
                  <c:v>2013</c:v>
                </c:pt>
                <c:pt idx="775">
                  <c:v>2013</c:v>
                </c:pt>
                <c:pt idx="776">
                  <c:v>2013</c:v>
                </c:pt>
                <c:pt idx="777">
                  <c:v>2013</c:v>
                </c:pt>
                <c:pt idx="778">
                  <c:v>2013</c:v>
                </c:pt>
                <c:pt idx="779">
                  <c:v>2013</c:v>
                </c:pt>
                <c:pt idx="780">
                  <c:v>2013</c:v>
                </c:pt>
                <c:pt idx="781">
                  <c:v>2014</c:v>
                </c:pt>
                <c:pt idx="782">
                  <c:v>2014</c:v>
                </c:pt>
                <c:pt idx="783">
                  <c:v>2014</c:v>
                </c:pt>
                <c:pt idx="784">
                  <c:v>2014</c:v>
                </c:pt>
                <c:pt idx="785">
                  <c:v>2014</c:v>
                </c:pt>
                <c:pt idx="786">
                  <c:v>2014</c:v>
                </c:pt>
                <c:pt idx="787">
                  <c:v>2014</c:v>
                </c:pt>
                <c:pt idx="788">
                  <c:v>2014</c:v>
                </c:pt>
                <c:pt idx="789">
                  <c:v>2014</c:v>
                </c:pt>
                <c:pt idx="790">
                  <c:v>2014</c:v>
                </c:pt>
                <c:pt idx="791">
                  <c:v>2014</c:v>
                </c:pt>
                <c:pt idx="792">
                  <c:v>2014</c:v>
                </c:pt>
                <c:pt idx="793">
                  <c:v>2014</c:v>
                </c:pt>
                <c:pt idx="794">
                  <c:v>2014</c:v>
                </c:pt>
                <c:pt idx="795">
                  <c:v>2014</c:v>
                </c:pt>
                <c:pt idx="796">
                  <c:v>2014</c:v>
                </c:pt>
                <c:pt idx="797">
                  <c:v>2014</c:v>
                </c:pt>
                <c:pt idx="798">
                  <c:v>2014</c:v>
                </c:pt>
                <c:pt idx="799">
                  <c:v>2014</c:v>
                </c:pt>
                <c:pt idx="800">
                  <c:v>2014</c:v>
                </c:pt>
                <c:pt idx="801">
                  <c:v>2014</c:v>
                </c:pt>
                <c:pt idx="802">
                  <c:v>2014</c:v>
                </c:pt>
                <c:pt idx="803">
                  <c:v>2014</c:v>
                </c:pt>
                <c:pt idx="804">
                  <c:v>2014</c:v>
                </c:pt>
                <c:pt idx="805">
                  <c:v>2014</c:v>
                </c:pt>
                <c:pt idx="806">
                  <c:v>2014</c:v>
                </c:pt>
                <c:pt idx="807">
                  <c:v>2014</c:v>
                </c:pt>
                <c:pt idx="808">
                  <c:v>2014</c:v>
                </c:pt>
                <c:pt idx="809">
                  <c:v>2014</c:v>
                </c:pt>
                <c:pt idx="810">
                  <c:v>2014</c:v>
                </c:pt>
                <c:pt idx="811">
                  <c:v>2014</c:v>
                </c:pt>
                <c:pt idx="812">
                  <c:v>2014</c:v>
                </c:pt>
                <c:pt idx="813">
                  <c:v>2014</c:v>
                </c:pt>
                <c:pt idx="814">
                  <c:v>2014</c:v>
                </c:pt>
                <c:pt idx="815">
                  <c:v>2014</c:v>
                </c:pt>
                <c:pt idx="816">
                  <c:v>2014</c:v>
                </c:pt>
                <c:pt idx="817">
                  <c:v>2014</c:v>
                </c:pt>
                <c:pt idx="818">
                  <c:v>2014</c:v>
                </c:pt>
                <c:pt idx="819">
                  <c:v>2014</c:v>
                </c:pt>
                <c:pt idx="820">
                  <c:v>2014</c:v>
                </c:pt>
                <c:pt idx="821">
                  <c:v>2014</c:v>
                </c:pt>
                <c:pt idx="822">
                  <c:v>2014</c:v>
                </c:pt>
                <c:pt idx="823">
                  <c:v>2014</c:v>
                </c:pt>
                <c:pt idx="824">
                  <c:v>2014</c:v>
                </c:pt>
                <c:pt idx="825">
                  <c:v>2014</c:v>
                </c:pt>
                <c:pt idx="826">
                  <c:v>2014</c:v>
                </c:pt>
                <c:pt idx="827">
                  <c:v>2014</c:v>
                </c:pt>
                <c:pt idx="828">
                  <c:v>2014</c:v>
                </c:pt>
                <c:pt idx="829">
                  <c:v>2014</c:v>
                </c:pt>
                <c:pt idx="830">
                  <c:v>2014</c:v>
                </c:pt>
                <c:pt idx="831">
                  <c:v>2014</c:v>
                </c:pt>
                <c:pt idx="832">
                  <c:v>2014</c:v>
                </c:pt>
                <c:pt idx="833">
                  <c:v>2014</c:v>
                </c:pt>
                <c:pt idx="834">
                  <c:v>2014</c:v>
                </c:pt>
                <c:pt idx="835">
                  <c:v>2015</c:v>
                </c:pt>
                <c:pt idx="836">
                  <c:v>2015</c:v>
                </c:pt>
                <c:pt idx="837">
                  <c:v>2015</c:v>
                </c:pt>
                <c:pt idx="838">
                  <c:v>2015</c:v>
                </c:pt>
                <c:pt idx="839">
                  <c:v>2015</c:v>
                </c:pt>
                <c:pt idx="840">
                  <c:v>2015</c:v>
                </c:pt>
                <c:pt idx="841">
                  <c:v>2015</c:v>
                </c:pt>
                <c:pt idx="842">
                  <c:v>2015</c:v>
                </c:pt>
                <c:pt idx="843">
                  <c:v>2015</c:v>
                </c:pt>
                <c:pt idx="844">
                  <c:v>2015</c:v>
                </c:pt>
                <c:pt idx="845">
                  <c:v>2015</c:v>
                </c:pt>
                <c:pt idx="846">
                  <c:v>2015</c:v>
                </c:pt>
                <c:pt idx="847">
                  <c:v>2015</c:v>
                </c:pt>
                <c:pt idx="848">
                  <c:v>2015</c:v>
                </c:pt>
                <c:pt idx="849">
                  <c:v>2015</c:v>
                </c:pt>
                <c:pt idx="850">
                  <c:v>2015</c:v>
                </c:pt>
                <c:pt idx="851">
                  <c:v>2015</c:v>
                </c:pt>
                <c:pt idx="852">
                  <c:v>2015</c:v>
                </c:pt>
                <c:pt idx="853">
                  <c:v>2015</c:v>
                </c:pt>
                <c:pt idx="854">
                  <c:v>2015</c:v>
                </c:pt>
                <c:pt idx="855">
                  <c:v>2015</c:v>
                </c:pt>
                <c:pt idx="856">
                  <c:v>2015</c:v>
                </c:pt>
                <c:pt idx="857">
                  <c:v>2015</c:v>
                </c:pt>
                <c:pt idx="858">
                  <c:v>2015</c:v>
                </c:pt>
                <c:pt idx="859">
                  <c:v>2015</c:v>
                </c:pt>
                <c:pt idx="860">
                  <c:v>2015</c:v>
                </c:pt>
                <c:pt idx="861">
                  <c:v>2015</c:v>
                </c:pt>
                <c:pt idx="862">
                  <c:v>2015</c:v>
                </c:pt>
                <c:pt idx="863">
                  <c:v>2015</c:v>
                </c:pt>
                <c:pt idx="864">
                  <c:v>2015</c:v>
                </c:pt>
                <c:pt idx="865">
                  <c:v>2015</c:v>
                </c:pt>
                <c:pt idx="866">
                  <c:v>2015</c:v>
                </c:pt>
                <c:pt idx="867">
                  <c:v>2015</c:v>
                </c:pt>
                <c:pt idx="868">
                  <c:v>2015</c:v>
                </c:pt>
                <c:pt idx="869">
                  <c:v>2015</c:v>
                </c:pt>
                <c:pt idx="870">
                  <c:v>2015</c:v>
                </c:pt>
                <c:pt idx="871">
                  <c:v>2015</c:v>
                </c:pt>
                <c:pt idx="872">
                  <c:v>2015</c:v>
                </c:pt>
                <c:pt idx="873">
                  <c:v>2015</c:v>
                </c:pt>
                <c:pt idx="874">
                  <c:v>2015</c:v>
                </c:pt>
                <c:pt idx="875">
                  <c:v>2015</c:v>
                </c:pt>
                <c:pt idx="876">
                  <c:v>2015</c:v>
                </c:pt>
                <c:pt idx="877">
                  <c:v>2015</c:v>
                </c:pt>
                <c:pt idx="878">
                  <c:v>2015</c:v>
                </c:pt>
                <c:pt idx="879">
                  <c:v>2015</c:v>
                </c:pt>
                <c:pt idx="880">
                  <c:v>2015</c:v>
                </c:pt>
                <c:pt idx="881">
                  <c:v>2015</c:v>
                </c:pt>
                <c:pt idx="882">
                  <c:v>2015</c:v>
                </c:pt>
                <c:pt idx="883">
                  <c:v>2015</c:v>
                </c:pt>
                <c:pt idx="884">
                  <c:v>2015</c:v>
                </c:pt>
                <c:pt idx="885">
                  <c:v>2015</c:v>
                </c:pt>
                <c:pt idx="886">
                  <c:v>2015</c:v>
                </c:pt>
                <c:pt idx="887">
                  <c:v>2016</c:v>
                </c:pt>
                <c:pt idx="888">
                  <c:v>2016</c:v>
                </c:pt>
                <c:pt idx="889">
                  <c:v>2016</c:v>
                </c:pt>
                <c:pt idx="890">
                  <c:v>2016</c:v>
                </c:pt>
                <c:pt idx="891">
                  <c:v>2016</c:v>
                </c:pt>
                <c:pt idx="892">
                  <c:v>2016</c:v>
                </c:pt>
                <c:pt idx="893">
                  <c:v>2016</c:v>
                </c:pt>
                <c:pt idx="894">
                  <c:v>2016</c:v>
                </c:pt>
                <c:pt idx="895">
                  <c:v>2016</c:v>
                </c:pt>
                <c:pt idx="896">
                  <c:v>2016</c:v>
                </c:pt>
                <c:pt idx="897">
                  <c:v>2016</c:v>
                </c:pt>
                <c:pt idx="898">
                  <c:v>2016</c:v>
                </c:pt>
                <c:pt idx="899">
                  <c:v>2016</c:v>
                </c:pt>
                <c:pt idx="900">
                  <c:v>2016</c:v>
                </c:pt>
                <c:pt idx="901">
                  <c:v>2016</c:v>
                </c:pt>
                <c:pt idx="902">
                  <c:v>2016</c:v>
                </c:pt>
                <c:pt idx="903">
                  <c:v>2016</c:v>
                </c:pt>
                <c:pt idx="904">
                  <c:v>2016</c:v>
                </c:pt>
                <c:pt idx="905">
                  <c:v>2016</c:v>
                </c:pt>
                <c:pt idx="906">
                  <c:v>2016</c:v>
                </c:pt>
                <c:pt idx="907">
                  <c:v>2016</c:v>
                </c:pt>
                <c:pt idx="908">
                  <c:v>2016</c:v>
                </c:pt>
                <c:pt idx="909">
                  <c:v>2016</c:v>
                </c:pt>
                <c:pt idx="910">
                  <c:v>2016</c:v>
                </c:pt>
                <c:pt idx="911">
                  <c:v>2016</c:v>
                </c:pt>
                <c:pt idx="912">
                  <c:v>2016</c:v>
                </c:pt>
                <c:pt idx="913">
                  <c:v>2016</c:v>
                </c:pt>
                <c:pt idx="914">
                  <c:v>2016</c:v>
                </c:pt>
                <c:pt idx="915">
                  <c:v>2016</c:v>
                </c:pt>
                <c:pt idx="916">
                  <c:v>2016</c:v>
                </c:pt>
                <c:pt idx="917">
                  <c:v>2016</c:v>
                </c:pt>
                <c:pt idx="918">
                  <c:v>2016</c:v>
                </c:pt>
                <c:pt idx="919">
                  <c:v>2016</c:v>
                </c:pt>
                <c:pt idx="920">
                  <c:v>2016</c:v>
                </c:pt>
                <c:pt idx="921">
                  <c:v>2016</c:v>
                </c:pt>
                <c:pt idx="922">
                  <c:v>2016</c:v>
                </c:pt>
                <c:pt idx="923">
                  <c:v>2016</c:v>
                </c:pt>
                <c:pt idx="924">
                  <c:v>2016</c:v>
                </c:pt>
                <c:pt idx="925">
                  <c:v>2016</c:v>
                </c:pt>
                <c:pt idx="926">
                  <c:v>2016</c:v>
                </c:pt>
                <c:pt idx="927">
                  <c:v>2016</c:v>
                </c:pt>
                <c:pt idx="928">
                  <c:v>2016</c:v>
                </c:pt>
                <c:pt idx="929">
                  <c:v>2016</c:v>
                </c:pt>
                <c:pt idx="930">
                  <c:v>2016</c:v>
                </c:pt>
                <c:pt idx="931">
                  <c:v>2016</c:v>
                </c:pt>
                <c:pt idx="932">
                  <c:v>2016</c:v>
                </c:pt>
                <c:pt idx="933">
                  <c:v>2016</c:v>
                </c:pt>
                <c:pt idx="934">
                  <c:v>2016</c:v>
                </c:pt>
                <c:pt idx="935">
                  <c:v>2016</c:v>
                </c:pt>
                <c:pt idx="936">
                  <c:v>2016</c:v>
                </c:pt>
                <c:pt idx="937">
                  <c:v>2016</c:v>
                </c:pt>
                <c:pt idx="938">
                  <c:v>2016</c:v>
                </c:pt>
                <c:pt idx="939">
                  <c:v>2017</c:v>
                </c:pt>
                <c:pt idx="940">
                  <c:v>2017</c:v>
                </c:pt>
                <c:pt idx="941">
                  <c:v>2017</c:v>
                </c:pt>
                <c:pt idx="942">
                  <c:v>2017</c:v>
                </c:pt>
                <c:pt idx="943">
                  <c:v>2017</c:v>
                </c:pt>
                <c:pt idx="944">
                  <c:v>2017</c:v>
                </c:pt>
                <c:pt idx="945">
                  <c:v>2017</c:v>
                </c:pt>
                <c:pt idx="946">
                  <c:v>2017</c:v>
                </c:pt>
                <c:pt idx="947">
                  <c:v>2017</c:v>
                </c:pt>
                <c:pt idx="948">
                  <c:v>2017</c:v>
                </c:pt>
                <c:pt idx="949">
                  <c:v>2017</c:v>
                </c:pt>
                <c:pt idx="950">
                  <c:v>2017</c:v>
                </c:pt>
                <c:pt idx="951">
                  <c:v>2017</c:v>
                </c:pt>
                <c:pt idx="952">
                  <c:v>2017</c:v>
                </c:pt>
                <c:pt idx="953">
                  <c:v>2017</c:v>
                </c:pt>
                <c:pt idx="954">
                  <c:v>2017</c:v>
                </c:pt>
                <c:pt idx="955">
                  <c:v>2017</c:v>
                </c:pt>
                <c:pt idx="956">
                  <c:v>2017</c:v>
                </c:pt>
                <c:pt idx="957">
                  <c:v>2017</c:v>
                </c:pt>
                <c:pt idx="958">
                  <c:v>2017</c:v>
                </c:pt>
                <c:pt idx="959">
                  <c:v>2017</c:v>
                </c:pt>
                <c:pt idx="960">
                  <c:v>2017</c:v>
                </c:pt>
                <c:pt idx="961">
                  <c:v>2017</c:v>
                </c:pt>
                <c:pt idx="962">
                  <c:v>2017</c:v>
                </c:pt>
                <c:pt idx="963">
                  <c:v>2017</c:v>
                </c:pt>
                <c:pt idx="964">
                  <c:v>2017</c:v>
                </c:pt>
                <c:pt idx="965">
                  <c:v>2017</c:v>
                </c:pt>
                <c:pt idx="966">
                  <c:v>2017</c:v>
                </c:pt>
                <c:pt idx="967">
                  <c:v>2017</c:v>
                </c:pt>
                <c:pt idx="968">
                  <c:v>2017</c:v>
                </c:pt>
                <c:pt idx="969">
                  <c:v>2017</c:v>
                </c:pt>
                <c:pt idx="970">
                  <c:v>2017</c:v>
                </c:pt>
                <c:pt idx="971">
                  <c:v>2017</c:v>
                </c:pt>
                <c:pt idx="972">
                  <c:v>2017</c:v>
                </c:pt>
                <c:pt idx="973">
                  <c:v>2017</c:v>
                </c:pt>
                <c:pt idx="974">
                  <c:v>2017</c:v>
                </c:pt>
                <c:pt idx="975">
                  <c:v>2017</c:v>
                </c:pt>
                <c:pt idx="976">
                  <c:v>2017</c:v>
                </c:pt>
                <c:pt idx="977">
                  <c:v>2017</c:v>
                </c:pt>
                <c:pt idx="978">
                  <c:v>2017</c:v>
                </c:pt>
                <c:pt idx="979">
                  <c:v>2017</c:v>
                </c:pt>
                <c:pt idx="980">
                  <c:v>2017</c:v>
                </c:pt>
                <c:pt idx="981">
                  <c:v>2017</c:v>
                </c:pt>
                <c:pt idx="982">
                  <c:v>2017</c:v>
                </c:pt>
                <c:pt idx="983">
                  <c:v>2017</c:v>
                </c:pt>
                <c:pt idx="984">
                  <c:v>2017</c:v>
                </c:pt>
                <c:pt idx="985">
                  <c:v>2017</c:v>
                </c:pt>
                <c:pt idx="986">
                  <c:v>2017</c:v>
                </c:pt>
                <c:pt idx="987">
                  <c:v>2017</c:v>
                </c:pt>
                <c:pt idx="988">
                  <c:v>2017</c:v>
                </c:pt>
                <c:pt idx="989">
                  <c:v>2017</c:v>
                </c:pt>
                <c:pt idx="990">
                  <c:v>2017</c:v>
                </c:pt>
                <c:pt idx="991">
                  <c:v>2018</c:v>
                </c:pt>
                <c:pt idx="992">
                  <c:v>2018</c:v>
                </c:pt>
                <c:pt idx="993">
                  <c:v>2018</c:v>
                </c:pt>
                <c:pt idx="994">
                  <c:v>2018</c:v>
                </c:pt>
                <c:pt idx="995">
                  <c:v>2018</c:v>
                </c:pt>
                <c:pt idx="996">
                  <c:v>2018</c:v>
                </c:pt>
                <c:pt idx="997">
                  <c:v>2018</c:v>
                </c:pt>
                <c:pt idx="998">
                  <c:v>2018</c:v>
                </c:pt>
                <c:pt idx="999">
                  <c:v>2018</c:v>
                </c:pt>
                <c:pt idx="1000">
                  <c:v>2018</c:v>
                </c:pt>
                <c:pt idx="1001">
                  <c:v>2018</c:v>
                </c:pt>
                <c:pt idx="1002">
                  <c:v>2018</c:v>
                </c:pt>
                <c:pt idx="1003">
                  <c:v>2018</c:v>
                </c:pt>
                <c:pt idx="1004">
                  <c:v>2018</c:v>
                </c:pt>
                <c:pt idx="1005">
                  <c:v>2018</c:v>
                </c:pt>
                <c:pt idx="1006">
                  <c:v>2018</c:v>
                </c:pt>
                <c:pt idx="1007">
                  <c:v>2018</c:v>
                </c:pt>
                <c:pt idx="1008">
                  <c:v>2018</c:v>
                </c:pt>
                <c:pt idx="1009">
                  <c:v>2018</c:v>
                </c:pt>
                <c:pt idx="1010">
                  <c:v>2018</c:v>
                </c:pt>
                <c:pt idx="1011">
                  <c:v>2018</c:v>
                </c:pt>
                <c:pt idx="1012">
                  <c:v>2018</c:v>
                </c:pt>
                <c:pt idx="1013">
                  <c:v>2018</c:v>
                </c:pt>
                <c:pt idx="1014">
                  <c:v>2018</c:v>
                </c:pt>
                <c:pt idx="1015">
                  <c:v>2018</c:v>
                </c:pt>
                <c:pt idx="1016">
                  <c:v>2018</c:v>
                </c:pt>
                <c:pt idx="1017">
                  <c:v>2018</c:v>
                </c:pt>
                <c:pt idx="1018">
                  <c:v>2018</c:v>
                </c:pt>
                <c:pt idx="1019">
                  <c:v>2018</c:v>
                </c:pt>
                <c:pt idx="1020">
                  <c:v>2018</c:v>
                </c:pt>
                <c:pt idx="1021">
                  <c:v>2018</c:v>
                </c:pt>
                <c:pt idx="1022">
                  <c:v>2018</c:v>
                </c:pt>
                <c:pt idx="1023">
                  <c:v>2018</c:v>
                </c:pt>
                <c:pt idx="1024">
                  <c:v>2018</c:v>
                </c:pt>
                <c:pt idx="1025">
                  <c:v>2018</c:v>
                </c:pt>
                <c:pt idx="1026">
                  <c:v>2018</c:v>
                </c:pt>
                <c:pt idx="1027">
                  <c:v>2018</c:v>
                </c:pt>
                <c:pt idx="1028">
                  <c:v>2018</c:v>
                </c:pt>
                <c:pt idx="1029">
                  <c:v>2018</c:v>
                </c:pt>
                <c:pt idx="1030">
                  <c:v>2018</c:v>
                </c:pt>
                <c:pt idx="1031">
                  <c:v>2018</c:v>
                </c:pt>
                <c:pt idx="1032">
                  <c:v>2018</c:v>
                </c:pt>
                <c:pt idx="1033">
                  <c:v>2018</c:v>
                </c:pt>
                <c:pt idx="1034">
                  <c:v>2018</c:v>
                </c:pt>
                <c:pt idx="1035">
                  <c:v>2018</c:v>
                </c:pt>
                <c:pt idx="1036">
                  <c:v>2018</c:v>
                </c:pt>
                <c:pt idx="1037">
                  <c:v>2018</c:v>
                </c:pt>
                <c:pt idx="1038">
                  <c:v>2018</c:v>
                </c:pt>
                <c:pt idx="1039">
                  <c:v>2018</c:v>
                </c:pt>
                <c:pt idx="1040">
                  <c:v>2018</c:v>
                </c:pt>
                <c:pt idx="1041">
                  <c:v>2018</c:v>
                </c:pt>
                <c:pt idx="1042">
                  <c:v>2018</c:v>
                </c:pt>
                <c:pt idx="1043">
                  <c:v>2019</c:v>
                </c:pt>
                <c:pt idx="1044">
                  <c:v>2019</c:v>
                </c:pt>
                <c:pt idx="1045">
                  <c:v>2019</c:v>
                </c:pt>
                <c:pt idx="1046">
                  <c:v>2019</c:v>
                </c:pt>
                <c:pt idx="1047">
                  <c:v>2019</c:v>
                </c:pt>
                <c:pt idx="1048">
                  <c:v>2019</c:v>
                </c:pt>
                <c:pt idx="1049">
                  <c:v>2019</c:v>
                </c:pt>
                <c:pt idx="1050">
                  <c:v>2019</c:v>
                </c:pt>
                <c:pt idx="1051">
                  <c:v>2019</c:v>
                </c:pt>
                <c:pt idx="1052">
                  <c:v>2019</c:v>
                </c:pt>
                <c:pt idx="1053">
                  <c:v>2019</c:v>
                </c:pt>
                <c:pt idx="1054">
                  <c:v>2019</c:v>
                </c:pt>
                <c:pt idx="1055">
                  <c:v>2019</c:v>
                </c:pt>
                <c:pt idx="1056">
                  <c:v>2019</c:v>
                </c:pt>
                <c:pt idx="1057">
                  <c:v>2019</c:v>
                </c:pt>
                <c:pt idx="1058">
                  <c:v>2019</c:v>
                </c:pt>
                <c:pt idx="1059">
                  <c:v>2019</c:v>
                </c:pt>
                <c:pt idx="1060">
                  <c:v>2019</c:v>
                </c:pt>
                <c:pt idx="1061">
                  <c:v>2019</c:v>
                </c:pt>
                <c:pt idx="1062">
                  <c:v>2019</c:v>
                </c:pt>
                <c:pt idx="1063">
                  <c:v>2019</c:v>
                </c:pt>
                <c:pt idx="1064">
                  <c:v>2019</c:v>
                </c:pt>
                <c:pt idx="1065">
                  <c:v>2019</c:v>
                </c:pt>
                <c:pt idx="1066">
                  <c:v>2019</c:v>
                </c:pt>
                <c:pt idx="1067">
                  <c:v>2019</c:v>
                </c:pt>
                <c:pt idx="1068">
                  <c:v>2019</c:v>
                </c:pt>
                <c:pt idx="1069">
                  <c:v>2019</c:v>
                </c:pt>
                <c:pt idx="1070">
                  <c:v>2019</c:v>
                </c:pt>
                <c:pt idx="1071">
                  <c:v>2019</c:v>
                </c:pt>
                <c:pt idx="1072">
                  <c:v>2019</c:v>
                </c:pt>
                <c:pt idx="1073">
                  <c:v>2019</c:v>
                </c:pt>
                <c:pt idx="1074">
                  <c:v>2019</c:v>
                </c:pt>
                <c:pt idx="1075">
                  <c:v>2019</c:v>
                </c:pt>
                <c:pt idx="1076">
                  <c:v>2019</c:v>
                </c:pt>
                <c:pt idx="1077">
                  <c:v>2019</c:v>
                </c:pt>
                <c:pt idx="1078">
                  <c:v>2019</c:v>
                </c:pt>
                <c:pt idx="1079">
                  <c:v>2019</c:v>
                </c:pt>
                <c:pt idx="1080">
                  <c:v>2019</c:v>
                </c:pt>
                <c:pt idx="1081">
                  <c:v>2019</c:v>
                </c:pt>
                <c:pt idx="1082">
                  <c:v>2019</c:v>
                </c:pt>
                <c:pt idx="1083">
                  <c:v>2019</c:v>
                </c:pt>
                <c:pt idx="1084">
                  <c:v>2019</c:v>
                </c:pt>
                <c:pt idx="1085">
                  <c:v>2019</c:v>
                </c:pt>
                <c:pt idx="1086">
                  <c:v>2019</c:v>
                </c:pt>
                <c:pt idx="1087">
                  <c:v>2019</c:v>
                </c:pt>
                <c:pt idx="1088">
                  <c:v>2019</c:v>
                </c:pt>
                <c:pt idx="1089">
                  <c:v>2019</c:v>
                </c:pt>
                <c:pt idx="1090">
                  <c:v>2019</c:v>
                </c:pt>
                <c:pt idx="1091">
                  <c:v>2019</c:v>
                </c:pt>
                <c:pt idx="1092">
                  <c:v>2019</c:v>
                </c:pt>
                <c:pt idx="1093">
                  <c:v>2019</c:v>
                </c:pt>
                <c:pt idx="1094">
                  <c:v>2019</c:v>
                </c:pt>
                <c:pt idx="1095">
                  <c:v>2020</c:v>
                </c:pt>
                <c:pt idx="1096">
                  <c:v>2020</c:v>
                </c:pt>
                <c:pt idx="1097">
                  <c:v>2020</c:v>
                </c:pt>
                <c:pt idx="1098">
                  <c:v>2020</c:v>
                </c:pt>
                <c:pt idx="1099">
                  <c:v>2020</c:v>
                </c:pt>
                <c:pt idx="1100">
                  <c:v>2020</c:v>
                </c:pt>
                <c:pt idx="1101">
                  <c:v>2020</c:v>
                </c:pt>
                <c:pt idx="1102">
                  <c:v>2020</c:v>
                </c:pt>
                <c:pt idx="1103">
                  <c:v>2020</c:v>
                </c:pt>
                <c:pt idx="1104">
                  <c:v>2020</c:v>
                </c:pt>
                <c:pt idx="1105">
                  <c:v>2020</c:v>
                </c:pt>
                <c:pt idx="1106">
                  <c:v>2020</c:v>
                </c:pt>
                <c:pt idx="1107">
                  <c:v>2020</c:v>
                </c:pt>
                <c:pt idx="1108">
                  <c:v>2020</c:v>
                </c:pt>
                <c:pt idx="1109">
                  <c:v>2020</c:v>
                </c:pt>
                <c:pt idx="1110">
                  <c:v>2020</c:v>
                </c:pt>
                <c:pt idx="1111">
                  <c:v>2020</c:v>
                </c:pt>
                <c:pt idx="1112">
                  <c:v>2020</c:v>
                </c:pt>
                <c:pt idx="1113">
                  <c:v>2020</c:v>
                </c:pt>
                <c:pt idx="1114">
                  <c:v>2020</c:v>
                </c:pt>
                <c:pt idx="1115">
                  <c:v>2020</c:v>
                </c:pt>
                <c:pt idx="1116">
                  <c:v>2020</c:v>
                </c:pt>
                <c:pt idx="1117">
                  <c:v>2020</c:v>
                </c:pt>
                <c:pt idx="1118">
                  <c:v>2020</c:v>
                </c:pt>
                <c:pt idx="1119">
                  <c:v>2020</c:v>
                </c:pt>
                <c:pt idx="1120">
                  <c:v>2020</c:v>
                </c:pt>
                <c:pt idx="1121">
                  <c:v>2020</c:v>
                </c:pt>
                <c:pt idx="1122">
                  <c:v>2020</c:v>
                </c:pt>
                <c:pt idx="1123">
                  <c:v>2020</c:v>
                </c:pt>
                <c:pt idx="1124">
                  <c:v>2020</c:v>
                </c:pt>
                <c:pt idx="1125">
                  <c:v>2020</c:v>
                </c:pt>
                <c:pt idx="1126">
                  <c:v>2020</c:v>
                </c:pt>
                <c:pt idx="1127">
                  <c:v>2020</c:v>
                </c:pt>
                <c:pt idx="1128">
                  <c:v>2020</c:v>
                </c:pt>
                <c:pt idx="1129">
                  <c:v>2020</c:v>
                </c:pt>
                <c:pt idx="1130">
                  <c:v>2020</c:v>
                </c:pt>
                <c:pt idx="1131">
                  <c:v>2020</c:v>
                </c:pt>
                <c:pt idx="1132">
                  <c:v>2020</c:v>
                </c:pt>
                <c:pt idx="1133">
                  <c:v>2020</c:v>
                </c:pt>
                <c:pt idx="1134">
                  <c:v>2020</c:v>
                </c:pt>
                <c:pt idx="1135">
                  <c:v>2020</c:v>
                </c:pt>
                <c:pt idx="1136">
                  <c:v>2020</c:v>
                </c:pt>
                <c:pt idx="1137">
                  <c:v>2020</c:v>
                </c:pt>
                <c:pt idx="1138">
                  <c:v>2020</c:v>
                </c:pt>
                <c:pt idx="1139">
                  <c:v>2020</c:v>
                </c:pt>
                <c:pt idx="1140">
                  <c:v>2020</c:v>
                </c:pt>
                <c:pt idx="1141">
                  <c:v>2020</c:v>
                </c:pt>
                <c:pt idx="1142">
                  <c:v>2020</c:v>
                </c:pt>
                <c:pt idx="1143">
                  <c:v>2020</c:v>
                </c:pt>
                <c:pt idx="1144">
                  <c:v>2020</c:v>
                </c:pt>
                <c:pt idx="1145">
                  <c:v>2020</c:v>
                </c:pt>
                <c:pt idx="1146">
                  <c:v>2020</c:v>
                </c:pt>
                <c:pt idx="1147">
                  <c:v>2020</c:v>
                </c:pt>
                <c:pt idx="1148">
                  <c:v>2021</c:v>
                </c:pt>
                <c:pt idx="1149">
                  <c:v>2021</c:v>
                </c:pt>
                <c:pt idx="1150">
                  <c:v>2021</c:v>
                </c:pt>
                <c:pt idx="1151">
                  <c:v>2021</c:v>
                </c:pt>
                <c:pt idx="1152">
                  <c:v>2021</c:v>
                </c:pt>
                <c:pt idx="1153">
                  <c:v>2021</c:v>
                </c:pt>
                <c:pt idx="1154">
                  <c:v>2021</c:v>
                </c:pt>
                <c:pt idx="1155">
                  <c:v>2021</c:v>
                </c:pt>
                <c:pt idx="1156">
                  <c:v>2021</c:v>
                </c:pt>
                <c:pt idx="1157">
                  <c:v>2021</c:v>
                </c:pt>
                <c:pt idx="1158">
                  <c:v>2021</c:v>
                </c:pt>
                <c:pt idx="1159">
                  <c:v>2021</c:v>
                </c:pt>
                <c:pt idx="1160">
                  <c:v>2021</c:v>
                </c:pt>
                <c:pt idx="1161">
                  <c:v>2021</c:v>
                </c:pt>
                <c:pt idx="1162">
                  <c:v>2021</c:v>
                </c:pt>
                <c:pt idx="1163">
                  <c:v>2021</c:v>
                </c:pt>
                <c:pt idx="1164">
                  <c:v>2021</c:v>
                </c:pt>
                <c:pt idx="1165">
                  <c:v>2021</c:v>
                </c:pt>
                <c:pt idx="1166">
                  <c:v>2021</c:v>
                </c:pt>
                <c:pt idx="1167">
                  <c:v>2021</c:v>
                </c:pt>
                <c:pt idx="1168">
                  <c:v>2021</c:v>
                </c:pt>
                <c:pt idx="1169">
                  <c:v>2021</c:v>
                </c:pt>
                <c:pt idx="1170">
                  <c:v>2021</c:v>
                </c:pt>
                <c:pt idx="1171">
                  <c:v>2021</c:v>
                </c:pt>
                <c:pt idx="1172">
                  <c:v>2021</c:v>
                </c:pt>
                <c:pt idx="1173">
                  <c:v>2021</c:v>
                </c:pt>
                <c:pt idx="1174">
                  <c:v>2021</c:v>
                </c:pt>
                <c:pt idx="1175">
                  <c:v>2021</c:v>
                </c:pt>
                <c:pt idx="1176">
                  <c:v>2021</c:v>
                </c:pt>
                <c:pt idx="1177">
                  <c:v>2021</c:v>
                </c:pt>
                <c:pt idx="1178">
                  <c:v>2021</c:v>
                </c:pt>
                <c:pt idx="1179">
                  <c:v>2021</c:v>
                </c:pt>
                <c:pt idx="1180">
                  <c:v>2021</c:v>
                </c:pt>
                <c:pt idx="1181">
                  <c:v>2021</c:v>
                </c:pt>
                <c:pt idx="1182">
                  <c:v>2021</c:v>
                </c:pt>
                <c:pt idx="1183">
                  <c:v>2021</c:v>
                </c:pt>
                <c:pt idx="1184">
                  <c:v>2021</c:v>
                </c:pt>
                <c:pt idx="1185">
                  <c:v>2021</c:v>
                </c:pt>
                <c:pt idx="1186">
                  <c:v>2021</c:v>
                </c:pt>
                <c:pt idx="1187">
                  <c:v>2021</c:v>
                </c:pt>
                <c:pt idx="1188">
                  <c:v>2021</c:v>
                </c:pt>
                <c:pt idx="1189">
                  <c:v>2021</c:v>
                </c:pt>
                <c:pt idx="1190">
                  <c:v>2021</c:v>
                </c:pt>
                <c:pt idx="1191">
                  <c:v>2021</c:v>
                </c:pt>
                <c:pt idx="1192">
                  <c:v>2021</c:v>
                </c:pt>
                <c:pt idx="1193">
                  <c:v>2021</c:v>
                </c:pt>
                <c:pt idx="1194">
                  <c:v>2021</c:v>
                </c:pt>
                <c:pt idx="1195">
                  <c:v>2021</c:v>
                </c:pt>
                <c:pt idx="1196">
                  <c:v>2021</c:v>
                </c:pt>
                <c:pt idx="1197">
                  <c:v>2021</c:v>
                </c:pt>
                <c:pt idx="1198">
                  <c:v>2021</c:v>
                </c:pt>
                <c:pt idx="1199">
                  <c:v>2021</c:v>
                </c:pt>
                <c:pt idx="1200">
                  <c:v>2022</c:v>
                </c:pt>
                <c:pt idx="1201">
                  <c:v>2022</c:v>
                </c:pt>
                <c:pt idx="1202">
                  <c:v>2022</c:v>
                </c:pt>
                <c:pt idx="1203">
                  <c:v>2022</c:v>
                </c:pt>
                <c:pt idx="1204">
                  <c:v>2022</c:v>
                </c:pt>
                <c:pt idx="1205">
                  <c:v>2022</c:v>
                </c:pt>
                <c:pt idx="1206">
                  <c:v>2022</c:v>
                </c:pt>
                <c:pt idx="1207">
                  <c:v>2022</c:v>
                </c:pt>
                <c:pt idx="1208">
                  <c:v>2022</c:v>
                </c:pt>
                <c:pt idx="1209">
                  <c:v>2022</c:v>
                </c:pt>
                <c:pt idx="1210">
                  <c:v>2022</c:v>
                </c:pt>
                <c:pt idx="1211">
                  <c:v>2022</c:v>
                </c:pt>
                <c:pt idx="1212">
                  <c:v>2022</c:v>
                </c:pt>
                <c:pt idx="1213">
                  <c:v>2022</c:v>
                </c:pt>
                <c:pt idx="1214">
                  <c:v>2022</c:v>
                </c:pt>
                <c:pt idx="1215">
                  <c:v>2022</c:v>
                </c:pt>
                <c:pt idx="1216">
                  <c:v>2022</c:v>
                </c:pt>
                <c:pt idx="1217">
                  <c:v>2022</c:v>
                </c:pt>
                <c:pt idx="1218">
                  <c:v>2022</c:v>
                </c:pt>
                <c:pt idx="1219">
                  <c:v>2022</c:v>
                </c:pt>
                <c:pt idx="1220">
                  <c:v>2022</c:v>
                </c:pt>
                <c:pt idx="1221">
                  <c:v>2022</c:v>
                </c:pt>
                <c:pt idx="1222">
                  <c:v>2022</c:v>
                </c:pt>
                <c:pt idx="1223">
                  <c:v>2022</c:v>
                </c:pt>
                <c:pt idx="1224">
                  <c:v>2022</c:v>
                </c:pt>
                <c:pt idx="1225">
                  <c:v>2022</c:v>
                </c:pt>
                <c:pt idx="1226">
                  <c:v>2022</c:v>
                </c:pt>
                <c:pt idx="1227">
                  <c:v>2022</c:v>
                </c:pt>
                <c:pt idx="1228">
                  <c:v>2022</c:v>
                </c:pt>
                <c:pt idx="1229">
                  <c:v>2022</c:v>
                </c:pt>
                <c:pt idx="1230">
                  <c:v>2022</c:v>
                </c:pt>
                <c:pt idx="1231">
                  <c:v>2022</c:v>
                </c:pt>
                <c:pt idx="1232">
                  <c:v>2022</c:v>
                </c:pt>
                <c:pt idx="1233">
                  <c:v>2022</c:v>
                </c:pt>
                <c:pt idx="1234">
                  <c:v>2022</c:v>
                </c:pt>
                <c:pt idx="1235">
                  <c:v>2022</c:v>
                </c:pt>
                <c:pt idx="1236">
                  <c:v>2022</c:v>
                </c:pt>
                <c:pt idx="1237">
                  <c:v>2022</c:v>
                </c:pt>
                <c:pt idx="1238">
                  <c:v>2022</c:v>
                </c:pt>
                <c:pt idx="1239">
                  <c:v>2022</c:v>
                </c:pt>
                <c:pt idx="1240">
                  <c:v>2022</c:v>
                </c:pt>
                <c:pt idx="1241">
                  <c:v>2022</c:v>
                </c:pt>
                <c:pt idx="1242">
                  <c:v>2022</c:v>
                </c:pt>
                <c:pt idx="1243">
                  <c:v>2022</c:v>
                </c:pt>
                <c:pt idx="1244">
                  <c:v>2022</c:v>
                </c:pt>
                <c:pt idx="1245">
                  <c:v>2022</c:v>
                </c:pt>
                <c:pt idx="1246">
                  <c:v>2022</c:v>
                </c:pt>
                <c:pt idx="1247">
                  <c:v>2022</c:v>
                </c:pt>
                <c:pt idx="1248">
                  <c:v>2022</c:v>
                </c:pt>
                <c:pt idx="1249">
                  <c:v>2022</c:v>
                </c:pt>
                <c:pt idx="1250">
                  <c:v>2022</c:v>
                </c:pt>
                <c:pt idx="1251">
                  <c:v>2022</c:v>
                </c:pt>
                <c:pt idx="1252">
                  <c:v>2023</c:v>
                </c:pt>
                <c:pt idx="1253">
                  <c:v>2023</c:v>
                </c:pt>
                <c:pt idx="1254">
                  <c:v>2023</c:v>
                </c:pt>
                <c:pt idx="1255">
                  <c:v>2023</c:v>
                </c:pt>
                <c:pt idx="1256">
                  <c:v>2023</c:v>
                </c:pt>
                <c:pt idx="1257">
                  <c:v>2023</c:v>
                </c:pt>
                <c:pt idx="1258">
                  <c:v>2023</c:v>
                </c:pt>
                <c:pt idx="1259">
                  <c:v>2023</c:v>
                </c:pt>
                <c:pt idx="1260">
                  <c:v>2023</c:v>
                </c:pt>
                <c:pt idx="1261">
                  <c:v>2023</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2023</c:v>
                </c:pt>
                <c:pt idx="1274">
                  <c:v>2023</c:v>
                </c:pt>
                <c:pt idx="1275">
                  <c:v>2023</c:v>
                </c:pt>
                <c:pt idx="1276">
                  <c:v>2023</c:v>
                </c:pt>
                <c:pt idx="1277">
                  <c:v>2023</c:v>
                </c:pt>
                <c:pt idx="1278">
                  <c:v>2023</c:v>
                </c:pt>
                <c:pt idx="1279">
                  <c:v>2023</c:v>
                </c:pt>
                <c:pt idx="1280">
                  <c:v>2023</c:v>
                </c:pt>
                <c:pt idx="1281">
                  <c:v>2023</c:v>
                </c:pt>
                <c:pt idx="1282">
                  <c:v>2023</c:v>
                </c:pt>
                <c:pt idx="1283">
                  <c:v>2023</c:v>
                </c:pt>
                <c:pt idx="1284">
                  <c:v>2023</c:v>
                </c:pt>
                <c:pt idx="1285">
                  <c:v>2023</c:v>
                </c:pt>
                <c:pt idx="1286">
                  <c:v>2023</c:v>
                </c:pt>
                <c:pt idx="1287">
                  <c:v>2023</c:v>
                </c:pt>
                <c:pt idx="1288">
                  <c:v>2023</c:v>
                </c:pt>
                <c:pt idx="1289">
                  <c:v>2023</c:v>
                </c:pt>
                <c:pt idx="1290">
                  <c:v>2023</c:v>
                </c:pt>
                <c:pt idx="1291">
                  <c:v>2023</c:v>
                </c:pt>
                <c:pt idx="1292">
                  <c:v>2023</c:v>
                </c:pt>
                <c:pt idx="1293">
                  <c:v>2023</c:v>
                </c:pt>
                <c:pt idx="1294">
                  <c:v>2023</c:v>
                </c:pt>
                <c:pt idx="1295">
                  <c:v>2023</c:v>
                </c:pt>
                <c:pt idx="1296">
                  <c:v>2023</c:v>
                </c:pt>
                <c:pt idx="1297">
                  <c:v>2023</c:v>
                </c:pt>
                <c:pt idx="1298">
                  <c:v>2023</c:v>
                </c:pt>
                <c:pt idx="1299">
                  <c:v>2023</c:v>
                </c:pt>
                <c:pt idx="1300">
                  <c:v>2023</c:v>
                </c:pt>
                <c:pt idx="1301">
                  <c:v>2023</c:v>
                </c:pt>
                <c:pt idx="1302">
                  <c:v>2023</c:v>
                </c:pt>
                <c:pt idx="1303">
                  <c:v>2023</c:v>
                </c:pt>
                <c:pt idx="1304">
                  <c:v>2024</c:v>
                </c:pt>
                <c:pt idx="1305">
                  <c:v>2024</c:v>
                </c:pt>
                <c:pt idx="1306">
                  <c:v>2024</c:v>
                </c:pt>
                <c:pt idx="1307">
                  <c:v>2024</c:v>
                </c:pt>
                <c:pt idx="1308">
                  <c:v>2024</c:v>
                </c:pt>
                <c:pt idx="1309">
                  <c:v>2024</c:v>
                </c:pt>
                <c:pt idx="1310">
                  <c:v>2024</c:v>
                </c:pt>
                <c:pt idx="1311">
                  <c:v>2024</c:v>
                </c:pt>
                <c:pt idx="1312">
                  <c:v>2024</c:v>
                </c:pt>
                <c:pt idx="1313">
                  <c:v>2024</c:v>
                </c:pt>
                <c:pt idx="1314">
                  <c:v>2024</c:v>
                </c:pt>
                <c:pt idx="1315">
                  <c:v>2024</c:v>
                </c:pt>
                <c:pt idx="1316">
                  <c:v>2024</c:v>
                </c:pt>
                <c:pt idx="1317">
                  <c:v>2024</c:v>
                </c:pt>
                <c:pt idx="1318">
                  <c:v>2024</c:v>
                </c:pt>
                <c:pt idx="1319">
                  <c:v>2024</c:v>
                </c:pt>
                <c:pt idx="1320">
                  <c:v>2024</c:v>
                </c:pt>
                <c:pt idx="1321">
                  <c:v>2024</c:v>
                </c:pt>
                <c:pt idx="1322">
                  <c:v>2024</c:v>
                </c:pt>
                <c:pt idx="1323">
                  <c:v>2024</c:v>
                </c:pt>
                <c:pt idx="1324">
                  <c:v>2024</c:v>
                </c:pt>
                <c:pt idx="1325">
                  <c:v>2024</c:v>
                </c:pt>
                <c:pt idx="1326">
                  <c:v>2024</c:v>
                </c:pt>
                <c:pt idx="1327">
                  <c:v>2024</c:v>
                </c:pt>
                <c:pt idx="1328">
                  <c:v>2024</c:v>
                </c:pt>
                <c:pt idx="1329">
                  <c:v>2024</c:v>
                </c:pt>
                <c:pt idx="1330">
                  <c:v>2024</c:v>
                </c:pt>
                <c:pt idx="1331">
                  <c:v>2024</c:v>
                </c:pt>
                <c:pt idx="1332">
                  <c:v>2024</c:v>
                </c:pt>
                <c:pt idx="1333">
                  <c:v>2024</c:v>
                </c:pt>
                <c:pt idx="1334">
                  <c:v>2024</c:v>
                </c:pt>
                <c:pt idx="1335">
                  <c:v>2024</c:v>
                </c:pt>
                <c:pt idx="1336">
                  <c:v>2024</c:v>
                </c:pt>
                <c:pt idx="1337">
                  <c:v>2024</c:v>
                </c:pt>
                <c:pt idx="1338">
                  <c:v>2024</c:v>
                </c:pt>
                <c:pt idx="1339">
                  <c:v>2024</c:v>
                </c:pt>
                <c:pt idx="1340">
                  <c:v>2024</c:v>
                </c:pt>
                <c:pt idx="1341">
                  <c:v>2024</c:v>
                </c:pt>
                <c:pt idx="1342">
                  <c:v>2024</c:v>
                </c:pt>
                <c:pt idx="1343">
                  <c:v>2024</c:v>
                </c:pt>
                <c:pt idx="1344">
                  <c:v>2024</c:v>
                </c:pt>
                <c:pt idx="1345">
                  <c:v>2024</c:v>
                </c:pt>
                <c:pt idx="1346">
                  <c:v>2024</c:v>
                </c:pt>
                <c:pt idx="1347">
                  <c:v>2024</c:v>
                </c:pt>
                <c:pt idx="1348">
                  <c:v>2024</c:v>
                </c:pt>
                <c:pt idx="1349">
                  <c:v>2024</c:v>
                </c:pt>
                <c:pt idx="1350">
                  <c:v>2024</c:v>
                </c:pt>
                <c:pt idx="1351">
                  <c:v>2024</c:v>
                </c:pt>
                <c:pt idx="1352">
                  <c:v>2024</c:v>
                </c:pt>
                <c:pt idx="1353">
                  <c:v>2024</c:v>
                </c:pt>
                <c:pt idx="1354">
                  <c:v>2024</c:v>
                </c:pt>
                <c:pt idx="1355">
                  <c:v>2024</c:v>
                </c:pt>
                <c:pt idx="1356">
                  <c:v>2025</c:v>
                </c:pt>
                <c:pt idx="1357">
                  <c:v>2025</c:v>
                </c:pt>
                <c:pt idx="1358">
                  <c:v>2025</c:v>
                </c:pt>
                <c:pt idx="1359">
                  <c:v>2025</c:v>
                </c:pt>
                <c:pt idx="1360">
                  <c:v>2025</c:v>
                </c:pt>
                <c:pt idx="1361">
                  <c:v>2025</c:v>
                </c:pt>
                <c:pt idx="1362">
                  <c:v>2025</c:v>
                </c:pt>
                <c:pt idx="1363">
                  <c:v>2025</c:v>
                </c:pt>
                <c:pt idx="1364">
                  <c:v>2025</c:v>
                </c:pt>
                <c:pt idx="1365">
                  <c:v>2025</c:v>
                </c:pt>
                <c:pt idx="1366">
                  <c:v>2025</c:v>
                </c:pt>
                <c:pt idx="1367">
                  <c:v>2025</c:v>
                </c:pt>
                <c:pt idx="1368">
                  <c:v>2025</c:v>
                </c:pt>
                <c:pt idx="1369">
                  <c:v>2025</c:v>
                </c:pt>
                <c:pt idx="1370">
                  <c:v>2025</c:v>
                </c:pt>
                <c:pt idx="1371">
                  <c:v>2025</c:v>
                </c:pt>
                <c:pt idx="1372">
                  <c:v>2025</c:v>
                </c:pt>
                <c:pt idx="1373">
                  <c:v>2025</c:v>
                </c:pt>
                <c:pt idx="1374">
                  <c:v>2025</c:v>
                </c:pt>
                <c:pt idx="1375">
                  <c:v>2025</c:v>
                </c:pt>
                <c:pt idx="1376">
                  <c:v>2025</c:v>
                </c:pt>
                <c:pt idx="1377">
                  <c:v>2025</c:v>
                </c:pt>
                <c:pt idx="1378">
                  <c:v>2025</c:v>
                </c:pt>
                <c:pt idx="1379">
                  <c:v>2025</c:v>
                </c:pt>
                <c:pt idx="1380">
                  <c:v>2025</c:v>
                </c:pt>
                <c:pt idx="1381">
                  <c:v>2025</c:v>
                </c:pt>
                <c:pt idx="1382">
                  <c:v>2025</c:v>
                </c:pt>
                <c:pt idx="1383">
                  <c:v>2025</c:v>
                </c:pt>
                <c:pt idx="1384">
                  <c:v>2025</c:v>
                </c:pt>
                <c:pt idx="1385">
                  <c:v>2025</c:v>
                </c:pt>
                <c:pt idx="1386">
                  <c:v>2025</c:v>
                </c:pt>
                <c:pt idx="1387">
                  <c:v>2025</c:v>
                </c:pt>
                <c:pt idx="1388">
                  <c:v>2025</c:v>
                </c:pt>
                <c:pt idx="1389">
                  <c:v>2025</c:v>
                </c:pt>
                <c:pt idx="1390">
                  <c:v>2025</c:v>
                </c:pt>
                <c:pt idx="1391">
                  <c:v>2025</c:v>
                </c:pt>
                <c:pt idx="1392">
                  <c:v>2025</c:v>
                </c:pt>
                <c:pt idx="1393">
                  <c:v>2025</c:v>
                </c:pt>
                <c:pt idx="1394">
                  <c:v>2025</c:v>
                </c:pt>
                <c:pt idx="1395">
                  <c:v>2025</c:v>
                </c:pt>
                <c:pt idx="1396">
                  <c:v>2025</c:v>
                </c:pt>
                <c:pt idx="1397">
                  <c:v>2025</c:v>
                </c:pt>
                <c:pt idx="1398">
                  <c:v>2025</c:v>
                </c:pt>
                <c:pt idx="1399">
                  <c:v>2025</c:v>
                </c:pt>
                <c:pt idx="1400">
                  <c:v>2025</c:v>
                </c:pt>
                <c:pt idx="1401">
                  <c:v>2025</c:v>
                </c:pt>
                <c:pt idx="1402">
                  <c:v>2025</c:v>
                </c:pt>
                <c:pt idx="1403">
                  <c:v>2025</c:v>
                </c:pt>
                <c:pt idx="1404">
                  <c:v>2025</c:v>
                </c:pt>
                <c:pt idx="1405">
                  <c:v>2025</c:v>
                </c:pt>
                <c:pt idx="1406">
                  <c:v>2025</c:v>
                </c:pt>
                <c:pt idx="1407">
                  <c:v>2025</c:v>
                </c:pt>
              </c:numCache>
            </c:numRef>
          </c:cat>
          <c:val>
            <c:numRef>
              <c:f>'[5]Market Price'!$E$3:$E$1410</c:f>
              <c:numCache>
                <c:formatCode>General</c:formatCode>
                <c:ptCount val="1408"/>
                <c:pt idx="0">
                  <c:v>87.94</c:v>
                </c:pt>
                <c:pt idx="1">
                  <c:v>89.38</c:v>
                </c:pt>
                <c:pt idx="2">
                  <c:v>90.68</c:v>
                </c:pt>
                <c:pt idx="3">
                  <c:v>90.32</c:v>
                </c:pt>
                <c:pt idx="4">
                  <c:v>91.1</c:v>
                </c:pt>
                <c:pt idx="5">
                  <c:v>91.19</c:v>
                </c:pt>
                <c:pt idx="6">
                  <c:v>90.62</c:v>
                </c:pt>
                <c:pt idx="7">
                  <c:v>90.86</c:v>
                </c:pt>
                <c:pt idx="8">
                  <c:v>91.89</c:v>
                </c:pt>
                <c:pt idx="9">
                  <c:v>92.68</c:v>
                </c:pt>
                <c:pt idx="10">
                  <c:v>93.34</c:v>
                </c:pt>
                <c:pt idx="11">
                  <c:v>92.54</c:v>
                </c:pt>
                <c:pt idx="12">
                  <c:v>92.58</c:v>
                </c:pt>
                <c:pt idx="13">
                  <c:v>94.91</c:v>
                </c:pt>
                <c:pt idx="14">
                  <c:v>95.17</c:v>
                </c:pt>
                <c:pt idx="15">
                  <c:v>92.79</c:v>
                </c:pt>
                <c:pt idx="16">
                  <c:v>92.38</c:v>
                </c:pt>
                <c:pt idx="17">
                  <c:v>93</c:v>
                </c:pt>
                <c:pt idx="18">
                  <c:v>91.54</c:v>
                </c:pt>
                <c:pt idx="19">
                  <c:v>91.35</c:v>
                </c:pt>
                <c:pt idx="20">
                  <c:v>91.27</c:v>
                </c:pt>
                <c:pt idx="21">
                  <c:v>90.84</c:v>
                </c:pt>
                <c:pt idx="22">
                  <c:v>92.11</c:v>
                </c:pt>
                <c:pt idx="23">
                  <c:v>93.84</c:v>
                </c:pt>
                <c:pt idx="24">
                  <c:v>92.89</c:v>
                </c:pt>
                <c:pt idx="25">
                  <c:v>91.49</c:v>
                </c:pt>
                <c:pt idx="26">
                  <c:v>89.03</c:v>
                </c:pt>
                <c:pt idx="27">
                  <c:v>87.58</c:v>
                </c:pt>
                <c:pt idx="28">
                  <c:v>90.41</c:v>
                </c:pt>
                <c:pt idx="29">
                  <c:v>90.86</c:v>
                </c:pt>
                <c:pt idx="30">
                  <c:v>90.54</c:v>
                </c:pt>
                <c:pt idx="31">
                  <c:v>90.39</c:v>
                </c:pt>
                <c:pt idx="32">
                  <c:v>89.99</c:v>
                </c:pt>
                <c:pt idx="33">
                  <c:v>89.92</c:v>
                </c:pt>
                <c:pt idx="34">
                  <c:v>89.82</c:v>
                </c:pt>
                <c:pt idx="35">
                  <c:v>89.92</c:v>
                </c:pt>
                <c:pt idx="36">
                  <c:v>89.97</c:v>
                </c:pt>
                <c:pt idx="37">
                  <c:v>89.78</c:v>
                </c:pt>
                <c:pt idx="38">
                  <c:v>89.11</c:v>
                </c:pt>
                <c:pt idx="39">
                  <c:v>90.94</c:v>
                </c:pt>
                <c:pt idx="40">
                  <c:v>92.04</c:v>
                </c:pt>
                <c:pt idx="41">
                  <c:v>92.94</c:v>
                </c:pt>
                <c:pt idx="42">
                  <c:v>91.39</c:v>
                </c:pt>
                <c:pt idx="43">
                  <c:v>92.49</c:v>
                </c:pt>
                <c:pt idx="44">
                  <c:v>96.18</c:v>
                </c:pt>
                <c:pt idx="45">
                  <c:v>99.2</c:v>
                </c:pt>
                <c:pt idx="46">
                  <c:v>100.36</c:v>
                </c:pt>
                <c:pt idx="47">
                  <c:v>102.55</c:v>
                </c:pt>
                <c:pt idx="48">
                  <c:v>101.77</c:v>
                </c:pt>
                <c:pt idx="49">
                  <c:v>101.76</c:v>
                </c:pt>
                <c:pt idx="50">
                  <c:v>102.37</c:v>
                </c:pt>
                <c:pt idx="51">
                  <c:v>103.68</c:v>
                </c:pt>
                <c:pt idx="52">
                  <c:v>100.78</c:v>
                </c:pt>
                <c:pt idx="53">
                  <c:v>102.2</c:v>
                </c:pt>
                <c:pt idx="54">
                  <c:v>102.59</c:v>
                </c:pt>
                <c:pt idx="55">
                  <c:v>101.38</c:v>
                </c:pt>
                <c:pt idx="56">
                  <c:v>100.37</c:v>
                </c:pt>
                <c:pt idx="57">
                  <c:v>101.58</c:v>
                </c:pt>
                <c:pt idx="58">
                  <c:v>102</c:v>
                </c:pt>
                <c:pt idx="59">
                  <c:v>99.91</c:v>
                </c:pt>
                <c:pt idx="60">
                  <c:v>100.79</c:v>
                </c:pt>
                <c:pt idx="61">
                  <c:v>103.76</c:v>
                </c:pt>
                <c:pt idx="62">
                  <c:v>103.81</c:v>
                </c:pt>
                <c:pt idx="63">
                  <c:v>105.8</c:v>
                </c:pt>
                <c:pt idx="64">
                  <c:v>107.73</c:v>
                </c:pt>
                <c:pt idx="65">
                  <c:v>108.08</c:v>
                </c:pt>
                <c:pt idx="66">
                  <c:v>111.07</c:v>
                </c:pt>
                <c:pt idx="67">
                  <c:v>113.27</c:v>
                </c:pt>
                <c:pt idx="68">
                  <c:v>113.05</c:v>
                </c:pt>
                <c:pt idx="69">
                  <c:v>112.3</c:v>
                </c:pt>
                <c:pt idx="70">
                  <c:v>109.68</c:v>
                </c:pt>
                <c:pt idx="71">
                  <c:v>105.89</c:v>
                </c:pt>
                <c:pt idx="72">
                  <c:v>105.81</c:v>
                </c:pt>
                <c:pt idx="73">
                  <c:v>105.44</c:v>
                </c:pt>
                <c:pt idx="74">
                  <c:v>104.14</c:v>
                </c:pt>
                <c:pt idx="75">
                  <c:v>106.69</c:v>
                </c:pt>
                <c:pt idx="76">
                  <c:v>104.63</c:v>
                </c:pt>
                <c:pt idx="77">
                  <c:v>103.22</c:v>
                </c:pt>
                <c:pt idx="78">
                  <c:v>103.71</c:v>
                </c:pt>
                <c:pt idx="79">
                  <c:v>104.13</c:v>
                </c:pt>
                <c:pt idx="80">
                  <c:v>103.51</c:v>
                </c:pt>
                <c:pt idx="81">
                  <c:v>102.25</c:v>
                </c:pt>
                <c:pt idx="82">
                  <c:v>100.27</c:v>
                </c:pt>
                <c:pt idx="83">
                  <c:v>100.45</c:v>
                </c:pt>
                <c:pt idx="84">
                  <c:v>102.91</c:v>
                </c:pt>
                <c:pt idx="85">
                  <c:v>101.54</c:v>
                </c:pt>
                <c:pt idx="86">
                  <c:v>99.48</c:v>
                </c:pt>
                <c:pt idx="87">
                  <c:v>97.93</c:v>
                </c:pt>
                <c:pt idx="88">
                  <c:v>96.58</c:v>
                </c:pt>
                <c:pt idx="89">
                  <c:v>98.75</c:v>
                </c:pt>
                <c:pt idx="90">
                  <c:v>98.41</c:v>
                </c:pt>
                <c:pt idx="91">
                  <c:v>98.02</c:v>
                </c:pt>
                <c:pt idx="92">
                  <c:v>96.54</c:v>
                </c:pt>
                <c:pt idx="93">
                  <c:v>95.63</c:v>
                </c:pt>
                <c:pt idx="94">
                  <c:v>96.87</c:v>
                </c:pt>
                <c:pt idx="95">
                  <c:v>98.4</c:v>
                </c:pt>
                <c:pt idx="96">
                  <c:v>97.17</c:v>
                </c:pt>
                <c:pt idx="97">
                  <c:v>99.69</c:v>
                </c:pt>
                <c:pt idx="98">
                  <c:v>100.49</c:v>
                </c:pt>
                <c:pt idx="99">
                  <c:v>100.36</c:v>
                </c:pt>
                <c:pt idx="100">
                  <c:v>101.46</c:v>
                </c:pt>
                <c:pt idx="101">
                  <c:v>103.97</c:v>
                </c:pt>
                <c:pt idx="102">
                  <c:v>104.44</c:v>
                </c:pt>
                <c:pt idx="103">
                  <c:v>109.97</c:v>
                </c:pt>
                <c:pt idx="104">
                  <c:v>110.08</c:v>
                </c:pt>
                <c:pt idx="105">
                  <c:v>109.89</c:v>
                </c:pt>
                <c:pt idx="106">
                  <c:v>113.03</c:v>
                </c:pt>
                <c:pt idx="107">
                  <c:v>113.87</c:v>
                </c:pt>
                <c:pt idx="108">
                  <c:v>111.14</c:v>
                </c:pt>
                <c:pt idx="109">
                  <c:v>110.56</c:v>
                </c:pt>
                <c:pt idx="110">
                  <c:v>116.37</c:v>
                </c:pt>
                <c:pt idx="111">
                  <c:v>114.48</c:v>
                </c:pt>
                <c:pt idx="112">
                  <c:v>118.62</c:v>
                </c:pt>
                <c:pt idx="113">
                  <c:v>121.1</c:v>
                </c:pt>
                <c:pt idx="114">
                  <c:v>120.88</c:v>
                </c:pt>
                <c:pt idx="115">
                  <c:v>119.3</c:v>
                </c:pt>
                <c:pt idx="116">
                  <c:v>118.66</c:v>
                </c:pt>
                <c:pt idx="117">
                  <c:v>122.42</c:v>
                </c:pt>
                <c:pt idx="118">
                  <c:v>124.75</c:v>
                </c:pt>
                <c:pt idx="119">
                  <c:v>123.62</c:v>
                </c:pt>
                <c:pt idx="120">
                  <c:v>119.07</c:v>
                </c:pt>
                <c:pt idx="121">
                  <c:v>118.27</c:v>
                </c:pt>
                <c:pt idx="122">
                  <c:v>119.83</c:v>
                </c:pt>
                <c:pt idx="123">
                  <c:v>118.33</c:v>
                </c:pt>
                <c:pt idx="124">
                  <c:v>120.33</c:v>
                </c:pt>
                <c:pt idx="125">
                  <c:v>121.12</c:v>
                </c:pt>
                <c:pt idx="126">
                  <c:v>121.01</c:v>
                </c:pt>
                <c:pt idx="127">
                  <c:v>116.21</c:v>
                </c:pt>
                <c:pt idx="128">
                  <c:v>114.43</c:v>
                </c:pt>
                <c:pt idx="129">
                  <c:v>114.79</c:v>
                </c:pt>
                <c:pt idx="130">
                  <c:v>113.71</c:v>
                </c:pt>
                <c:pt idx="131">
                  <c:v>115.77</c:v>
                </c:pt>
                <c:pt idx="132">
                  <c:v>116.17</c:v>
                </c:pt>
                <c:pt idx="133">
                  <c:v>115.67</c:v>
                </c:pt>
                <c:pt idx="134">
                  <c:v>111.57</c:v>
                </c:pt>
                <c:pt idx="135">
                  <c:v>109.1</c:v>
                </c:pt>
                <c:pt idx="136">
                  <c:v>108.12</c:v>
                </c:pt>
                <c:pt idx="137">
                  <c:v>108.47</c:v>
                </c:pt>
                <c:pt idx="138">
                  <c:v>105.2</c:v>
                </c:pt>
                <c:pt idx="139">
                  <c:v>106.73</c:v>
                </c:pt>
                <c:pt idx="140">
                  <c:v>105.86</c:v>
                </c:pt>
                <c:pt idx="141">
                  <c:v>104.14</c:v>
                </c:pt>
                <c:pt idx="142">
                  <c:v>100.67</c:v>
                </c:pt>
                <c:pt idx="143">
                  <c:v>97.16</c:v>
                </c:pt>
                <c:pt idx="144">
                  <c:v>97.99</c:v>
                </c:pt>
                <c:pt idx="145">
                  <c:v>96.56</c:v>
                </c:pt>
                <c:pt idx="146">
                  <c:v>95.5</c:v>
                </c:pt>
                <c:pt idx="147">
                  <c:v>97.05</c:v>
                </c:pt>
                <c:pt idx="148">
                  <c:v>95.92</c:v>
                </c:pt>
                <c:pt idx="149">
                  <c:v>97.42</c:v>
                </c:pt>
                <c:pt idx="150">
                  <c:v>103.64</c:v>
                </c:pt>
                <c:pt idx="151">
                  <c:v>105.68</c:v>
                </c:pt>
                <c:pt idx="152">
                  <c:v>104.28</c:v>
                </c:pt>
                <c:pt idx="153">
                  <c:v>102.32</c:v>
                </c:pt>
                <c:pt idx="154">
                  <c:v>99.63</c:v>
                </c:pt>
                <c:pt idx="155">
                  <c:v>103.27</c:v>
                </c:pt>
                <c:pt idx="156">
                  <c:v>103.71</c:v>
                </c:pt>
                <c:pt idx="157">
                  <c:v>105.03</c:v>
                </c:pt>
                <c:pt idx="158">
                  <c:v>107.45</c:v>
                </c:pt>
                <c:pt idx="159">
                  <c:v>109.19</c:v>
                </c:pt>
                <c:pt idx="160">
                  <c:v>108.14</c:v>
                </c:pt>
                <c:pt idx="161">
                  <c:v>111.9</c:v>
                </c:pt>
                <c:pt idx="162">
                  <c:v>114.17</c:v>
                </c:pt>
                <c:pt idx="163">
                  <c:v>114.25</c:v>
                </c:pt>
                <c:pt idx="164">
                  <c:v>112.27</c:v>
                </c:pt>
                <c:pt idx="165">
                  <c:v>112.98</c:v>
                </c:pt>
                <c:pt idx="166">
                  <c:v>116.52</c:v>
                </c:pt>
                <c:pt idx="167">
                  <c:v>112.5</c:v>
                </c:pt>
                <c:pt idx="168">
                  <c:v>108.6</c:v>
                </c:pt>
                <c:pt idx="169">
                  <c:v>113.34</c:v>
                </c:pt>
                <c:pt idx="170">
                  <c:v>108.7</c:v>
                </c:pt>
                <c:pt idx="171">
                  <c:v>104.85</c:v>
                </c:pt>
                <c:pt idx="172">
                  <c:v>103.45</c:v>
                </c:pt>
                <c:pt idx="173">
                  <c:v>105.77</c:v>
                </c:pt>
                <c:pt idx="174">
                  <c:v>106.44</c:v>
                </c:pt>
                <c:pt idx="175">
                  <c:v>105.21</c:v>
                </c:pt>
                <c:pt idx="176">
                  <c:v>102.6</c:v>
                </c:pt>
                <c:pt idx="177">
                  <c:v>103.85</c:v>
                </c:pt>
                <c:pt idx="178">
                  <c:v>100.62</c:v>
                </c:pt>
                <c:pt idx="179">
                  <c:v>100.43</c:v>
                </c:pt>
                <c:pt idx="180">
                  <c:v>100.17</c:v>
                </c:pt>
                <c:pt idx="181">
                  <c:v>100</c:v>
                </c:pt>
                <c:pt idx="182">
                  <c:v>98.09</c:v>
                </c:pt>
                <c:pt idx="183">
                  <c:v>97.52</c:v>
                </c:pt>
                <c:pt idx="184">
                  <c:v>97</c:v>
                </c:pt>
                <c:pt idx="185">
                  <c:v>100.35</c:v>
                </c:pt>
                <c:pt idx="186">
                  <c:v>100.85</c:v>
                </c:pt>
                <c:pt idx="187">
                  <c:v>99.85</c:v>
                </c:pt>
                <c:pt idx="188">
                  <c:v>100.96</c:v>
                </c:pt>
                <c:pt idx="189">
                  <c:v>100.58</c:v>
                </c:pt>
                <c:pt idx="190">
                  <c:v>96.56</c:v>
                </c:pt>
                <c:pt idx="191">
                  <c:v>96.63</c:v>
                </c:pt>
                <c:pt idx="192">
                  <c:v>95.81</c:v>
                </c:pt>
                <c:pt idx="193">
                  <c:v>95.86</c:v>
                </c:pt>
                <c:pt idx="194">
                  <c:v>95.55</c:v>
                </c:pt>
                <c:pt idx="195">
                  <c:v>94.86</c:v>
                </c:pt>
                <c:pt idx="196">
                  <c:v>93.86</c:v>
                </c:pt>
                <c:pt idx="197">
                  <c:v>95.79</c:v>
                </c:pt>
                <c:pt idx="198">
                  <c:v>96.92</c:v>
                </c:pt>
                <c:pt idx="199">
                  <c:v>96.21</c:v>
                </c:pt>
                <c:pt idx="200">
                  <c:v>96.68</c:v>
                </c:pt>
                <c:pt idx="201">
                  <c:v>98.38</c:v>
                </c:pt>
                <c:pt idx="202">
                  <c:v>100.34</c:v>
                </c:pt>
                <c:pt idx="203">
                  <c:v>105.75</c:v>
                </c:pt>
                <c:pt idx="204">
                  <c:v>108.94</c:v>
                </c:pt>
                <c:pt idx="205">
                  <c:v>105.31</c:v>
                </c:pt>
                <c:pt idx="206">
                  <c:v>105.55</c:v>
                </c:pt>
                <c:pt idx="207">
                  <c:v>100.95</c:v>
                </c:pt>
                <c:pt idx="208">
                  <c:v>111.66</c:v>
                </c:pt>
                <c:pt idx="209">
                  <c:v>116.16</c:v>
                </c:pt>
                <c:pt idx="210">
                  <c:v>115.89</c:v>
                </c:pt>
                <c:pt idx="211">
                  <c:v>113.81</c:v>
                </c:pt>
                <c:pt idx="212">
                  <c:v>109.74</c:v>
                </c:pt>
                <c:pt idx="213">
                  <c:v>111.2</c:v>
                </c:pt>
                <c:pt idx="214">
                  <c:v>111.94</c:v>
                </c:pt>
                <c:pt idx="215">
                  <c:v>105.01</c:v>
                </c:pt>
                <c:pt idx="216">
                  <c:v>106.64</c:v>
                </c:pt>
                <c:pt idx="217">
                  <c:v>105.14</c:v>
                </c:pt>
                <c:pt idx="218">
                  <c:v>101.74</c:v>
                </c:pt>
                <c:pt idx="219">
                  <c:v>102.18</c:v>
                </c:pt>
                <c:pt idx="220">
                  <c:v>105.13</c:v>
                </c:pt>
                <c:pt idx="221">
                  <c:v>109.86</c:v>
                </c:pt>
                <c:pt idx="222">
                  <c:v>113.34</c:v>
                </c:pt>
                <c:pt idx="223">
                  <c:v>109.44</c:v>
                </c:pt>
                <c:pt idx="224">
                  <c:v>108.17</c:v>
                </c:pt>
                <c:pt idx="225">
                  <c:v>107.53</c:v>
                </c:pt>
                <c:pt idx="226">
                  <c:v>106.27</c:v>
                </c:pt>
                <c:pt idx="227">
                  <c:v>109.47</c:v>
                </c:pt>
                <c:pt idx="228">
                  <c:v>95.89</c:v>
                </c:pt>
                <c:pt idx="229">
                  <c:v>95.82</c:v>
                </c:pt>
                <c:pt idx="230">
                  <c:v>100.74</c:v>
                </c:pt>
                <c:pt idx="231">
                  <c:v>89.89</c:v>
                </c:pt>
                <c:pt idx="232">
                  <c:v>76.099999999999994</c:v>
                </c:pt>
                <c:pt idx="233">
                  <c:v>56.21</c:v>
                </c:pt>
                <c:pt idx="234">
                  <c:v>56.36</c:v>
                </c:pt>
                <c:pt idx="235">
                  <c:v>52.37</c:v>
                </c:pt>
                <c:pt idx="236">
                  <c:v>39.53</c:v>
                </c:pt>
                <c:pt idx="237">
                  <c:v>33.979999999999997</c:v>
                </c:pt>
                <c:pt idx="238">
                  <c:v>34.47</c:v>
                </c:pt>
                <c:pt idx="239">
                  <c:v>36.42</c:v>
                </c:pt>
                <c:pt idx="240">
                  <c:v>57.31</c:v>
                </c:pt>
                <c:pt idx="241">
                  <c:v>54.5</c:v>
                </c:pt>
                <c:pt idx="242">
                  <c:v>43.55</c:v>
                </c:pt>
                <c:pt idx="243">
                  <c:v>54.73</c:v>
                </c:pt>
                <c:pt idx="244">
                  <c:v>71.89</c:v>
                </c:pt>
                <c:pt idx="245">
                  <c:v>75.900000000000006</c:v>
                </c:pt>
                <c:pt idx="246">
                  <c:v>68.17</c:v>
                </c:pt>
                <c:pt idx="247">
                  <c:v>63.15</c:v>
                </c:pt>
                <c:pt idx="248">
                  <c:v>63.78</c:v>
                </c:pt>
                <c:pt idx="249">
                  <c:v>68.66</c:v>
                </c:pt>
                <c:pt idx="250">
                  <c:v>79.66</c:v>
                </c:pt>
                <c:pt idx="251">
                  <c:v>89.5</c:v>
                </c:pt>
                <c:pt idx="252">
                  <c:v>85.06</c:v>
                </c:pt>
                <c:pt idx="253">
                  <c:v>84.95</c:v>
                </c:pt>
                <c:pt idx="254">
                  <c:v>83.04</c:v>
                </c:pt>
                <c:pt idx="255">
                  <c:v>80.900000000000006</c:v>
                </c:pt>
                <c:pt idx="256">
                  <c:v>83.01</c:v>
                </c:pt>
                <c:pt idx="257">
                  <c:v>84.73</c:v>
                </c:pt>
                <c:pt idx="258">
                  <c:v>82.51</c:v>
                </c:pt>
                <c:pt idx="259">
                  <c:v>86.82</c:v>
                </c:pt>
                <c:pt idx="260">
                  <c:v>76.38</c:v>
                </c:pt>
                <c:pt idx="261">
                  <c:v>85.4</c:v>
                </c:pt>
                <c:pt idx="262">
                  <c:v>85.54</c:v>
                </c:pt>
                <c:pt idx="263">
                  <c:v>83.47</c:v>
                </c:pt>
                <c:pt idx="264">
                  <c:v>72.569999999999993</c:v>
                </c:pt>
                <c:pt idx="265">
                  <c:v>73.67</c:v>
                </c:pt>
                <c:pt idx="266">
                  <c:v>73.75</c:v>
                </c:pt>
                <c:pt idx="267">
                  <c:v>78.41</c:v>
                </c:pt>
                <c:pt idx="268">
                  <c:v>84.66</c:v>
                </c:pt>
                <c:pt idx="269">
                  <c:v>84.58</c:v>
                </c:pt>
                <c:pt idx="270">
                  <c:v>81.88</c:v>
                </c:pt>
                <c:pt idx="271">
                  <c:v>78.81</c:v>
                </c:pt>
                <c:pt idx="272">
                  <c:v>77.39</c:v>
                </c:pt>
                <c:pt idx="273">
                  <c:v>75.66</c:v>
                </c:pt>
                <c:pt idx="274">
                  <c:v>82.5</c:v>
                </c:pt>
                <c:pt idx="275">
                  <c:v>86.46</c:v>
                </c:pt>
                <c:pt idx="276">
                  <c:v>87.45</c:v>
                </c:pt>
                <c:pt idx="277">
                  <c:v>82.15</c:v>
                </c:pt>
                <c:pt idx="278">
                  <c:v>86.69</c:v>
                </c:pt>
                <c:pt idx="279">
                  <c:v>81.150000000000006</c:v>
                </c:pt>
                <c:pt idx="280">
                  <c:v>76.62</c:v>
                </c:pt>
                <c:pt idx="281">
                  <c:v>73.13</c:v>
                </c:pt>
                <c:pt idx="282">
                  <c:v>77.959999999999994</c:v>
                </c:pt>
                <c:pt idx="283">
                  <c:v>75.11</c:v>
                </c:pt>
                <c:pt idx="284">
                  <c:v>74.099999999999994</c:v>
                </c:pt>
                <c:pt idx="285">
                  <c:v>75.430000000000007</c:v>
                </c:pt>
                <c:pt idx="286">
                  <c:v>74.69</c:v>
                </c:pt>
                <c:pt idx="287">
                  <c:v>74.7</c:v>
                </c:pt>
                <c:pt idx="288">
                  <c:v>75.33</c:v>
                </c:pt>
                <c:pt idx="289">
                  <c:v>73.64</c:v>
                </c:pt>
                <c:pt idx="290">
                  <c:v>71.89</c:v>
                </c:pt>
                <c:pt idx="291">
                  <c:v>72.62</c:v>
                </c:pt>
                <c:pt idx="292">
                  <c:v>68.53</c:v>
                </c:pt>
                <c:pt idx="293">
                  <c:v>66.58</c:v>
                </c:pt>
                <c:pt idx="294">
                  <c:v>72.819999999999993</c:v>
                </c:pt>
                <c:pt idx="295">
                  <c:v>77.2</c:v>
                </c:pt>
                <c:pt idx="296">
                  <c:v>77.959999999999994</c:v>
                </c:pt>
                <c:pt idx="297">
                  <c:v>75.95</c:v>
                </c:pt>
                <c:pt idx="298">
                  <c:v>74.94</c:v>
                </c:pt>
                <c:pt idx="299">
                  <c:v>73.25</c:v>
                </c:pt>
                <c:pt idx="300">
                  <c:v>72.58</c:v>
                </c:pt>
                <c:pt idx="301">
                  <c:v>74.91</c:v>
                </c:pt>
                <c:pt idx="302">
                  <c:v>75.88</c:v>
                </c:pt>
                <c:pt idx="303">
                  <c:v>74.400000000000006</c:v>
                </c:pt>
                <c:pt idx="304">
                  <c:v>72.569999999999993</c:v>
                </c:pt>
                <c:pt idx="305">
                  <c:v>72.849999999999994</c:v>
                </c:pt>
                <c:pt idx="306">
                  <c:v>75.81</c:v>
                </c:pt>
                <c:pt idx="307">
                  <c:v>77.66</c:v>
                </c:pt>
                <c:pt idx="308">
                  <c:v>78.37</c:v>
                </c:pt>
                <c:pt idx="309">
                  <c:v>75.19</c:v>
                </c:pt>
                <c:pt idx="310">
                  <c:v>72.510000000000005</c:v>
                </c:pt>
                <c:pt idx="311">
                  <c:v>79.959999999999994</c:v>
                </c:pt>
                <c:pt idx="312">
                  <c:v>87.92</c:v>
                </c:pt>
                <c:pt idx="313">
                  <c:v>86.57</c:v>
                </c:pt>
                <c:pt idx="314">
                  <c:v>88.5</c:v>
                </c:pt>
                <c:pt idx="315">
                  <c:v>89.12</c:v>
                </c:pt>
                <c:pt idx="316">
                  <c:v>88.06</c:v>
                </c:pt>
                <c:pt idx="317">
                  <c:v>88.53</c:v>
                </c:pt>
                <c:pt idx="318">
                  <c:v>93.93</c:v>
                </c:pt>
                <c:pt idx="319">
                  <c:v>93.31</c:v>
                </c:pt>
                <c:pt idx="320">
                  <c:v>92.43</c:v>
                </c:pt>
                <c:pt idx="321">
                  <c:v>85.37</c:v>
                </c:pt>
                <c:pt idx="322">
                  <c:v>79.5</c:v>
                </c:pt>
                <c:pt idx="323">
                  <c:v>83.91</c:v>
                </c:pt>
                <c:pt idx="324">
                  <c:v>90.1</c:v>
                </c:pt>
                <c:pt idx="325">
                  <c:v>88.78</c:v>
                </c:pt>
                <c:pt idx="326">
                  <c:v>83.61</c:v>
                </c:pt>
                <c:pt idx="327">
                  <c:v>85.22</c:v>
                </c:pt>
                <c:pt idx="328">
                  <c:v>88.53</c:v>
                </c:pt>
                <c:pt idx="329">
                  <c:v>87.59</c:v>
                </c:pt>
                <c:pt idx="330">
                  <c:v>88.2</c:v>
                </c:pt>
                <c:pt idx="331">
                  <c:v>85.62</c:v>
                </c:pt>
                <c:pt idx="332">
                  <c:v>85.21</c:v>
                </c:pt>
                <c:pt idx="333">
                  <c:v>86.9</c:v>
                </c:pt>
                <c:pt idx="334">
                  <c:v>87.34</c:v>
                </c:pt>
                <c:pt idx="335">
                  <c:v>86.25</c:v>
                </c:pt>
                <c:pt idx="336">
                  <c:v>86.97</c:v>
                </c:pt>
                <c:pt idx="337">
                  <c:v>89.19</c:v>
                </c:pt>
                <c:pt idx="338">
                  <c:v>90.28</c:v>
                </c:pt>
                <c:pt idx="339">
                  <c:v>93</c:v>
                </c:pt>
                <c:pt idx="340">
                  <c:v>95.28</c:v>
                </c:pt>
                <c:pt idx="341">
                  <c:v>91.51</c:v>
                </c:pt>
                <c:pt idx="342">
                  <c:v>92.35</c:v>
                </c:pt>
                <c:pt idx="343">
                  <c:v>94.33</c:v>
                </c:pt>
                <c:pt idx="344">
                  <c:v>92.42</c:v>
                </c:pt>
                <c:pt idx="345">
                  <c:v>90.88</c:v>
                </c:pt>
                <c:pt idx="346">
                  <c:v>90.96</c:v>
                </c:pt>
                <c:pt idx="347">
                  <c:v>91.3</c:v>
                </c:pt>
                <c:pt idx="348">
                  <c:v>92.41</c:v>
                </c:pt>
                <c:pt idx="349">
                  <c:v>93.01</c:v>
                </c:pt>
                <c:pt idx="350">
                  <c:v>90.62</c:v>
                </c:pt>
                <c:pt idx="351">
                  <c:v>91.34</c:v>
                </c:pt>
                <c:pt idx="352">
                  <c:v>91.7</c:v>
                </c:pt>
                <c:pt idx="353">
                  <c:v>90.4</c:v>
                </c:pt>
                <c:pt idx="354">
                  <c:v>90.86</c:v>
                </c:pt>
                <c:pt idx="355">
                  <c:v>93.08</c:v>
                </c:pt>
                <c:pt idx="356">
                  <c:v>94.18</c:v>
                </c:pt>
                <c:pt idx="357">
                  <c:v>96.12</c:v>
                </c:pt>
                <c:pt idx="358">
                  <c:v>96.47</c:v>
                </c:pt>
                <c:pt idx="359">
                  <c:v>96.85</c:v>
                </c:pt>
                <c:pt idx="360">
                  <c:v>98.34</c:v>
                </c:pt>
                <c:pt idx="361">
                  <c:v>97.99</c:v>
                </c:pt>
                <c:pt idx="362">
                  <c:v>104.12</c:v>
                </c:pt>
                <c:pt idx="363">
                  <c:v>106.14</c:v>
                </c:pt>
                <c:pt idx="364">
                  <c:v>102.39</c:v>
                </c:pt>
                <c:pt idx="365">
                  <c:v>102.39</c:v>
                </c:pt>
                <c:pt idx="366">
                  <c:v>101.11</c:v>
                </c:pt>
                <c:pt idx="367">
                  <c:v>102.2</c:v>
                </c:pt>
                <c:pt idx="368">
                  <c:v>101.86</c:v>
                </c:pt>
                <c:pt idx="369">
                  <c:v>99.23</c:v>
                </c:pt>
                <c:pt idx="370">
                  <c:v>97.03</c:v>
                </c:pt>
                <c:pt idx="371">
                  <c:v>94.3</c:v>
                </c:pt>
                <c:pt idx="372">
                  <c:v>93.62</c:v>
                </c:pt>
                <c:pt idx="373">
                  <c:v>96.13</c:v>
                </c:pt>
                <c:pt idx="374">
                  <c:v>94.5</c:v>
                </c:pt>
                <c:pt idx="375">
                  <c:v>91.81</c:v>
                </c:pt>
                <c:pt idx="376">
                  <c:v>93.67</c:v>
                </c:pt>
                <c:pt idx="377">
                  <c:v>92.85</c:v>
                </c:pt>
                <c:pt idx="378">
                  <c:v>92.7</c:v>
                </c:pt>
                <c:pt idx="379">
                  <c:v>91.47</c:v>
                </c:pt>
                <c:pt idx="380">
                  <c:v>93.97</c:v>
                </c:pt>
                <c:pt idx="381">
                  <c:v>91.94</c:v>
                </c:pt>
                <c:pt idx="382">
                  <c:v>93.2</c:v>
                </c:pt>
                <c:pt idx="383">
                  <c:v>92.32</c:v>
                </c:pt>
                <c:pt idx="384">
                  <c:v>93.93</c:v>
                </c:pt>
                <c:pt idx="385">
                  <c:v>96.22</c:v>
                </c:pt>
                <c:pt idx="386">
                  <c:v>95.28</c:v>
                </c:pt>
                <c:pt idx="387">
                  <c:v>96.16</c:v>
                </c:pt>
                <c:pt idx="388">
                  <c:v>95.6</c:v>
                </c:pt>
                <c:pt idx="389">
                  <c:v>96.43</c:v>
                </c:pt>
                <c:pt idx="390">
                  <c:v>95.69</c:v>
                </c:pt>
                <c:pt idx="391">
                  <c:v>97.3</c:v>
                </c:pt>
                <c:pt idx="392">
                  <c:v>94.21</c:v>
                </c:pt>
                <c:pt idx="393">
                  <c:v>93.05</c:v>
                </c:pt>
                <c:pt idx="394">
                  <c:v>90.88</c:v>
                </c:pt>
                <c:pt idx="395">
                  <c:v>91.62</c:v>
                </c:pt>
                <c:pt idx="396">
                  <c:v>94.57</c:v>
                </c:pt>
                <c:pt idx="397">
                  <c:v>94.81</c:v>
                </c:pt>
                <c:pt idx="398">
                  <c:v>93.24</c:v>
                </c:pt>
                <c:pt idx="399">
                  <c:v>91.64</c:v>
                </c:pt>
                <c:pt idx="400">
                  <c:v>93.39</c:v>
                </c:pt>
                <c:pt idx="401">
                  <c:v>93.32</c:v>
                </c:pt>
                <c:pt idx="402">
                  <c:v>91.16</c:v>
                </c:pt>
                <c:pt idx="403">
                  <c:v>90.13</c:v>
                </c:pt>
                <c:pt idx="404">
                  <c:v>92.17</c:v>
                </c:pt>
                <c:pt idx="405">
                  <c:v>91.05</c:v>
                </c:pt>
                <c:pt idx="406">
                  <c:v>89.76</c:v>
                </c:pt>
                <c:pt idx="407">
                  <c:v>88.45</c:v>
                </c:pt>
                <c:pt idx="408">
                  <c:v>89.21</c:v>
                </c:pt>
                <c:pt idx="409">
                  <c:v>88.89</c:v>
                </c:pt>
                <c:pt idx="410">
                  <c:v>86.83</c:v>
                </c:pt>
                <c:pt idx="411">
                  <c:v>88.8</c:v>
                </c:pt>
                <c:pt idx="412">
                  <c:v>89.48</c:v>
                </c:pt>
                <c:pt idx="413">
                  <c:v>89</c:v>
                </c:pt>
                <c:pt idx="414">
                  <c:v>85.47</c:v>
                </c:pt>
                <c:pt idx="415">
                  <c:v>85.78</c:v>
                </c:pt>
                <c:pt idx="416">
                  <c:v>88.7</c:v>
                </c:pt>
                <c:pt idx="417">
                  <c:v>89.95</c:v>
                </c:pt>
                <c:pt idx="418">
                  <c:v>90.58</c:v>
                </c:pt>
                <c:pt idx="419">
                  <c:v>90.27</c:v>
                </c:pt>
                <c:pt idx="420">
                  <c:v>89.78</c:v>
                </c:pt>
                <c:pt idx="421">
                  <c:v>90</c:v>
                </c:pt>
                <c:pt idx="422">
                  <c:v>91.68</c:v>
                </c:pt>
                <c:pt idx="423">
                  <c:v>94.2</c:v>
                </c:pt>
                <c:pt idx="424">
                  <c:v>98.14</c:v>
                </c:pt>
                <c:pt idx="425">
                  <c:v>99.55</c:v>
                </c:pt>
                <c:pt idx="426">
                  <c:v>103.81</c:v>
                </c:pt>
                <c:pt idx="427">
                  <c:v>106.9</c:v>
                </c:pt>
                <c:pt idx="428">
                  <c:v>104.02</c:v>
                </c:pt>
                <c:pt idx="429">
                  <c:v>102.68</c:v>
                </c:pt>
                <c:pt idx="430">
                  <c:v>104.31</c:v>
                </c:pt>
                <c:pt idx="431">
                  <c:v>107.63</c:v>
                </c:pt>
                <c:pt idx="432">
                  <c:v>106.53</c:v>
                </c:pt>
                <c:pt idx="433">
                  <c:v>105.24</c:v>
                </c:pt>
                <c:pt idx="434">
                  <c:v>106.66</c:v>
                </c:pt>
                <c:pt idx="435">
                  <c:v>109.21</c:v>
                </c:pt>
                <c:pt idx="436">
                  <c:v>111.91</c:v>
                </c:pt>
                <c:pt idx="437">
                  <c:v>107.58</c:v>
                </c:pt>
                <c:pt idx="438">
                  <c:v>104.4</c:v>
                </c:pt>
                <c:pt idx="439">
                  <c:v>102.25</c:v>
                </c:pt>
                <c:pt idx="440">
                  <c:v>100.5</c:v>
                </c:pt>
                <c:pt idx="441">
                  <c:v>98.6</c:v>
                </c:pt>
                <c:pt idx="442">
                  <c:v>95.52</c:v>
                </c:pt>
                <c:pt idx="443">
                  <c:v>95.29</c:v>
                </c:pt>
                <c:pt idx="444">
                  <c:v>97.27</c:v>
                </c:pt>
                <c:pt idx="445">
                  <c:v>95.67</c:v>
                </c:pt>
                <c:pt idx="446">
                  <c:v>93.96</c:v>
                </c:pt>
                <c:pt idx="447">
                  <c:v>89</c:v>
                </c:pt>
                <c:pt idx="448">
                  <c:v>89.41</c:v>
                </c:pt>
                <c:pt idx="449">
                  <c:v>88.89</c:v>
                </c:pt>
                <c:pt idx="450">
                  <c:v>88.98</c:v>
                </c:pt>
                <c:pt idx="451">
                  <c:v>89.66</c:v>
                </c:pt>
                <c:pt idx="452">
                  <c:v>91.07</c:v>
                </c:pt>
                <c:pt idx="453">
                  <c:v>87.59</c:v>
                </c:pt>
                <c:pt idx="454">
                  <c:v>84.81</c:v>
                </c:pt>
                <c:pt idx="455">
                  <c:v>83.76</c:v>
                </c:pt>
                <c:pt idx="456">
                  <c:v>81.739999999999995</c:v>
                </c:pt>
                <c:pt idx="457">
                  <c:v>76.819999999999993</c:v>
                </c:pt>
                <c:pt idx="458">
                  <c:v>75.47</c:v>
                </c:pt>
                <c:pt idx="459">
                  <c:v>75.010000000000005</c:v>
                </c:pt>
                <c:pt idx="460">
                  <c:v>73.84</c:v>
                </c:pt>
                <c:pt idx="461">
                  <c:v>71.17</c:v>
                </c:pt>
                <c:pt idx="462">
                  <c:v>71.92</c:v>
                </c:pt>
                <c:pt idx="463">
                  <c:v>73.849999999999994</c:v>
                </c:pt>
                <c:pt idx="464">
                  <c:v>78.739999999999995</c:v>
                </c:pt>
                <c:pt idx="465">
                  <c:v>78.760000000000005</c:v>
                </c:pt>
                <c:pt idx="466">
                  <c:v>78.03</c:v>
                </c:pt>
                <c:pt idx="467">
                  <c:v>76.849999999999994</c:v>
                </c:pt>
                <c:pt idx="468">
                  <c:v>74.16</c:v>
                </c:pt>
                <c:pt idx="469">
                  <c:v>78.08</c:v>
                </c:pt>
                <c:pt idx="470">
                  <c:v>79.55</c:v>
                </c:pt>
                <c:pt idx="471">
                  <c:v>77.95</c:v>
                </c:pt>
                <c:pt idx="472">
                  <c:v>78.739999999999995</c:v>
                </c:pt>
                <c:pt idx="473">
                  <c:v>78.010000000000005</c:v>
                </c:pt>
                <c:pt idx="474">
                  <c:v>79.959999999999994</c:v>
                </c:pt>
                <c:pt idx="475">
                  <c:v>82.85</c:v>
                </c:pt>
                <c:pt idx="476">
                  <c:v>83.56</c:v>
                </c:pt>
                <c:pt idx="477">
                  <c:v>83.88</c:v>
                </c:pt>
                <c:pt idx="478">
                  <c:v>84.12</c:v>
                </c:pt>
                <c:pt idx="479">
                  <c:v>81.72</c:v>
                </c:pt>
                <c:pt idx="480">
                  <c:v>81.150000000000006</c:v>
                </c:pt>
                <c:pt idx="481">
                  <c:v>84.12</c:v>
                </c:pt>
                <c:pt idx="482">
                  <c:v>83.95</c:v>
                </c:pt>
                <c:pt idx="483">
                  <c:v>82.37</c:v>
                </c:pt>
                <c:pt idx="484">
                  <c:v>82.8</c:v>
                </c:pt>
                <c:pt idx="485">
                  <c:v>85.09</c:v>
                </c:pt>
                <c:pt idx="486">
                  <c:v>87.02</c:v>
                </c:pt>
                <c:pt idx="487">
                  <c:v>85.44</c:v>
                </c:pt>
                <c:pt idx="488">
                  <c:v>86.12</c:v>
                </c:pt>
                <c:pt idx="489">
                  <c:v>86.24</c:v>
                </c:pt>
                <c:pt idx="490">
                  <c:v>88.81</c:v>
                </c:pt>
                <c:pt idx="491">
                  <c:v>90.61</c:v>
                </c:pt>
                <c:pt idx="492">
                  <c:v>92.94</c:v>
                </c:pt>
                <c:pt idx="493">
                  <c:v>93.15</c:v>
                </c:pt>
                <c:pt idx="494">
                  <c:v>94.44</c:v>
                </c:pt>
                <c:pt idx="495">
                  <c:v>96.17</c:v>
                </c:pt>
                <c:pt idx="496">
                  <c:v>98.66</c:v>
                </c:pt>
                <c:pt idx="497">
                  <c:v>95.64</c:v>
                </c:pt>
                <c:pt idx="498">
                  <c:v>94.77</c:v>
                </c:pt>
                <c:pt idx="499">
                  <c:v>92.73</c:v>
                </c:pt>
                <c:pt idx="500">
                  <c:v>94.7</c:v>
                </c:pt>
                <c:pt idx="501">
                  <c:v>100.26</c:v>
                </c:pt>
                <c:pt idx="502">
                  <c:v>98.14</c:v>
                </c:pt>
                <c:pt idx="503">
                  <c:v>97.12</c:v>
                </c:pt>
                <c:pt idx="504">
                  <c:v>96.1</c:v>
                </c:pt>
                <c:pt idx="505">
                  <c:v>96.72</c:v>
                </c:pt>
                <c:pt idx="506">
                  <c:v>96.97</c:v>
                </c:pt>
                <c:pt idx="507">
                  <c:v>95.49</c:v>
                </c:pt>
                <c:pt idx="508">
                  <c:v>91.53</c:v>
                </c:pt>
                <c:pt idx="509">
                  <c:v>87.78</c:v>
                </c:pt>
                <c:pt idx="510">
                  <c:v>88.63</c:v>
                </c:pt>
                <c:pt idx="511">
                  <c:v>93.78</c:v>
                </c:pt>
                <c:pt idx="512">
                  <c:v>97.41</c:v>
                </c:pt>
                <c:pt idx="513">
                  <c:v>98.07</c:v>
                </c:pt>
                <c:pt idx="514">
                  <c:v>99.03</c:v>
                </c:pt>
                <c:pt idx="515">
                  <c:v>97.49</c:v>
                </c:pt>
                <c:pt idx="516">
                  <c:v>97.37</c:v>
                </c:pt>
                <c:pt idx="517">
                  <c:v>99.62</c:v>
                </c:pt>
                <c:pt idx="518">
                  <c:v>101.3</c:v>
                </c:pt>
                <c:pt idx="519">
                  <c:v>98.1</c:v>
                </c:pt>
                <c:pt idx="520">
                  <c:v>93.97</c:v>
                </c:pt>
                <c:pt idx="521">
                  <c:v>102.23</c:v>
                </c:pt>
                <c:pt idx="522">
                  <c:v>99.81</c:v>
                </c:pt>
                <c:pt idx="523">
                  <c:v>98.09</c:v>
                </c:pt>
                <c:pt idx="524">
                  <c:v>98.61</c:v>
                </c:pt>
                <c:pt idx="525">
                  <c:v>98.62</c:v>
                </c:pt>
                <c:pt idx="526">
                  <c:v>95.55</c:v>
                </c:pt>
                <c:pt idx="527">
                  <c:v>96.74</c:v>
                </c:pt>
                <c:pt idx="528">
                  <c:v>95.78</c:v>
                </c:pt>
                <c:pt idx="529">
                  <c:v>92.88</c:v>
                </c:pt>
                <c:pt idx="530">
                  <c:v>95.98</c:v>
                </c:pt>
                <c:pt idx="531">
                  <c:v>97.77</c:v>
                </c:pt>
                <c:pt idx="532">
                  <c:v>98.09</c:v>
                </c:pt>
                <c:pt idx="533">
                  <c:v>97.93</c:v>
                </c:pt>
                <c:pt idx="534">
                  <c:v>97.86</c:v>
                </c:pt>
                <c:pt idx="535">
                  <c:v>97.51</c:v>
                </c:pt>
                <c:pt idx="536">
                  <c:v>100.4</c:v>
                </c:pt>
                <c:pt idx="537">
                  <c:v>98.36</c:v>
                </c:pt>
                <c:pt idx="538">
                  <c:v>99.61</c:v>
                </c:pt>
                <c:pt idx="539">
                  <c:v>98.42</c:v>
                </c:pt>
                <c:pt idx="540">
                  <c:v>99.23</c:v>
                </c:pt>
                <c:pt idx="541">
                  <c:v>99.03</c:v>
                </c:pt>
                <c:pt idx="542">
                  <c:v>98.44</c:v>
                </c:pt>
                <c:pt idx="543">
                  <c:v>96.18</c:v>
                </c:pt>
                <c:pt idx="544">
                  <c:v>92.75</c:v>
                </c:pt>
                <c:pt idx="545">
                  <c:v>91.48</c:v>
                </c:pt>
                <c:pt idx="546">
                  <c:v>93.55</c:v>
                </c:pt>
                <c:pt idx="547">
                  <c:v>92.43</c:v>
                </c:pt>
                <c:pt idx="548">
                  <c:v>96.57</c:v>
                </c:pt>
                <c:pt idx="549">
                  <c:v>91</c:v>
                </c:pt>
                <c:pt idx="550">
                  <c:v>90.5</c:v>
                </c:pt>
                <c:pt idx="551">
                  <c:v>86.89</c:v>
                </c:pt>
                <c:pt idx="552">
                  <c:v>86.09</c:v>
                </c:pt>
                <c:pt idx="553">
                  <c:v>84.36</c:v>
                </c:pt>
                <c:pt idx="554">
                  <c:v>83.92</c:v>
                </c:pt>
                <c:pt idx="555">
                  <c:v>85.47</c:v>
                </c:pt>
                <c:pt idx="556">
                  <c:v>85.48</c:v>
                </c:pt>
                <c:pt idx="557">
                  <c:v>81.31</c:v>
                </c:pt>
                <c:pt idx="558">
                  <c:v>79.97</c:v>
                </c:pt>
                <c:pt idx="559">
                  <c:v>78.95</c:v>
                </c:pt>
                <c:pt idx="560">
                  <c:v>79.5</c:v>
                </c:pt>
                <c:pt idx="561">
                  <c:v>79.010000000000005</c:v>
                </c:pt>
                <c:pt idx="562">
                  <c:v>72.87</c:v>
                </c:pt>
                <c:pt idx="563">
                  <c:v>75.77</c:v>
                </c:pt>
                <c:pt idx="564">
                  <c:v>80.12</c:v>
                </c:pt>
                <c:pt idx="565">
                  <c:v>80.599999999999994</c:v>
                </c:pt>
                <c:pt idx="566">
                  <c:v>78.23</c:v>
                </c:pt>
                <c:pt idx="567">
                  <c:v>78.14</c:v>
                </c:pt>
                <c:pt idx="568">
                  <c:v>78.489999999999995</c:v>
                </c:pt>
                <c:pt idx="569">
                  <c:v>78.930000000000007</c:v>
                </c:pt>
                <c:pt idx="570">
                  <c:v>77.69</c:v>
                </c:pt>
                <c:pt idx="571">
                  <c:v>77.61</c:v>
                </c:pt>
                <c:pt idx="572">
                  <c:v>80.680000000000007</c:v>
                </c:pt>
                <c:pt idx="573">
                  <c:v>84.74</c:v>
                </c:pt>
                <c:pt idx="574">
                  <c:v>83.85</c:v>
                </c:pt>
                <c:pt idx="575">
                  <c:v>82.45</c:v>
                </c:pt>
                <c:pt idx="576">
                  <c:v>84.52</c:v>
                </c:pt>
                <c:pt idx="577">
                  <c:v>82.88</c:v>
                </c:pt>
                <c:pt idx="578">
                  <c:v>83.61</c:v>
                </c:pt>
                <c:pt idx="579">
                  <c:v>86.67</c:v>
                </c:pt>
                <c:pt idx="580">
                  <c:v>86.99</c:v>
                </c:pt>
                <c:pt idx="581">
                  <c:v>86.73</c:v>
                </c:pt>
                <c:pt idx="582">
                  <c:v>85.47</c:v>
                </c:pt>
                <c:pt idx="583">
                  <c:v>85.51</c:v>
                </c:pt>
                <c:pt idx="584">
                  <c:v>87.88</c:v>
                </c:pt>
                <c:pt idx="585">
                  <c:v>87.2</c:v>
                </c:pt>
                <c:pt idx="586">
                  <c:v>90.01</c:v>
                </c:pt>
                <c:pt idx="587">
                  <c:v>90.11</c:v>
                </c:pt>
                <c:pt idx="588">
                  <c:v>91.22</c:v>
                </c:pt>
                <c:pt idx="589">
                  <c:v>92.36</c:v>
                </c:pt>
                <c:pt idx="590">
                  <c:v>90.74</c:v>
                </c:pt>
                <c:pt idx="591">
                  <c:v>91.67</c:v>
                </c:pt>
                <c:pt idx="592">
                  <c:v>94.27</c:v>
                </c:pt>
                <c:pt idx="593">
                  <c:v>95.97</c:v>
                </c:pt>
                <c:pt idx="594">
                  <c:v>94.09</c:v>
                </c:pt>
                <c:pt idx="595">
                  <c:v>93.11</c:v>
                </c:pt>
                <c:pt idx="596">
                  <c:v>91.8</c:v>
                </c:pt>
                <c:pt idx="597">
                  <c:v>91.1</c:v>
                </c:pt>
                <c:pt idx="598">
                  <c:v>92.37</c:v>
                </c:pt>
                <c:pt idx="599">
                  <c:v>95.21</c:v>
                </c:pt>
                <c:pt idx="600">
                  <c:v>93.25</c:v>
                </c:pt>
                <c:pt idx="601">
                  <c:v>94.13</c:v>
                </c:pt>
                <c:pt idx="602">
                  <c:v>93.2</c:v>
                </c:pt>
                <c:pt idx="603">
                  <c:v>93.14</c:v>
                </c:pt>
                <c:pt idx="604">
                  <c:v>91.43</c:v>
                </c:pt>
                <c:pt idx="605">
                  <c:v>91.74</c:v>
                </c:pt>
                <c:pt idx="606">
                  <c:v>93.94</c:v>
                </c:pt>
                <c:pt idx="607">
                  <c:v>93.44</c:v>
                </c:pt>
                <c:pt idx="608">
                  <c:v>93.51</c:v>
                </c:pt>
                <c:pt idx="609">
                  <c:v>91.96</c:v>
                </c:pt>
                <c:pt idx="610">
                  <c:v>92.06</c:v>
                </c:pt>
                <c:pt idx="611">
                  <c:v>91.14</c:v>
                </c:pt>
                <c:pt idx="612">
                  <c:v>90.33</c:v>
                </c:pt>
                <c:pt idx="613">
                  <c:v>89.98</c:v>
                </c:pt>
                <c:pt idx="614">
                  <c:v>92.75</c:v>
                </c:pt>
                <c:pt idx="615">
                  <c:v>93.95</c:v>
                </c:pt>
                <c:pt idx="616">
                  <c:v>91.81</c:v>
                </c:pt>
                <c:pt idx="617">
                  <c:v>89.36</c:v>
                </c:pt>
                <c:pt idx="618">
                  <c:v>89.82</c:v>
                </c:pt>
                <c:pt idx="619">
                  <c:v>93.87</c:v>
                </c:pt>
                <c:pt idx="620">
                  <c:v>95.79</c:v>
                </c:pt>
                <c:pt idx="621">
                  <c:v>96.24</c:v>
                </c:pt>
                <c:pt idx="622">
                  <c:v>97.92</c:v>
                </c:pt>
                <c:pt idx="623">
                  <c:v>94.98</c:v>
                </c:pt>
                <c:pt idx="624">
                  <c:v>98.73</c:v>
                </c:pt>
                <c:pt idx="625">
                  <c:v>98.73</c:v>
                </c:pt>
                <c:pt idx="626">
                  <c:v>98.71</c:v>
                </c:pt>
                <c:pt idx="627">
                  <c:v>98.82</c:v>
                </c:pt>
                <c:pt idx="628">
                  <c:v>99.39</c:v>
                </c:pt>
                <c:pt idx="629">
                  <c:v>101.94</c:v>
                </c:pt>
                <c:pt idx="630">
                  <c:v>100.54</c:v>
                </c:pt>
                <c:pt idx="631">
                  <c:v>104.74</c:v>
                </c:pt>
                <c:pt idx="632">
                  <c:v>104.15</c:v>
                </c:pt>
                <c:pt idx="633">
                  <c:v>103.01</c:v>
                </c:pt>
                <c:pt idx="634">
                  <c:v>103.62</c:v>
                </c:pt>
                <c:pt idx="635">
                  <c:v>102.89</c:v>
                </c:pt>
                <c:pt idx="636">
                  <c:v>105.05</c:v>
                </c:pt>
                <c:pt idx="637">
                  <c:v>104.89</c:v>
                </c:pt>
                <c:pt idx="638">
                  <c:v>108.89</c:v>
                </c:pt>
                <c:pt idx="639">
                  <c:v>111.75</c:v>
                </c:pt>
                <c:pt idx="640">
                  <c:v>108.47</c:v>
                </c:pt>
                <c:pt idx="641">
                  <c:v>108.85</c:v>
                </c:pt>
                <c:pt idx="642">
                  <c:v>109.28</c:v>
                </c:pt>
                <c:pt idx="643">
                  <c:v>107.57</c:v>
                </c:pt>
                <c:pt idx="644">
                  <c:v>106.76</c:v>
                </c:pt>
                <c:pt idx="645">
                  <c:v>105.44</c:v>
                </c:pt>
                <c:pt idx="646">
                  <c:v>105.65</c:v>
                </c:pt>
                <c:pt idx="647">
                  <c:v>103.5</c:v>
                </c:pt>
                <c:pt idx="648">
                  <c:v>103.04</c:v>
                </c:pt>
                <c:pt idx="649">
                  <c:v>106.84</c:v>
                </c:pt>
                <c:pt idx="650">
                  <c:v>110.21</c:v>
                </c:pt>
                <c:pt idx="651">
                  <c:v>109.31</c:v>
                </c:pt>
                <c:pt idx="652">
                  <c:v>109.31</c:v>
                </c:pt>
                <c:pt idx="653">
                  <c:v>107.66</c:v>
                </c:pt>
                <c:pt idx="654">
                  <c:v>106.65</c:v>
                </c:pt>
                <c:pt idx="655">
                  <c:v>103.1</c:v>
                </c:pt>
                <c:pt idx="656">
                  <c:v>104.51</c:v>
                </c:pt>
                <c:pt idx="657">
                  <c:v>107.7</c:v>
                </c:pt>
                <c:pt idx="658">
                  <c:v>109.43</c:v>
                </c:pt>
                <c:pt idx="659">
                  <c:v>105.1</c:v>
                </c:pt>
                <c:pt idx="660">
                  <c:v>107.37</c:v>
                </c:pt>
                <c:pt idx="661">
                  <c:v>108.57</c:v>
                </c:pt>
                <c:pt idx="662">
                  <c:v>109.46</c:v>
                </c:pt>
                <c:pt idx="663">
                  <c:v>106.11</c:v>
                </c:pt>
                <c:pt idx="664">
                  <c:v>106.66</c:v>
                </c:pt>
                <c:pt idx="665">
                  <c:v>108</c:v>
                </c:pt>
                <c:pt idx="666">
                  <c:v>110.44</c:v>
                </c:pt>
                <c:pt idx="667">
                  <c:v>109.97</c:v>
                </c:pt>
                <c:pt idx="668">
                  <c:v>110.77</c:v>
                </c:pt>
                <c:pt idx="669">
                  <c:v>111.93</c:v>
                </c:pt>
                <c:pt idx="670">
                  <c:v>113.3</c:v>
                </c:pt>
                <c:pt idx="671">
                  <c:v>116.74</c:v>
                </c:pt>
                <c:pt idx="672">
                  <c:v>116.47</c:v>
                </c:pt>
                <c:pt idx="673">
                  <c:v>119.38</c:v>
                </c:pt>
                <c:pt idx="674">
                  <c:v>118.22</c:v>
                </c:pt>
                <c:pt idx="675">
                  <c:v>116.16</c:v>
                </c:pt>
                <c:pt idx="676">
                  <c:v>116.44</c:v>
                </c:pt>
                <c:pt idx="677">
                  <c:v>121.42</c:v>
                </c:pt>
                <c:pt idx="678">
                  <c:v>121.5</c:v>
                </c:pt>
                <c:pt idx="679">
                  <c:v>121.35</c:v>
                </c:pt>
                <c:pt idx="680">
                  <c:v>123.61</c:v>
                </c:pt>
                <c:pt idx="681">
                  <c:v>123.25</c:v>
                </c:pt>
                <c:pt idx="682">
                  <c:v>119.31</c:v>
                </c:pt>
                <c:pt idx="683">
                  <c:v>123.68</c:v>
                </c:pt>
                <c:pt idx="684">
                  <c:v>118.94</c:v>
                </c:pt>
                <c:pt idx="685">
                  <c:v>120.68</c:v>
                </c:pt>
                <c:pt idx="686">
                  <c:v>119.77</c:v>
                </c:pt>
                <c:pt idx="687">
                  <c:v>119.31</c:v>
                </c:pt>
                <c:pt idx="688">
                  <c:v>118.66</c:v>
                </c:pt>
                <c:pt idx="689">
                  <c:v>119.82</c:v>
                </c:pt>
                <c:pt idx="690">
                  <c:v>115.84</c:v>
                </c:pt>
                <c:pt idx="691">
                  <c:v>111.45</c:v>
                </c:pt>
                <c:pt idx="692">
                  <c:v>112.05</c:v>
                </c:pt>
                <c:pt idx="693">
                  <c:v>113.29</c:v>
                </c:pt>
                <c:pt idx="694">
                  <c:v>112.06</c:v>
                </c:pt>
                <c:pt idx="695">
                  <c:v>110.8</c:v>
                </c:pt>
                <c:pt idx="696">
                  <c:v>114.4</c:v>
                </c:pt>
                <c:pt idx="697">
                  <c:v>115.77</c:v>
                </c:pt>
                <c:pt idx="698">
                  <c:v>117.91</c:v>
                </c:pt>
                <c:pt idx="699">
                  <c:v>117</c:v>
                </c:pt>
                <c:pt idx="700">
                  <c:v>118</c:v>
                </c:pt>
                <c:pt idx="701">
                  <c:v>118.27</c:v>
                </c:pt>
                <c:pt idx="702">
                  <c:v>117.48</c:v>
                </c:pt>
                <c:pt idx="703">
                  <c:v>115.21</c:v>
                </c:pt>
                <c:pt idx="704">
                  <c:v>114.37</c:v>
                </c:pt>
                <c:pt idx="705">
                  <c:v>112.9</c:v>
                </c:pt>
                <c:pt idx="706">
                  <c:v>109.89</c:v>
                </c:pt>
                <c:pt idx="707">
                  <c:v>106.97</c:v>
                </c:pt>
                <c:pt idx="708">
                  <c:v>109.91</c:v>
                </c:pt>
                <c:pt idx="709">
                  <c:v>106.09</c:v>
                </c:pt>
                <c:pt idx="710">
                  <c:v>110.97</c:v>
                </c:pt>
                <c:pt idx="711">
                  <c:v>112.69</c:v>
                </c:pt>
                <c:pt idx="712">
                  <c:v>113.05</c:v>
                </c:pt>
                <c:pt idx="713">
                  <c:v>109.91</c:v>
                </c:pt>
                <c:pt idx="714">
                  <c:v>108.02</c:v>
                </c:pt>
                <c:pt idx="715">
                  <c:v>109.84</c:v>
                </c:pt>
                <c:pt idx="716">
                  <c:v>110.66</c:v>
                </c:pt>
                <c:pt idx="717">
                  <c:v>111.37</c:v>
                </c:pt>
                <c:pt idx="718">
                  <c:v>110.54</c:v>
                </c:pt>
                <c:pt idx="719">
                  <c:v>110.34</c:v>
                </c:pt>
                <c:pt idx="720">
                  <c:v>113.09</c:v>
                </c:pt>
                <c:pt idx="721">
                  <c:v>113.19</c:v>
                </c:pt>
                <c:pt idx="722">
                  <c:v>112.25</c:v>
                </c:pt>
                <c:pt idx="723">
                  <c:v>109.63</c:v>
                </c:pt>
                <c:pt idx="724">
                  <c:v>112.12</c:v>
                </c:pt>
                <c:pt idx="725">
                  <c:v>114.81</c:v>
                </c:pt>
                <c:pt idx="726">
                  <c:v>114.19</c:v>
                </c:pt>
                <c:pt idx="727">
                  <c:v>114.35</c:v>
                </c:pt>
                <c:pt idx="728">
                  <c:v>113.22</c:v>
                </c:pt>
                <c:pt idx="729">
                  <c:v>120.02</c:v>
                </c:pt>
                <c:pt idx="730">
                  <c:v>118.87</c:v>
                </c:pt>
                <c:pt idx="731">
                  <c:v>120.16</c:v>
                </c:pt>
                <c:pt idx="732">
                  <c:v>116.3</c:v>
                </c:pt>
                <c:pt idx="733">
                  <c:v>113.56</c:v>
                </c:pt>
                <c:pt idx="734">
                  <c:v>121.73</c:v>
                </c:pt>
                <c:pt idx="735">
                  <c:v>117.47</c:v>
                </c:pt>
                <c:pt idx="736">
                  <c:v>112.93</c:v>
                </c:pt>
                <c:pt idx="737">
                  <c:v>118.12</c:v>
                </c:pt>
                <c:pt idx="738">
                  <c:v>121.04</c:v>
                </c:pt>
                <c:pt idx="739">
                  <c:v>114.16</c:v>
                </c:pt>
                <c:pt idx="740">
                  <c:v>117.95</c:v>
                </c:pt>
                <c:pt idx="741">
                  <c:v>115.31</c:v>
                </c:pt>
                <c:pt idx="742">
                  <c:v>115.57</c:v>
                </c:pt>
                <c:pt idx="743">
                  <c:v>113.17</c:v>
                </c:pt>
                <c:pt idx="744">
                  <c:v>110.21</c:v>
                </c:pt>
                <c:pt idx="745">
                  <c:v>115.82</c:v>
                </c:pt>
                <c:pt idx="746">
                  <c:v>117.3</c:v>
                </c:pt>
                <c:pt idx="747">
                  <c:v>117.04</c:v>
                </c:pt>
                <c:pt idx="748">
                  <c:v>116.11</c:v>
                </c:pt>
                <c:pt idx="749">
                  <c:v>122.18</c:v>
                </c:pt>
                <c:pt idx="750">
                  <c:v>123.22</c:v>
                </c:pt>
                <c:pt idx="751">
                  <c:v>126.42</c:v>
                </c:pt>
                <c:pt idx="752">
                  <c:v>126.72</c:v>
                </c:pt>
                <c:pt idx="753">
                  <c:v>121.81</c:v>
                </c:pt>
                <c:pt idx="754">
                  <c:v>123.35</c:v>
                </c:pt>
                <c:pt idx="755">
                  <c:v>127.09</c:v>
                </c:pt>
                <c:pt idx="756">
                  <c:v>128.29</c:v>
                </c:pt>
                <c:pt idx="757">
                  <c:v>123.79</c:v>
                </c:pt>
                <c:pt idx="758">
                  <c:v>122.31</c:v>
                </c:pt>
                <c:pt idx="759">
                  <c:v>122.1</c:v>
                </c:pt>
                <c:pt idx="760">
                  <c:v>123.17</c:v>
                </c:pt>
                <c:pt idx="761">
                  <c:v>119.85</c:v>
                </c:pt>
                <c:pt idx="762">
                  <c:v>126.01</c:v>
                </c:pt>
                <c:pt idx="763">
                  <c:v>126.82</c:v>
                </c:pt>
                <c:pt idx="764">
                  <c:v>124.72</c:v>
                </c:pt>
                <c:pt idx="765">
                  <c:v>121.51</c:v>
                </c:pt>
                <c:pt idx="766">
                  <c:v>120.95</c:v>
                </c:pt>
                <c:pt idx="767">
                  <c:v>119.18</c:v>
                </c:pt>
                <c:pt idx="768">
                  <c:v>116.31</c:v>
                </c:pt>
                <c:pt idx="769">
                  <c:v>121.36</c:v>
                </c:pt>
                <c:pt idx="770">
                  <c:v>120.74</c:v>
                </c:pt>
                <c:pt idx="771">
                  <c:v>118.14</c:v>
                </c:pt>
                <c:pt idx="772">
                  <c:v>121.01</c:v>
                </c:pt>
                <c:pt idx="773">
                  <c:v>121.72</c:v>
                </c:pt>
                <c:pt idx="774">
                  <c:v>124.71</c:v>
                </c:pt>
                <c:pt idx="775">
                  <c:v>122.33</c:v>
                </c:pt>
                <c:pt idx="776">
                  <c:v>121.07</c:v>
                </c:pt>
                <c:pt idx="777">
                  <c:v>123.52</c:v>
                </c:pt>
                <c:pt idx="778">
                  <c:v>120.47</c:v>
                </c:pt>
                <c:pt idx="779">
                  <c:v>121.71</c:v>
                </c:pt>
                <c:pt idx="780">
                  <c:v>122.16</c:v>
                </c:pt>
                <c:pt idx="781">
                  <c:v>128.72</c:v>
                </c:pt>
                <c:pt idx="782">
                  <c:v>135.28</c:v>
                </c:pt>
                <c:pt idx="783">
                  <c:v>137.53</c:v>
                </c:pt>
                <c:pt idx="784">
                  <c:v>134.83000000000001</c:v>
                </c:pt>
                <c:pt idx="785">
                  <c:v>139.6</c:v>
                </c:pt>
                <c:pt idx="786">
                  <c:v>147.51</c:v>
                </c:pt>
                <c:pt idx="787">
                  <c:v>144.94999999999999</c:v>
                </c:pt>
                <c:pt idx="788">
                  <c:v>144.57</c:v>
                </c:pt>
                <c:pt idx="789">
                  <c:v>145.86000000000001</c:v>
                </c:pt>
                <c:pt idx="790">
                  <c:v>148.72999999999999</c:v>
                </c:pt>
                <c:pt idx="791">
                  <c:v>147.38</c:v>
                </c:pt>
                <c:pt idx="792">
                  <c:v>148.44</c:v>
                </c:pt>
                <c:pt idx="793">
                  <c:v>150.5</c:v>
                </c:pt>
                <c:pt idx="794">
                  <c:v>151.85</c:v>
                </c:pt>
                <c:pt idx="795">
                  <c:v>143.63</c:v>
                </c:pt>
                <c:pt idx="796">
                  <c:v>151.59</c:v>
                </c:pt>
                <c:pt idx="797">
                  <c:v>148.37</c:v>
                </c:pt>
                <c:pt idx="798">
                  <c:v>151.61000000000001</c:v>
                </c:pt>
                <c:pt idx="799">
                  <c:v>152.74</c:v>
                </c:pt>
                <c:pt idx="800">
                  <c:v>152.43</c:v>
                </c:pt>
                <c:pt idx="801">
                  <c:v>155.52000000000001</c:v>
                </c:pt>
                <c:pt idx="802">
                  <c:v>156.53</c:v>
                </c:pt>
                <c:pt idx="803">
                  <c:v>152.38999999999999</c:v>
                </c:pt>
                <c:pt idx="804">
                  <c:v>158.4</c:v>
                </c:pt>
                <c:pt idx="805">
                  <c:v>161.41999999999999</c:v>
                </c:pt>
                <c:pt idx="806">
                  <c:v>160.78</c:v>
                </c:pt>
                <c:pt idx="807">
                  <c:v>162.41</c:v>
                </c:pt>
                <c:pt idx="808">
                  <c:v>164.42</c:v>
                </c:pt>
                <c:pt idx="809">
                  <c:v>169.29</c:v>
                </c:pt>
                <c:pt idx="810">
                  <c:v>167.84</c:v>
                </c:pt>
                <c:pt idx="811">
                  <c:v>167.86</c:v>
                </c:pt>
                <c:pt idx="812">
                  <c:v>174.49</c:v>
                </c:pt>
                <c:pt idx="813">
                  <c:v>170.59</c:v>
                </c:pt>
                <c:pt idx="814">
                  <c:v>167.68</c:v>
                </c:pt>
                <c:pt idx="815">
                  <c:v>164.96</c:v>
                </c:pt>
                <c:pt idx="816">
                  <c:v>156.19999999999999</c:v>
                </c:pt>
                <c:pt idx="817">
                  <c:v>157.71</c:v>
                </c:pt>
                <c:pt idx="818">
                  <c:v>153.46</c:v>
                </c:pt>
                <c:pt idx="819">
                  <c:v>159.59</c:v>
                </c:pt>
                <c:pt idx="820">
                  <c:v>161.32</c:v>
                </c:pt>
                <c:pt idx="821">
                  <c:v>161.47999999999999</c:v>
                </c:pt>
                <c:pt idx="822">
                  <c:v>166.29</c:v>
                </c:pt>
                <c:pt idx="823">
                  <c:v>166.31</c:v>
                </c:pt>
                <c:pt idx="824">
                  <c:v>168.97</c:v>
                </c:pt>
                <c:pt idx="825">
                  <c:v>170.92</c:v>
                </c:pt>
                <c:pt idx="826">
                  <c:v>171.8</c:v>
                </c:pt>
                <c:pt idx="827">
                  <c:v>174.04</c:v>
                </c:pt>
                <c:pt idx="828">
                  <c:v>174.74</c:v>
                </c:pt>
                <c:pt idx="829">
                  <c:v>178.05</c:v>
                </c:pt>
                <c:pt idx="830">
                  <c:v>178.33</c:v>
                </c:pt>
                <c:pt idx="831">
                  <c:v>180.25</c:v>
                </c:pt>
                <c:pt idx="832">
                  <c:v>175.07</c:v>
                </c:pt>
                <c:pt idx="833">
                  <c:v>157.41999999999999</c:v>
                </c:pt>
                <c:pt idx="834">
                  <c:v>168.92</c:v>
                </c:pt>
                <c:pt idx="835">
                  <c:v>181.51</c:v>
                </c:pt>
                <c:pt idx="836">
                  <c:v>186.24</c:v>
                </c:pt>
                <c:pt idx="837">
                  <c:v>186.59</c:v>
                </c:pt>
                <c:pt idx="838">
                  <c:v>185.91</c:v>
                </c:pt>
                <c:pt idx="839">
                  <c:v>187.94</c:v>
                </c:pt>
                <c:pt idx="840">
                  <c:v>188.75</c:v>
                </c:pt>
                <c:pt idx="841">
                  <c:v>191.44</c:v>
                </c:pt>
                <c:pt idx="842">
                  <c:v>189.85</c:v>
                </c:pt>
                <c:pt idx="843">
                  <c:v>190.92</c:v>
                </c:pt>
                <c:pt idx="844">
                  <c:v>195.48</c:v>
                </c:pt>
                <c:pt idx="845">
                  <c:v>196.14</c:v>
                </c:pt>
                <c:pt idx="846">
                  <c:v>195.49</c:v>
                </c:pt>
                <c:pt idx="847">
                  <c:v>195.65</c:v>
                </c:pt>
                <c:pt idx="848">
                  <c:v>203.32</c:v>
                </c:pt>
                <c:pt idx="849">
                  <c:v>200.7</c:v>
                </c:pt>
                <c:pt idx="850">
                  <c:v>198.88</c:v>
                </c:pt>
                <c:pt idx="851">
                  <c:v>193.79</c:v>
                </c:pt>
                <c:pt idx="852">
                  <c:v>198.02</c:v>
                </c:pt>
                <c:pt idx="853">
                  <c:v>196.88</c:v>
                </c:pt>
                <c:pt idx="854">
                  <c:v>199.5</c:v>
                </c:pt>
                <c:pt idx="855">
                  <c:v>198.93</c:v>
                </c:pt>
                <c:pt idx="856">
                  <c:v>203.26</c:v>
                </c:pt>
                <c:pt idx="857">
                  <c:v>197.06</c:v>
                </c:pt>
                <c:pt idx="858">
                  <c:v>195.01</c:v>
                </c:pt>
                <c:pt idx="859">
                  <c:v>196.73</c:v>
                </c:pt>
                <c:pt idx="860">
                  <c:v>193.86</c:v>
                </c:pt>
                <c:pt idx="861">
                  <c:v>198.67</c:v>
                </c:pt>
                <c:pt idx="862">
                  <c:v>195.77</c:v>
                </c:pt>
                <c:pt idx="863">
                  <c:v>195.4</c:v>
                </c:pt>
                <c:pt idx="864">
                  <c:v>190.26</c:v>
                </c:pt>
                <c:pt idx="865">
                  <c:v>189.09</c:v>
                </c:pt>
                <c:pt idx="866">
                  <c:v>190.18</c:v>
                </c:pt>
                <c:pt idx="867">
                  <c:v>186.89</c:v>
                </c:pt>
                <c:pt idx="868">
                  <c:v>187.42</c:v>
                </c:pt>
                <c:pt idx="869">
                  <c:v>184.91</c:v>
                </c:pt>
                <c:pt idx="870">
                  <c:v>181.78</c:v>
                </c:pt>
                <c:pt idx="871">
                  <c:v>178.8</c:v>
                </c:pt>
                <c:pt idx="872">
                  <c:v>170.93</c:v>
                </c:pt>
                <c:pt idx="873">
                  <c:v>163.91</c:v>
                </c:pt>
                <c:pt idx="874">
                  <c:v>155.37</c:v>
                </c:pt>
                <c:pt idx="875">
                  <c:v>157.97999999999999</c:v>
                </c:pt>
                <c:pt idx="876">
                  <c:v>162.4</c:v>
                </c:pt>
                <c:pt idx="877">
                  <c:v>165.57</c:v>
                </c:pt>
                <c:pt idx="878">
                  <c:v>164.03</c:v>
                </c:pt>
                <c:pt idx="879">
                  <c:v>160.63999999999999</c:v>
                </c:pt>
                <c:pt idx="880">
                  <c:v>153.63999999999999</c:v>
                </c:pt>
                <c:pt idx="881">
                  <c:v>155.71</c:v>
                </c:pt>
                <c:pt idx="882">
                  <c:v>154.26</c:v>
                </c:pt>
                <c:pt idx="883">
                  <c:v>153.01</c:v>
                </c:pt>
                <c:pt idx="884">
                  <c:v>150.91</c:v>
                </c:pt>
                <c:pt idx="885">
                  <c:v>173.04</c:v>
                </c:pt>
                <c:pt idx="886">
                  <c:v>173.04</c:v>
                </c:pt>
                <c:pt idx="887">
                  <c:v>173.04</c:v>
                </c:pt>
                <c:pt idx="888">
                  <c:v>171.43</c:v>
                </c:pt>
                <c:pt idx="889">
                  <c:v>172.25</c:v>
                </c:pt>
                <c:pt idx="890">
                  <c:v>172.2</c:v>
                </c:pt>
                <c:pt idx="891">
                  <c:v>170.57</c:v>
                </c:pt>
                <c:pt idx="892">
                  <c:v>170.59</c:v>
                </c:pt>
                <c:pt idx="893">
                  <c:v>167.89</c:v>
                </c:pt>
                <c:pt idx="894">
                  <c:v>165.77</c:v>
                </c:pt>
                <c:pt idx="895">
                  <c:v>167.37</c:v>
                </c:pt>
                <c:pt idx="896">
                  <c:v>168.67</c:v>
                </c:pt>
                <c:pt idx="897">
                  <c:v>165.97</c:v>
                </c:pt>
                <c:pt idx="898">
                  <c:v>163.78</c:v>
                </c:pt>
                <c:pt idx="899">
                  <c:v>162.41999999999999</c:v>
                </c:pt>
                <c:pt idx="900">
                  <c:v>157.66999999999999</c:v>
                </c:pt>
                <c:pt idx="901">
                  <c:v>150.49</c:v>
                </c:pt>
                <c:pt idx="902">
                  <c:v>149.03</c:v>
                </c:pt>
                <c:pt idx="903">
                  <c:v>148.38</c:v>
                </c:pt>
                <c:pt idx="904">
                  <c:v>147.69</c:v>
                </c:pt>
                <c:pt idx="905">
                  <c:v>148.34</c:v>
                </c:pt>
                <c:pt idx="906">
                  <c:v>158.12</c:v>
                </c:pt>
                <c:pt idx="907">
                  <c:v>158.27000000000001</c:v>
                </c:pt>
                <c:pt idx="908">
                  <c:v>157.41999999999999</c:v>
                </c:pt>
                <c:pt idx="909">
                  <c:v>155.44</c:v>
                </c:pt>
                <c:pt idx="910">
                  <c:v>151.97999999999999</c:v>
                </c:pt>
                <c:pt idx="911">
                  <c:v>147.66999999999999</c:v>
                </c:pt>
                <c:pt idx="912">
                  <c:v>146.93</c:v>
                </c:pt>
                <c:pt idx="913">
                  <c:v>150.33000000000001</c:v>
                </c:pt>
                <c:pt idx="914">
                  <c:v>152.61000000000001</c:v>
                </c:pt>
                <c:pt idx="915">
                  <c:v>149.16</c:v>
                </c:pt>
                <c:pt idx="916">
                  <c:v>146.24</c:v>
                </c:pt>
                <c:pt idx="917">
                  <c:v>148.97999999999999</c:v>
                </c:pt>
                <c:pt idx="918">
                  <c:v>151.9</c:v>
                </c:pt>
                <c:pt idx="919">
                  <c:v>140.80000000000001</c:v>
                </c:pt>
                <c:pt idx="920">
                  <c:v>138.38999999999999</c:v>
                </c:pt>
                <c:pt idx="921">
                  <c:v>133.43</c:v>
                </c:pt>
                <c:pt idx="922">
                  <c:v>126.52</c:v>
                </c:pt>
                <c:pt idx="923">
                  <c:v>126.32</c:v>
                </c:pt>
                <c:pt idx="924">
                  <c:v>129.09</c:v>
                </c:pt>
                <c:pt idx="925">
                  <c:v>125.71</c:v>
                </c:pt>
                <c:pt idx="926">
                  <c:v>126.52</c:v>
                </c:pt>
                <c:pt idx="927">
                  <c:v>126.89</c:v>
                </c:pt>
                <c:pt idx="928">
                  <c:v>123.67</c:v>
                </c:pt>
                <c:pt idx="929">
                  <c:v>123.47</c:v>
                </c:pt>
                <c:pt idx="930">
                  <c:v>123.79</c:v>
                </c:pt>
                <c:pt idx="931">
                  <c:v>124.42</c:v>
                </c:pt>
                <c:pt idx="932">
                  <c:v>126.9</c:v>
                </c:pt>
                <c:pt idx="933">
                  <c:v>128.91999999999999</c:v>
                </c:pt>
                <c:pt idx="934">
                  <c:v>131.13</c:v>
                </c:pt>
                <c:pt idx="935">
                  <c:v>134.84</c:v>
                </c:pt>
                <c:pt idx="936">
                  <c:v>132.44999999999999</c:v>
                </c:pt>
                <c:pt idx="937">
                  <c:v>128.36000000000001</c:v>
                </c:pt>
                <c:pt idx="938">
                  <c:v>139.19</c:v>
                </c:pt>
                <c:pt idx="939">
                  <c:v>141.59</c:v>
                </c:pt>
                <c:pt idx="940">
                  <c:v>146.21</c:v>
                </c:pt>
                <c:pt idx="941">
                  <c:v>141.77000000000001</c:v>
                </c:pt>
                <c:pt idx="942">
                  <c:v>148.72</c:v>
                </c:pt>
                <c:pt idx="943">
                  <c:v>144.44999999999999</c:v>
                </c:pt>
                <c:pt idx="944">
                  <c:v>144.44</c:v>
                </c:pt>
                <c:pt idx="945">
                  <c:v>147.15</c:v>
                </c:pt>
                <c:pt idx="946">
                  <c:v>146.66</c:v>
                </c:pt>
                <c:pt idx="947">
                  <c:v>146.46</c:v>
                </c:pt>
                <c:pt idx="948">
                  <c:v>150.18</c:v>
                </c:pt>
                <c:pt idx="949">
                  <c:v>158.31</c:v>
                </c:pt>
                <c:pt idx="950">
                  <c:v>157.53</c:v>
                </c:pt>
                <c:pt idx="951">
                  <c:v>159.9</c:v>
                </c:pt>
                <c:pt idx="952">
                  <c:v>155.80000000000001</c:v>
                </c:pt>
                <c:pt idx="953">
                  <c:v>152.1</c:v>
                </c:pt>
                <c:pt idx="954">
                  <c:v>159.35</c:v>
                </c:pt>
                <c:pt idx="955">
                  <c:v>163.05000000000001</c:v>
                </c:pt>
                <c:pt idx="956">
                  <c:v>167.85</c:v>
                </c:pt>
                <c:pt idx="957">
                  <c:v>177.11</c:v>
                </c:pt>
                <c:pt idx="958">
                  <c:v>173.83</c:v>
                </c:pt>
                <c:pt idx="959">
                  <c:v>170.62</c:v>
                </c:pt>
                <c:pt idx="960">
                  <c:v>172.35</c:v>
                </c:pt>
                <c:pt idx="961">
                  <c:v>179</c:v>
                </c:pt>
                <c:pt idx="962">
                  <c:v>174.59</c:v>
                </c:pt>
                <c:pt idx="963">
                  <c:v>166.11</c:v>
                </c:pt>
                <c:pt idx="964">
                  <c:v>161.93</c:v>
                </c:pt>
                <c:pt idx="965">
                  <c:v>153.37</c:v>
                </c:pt>
                <c:pt idx="966">
                  <c:v>155.11000000000001</c:v>
                </c:pt>
                <c:pt idx="967">
                  <c:v>151.79</c:v>
                </c:pt>
                <c:pt idx="968">
                  <c:v>145.9</c:v>
                </c:pt>
                <c:pt idx="969">
                  <c:v>145.61000000000001</c:v>
                </c:pt>
                <c:pt idx="970">
                  <c:v>145.35</c:v>
                </c:pt>
                <c:pt idx="971">
                  <c:v>140.85</c:v>
                </c:pt>
                <c:pt idx="972">
                  <c:v>136.06</c:v>
                </c:pt>
                <c:pt idx="973">
                  <c:v>128.9</c:v>
                </c:pt>
                <c:pt idx="974">
                  <c:v>125.13</c:v>
                </c:pt>
                <c:pt idx="975">
                  <c:v>124.53</c:v>
                </c:pt>
                <c:pt idx="976">
                  <c:v>123.93</c:v>
                </c:pt>
                <c:pt idx="977">
                  <c:v>124.7</c:v>
                </c:pt>
                <c:pt idx="978">
                  <c:v>130.52000000000001</c:v>
                </c:pt>
                <c:pt idx="979">
                  <c:v>131.72999999999999</c:v>
                </c:pt>
                <c:pt idx="980">
                  <c:v>131.63999999999999</c:v>
                </c:pt>
                <c:pt idx="981">
                  <c:v>134.19999999999999</c:v>
                </c:pt>
                <c:pt idx="982">
                  <c:v>134.19999999999999</c:v>
                </c:pt>
                <c:pt idx="983">
                  <c:v>139.99</c:v>
                </c:pt>
                <c:pt idx="984">
                  <c:v>139.08000000000001</c:v>
                </c:pt>
                <c:pt idx="985">
                  <c:v>136.62</c:v>
                </c:pt>
                <c:pt idx="986">
                  <c:v>135.87</c:v>
                </c:pt>
                <c:pt idx="987">
                  <c:v>137.54</c:v>
                </c:pt>
                <c:pt idx="988">
                  <c:v>135.63999999999999</c:v>
                </c:pt>
                <c:pt idx="989">
                  <c:v>138.97999999999999</c:v>
                </c:pt>
                <c:pt idx="990">
                  <c:v>138.54</c:v>
                </c:pt>
                <c:pt idx="991">
                  <c:v>149.27000000000001</c:v>
                </c:pt>
                <c:pt idx="992">
                  <c:v>147.18</c:v>
                </c:pt>
                <c:pt idx="993">
                  <c:v>134.36000000000001</c:v>
                </c:pt>
                <c:pt idx="994">
                  <c:v>136.55000000000001</c:v>
                </c:pt>
                <c:pt idx="995">
                  <c:v>141.66</c:v>
                </c:pt>
                <c:pt idx="996">
                  <c:v>144.74</c:v>
                </c:pt>
                <c:pt idx="997">
                  <c:v>146.24</c:v>
                </c:pt>
                <c:pt idx="998">
                  <c:v>149.36000000000001</c:v>
                </c:pt>
                <c:pt idx="999">
                  <c:v>147.57</c:v>
                </c:pt>
                <c:pt idx="1000">
                  <c:v>149.13999999999999</c:v>
                </c:pt>
                <c:pt idx="1001">
                  <c:v>151.19999999999999</c:v>
                </c:pt>
                <c:pt idx="1002">
                  <c:v>147.94</c:v>
                </c:pt>
                <c:pt idx="1003">
                  <c:v>146.19</c:v>
                </c:pt>
                <c:pt idx="1004">
                  <c:v>143.78</c:v>
                </c:pt>
                <c:pt idx="1005">
                  <c:v>139.21</c:v>
                </c:pt>
                <c:pt idx="1006">
                  <c:v>141.79</c:v>
                </c:pt>
                <c:pt idx="1007">
                  <c:v>142.54</c:v>
                </c:pt>
                <c:pt idx="1008">
                  <c:v>136.37</c:v>
                </c:pt>
                <c:pt idx="1009">
                  <c:v>152</c:v>
                </c:pt>
                <c:pt idx="1010">
                  <c:v>143.72</c:v>
                </c:pt>
                <c:pt idx="1011">
                  <c:v>143.22999999999999</c:v>
                </c:pt>
                <c:pt idx="1012">
                  <c:v>141.97999999999999</c:v>
                </c:pt>
                <c:pt idx="1013">
                  <c:v>143.93</c:v>
                </c:pt>
                <c:pt idx="1014">
                  <c:v>146.97</c:v>
                </c:pt>
                <c:pt idx="1015">
                  <c:v>146.43</c:v>
                </c:pt>
                <c:pt idx="1016">
                  <c:v>141.44999999999999</c:v>
                </c:pt>
                <c:pt idx="1017">
                  <c:v>138.69</c:v>
                </c:pt>
                <c:pt idx="1018">
                  <c:v>143.16999999999999</c:v>
                </c:pt>
                <c:pt idx="1019">
                  <c:v>138.66</c:v>
                </c:pt>
                <c:pt idx="1020">
                  <c:v>140.69</c:v>
                </c:pt>
                <c:pt idx="1021">
                  <c:v>140.93</c:v>
                </c:pt>
                <c:pt idx="1022">
                  <c:v>139.12</c:v>
                </c:pt>
                <c:pt idx="1023">
                  <c:v>138.72</c:v>
                </c:pt>
                <c:pt idx="1024">
                  <c:v>133.07</c:v>
                </c:pt>
                <c:pt idx="1025">
                  <c:v>133.02000000000001</c:v>
                </c:pt>
                <c:pt idx="1026">
                  <c:v>133.29</c:v>
                </c:pt>
                <c:pt idx="1027">
                  <c:v>133.96</c:v>
                </c:pt>
                <c:pt idx="1028">
                  <c:v>136.76</c:v>
                </c:pt>
                <c:pt idx="1029">
                  <c:v>133.87</c:v>
                </c:pt>
                <c:pt idx="1030">
                  <c:v>138.35</c:v>
                </c:pt>
                <c:pt idx="1031">
                  <c:v>134.72</c:v>
                </c:pt>
                <c:pt idx="1032">
                  <c:v>139.13</c:v>
                </c:pt>
                <c:pt idx="1033">
                  <c:v>134.97</c:v>
                </c:pt>
                <c:pt idx="1034">
                  <c:v>127.81</c:v>
                </c:pt>
                <c:pt idx="1035">
                  <c:v>133.46</c:v>
                </c:pt>
                <c:pt idx="1036">
                  <c:v>131.82</c:v>
                </c:pt>
                <c:pt idx="1037">
                  <c:v>132.13</c:v>
                </c:pt>
                <c:pt idx="1038">
                  <c:v>126.99</c:v>
                </c:pt>
                <c:pt idx="1039">
                  <c:v>130.99</c:v>
                </c:pt>
                <c:pt idx="1040">
                  <c:v>134.9</c:v>
                </c:pt>
                <c:pt idx="1041">
                  <c:v>134.59</c:v>
                </c:pt>
                <c:pt idx="1042">
                  <c:v>131.22999999999999</c:v>
                </c:pt>
                <c:pt idx="1043">
                  <c:v>142.77000000000001</c:v>
                </c:pt>
                <c:pt idx="1044">
                  <c:v>140.02000000000001</c:v>
                </c:pt>
                <c:pt idx="1045">
                  <c:v>137.9</c:v>
                </c:pt>
                <c:pt idx="1046">
                  <c:v>141.99</c:v>
                </c:pt>
                <c:pt idx="1047">
                  <c:v>142.52000000000001</c:v>
                </c:pt>
                <c:pt idx="1048">
                  <c:v>147.32</c:v>
                </c:pt>
                <c:pt idx="1049">
                  <c:v>146.22999999999999</c:v>
                </c:pt>
                <c:pt idx="1050">
                  <c:v>144.15</c:v>
                </c:pt>
                <c:pt idx="1051">
                  <c:v>139.66999999999999</c:v>
                </c:pt>
                <c:pt idx="1052">
                  <c:v>133.34</c:v>
                </c:pt>
                <c:pt idx="1053">
                  <c:v>131.97</c:v>
                </c:pt>
                <c:pt idx="1054">
                  <c:v>123.68</c:v>
                </c:pt>
                <c:pt idx="1055">
                  <c:v>139.01</c:v>
                </c:pt>
                <c:pt idx="1056">
                  <c:v>140.77000000000001</c:v>
                </c:pt>
                <c:pt idx="1057">
                  <c:v>148.51</c:v>
                </c:pt>
                <c:pt idx="1058">
                  <c:v>147.38</c:v>
                </c:pt>
                <c:pt idx="1059">
                  <c:v>142.85</c:v>
                </c:pt>
                <c:pt idx="1060">
                  <c:v>151.27000000000001</c:v>
                </c:pt>
                <c:pt idx="1061">
                  <c:v>149.07</c:v>
                </c:pt>
                <c:pt idx="1062">
                  <c:v>150.41</c:v>
                </c:pt>
                <c:pt idx="1063">
                  <c:v>140.16</c:v>
                </c:pt>
                <c:pt idx="1064">
                  <c:v>143.91</c:v>
                </c:pt>
                <c:pt idx="1065">
                  <c:v>144.94</c:v>
                </c:pt>
                <c:pt idx="1066">
                  <c:v>143.55000000000001</c:v>
                </c:pt>
                <c:pt idx="1067">
                  <c:v>144.19</c:v>
                </c:pt>
                <c:pt idx="1068">
                  <c:v>144.22999999999999</c:v>
                </c:pt>
                <c:pt idx="1069">
                  <c:v>141.91</c:v>
                </c:pt>
                <c:pt idx="1070">
                  <c:v>143.19999999999999</c:v>
                </c:pt>
                <c:pt idx="1071">
                  <c:v>143.22999999999999</c:v>
                </c:pt>
                <c:pt idx="1072">
                  <c:v>142.88</c:v>
                </c:pt>
                <c:pt idx="1073">
                  <c:v>140.85</c:v>
                </c:pt>
                <c:pt idx="1074">
                  <c:v>139.5</c:v>
                </c:pt>
                <c:pt idx="1075">
                  <c:v>139.93</c:v>
                </c:pt>
                <c:pt idx="1076">
                  <c:v>138.96</c:v>
                </c:pt>
                <c:pt idx="1077">
                  <c:v>138.18</c:v>
                </c:pt>
                <c:pt idx="1078">
                  <c:v>138.38999999999999</c:v>
                </c:pt>
                <c:pt idx="1079">
                  <c:v>132.24</c:v>
                </c:pt>
                <c:pt idx="1080">
                  <c:v>133.41999999999999</c:v>
                </c:pt>
                <c:pt idx="1081">
                  <c:v>130.37</c:v>
                </c:pt>
                <c:pt idx="1082">
                  <c:v>131.66</c:v>
                </c:pt>
                <c:pt idx="1083">
                  <c:v>139.02000000000001</c:v>
                </c:pt>
                <c:pt idx="1084">
                  <c:v>133.46</c:v>
                </c:pt>
                <c:pt idx="1085">
                  <c:v>130.6</c:v>
                </c:pt>
                <c:pt idx="1086">
                  <c:v>130.84</c:v>
                </c:pt>
                <c:pt idx="1087">
                  <c:v>131.47</c:v>
                </c:pt>
                <c:pt idx="1088">
                  <c:v>130.1</c:v>
                </c:pt>
                <c:pt idx="1089">
                  <c:v>127.28</c:v>
                </c:pt>
                <c:pt idx="1090">
                  <c:v>129.97999999999999</c:v>
                </c:pt>
                <c:pt idx="1091">
                  <c:v>129.99</c:v>
                </c:pt>
                <c:pt idx="1092">
                  <c:v>134.5</c:v>
                </c:pt>
                <c:pt idx="1093">
                  <c:v>137.72</c:v>
                </c:pt>
                <c:pt idx="1094">
                  <c:v>137.93</c:v>
                </c:pt>
                <c:pt idx="1095">
                  <c:v>137.13</c:v>
                </c:pt>
                <c:pt idx="1096">
                  <c:v>139.71</c:v>
                </c:pt>
                <c:pt idx="1097">
                  <c:v>143.12</c:v>
                </c:pt>
                <c:pt idx="1098">
                  <c:v>143.82</c:v>
                </c:pt>
                <c:pt idx="1099">
                  <c:v>143.43</c:v>
                </c:pt>
                <c:pt idx="1100">
                  <c:v>138.85</c:v>
                </c:pt>
                <c:pt idx="1101">
                  <c:v>138.93</c:v>
                </c:pt>
                <c:pt idx="1102">
                  <c:v>139.96</c:v>
                </c:pt>
                <c:pt idx="1103">
                  <c:v>143.84</c:v>
                </c:pt>
                <c:pt idx="1104">
                  <c:v>143.58000000000001</c:v>
                </c:pt>
                <c:pt idx="1105">
                  <c:v>135.87</c:v>
                </c:pt>
                <c:pt idx="1106">
                  <c:v>135.68</c:v>
                </c:pt>
                <c:pt idx="1107">
                  <c:v>138.46</c:v>
                </c:pt>
                <c:pt idx="1108">
                  <c:v>136.72</c:v>
                </c:pt>
                <c:pt idx="1109">
                  <c:v>137.47999999999999</c:v>
                </c:pt>
                <c:pt idx="1110">
                  <c:v>139.04</c:v>
                </c:pt>
                <c:pt idx="1111">
                  <c:v>137.76</c:v>
                </c:pt>
                <c:pt idx="1112">
                  <c:v>139.44</c:v>
                </c:pt>
                <c:pt idx="1113">
                  <c:v>139.35</c:v>
                </c:pt>
                <c:pt idx="1114">
                  <c:v>140.6</c:v>
                </c:pt>
                <c:pt idx="1115">
                  <c:v>151.72999999999999</c:v>
                </c:pt>
                <c:pt idx="1116">
                  <c:v>161.53</c:v>
                </c:pt>
                <c:pt idx="1117">
                  <c:v>159.22</c:v>
                </c:pt>
                <c:pt idx="1118">
                  <c:v>159.85</c:v>
                </c:pt>
                <c:pt idx="1119">
                  <c:v>154.63</c:v>
                </c:pt>
                <c:pt idx="1120">
                  <c:v>137.72</c:v>
                </c:pt>
                <c:pt idx="1121">
                  <c:v>130.9</c:v>
                </c:pt>
                <c:pt idx="1122">
                  <c:v>145.94</c:v>
                </c:pt>
                <c:pt idx="1123">
                  <c:v>146.74</c:v>
                </c:pt>
                <c:pt idx="1124">
                  <c:v>141.28</c:v>
                </c:pt>
                <c:pt idx="1125">
                  <c:v>139.91999999999999</c:v>
                </c:pt>
                <c:pt idx="1126">
                  <c:v>144.02000000000001</c:v>
                </c:pt>
                <c:pt idx="1127">
                  <c:v>143.9</c:v>
                </c:pt>
                <c:pt idx="1128">
                  <c:v>144.99</c:v>
                </c:pt>
                <c:pt idx="1129">
                  <c:v>142.54</c:v>
                </c:pt>
                <c:pt idx="1130">
                  <c:v>141.63999999999999</c:v>
                </c:pt>
                <c:pt idx="1131">
                  <c:v>138.56</c:v>
                </c:pt>
                <c:pt idx="1132">
                  <c:v>137.36000000000001</c:v>
                </c:pt>
                <c:pt idx="1133">
                  <c:v>138.68</c:v>
                </c:pt>
                <c:pt idx="1134">
                  <c:v>137.05000000000001</c:v>
                </c:pt>
                <c:pt idx="1135">
                  <c:v>138.63</c:v>
                </c:pt>
                <c:pt idx="1136">
                  <c:v>132.74</c:v>
                </c:pt>
                <c:pt idx="1137">
                  <c:v>135.9</c:v>
                </c:pt>
                <c:pt idx="1138">
                  <c:v>135.6</c:v>
                </c:pt>
                <c:pt idx="1139">
                  <c:v>134.75</c:v>
                </c:pt>
                <c:pt idx="1140">
                  <c:v>136.72999999999999</c:v>
                </c:pt>
                <c:pt idx="1141">
                  <c:v>137.15</c:v>
                </c:pt>
                <c:pt idx="1142">
                  <c:v>134.31</c:v>
                </c:pt>
                <c:pt idx="1143">
                  <c:v>135.63</c:v>
                </c:pt>
                <c:pt idx="1144">
                  <c:v>126.71</c:v>
                </c:pt>
                <c:pt idx="1145">
                  <c:v>115.31</c:v>
                </c:pt>
                <c:pt idx="1146">
                  <c:v>115.31</c:v>
                </c:pt>
                <c:pt idx="1147">
                  <c:v>115.31</c:v>
                </c:pt>
                <c:pt idx="1148">
                  <c:v>129.22999999999999</c:v>
                </c:pt>
                <c:pt idx="1149">
                  <c:v>129.97999999999999</c:v>
                </c:pt>
                <c:pt idx="1150">
                  <c:v>133.5</c:v>
                </c:pt>
                <c:pt idx="1151">
                  <c:v>134.16</c:v>
                </c:pt>
                <c:pt idx="1152">
                  <c:v>138.07</c:v>
                </c:pt>
                <c:pt idx="1153">
                  <c:v>135.93</c:v>
                </c:pt>
                <c:pt idx="1154">
                  <c:v>131.69999999999999</c:v>
                </c:pt>
                <c:pt idx="1155">
                  <c:v>136.79</c:v>
                </c:pt>
                <c:pt idx="1156">
                  <c:v>140.1</c:v>
                </c:pt>
                <c:pt idx="1157">
                  <c:v>141.07</c:v>
                </c:pt>
                <c:pt idx="1158">
                  <c:v>140.79</c:v>
                </c:pt>
                <c:pt idx="1159">
                  <c:v>140.30000000000001</c:v>
                </c:pt>
                <c:pt idx="1160">
                  <c:v>141.96</c:v>
                </c:pt>
                <c:pt idx="1161">
                  <c:v>141.75</c:v>
                </c:pt>
                <c:pt idx="1162">
                  <c:v>142.75</c:v>
                </c:pt>
                <c:pt idx="1163">
                  <c:v>145.51</c:v>
                </c:pt>
                <c:pt idx="1164">
                  <c:v>146.91</c:v>
                </c:pt>
                <c:pt idx="1165">
                  <c:v>145.72</c:v>
                </c:pt>
                <c:pt idx="1166">
                  <c:v>147.25</c:v>
                </c:pt>
                <c:pt idx="1167">
                  <c:v>147.21</c:v>
                </c:pt>
                <c:pt idx="1168">
                  <c:v>151.65</c:v>
                </c:pt>
                <c:pt idx="1169">
                  <c:v>155.18</c:v>
                </c:pt>
                <c:pt idx="1170">
                  <c:v>160.81</c:v>
                </c:pt>
                <c:pt idx="1171">
                  <c:v>158.79</c:v>
                </c:pt>
                <c:pt idx="1172">
                  <c:v>160.47999999999999</c:v>
                </c:pt>
                <c:pt idx="1173">
                  <c:v>159.16999999999999</c:v>
                </c:pt>
                <c:pt idx="1174">
                  <c:v>155.80000000000001</c:v>
                </c:pt>
                <c:pt idx="1175">
                  <c:v>157.65</c:v>
                </c:pt>
                <c:pt idx="1176">
                  <c:v>156.99</c:v>
                </c:pt>
                <c:pt idx="1177">
                  <c:v>154.54</c:v>
                </c:pt>
                <c:pt idx="1178">
                  <c:v>152.36000000000001</c:v>
                </c:pt>
                <c:pt idx="1179">
                  <c:v>152.13</c:v>
                </c:pt>
                <c:pt idx="1180">
                  <c:v>151.74</c:v>
                </c:pt>
                <c:pt idx="1181">
                  <c:v>156.77000000000001</c:v>
                </c:pt>
                <c:pt idx="1182">
                  <c:v>160.47</c:v>
                </c:pt>
                <c:pt idx="1183">
                  <c:v>163.62</c:v>
                </c:pt>
                <c:pt idx="1184">
                  <c:v>160.63999999999999</c:v>
                </c:pt>
                <c:pt idx="1185">
                  <c:v>159.9</c:v>
                </c:pt>
                <c:pt idx="1186">
                  <c:v>155.06</c:v>
                </c:pt>
                <c:pt idx="1187">
                  <c:v>157.49</c:v>
                </c:pt>
                <c:pt idx="1188">
                  <c:v>158.21</c:v>
                </c:pt>
                <c:pt idx="1189">
                  <c:v>157.18</c:v>
                </c:pt>
                <c:pt idx="1190">
                  <c:v>156.69999999999999</c:v>
                </c:pt>
                <c:pt idx="1191">
                  <c:v>158.43</c:v>
                </c:pt>
                <c:pt idx="1192">
                  <c:v>147.91</c:v>
                </c:pt>
                <c:pt idx="1193">
                  <c:v>160.46</c:v>
                </c:pt>
                <c:pt idx="1194">
                  <c:v>158.38999999999999</c:v>
                </c:pt>
                <c:pt idx="1195">
                  <c:v>159.21</c:v>
                </c:pt>
                <c:pt idx="1196">
                  <c:v>158.85</c:v>
                </c:pt>
                <c:pt idx="1197">
                  <c:v>157</c:v>
                </c:pt>
                <c:pt idx="1198">
                  <c:v>159.26</c:v>
                </c:pt>
                <c:pt idx="1199">
                  <c:v>171.37</c:v>
                </c:pt>
                <c:pt idx="1200">
                  <c:v>171.37</c:v>
                </c:pt>
                <c:pt idx="1201">
                  <c:v>169.2</c:v>
                </c:pt>
                <c:pt idx="1202">
                  <c:v>169.71</c:v>
                </c:pt>
                <c:pt idx="1203">
                  <c:v>166.91</c:v>
                </c:pt>
                <c:pt idx="1204">
                  <c:v>171.93</c:v>
                </c:pt>
                <c:pt idx="1205">
                  <c:v>169.26</c:v>
                </c:pt>
                <c:pt idx="1206">
                  <c:v>165.89</c:v>
                </c:pt>
                <c:pt idx="1207">
                  <c:v>165.31</c:v>
                </c:pt>
                <c:pt idx="1208">
                  <c:v>169.08</c:v>
                </c:pt>
                <c:pt idx="1209">
                  <c:v>168.13</c:v>
                </c:pt>
                <c:pt idx="1210">
                  <c:v>170.55</c:v>
                </c:pt>
                <c:pt idx="1211">
                  <c:v>172.08</c:v>
                </c:pt>
                <c:pt idx="1212">
                  <c:v>169.08</c:v>
                </c:pt>
                <c:pt idx="1213">
                  <c:v>172.49</c:v>
                </c:pt>
                <c:pt idx="1214">
                  <c:v>170.66</c:v>
                </c:pt>
                <c:pt idx="1215">
                  <c:v>173.78</c:v>
                </c:pt>
                <c:pt idx="1216">
                  <c:v>172.01</c:v>
                </c:pt>
                <c:pt idx="1217">
                  <c:v>175.65</c:v>
                </c:pt>
                <c:pt idx="1218">
                  <c:v>178.87</c:v>
                </c:pt>
                <c:pt idx="1219">
                  <c:v>178.39</c:v>
                </c:pt>
                <c:pt idx="1220">
                  <c:v>185.79</c:v>
                </c:pt>
                <c:pt idx="1221">
                  <c:v>191.17</c:v>
                </c:pt>
                <c:pt idx="1222">
                  <c:v>191.85</c:v>
                </c:pt>
                <c:pt idx="1223">
                  <c:v>190.88</c:v>
                </c:pt>
                <c:pt idx="1224">
                  <c:v>189.8</c:v>
                </c:pt>
                <c:pt idx="1225">
                  <c:v>186.77</c:v>
                </c:pt>
                <c:pt idx="1226">
                  <c:v>186.77</c:v>
                </c:pt>
                <c:pt idx="1227">
                  <c:v>187.06</c:v>
                </c:pt>
                <c:pt idx="1228">
                  <c:v>185.58</c:v>
                </c:pt>
                <c:pt idx="1229">
                  <c:v>178.71</c:v>
                </c:pt>
                <c:pt idx="1230">
                  <c:v>178.38</c:v>
                </c:pt>
                <c:pt idx="1231">
                  <c:v>181.5</c:v>
                </c:pt>
                <c:pt idx="1232">
                  <c:v>182.94</c:v>
                </c:pt>
                <c:pt idx="1233">
                  <c:v>179.91</c:v>
                </c:pt>
                <c:pt idx="1234">
                  <c:v>180.64</c:v>
                </c:pt>
                <c:pt idx="1235">
                  <c:v>181.05</c:v>
                </c:pt>
                <c:pt idx="1236">
                  <c:v>181.31</c:v>
                </c:pt>
                <c:pt idx="1237">
                  <c:v>183.44</c:v>
                </c:pt>
                <c:pt idx="1238">
                  <c:v>179.59</c:v>
                </c:pt>
                <c:pt idx="1239">
                  <c:v>181.17</c:v>
                </c:pt>
                <c:pt idx="1240">
                  <c:v>182.17</c:v>
                </c:pt>
                <c:pt idx="1241">
                  <c:v>177.66</c:v>
                </c:pt>
                <c:pt idx="1242">
                  <c:v>178.94</c:v>
                </c:pt>
                <c:pt idx="1243">
                  <c:v>181.73</c:v>
                </c:pt>
                <c:pt idx="1244">
                  <c:v>184.35</c:v>
                </c:pt>
                <c:pt idx="1245">
                  <c:v>184.62</c:v>
                </c:pt>
                <c:pt idx="1246">
                  <c:v>185.04</c:v>
                </c:pt>
                <c:pt idx="1247">
                  <c:v>189.86</c:v>
                </c:pt>
                <c:pt idx="1248">
                  <c:v>187.58</c:v>
                </c:pt>
                <c:pt idx="1249">
                  <c:v>188.6</c:v>
                </c:pt>
                <c:pt idx="1250">
                  <c:v>190.11</c:v>
                </c:pt>
                <c:pt idx="1251">
                  <c:v>198.98</c:v>
                </c:pt>
                <c:pt idx="1252">
                  <c:v>192.38</c:v>
                </c:pt>
                <c:pt idx="1253">
                  <c:v>189.22</c:v>
                </c:pt>
                <c:pt idx="1254">
                  <c:v>191.06</c:v>
                </c:pt>
                <c:pt idx="1255">
                  <c:v>191.92</c:v>
                </c:pt>
                <c:pt idx="1256">
                  <c:v>192.45</c:v>
                </c:pt>
                <c:pt idx="1257">
                  <c:v>197.92</c:v>
                </c:pt>
                <c:pt idx="1258">
                  <c:v>196.71</c:v>
                </c:pt>
                <c:pt idx="1259">
                  <c:v>196.23</c:v>
                </c:pt>
                <c:pt idx="1260">
                  <c:v>205.02</c:v>
                </c:pt>
                <c:pt idx="1261">
                  <c:v>206.22</c:v>
                </c:pt>
                <c:pt idx="1262">
                  <c:v>207.62</c:v>
                </c:pt>
                <c:pt idx="1263">
                  <c:v>209.54</c:v>
                </c:pt>
                <c:pt idx="1264">
                  <c:v>208.66</c:v>
                </c:pt>
                <c:pt idx="1265">
                  <c:v>208.74</c:v>
                </c:pt>
                <c:pt idx="1266">
                  <c:v>219.25</c:v>
                </c:pt>
                <c:pt idx="1267">
                  <c:v>221.76</c:v>
                </c:pt>
                <c:pt idx="1268">
                  <c:v>220.8</c:v>
                </c:pt>
                <c:pt idx="1269">
                  <c:v>225.01</c:v>
                </c:pt>
                <c:pt idx="1270">
                  <c:v>224.47</c:v>
                </c:pt>
                <c:pt idx="1271">
                  <c:v>222.6</c:v>
                </c:pt>
                <c:pt idx="1272">
                  <c:v>221.34</c:v>
                </c:pt>
                <c:pt idx="1273">
                  <c:v>234.11</c:v>
                </c:pt>
                <c:pt idx="1274">
                  <c:v>239.71</c:v>
                </c:pt>
                <c:pt idx="1275">
                  <c:v>244.87</c:v>
                </c:pt>
                <c:pt idx="1276">
                  <c:v>242.18</c:v>
                </c:pt>
                <c:pt idx="1277">
                  <c:v>237.5</c:v>
                </c:pt>
                <c:pt idx="1278">
                  <c:v>230.26</c:v>
                </c:pt>
                <c:pt idx="1279">
                  <c:v>236.12</c:v>
                </c:pt>
                <c:pt idx="1280">
                  <c:v>232.98</c:v>
                </c:pt>
                <c:pt idx="1281">
                  <c:v>234.11</c:v>
                </c:pt>
                <c:pt idx="1282">
                  <c:v>232.3</c:v>
                </c:pt>
                <c:pt idx="1283">
                  <c:v>230.92</c:v>
                </c:pt>
                <c:pt idx="1284">
                  <c:v>228.43</c:v>
                </c:pt>
                <c:pt idx="1285">
                  <c:v>232.77</c:v>
                </c:pt>
                <c:pt idx="1286">
                  <c:v>235.09</c:v>
                </c:pt>
                <c:pt idx="1287">
                  <c:v>229.88</c:v>
                </c:pt>
                <c:pt idx="1288">
                  <c:v>230.3</c:v>
                </c:pt>
                <c:pt idx="1289">
                  <c:v>235.12</c:v>
                </c:pt>
                <c:pt idx="1290">
                  <c:v>232.69</c:v>
                </c:pt>
                <c:pt idx="1291">
                  <c:v>231.97</c:v>
                </c:pt>
                <c:pt idx="1292">
                  <c:v>233.69</c:v>
                </c:pt>
                <c:pt idx="1293">
                  <c:v>233.77</c:v>
                </c:pt>
                <c:pt idx="1294">
                  <c:v>230.51</c:v>
                </c:pt>
                <c:pt idx="1295">
                  <c:v>230.68</c:v>
                </c:pt>
                <c:pt idx="1296">
                  <c:v>234.36</c:v>
                </c:pt>
                <c:pt idx="1297">
                  <c:v>233.9</c:v>
                </c:pt>
                <c:pt idx="1298">
                  <c:v>231.17</c:v>
                </c:pt>
                <c:pt idx="1299">
                  <c:v>219.02</c:v>
                </c:pt>
                <c:pt idx="1300">
                  <c:v>222.75</c:v>
                </c:pt>
                <c:pt idx="1301">
                  <c:v>217.34</c:v>
                </c:pt>
                <c:pt idx="1302">
                  <c:v>219.53</c:v>
                </c:pt>
                <c:pt idx="1303">
                  <c:v>217.21</c:v>
                </c:pt>
                <c:pt idx="1304">
                  <c:v>216.51</c:v>
                </c:pt>
                <c:pt idx="1305">
                  <c:v>222.03</c:v>
                </c:pt>
                <c:pt idx="1306">
                  <c:v>223.08</c:v>
                </c:pt>
                <c:pt idx="1307">
                  <c:v>224.5</c:v>
                </c:pt>
                <c:pt idx="1308">
                  <c:v>231.03</c:v>
                </c:pt>
                <c:pt idx="1309">
                  <c:v>231.84</c:v>
                </c:pt>
                <c:pt idx="1310">
                  <c:v>232.98</c:v>
                </c:pt>
                <c:pt idx="1311">
                  <c:v>239.25</c:v>
                </c:pt>
                <c:pt idx="1312">
                  <c:v>227.51</c:v>
                </c:pt>
                <c:pt idx="1313">
                  <c:v>239.34</c:v>
                </c:pt>
                <c:pt idx="1314">
                  <c:v>240.15</c:v>
                </c:pt>
                <c:pt idx="1315">
                  <c:v>242.6</c:v>
                </c:pt>
                <c:pt idx="1316">
                  <c:v>241.71</c:v>
                </c:pt>
                <c:pt idx="1317">
                  <c:v>240.81</c:v>
                </c:pt>
                <c:pt idx="1318">
                  <c:v>239.91</c:v>
                </c:pt>
                <c:pt idx="1319">
                  <c:v>239.48</c:v>
                </c:pt>
                <c:pt idx="1320">
                  <c:v>241.4</c:v>
                </c:pt>
                <c:pt idx="1321">
                  <c:v>244.72</c:v>
                </c:pt>
                <c:pt idx="1322">
                  <c:v>243.56</c:v>
                </c:pt>
                <c:pt idx="1323">
                  <c:v>240.88</c:v>
                </c:pt>
                <c:pt idx="1324">
                  <c:v>245.74</c:v>
                </c:pt>
                <c:pt idx="1325">
                  <c:v>255.36</c:v>
                </c:pt>
                <c:pt idx="1326">
                  <c:v>239.95</c:v>
                </c:pt>
                <c:pt idx="1327">
                  <c:v>231.26</c:v>
                </c:pt>
                <c:pt idx="1328">
                  <c:v>223.91</c:v>
                </c:pt>
                <c:pt idx="1329">
                  <c:v>231.41</c:v>
                </c:pt>
                <c:pt idx="1330">
                  <c:v>237.88</c:v>
                </c:pt>
                <c:pt idx="1331">
                  <c:v>239.36</c:v>
                </c:pt>
                <c:pt idx="1332">
                  <c:v>244.37</c:v>
                </c:pt>
                <c:pt idx="1333">
                  <c:v>253.04</c:v>
                </c:pt>
                <c:pt idx="1334">
                  <c:v>251.03</c:v>
                </c:pt>
                <c:pt idx="1335">
                  <c:v>256.86</c:v>
                </c:pt>
                <c:pt idx="1336">
                  <c:v>248.69</c:v>
                </c:pt>
                <c:pt idx="1337">
                  <c:v>245.58</c:v>
                </c:pt>
                <c:pt idx="1338">
                  <c:v>242.9</c:v>
                </c:pt>
                <c:pt idx="1339">
                  <c:v>230.17</c:v>
                </c:pt>
                <c:pt idx="1340">
                  <c:v>244.2</c:v>
                </c:pt>
                <c:pt idx="1341">
                  <c:v>241.03</c:v>
                </c:pt>
                <c:pt idx="1342">
                  <c:v>237.79</c:v>
                </c:pt>
                <c:pt idx="1343">
                  <c:v>237.65</c:v>
                </c:pt>
                <c:pt idx="1344">
                  <c:v>236.15</c:v>
                </c:pt>
                <c:pt idx="1345">
                  <c:v>242.46</c:v>
                </c:pt>
                <c:pt idx="1346">
                  <c:v>242.14</c:v>
                </c:pt>
                <c:pt idx="1347">
                  <c:v>239.53</c:v>
                </c:pt>
                <c:pt idx="1348">
                  <c:v>245.78</c:v>
                </c:pt>
                <c:pt idx="1349">
                  <c:v>243.78</c:v>
                </c:pt>
                <c:pt idx="1350">
                  <c:v>245.27</c:v>
                </c:pt>
                <c:pt idx="1351">
                  <c:v>231.59</c:v>
                </c:pt>
                <c:pt idx="1352">
                  <c:v>252.25</c:v>
                </c:pt>
                <c:pt idx="1353">
                  <c:v>249.16</c:v>
                </c:pt>
                <c:pt idx="1354">
                  <c:v>253.52</c:v>
                </c:pt>
                <c:pt idx="1355">
                  <c:v>254.82499999999999</c:v>
                </c:pt>
                <c:pt idx="1356">
                  <c:v>256.13</c:v>
                </c:pt>
                <c:pt idx="1357">
                  <c:v>261.08</c:v>
                </c:pt>
                <c:pt idx="1358">
                  <c:v>270.22000000000003</c:v>
                </c:pt>
                <c:pt idx="1359">
                  <c:v>272.8</c:v>
                </c:pt>
                <c:pt idx="1360">
                  <c:v>278.04000000000002</c:v>
                </c:pt>
                <c:pt idx="1361">
                  <c:v>277.81</c:v>
                </c:pt>
                <c:pt idx="1362">
                  <c:v>274.86</c:v>
                </c:pt>
                <c:pt idx="1363">
                  <c:v>277.01</c:v>
                </c:pt>
                <c:pt idx="1364">
                  <c:v>267.56</c:v>
                </c:pt>
                <c:pt idx="1365">
                  <c:v>231.01</c:v>
                </c:pt>
                <c:pt idx="1366">
                  <c:v>271.49</c:v>
                </c:pt>
                <c:pt idx="1367">
                  <c:v>267.57</c:v>
                </c:pt>
                <c:pt idx="1368">
                  <c:v>269.49</c:v>
                </c:pt>
                <c:pt idx="1369">
                  <c:v>250.79</c:v>
                </c:pt>
                <c:pt idx="1370">
                  <c:v>289.25</c:v>
                </c:pt>
                <c:pt idx="1371">
                  <c:v>277.83</c:v>
                </c:pt>
                <c:pt idx="1372">
                  <c:v>284.44</c:v>
                </c:pt>
                <c:pt idx="1373">
                  <c:v>286.23</c:v>
                </c:pt>
                <c:pt idx="1374">
                  <c:v>291.47000000000003</c:v>
                </c:pt>
                <c:pt idx="1375">
                  <c:v>294.07</c:v>
                </c:pt>
                <c:pt idx="1376">
                  <c:v>295.56</c:v>
                </c:pt>
                <c:pt idx="1377">
                  <c:v>296.57</c:v>
                </c:pt>
                <c:pt idx="1378">
                  <c:v>304.98</c:v>
                </c:pt>
                <c:pt idx="1379">
                  <c:v>305.36</c:v>
                </c:pt>
                <c:pt idx="1380">
                  <c:v>313.61</c:v>
                </c:pt>
                <c:pt idx="1381">
                  <c:v>305.37</c:v>
                </c:pt>
                <c:pt idx="1382">
                  <c:v>310.49</c:v>
                </c:pt>
                <c:pt idx="1383">
                  <c:v>314.5</c:v>
                </c:pt>
                <c:pt idx="1384">
                  <c:v>326.13</c:v>
                </c:pt>
                <c:pt idx="1385">
                  <c:v>314.39999999999998</c:v>
                </c:pt>
                <c:pt idx="1386">
                  <c:v>318.43</c:v>
                </c:pt>
                <c:pt idx="1387">
                  <c:v>323.37</c:v>
                </c:pt>
                <c:pt idx="1388">
                  <c:v>321.37</c:v>
                </c:pt>
                <c:pt idx="1389">
                  <c:v>322.85000000000002</c:v>
                </c:pt>
                <c:pt idx="1390">
                  <c:v>327.20999999999998</c:v>
                </c:pt>
                <c:pt idx="1391">
                  <c:v>326.91000000000003</c:v>
                </c:pt>
                <c:pt idx="1392">
                  <c:v>328.35</c:v>
                </c:pt>
                <c:pt idx="1393">
                  <c:v>327.08999999999997</c:v>
                </c:pt>
                <c:pt idx="1394">
                  <c:v>314.45999999999998</c:v>
                </c:pt>
                <c:pt idx="1395">
                  <c:v>310.44</c:v>
                </c:pt>
                <c:pt idx="1396">
                  <c:v>304.68</c:v>
                </c:pt>
                <c:pt idx="1397">
                  <c:v>313.56</c:v>
                </c:pt>
                <c:pt idx="1398">
                  <c:v>308.93</c:v>
                </c:pt>
                <c:pt idx="1399">
                  <c:v>300.45</c:v>
                </c:pt>
                <c:pt idx="1400">
                  <c:v>308.06</c:v>
                </c:pt>
                <c:pt idx="1401">
                  <c:v>305.91000000000003</c:v>
                </c:pt>
                <c:pt idx="1402">
                  <c:v>298.8</c:v>
                </c:pt>
                <c:pt idx="1403">
                  <c:v>291.37</c:v>
                </c:pt>
                <c:pt idx="1404">
                  <c:v>290.12</c:v>
                </c:pt>
                <c:pt idx="1405">
                  <c:v>300.33</c:v>
                </c:pt>
                <c:pt idx="1406">
                  <c:v>301.69</c:v>
                </c:pt>
                <c:pt idx="1407">
                  <c:v>#N/A</c:v>
                </c:pt>
              </c:numCache>
            </c:numRef>
          </c:val>
          <c:smooth val="0"/>
          <c:extLst>
            <c:ext xmlns:c16="http://schemas.microsoft.com/office/drawing/2014/chart" uri="{C3380CC4-5D6E-409C-BE32-E72D297353CC}">
              <c16:uniqueId val="{00000000-E036-4ACE-B404-82799CF5CF58}"/>
            </c:ext>
          </c:extLst>
        </c:ser>
        <c:dLbls>
          <c:showLegendKey val="0"/>
          <c:showVal val="0"/>
          <c:showCatName val="0"/>
          <c:showSerName val="0"/>
          <c:showPercent val="0"/>
          <c:showBubbleSize val="0"/>
        </c:dLbls>
        <c:smooth val="0"/>
        <c:axId val="893323312"/>
        <c:axId val="893323640"/>
      </c:lineChart>
      <c:catAx>
        <c:axId val="8933233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3323640"/>
        <c:crosses val="autoZero"/>
        <c:auto val="1"/>
        <c:lblAlgn val="ctr"/>
        <c:lblOffset val="100"/>
        <c:tickLblSkip val="140"/>
        <c:noMultiLvlLbl val="0"/>
      </c:catAx>
      <c:valAx>
        <c:axId val="893323640"/>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CA" sz="1200"/>
                  <a:t>$/cwt</a:t>
                </a:r>
              </a:p>
            </c:rich>
          </c:tx>
          <c:layout>
            <c:manualLayout>
              <c:xMode val="edge"/>
              <c:yMode val="edge"/>
              <c:x val="1.9853603981160522E-2"/>
              <c:y val="0.45357958401166393"/>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quot;$&quot;#,##0.00" sourceLinked="0"/>
        <c:majorTickMark val="none"/>
        <c:minorTickMark val="none"/>
        <c:tickLblPos val="nextTo"/>
        <c:spPr>
          <a:solidFill>
            <a:schemeClr val="bg1"/>
          </a:solidFill>
          <a:ln>
            <a:solidFill>
              <a:schemeClr val="bg1">
                <a:lumMod val="50000"/>
              </a:schemeClr>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3323312"/>
        <c:crosses val="autoZero"/>
        <c:crossBetween val="between"/>
        <c:majorUnit val="25"/>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400" b="1"/>
              <a:t>500-900 lbs Feeder Steer Price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133981937577852"/>
          <c:y val="0.14018820831670917"/>
          <c:w val="0.79464288408432493"/>
          <c:h val="0.76000572028548796"/>
        </c:manualLayout>
      </c:layout>
      <c:lineChart>
        <c:grouping val="standard"/>
        <c:varyColors val="0"/>
        <c:ser>
          <c:idx val="0"/>
          <c:order val="0"/>
          <c:spPr>
            <a:ln w="19050" cap="rnd">
              <a:solidFill>
                <a:schemeClr val="accent1"/>
              </a:solidFill>
              <a:round/>
            </a:ln>
            <a:effectLst/>
          </c:spPr>
          <c:marker>
            <c:symbol val="none"/>
          </c:marker>
          <c:cat>
            <c:numRef>
              <c:f>[5]CttlePrices_Basis!$A$5:$A$1096</c:f>
              <c:numCache>
                <c:formatCode>General</c:formatCode>
                <c:ptCount val="1092"/>
                <c:pt idx="0">
                  <c:v>2005</c:v>
                </c:pt>
                <c:pt idx="1">
                  <c:v>2005</c:v>
                </c:pt>
                <c:pt idx="2">
                  <c:v>2005</c:v>
                </c:pt>
                <c:pt idx="3">
                  <c:v>2005</c:v>
                </c:pt>
                <c:pt idx="4">
                  <c:v>2005</c:v>
                </c:pt>
                <c:pt idx="5">
                  <c:v>2005</c:v>
                </c:pt>
                <c:pt idx="6">
                  <c:v>2005</c:v>
                </c:pt>
                <c:pt idx="7">
                  <c:v>2005</c:v>
                </c:pt>
                <c:pt idx="8">
                  <c:v>2005</c:v>
                </c:pt>
                <c:pt idx="9">
                  <c:v>2005</c:v>
                </c:pt>
                <c:pt idx="10">
                  <c:v>2005</c:v>
                </c:pt>
                <c:pt idx="11">
                  <c:v>2005</c:v>
                </c:pt>
                <c:pt idx="12">
                  <c:v>2005</c:v>
                </c:pt>
                <c:pt idx="13">
                  <c:v>2005</c:v>
                </c:pt>
                <c:pt idx="14">
                  <c:v>2005</c:v>
                </c:pt>
                <c:pt idx="15">
                  <c:v>2005</c:v>
                </c:pt>
                <c:pt idx="16">
                  <c:v>2005</c:v>
                </c:pt>
                <c:pt idx="17">
                  <c:v>2005</c:v>
                </c:pt>
                <c:pt idx="18">
                  <c:v>2005</c:v>
                </c:pt>
                <c:pt idx="19">
                  <c:v>2005</c:v>
                </c:pt>
                <c:pt idx="20">
                  <c:v>2005</c:v>
                </c:pt>
                <c:pt idx="21">
                  <c:v>2005</c:v>
                </c:pt>
                <c:pt idx="22">
                  <c:v>2005</c:v>
                </c:pt>
                <c:pt idx="23">
                  <c:v>2005</c:v>
                </c:pt>
                <c:pt idx="24">
                  <c:v>2005</c:v>
                </c:pt>
                <c:pt idx="25">
                  <c:v>2005</c:v>
                </c:pt>
                <c:pt idx="26">
                  <c:v>2005</c:v>
                </c:pt>
                <c:pt idx="27">
                  <c:v>2005</c:v>
                </c:pt>
                <c:pt idx="28">
                  <c:v>2005</c:v>
                </c:pt>
                <c:pt idx="29">
                  <c:v>2005</c:v>
                </c:pt>
                <c:pt idx="30">
                  <c:v>2005</c:v>
                </c:pt>
                <c:pt idx="31">
                  <c:v>2005</c:v>
                </c:pt>
                <c:pt idx="32">
                  <c:v>2005</c:v>
                </c:pt>
                <c:pt idx="33">
                  <c:v>2005</c:v>
                </c:pt>
                <c:pt idx="34">
                  <c:v>2005</c:v>
                </c:pt>
                <c:pt idx="35">
                  <c:v>2005</c:v>
                </c:pt>
                <c:pt idx="36">
                  <c:v>2005</c:v>
                </c:pt>
                <c:pt idx="37">
                  <c:v>2005</c:v>
                </c:pt>
                <c:pt idx="38">
                  <c:v>2005</c:v>
                </c:pt>
                <c:pt idx="39">
                  <c:v>2005</c:v>
                </c:pt>
                <c:pt idx="40">
                  <c:v>2005</c:v>
                </c:pt>
                <c:pt idx="41">
                  <c:v>2005</c:v>
                </c:pt>
                <c:pt idx="42">
                  <c:v>2005</c:v>
                </c:pt>
                <c:pt idx="43">
                  <c:v>2005</c:v>
                </c:pt>
                <c:pt idx="44">
                  <c:v>2005</c:v>
                </c:pt>
                <c:pt idx="45">
                  <c:v>2005</c:v>
                </c:pt>
                <c:pt idx="46">
                  <c:v>2005</c:v>
                </c:pt>
                <c:pt idx="47">
                  <c:v>2005</c:v>
                </c:pt>
                <c:pt idx="48">
                  <c:v>2005</c:v>
                </c:pt>
                <c:pt idx="49">
                  <c:v>2005</c:v>
                </c:pt>
                <c:pt idx="50">
                  <c:v>2005</c:v>
                </c:pt>
                <c:pt idx="51">
                  <c:v>2005</c:v>
                </c:pt>
                <c:pt idx="52">
                  <c:v>2006</c:v>
                </c:pt>
                <c:pt idx="53">
                  <c:v>2006</c:v>
                </c:pt>
                <c:pt idx="54">
                  <c:v>2006</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2006</c:v>
                </c:pt>
                <c:pt idx="68">
                  <c:v>2006</c:v>
                </c:pt>
                <c:pt idx="69">
                  <c:v>2006</c:v>
                </c:pt>
                <c:pt idx="70">
                  <c:v>2006</c:v>
                </c:pt>
                <c:pt idx="71">
                  <c:v>2006</c:v>
                </c:pt>
                <c:pt idx="72">
                  <c:v>2006</c:v>
                </c:pt>
                <c:pt idx="73">
                  <c:v>2006</c:v>
                </c:pt>
                <c:pt idx="74">
                  <c:v>2006</c:v>
                </c:pt>
                <c:pt idx="75">
                  <c:v>2006</c:v>
                </c:pt>
                <c:pt idx="76">
                  <c:v>2006</c:v>
                </c:pt>
                <c:pt idx="77">
                  <c:v>2006</c:v>
                </c:pt>
                <c:pt idx="78">
                  <c:v>2006</c:v>
                </c:pt>
                <c:pt idx="79">
                  <c:v>2006</c:v>
                </c:pt>
                <c:pt idx="80">
                  <c:v>2006</c:v>
                </c:pt>
                <c:pt idx="81">
                  <c:v>2006</c:v>
                </c:pt>
                <c:pt idx="82">
                  <c:v>2006</c:v>
                </c:pt>
                <c:pt idx="83">
                  <c:v>2006</c:v>
                </c:pt>
                <c:pt idx="84">
                  <c:v>2006</c:v>
                </c:pt>
                <c:pt idx="85">
                  <c:v>2006</c:v>
                </c:pt>
                <c:pt idx="86">
                  <c:v>2006</c:v>
                </c:pt>
                <c:pt idx="87">
                  <c:v>2006</c:v>
                </c:pt>
                <c:pt idx="88">
                  <c:v>2006</c:v>
                </c:pt>
                <c:pt idx="89">
                  <c:v>2006</c:v>
                </c:pt>
                <c:pt idx="90">
                  <c:v>2006</c:v>
                </c:pt>
                <c:pt idx="91">
                  <c:v>2006</c:v>
                </c:pt>
                <c:pt idx="92">
                  <c:v>2006</c:v>
                </c:pt>
                <c:pt idx="93">
                  <c:v>2006</c:v>
                </c:pt>
                <c:pt idx="94">
                  <c:v>2006</c:v>
                </c:pt>
                <c:pt idx="95">
                  <c:v>2006</c:v>
                </c:pt>
                <c:pt idx="96">
                  <c:v>2006</c:v>
                </c:pt>
                <c:pt idx="97">
                  <c:v>2006</c:v>
                </c:pt>
                <c:pt idx="98">
                  <c:v>2006</c:v>
                </c:pt>
                <c:pt idx="99">
                  <c:v>2006</c:v>
                </c:pt>
                <c:pt idx="100">
                  <c:v>2006</c:v>
                </c:pt>
                <c:pt idx="101">
                  <c:v>2006</c:v>
                </c:pt>
                <c:pt idx="102">
                  <c:v>2006</c:v>
                </c:pt>
                <c:pt idx="103">
                  <c:v>2006</c:v>
                </c:pt>
                <c:pt idx="104">
                  <c:v>2007</c:v>
                </c:pt>
                <c:pt idx="105">
                  <c:v>2007</c:v>
                </c:pt>
                <c:pt idx="106">
                  <c:v>2007</c:v>
                </c:pt>
                <c:pt idx="107">
                  <c:v>2007</c:v>
                </c:pt>
                <c:pt idx="108">
                  <c:v>2007</c:v>
                </c:pt>
                <c:pt idx="109">
                  <c:v>2007</c:v>
                </c:pt>
                <c:pt idx="110">
                  <c:v>2007</c:v>
                </c:pt>
                <c:pt idx="111">
                  <c:v>2007</c:v>
                </c:pt>
                <c:pt idx="112">
                  <c:v>2007</c:v>
                </c:pt>
                <c:pt idx="113">
                  <c:v>2007</c:v>
                </c:pt>
                <c:pt idx="114">
                  <c:v>2007</c:v>
                </c:pt>
                <c:pt idx="115">
                  <c:v>2007</c:v>
                </c:pt>
                <c:pt idx="116">
                  <c:v>2007</c:v>
                </c:pt>
                <c:pt idx="117">
                  <c:v>2007</c:v>
                </c:pt>
                <c:pt idx="118">
                  <c:v>2007</c:v>
                </c:pt>
                <c:pt idx="119">
                  <c:v>2007</c:v>
                </c:pt>
                <c:pt idx="120">
                  <c:v>2007</c:v>
                </c:pt>
                <c:pt idx="121">
                  <c:v>2007</c:v>
                </c:pt>
                <c:pt idx="122">
                  <c:v>2007</c:v>
                </c:pt>
                <c:pt idx="123">
                  <c:v>2007</c:v>
                </c:pt>
                <c:pt idx="124">
                  <c:v>2007</c:v>
                </c:pt>
                <c:pt idx="125">
                  <c:v>2007</c:v>
                </c:pt>
                <c:pt idx="126">
                  <c:v>2007</c:v>
                </c:pt>
                <c:pt idx="127">
                  <c:v>2007</c:v>
                </c:pt>
                <c:pt idx="128">
                  <c:v>2007</c:v>
                </c:pt>
                <c:pt idx="129">
                  <c:v>2007</c:v>
                </c:pt>
                <c:pt idx="130">
                  <c:v>2007</c:v>
                </c:pt>
                <c:pt idx="131">
                  <c:v>2007</c:v>
                </c:pt>
                <c:pt idx="132">
                  <c:v>2007</c:v>
                </c:pt>
                <c:pt idx="133">
                  <c:v>2007</c:v>
                </c:pt>
                <c:pt idx="134">
                  <c:v>2007</c:v>
                </c:pt>
                <c:pt idx="135">
                  <c:v>2007</c:v>
                </c:pt>
                <c:pt idx="136">
                  <c:v>2007</c:v>
                </c:pt>
                <c:pt idx="137">
                  <c:v>2007</c:v>
                </c:pt>
                <c:pt idx="138">
                  <c:v>2007</c:v>
                </c:pt>
                <c:pt idx="139">
                  <c:v>2007</c:v>
                </c:pt>
                <c:pt idx="140">
                  <c:v>2007</c:v>
                </c:pt>
                <c:pt idx="141">
                  <c:v>2007</c:v>
                </c:pt>
                <c:pt idx="142">
                  <c:v>2007</c:v>
                </c:pt>
                <c:pt idx="143">
                  <c:v>2007</c:v>
                </c:pt>
                <c:pt idx="144">
                  <c:v>2007</c:v>
                </c:pt>
                <c:pt idx="145">
                  <c:v>2007</c:v>
                </c:pt>
                <c:pt idx="146">
                  <c:v>2007</c:v>
                </c:pt>
                <c:pt idx="147">
                  <c:v>2007</c:v>
                </c:pt>
                <c:pt idx="148">
                  <c:v>2007</c:v>
                </c:pt>
                <c:pt idx="149">
                  <c:v>2007</c:v>
                </c:pt>
                <c:pt idx="150">
                  <c:v>2007</c:v>
                </c:pt>
                <c:pt idx="151">
                  <c:v>2007</c:v>
                </c:pt>
                <c:pt idx="152">
                  <c:v>2007</c:v>
                </c:pt>
                <c:pt idx="153">
                  <c:v>2007</c:v>
                </c:pt>
                <c:pt idx="154">
                  <c:v>2007</c:v>
                </c:pt>
                <c:pt idx="155">
                  <c:v>2007</c:v>
                </c:pt>
                <c:pt idx="156">
                  <c:v>2008</c:v>
                </c:pt>
                <c:pt idx="157">
                  <c:v>2008</c:v>
                </c:pt>
                <c:pt idx="158">
                  <c:v>2008</c:v>
                </c:pt>
                <c:pt idx="159">
                  <c:v>2008</c:v>
                </c:pt>
                <c:pt idx="160">
                  <c:v>2008</c:v>
                </c:pt>
                <c:pt idx="161">
                  <c:v>2008</c:v>
                </c:pt>
                <c:pt idx="162">
                  <c:v>2008</c:v>
                </c:pt>
                <c:pt idx="163">
                  <c:v>2008</c:v>
                </c:pt>
                <c:pt idx="164">
                  <c:v>2008</c:v>
                </c:pt>
                <c:pt idx="165">
                  <c:v>2008</c:v>
                </c:pt>
                <c:pt idx="166">
                  <c:v>2008</c:v>
                </c:pt>
                <c:pt idx="167">
                  <c:v>2008</c:v>
                </c:pt>
                <c:pt idx="168">
                  <c:v>2008</c:v>
                </c:pt>
                <c:pt idx="169">
                  <c:v>2008</c:v>
                </c:pt>
                <c:pt idx="170">
                  <c:v>2008</c:v>
                </c:pt>
                <c:pt idx="171">
                  <c:v>2008</c:v>
                </c:pt>
                <c:pt idx="172">
                  <c:v>2008</c:v>
                </c:pt>
                <c:pt idx="173">
                  <c:v>2008</c:v>
                </c:pt>
                <c:pt idx="174">
                  <c:v>2008</c:v>
                </c:pt>
                <c:pt idx="175">
                  <c:v>2008</c:v>
                </c:pt>
                <c:pt idx="176">
                  <c:v>2008</c:v>
                </c:pt>
                <c:pt idx="177">
                  <c:v>2008</c:v>
                </c:pt>
                <c:pt idx="178">
                  <c:v>2008</c:v>
                </c:pt>
                <c:pt idx="179">
                  <c:v>2008</c:v>
                </c:pt>
                <c:pt idx="180">
                  <c:v>2008</c:v>
                </c:pt>
                <c:pt idx="181">
                  <c:v>2008</c:v>
                </c:pt>
                <c:pt idx="182">
                  <c:v>2008</c:v>
                </c:pt>
                <c:pt idx="183">
                  <c:v>2008</c:v>
                </c:pt>
                <c:pt idx="184">
                  <c:v>2008</c:v>
                </c:pt>
                <c:pt idx="185">
                  <c:v>2008</c:v>
                </c:pt>
                <c:pt idx="186">
                  <c:v>2008</c:v>
                </c:pt>
                <c:pt idx="187">
                  <c:v>2008</c:v>
                </c:pt>
                <c:pt idx="188">
                  <c:v>2008</c:v>
                </c:pt>
                <c:pt idx="189">
                  <c:v>2008</c:v>
                </c:pt>
                <c:pt idx="190">
                  <c:v>2008</c:v>
                </c:pt>
                <c:pt idx="191">
                  <c:v>2008</c:v>
                </c:pt>
                <c:pt idx="192">
                  <c:v>2008</c:v>
                </c:pt>
                <c:pt idx="193">
                  <c:v>2008</c:v>
                </c:pt>
                <c:pt idx="194">
                  <c:v>2008</c:v>
                </c:pt>
                <c:pt idx="195">
                  <c:v>2008</c:v>
                </c:pt>
                <c:pt idx="196">
                  <c:v>2008</c:v>
                </c:pt>
                <c:pt idx="197">
                  <c:v>2008</c:v>
                </c:pt>
                <c:pt idx="198">
                  <c:v>2008</c:v>
                </c:pt>
                <c:pt idx="199">
                  <c:v>2008</c:v>
                </c:pt>
                <c:pt idx="200">
                  <c:v>2008</c:v>
                </c:pt>
                <c:pt idx="201">
                  <c:v>2008</c:v>
                </c:pt>
                <c:pt idx="202">
                  <c:v>2008</c:v>
                </c:pt>
                <c:pt idx="203">
                  <c:v>2008</c:v>
                </c:pt>
                <c:pt idx="204">
                  <c:v>2008</c:v>
                </c:pt>
                <c:pt idx="205">
                  <c:v>2008</c:v>
                </c:pt>
                <c:pt idx="206">
                  <c:v>2008</c:v>
                </c:pt>
                <c:pt idx="207">
                  <c:v>2008</c:v>
                </c:pt>
                <c:pt idx="208">
                  <c:v>2009</c:v>
                </c:pt>
                <c:pt idx="209">
                  <c:v>2009</c:v>
                </c:pt>
                <c:pt idx="210">
                  <c:v>2009</c:v>
                </c:pt>
                <c:pt idx="211">
                  <c:v>2009</c:v>
                </c:pt>
                <c:pt idx="212">
                  <c:v>2009</c:v>
                </c:pt>
                <c:pt idx="213">
                  <c:v>2009</c:v>
                </c:pt>
                <c:pt idx="214">
                  <c:v>2009</c:v>
                </c:pt>
                <c:pt idx="215">
                  <c:v>2009</c:v>
                </c:pt>
                <c:pt idx="216">
                  <c:v>2009</c:v>
                </c:pt>
                <c:pt idx="217">
                  <c:v>2009</c:v>
                </c:pt>
                <c:pt idx="218">
                  <c:v>2009</c:v>
                </c:pt>
                <c:pt idx="219">
                  <c:v>2009</c:v>
                </c:pt>
                <c:pt idx="220">
                  <c:v>2009</c:v>
                </c:pt>
                <c:pt idx="221">
                  <c:v>2009</c:v>
                </c:pt>
                <c:pt idx="222">
                  <c:v>2009</c:v>
                </c:pt>
                <c:pt idx="223">
                  <c:v>2009</c:v>
                </c:pt>
                <c:pt idx="224">
                  <c:v>2009</c:v>
                </c:pt>
                <c:pt idx="225">
                  <c:v>2009</c:v>
                </c:pt>
                <c:pt idx="226">
                  <c:v>2009</c:v>
                </c:pt>
                <c:pt idx="227">
                  <c:v>2009</c:v>
                </c:pt>
                <c:pt idx="228">
                  <c:v>2009</c:v>
                </c:pt>
                <c:pt idx="229">
                  <c:v>2009</c:v>
                </c:pt>
                <c:pt idx="230">
                  <c:v>2009</c:v>
                </c:pt>
                <c:pt idx="231">
                  <c:v>2009</c:v>
                </c:pt>
                <c:pt idx="232">
                  <c:v>2009</c:v>
                </c:pt>
                <c:pt idx="233">
                  <c:v>2009</c:v>
                </c:pt>
                <c:pt idx="234">
                  <c:v>2009</c:v>
                </c:pt>
                <c:pt idx="235">
                  <c:v>2009</c:v>
                </c:pt>
                <c:pt idx="236">
                  <c:v>2009</c:v>
                </c:pt>
                <c:pt idx="237">
                  <c:v>2009</c:v>
                </c:pt>
                <c:pt idx="238">
                  <c:v>2009</c:v>
                </c:pt>
                <c:pt idx="239">
                  <c:v>2009</c:v>
                </c:pt>
                <c:pt idx="240">
                  <c:v>2009</c:v>
                </c:pt>
                <c:pt idx="241">
                  <c:v>2009</c:v>
                </c:pt>
                <c:pt idx="242">
                  <c:v>2009</c:v>
                </c:pt>
                <c:pt idx="243">
                  <c:v>2009</c:v>
                </c:pt>
                <c:pt idx="244">
                  <c:v>2009</c:v>
                </c:pt>
                <c:pt idx="245">
                  <c:v>2009</c:v>
                </c:pt>
                <c:pt idx="246">
                  <c:v>2009</c:v>
                </c:pt>
                <c:pt idx="247">
                  <c:v>2009</c:v>
                </c:pt>
                <c:pt idx="248">
                  <c:v>2009</c:v>
                </c:pt>
                <c:pt idx="249">
                  <c:v>2009</c:v>
                </c:pt>
                <c:pt idx="250">
                  <c:v>2009</c:v>
                </c:pt>
                <c:pt idx="251">
                  <c:v>2009</c:v>
                </c:pt>
                <c:pt idx="252">
                  <c:v>2009</c:v>
                </c:pt>
                <c:pt idx="253">
                  <c:v>2009</c:v>
                </c:pt>
                <c:pt idx="254">
                  <c:v>2009</c:v>
                </c:pt>
                <c:pt idx="255">
                  <c:v>2009</c:v>
                </c:pt>
                <c:pt idx="256">
                  <c:v>2009</c:v>
                </c:pt>
                <c:pt idx="257">
                  <c:v>2009</c:v>
                </c:pt>
                <c:pt idx="258">
                  <c:v>2009</c:v>
                </c:pt>
                <c:pt idx="259">
                  <c:v>2009</c:v>
                </c:pt>
                <c:pt idx="260">
                  <c:v>2010</c:v>
                </c:pt>
                <c:pt idx="261">
                  <c:v>2010</c:v>
                </c:pt>
                <c:pt idx="262">
                  <c:v>2010</c:v>
                </c:pt>
                <c:pt idx="263">
                  <c:v>2010</c:v>
                </c:pt>
                <c:pt idx="264">
                  <c:v>2010</c:v>
                </c:pt>
                <c:pt idx="265">
                  <c:v>2010</c:v>
                </c:pt>
                <c:pt idx="266">
                  <c:v>2010</c:v>
                </c:pt>
                <c:pt idx="267">
                  <c:v>2010</c:v>
                </c:pt>
                <c:pt idx="268">
                  <c:v>2010</c:v>
                </c:pt>
                <c:pt idx="269">
                  <c:v>2010</c:v>
                </c:pt>
                <c:pt idx="270">
                  <c:v>2010</c:v>
                </c:pt>
                <c:pt idx="271">
                  <c:v>2010</c:v>
                </c:pt>
                <c:pt idx="272">
                  <c:v>2010</c:v>
                </c:pt>
                <c:pt idx="273">
                  <c:v>2010</c:v>
                </c:pt>
                <c:pt idx="274">
                  <c:v>2010</c:v>
                </c:pt>
                <c:pt idx="275">
                  <c:v>2010</c:v>
                </c:pt>
                <c:pt idx="276">
                  <c:v>2010</c:v>
                </c:pt>
                <c:pt idx="277">
                  <c:v>2010</c:v>
                </c:pt>
                <c:pt idx="278">
                  <c:v>2010</c:v>
                </c:pt>
                <c:pt idx="279">
                  <c:v>2010</c:v>
                </c:pt>
                <c:pt idx="280">
                  <c:v>2010</c:v>
                </c:pt>
                <c:pt idx="281">
                  <c:v>2010</c:v>
                </c:pt>
                <c:pt idx="282">
                  <c:v>2010</c:v>
                </c:pt>
                <c:pt idx="283">
                  <c:v>2010</c:v>
                </c:pt>
                <c:pt idx="284">
                  <c:v>2010</c:v>
                </c:pt>
                <c:pt idx="285">
                  <c:v>2010</c:v>
                </c:pt>
                <c:pt idx="286">
                  <c:v>2010</c:v>
                </c:pt>
                <c:pt idx="287">
                  <c:v>2010</c:v>
                </c:pt>
                <c:pt idx="288">
                  <c:v>2010</c:v>
                </c:pt>
                <c:pt idx="289">
                  <c:v>2010</c:v>
                </c:pt>
                <c:pt idx="290">
                  <c:v>2010</c:v>
                </c:pt>
                <c:pt idx="291">
                  <c:v>2010</c:v>
                </c:pt>
                <c:pt idx="292">
                  <c:v>2010</c:v>
                </c:pt>
                <c:pt idx="293">
                  <c:v>2010</c:v>
                </c:pt>
                <c:pt idx="294">
                  <c:v>2010</c:v>
                </c:pt>
                <c:pt idx="295">
                  <c:v>2010</c:v>
                </c:pt>
                <c:pt idx="296">
                  <c:v>2010</c:v>
                </c:pt>
                <c:pt idx="297">
                  <c:v>2010</c:v>
                </c:pt>
                <c:pt idx="298">
                  <c:v>2010</c:v>
                </c:pt>
                <c:pt idx="299">
                  <c:v>2010</c:v>
                </c:pt>
                <c:pt idx="300">
                  <c:v>2010</c:v>
                </c:pt>
                <c:pt idx="301">
                  <c:v>2010</c:v>
                </c:pt>
                <c:pt idx="302">
                  <c:v>2010</c:v>
                </c:pt>
                <c:pt idx="303">
                  <c:v>2010</c:v>
                </c:pt>
                <c:pt idx="304">
                  <c:v>2010</c:v>
                </c:pt>
                <c:pt idx="305">
                  <c:v>2010</c:v>
                </c:pt>
                <c:pt idx="306">
                  <c:v>2010</c:v>
                </c:pt>
                <c:pt idx="307">
                  <c:v>2010</c:v>
                </c:pt>
                <c:pt idx="308">
                  <c:v>2010</c:v>
                </c:pt>
                <c:pt idx="309">
                  <c:v>2010</c:v>
                </c:pt>
                <c:pt idx="310">
                  <c:v>2010</c:v>
                </c:pt>
                <c:pt idx="311">
                  <c:v>2010</c:v>
                </c:pt>
                <c:pt idx="312">
                  <c:v>2011</c:v>
                </c:pt>
                <c:pt idx="313">
                  <c:v>2011</c:v>
                </c:pt>
                <c:pt idx="314">
                  <c:v>2011</c:v>
                </c:pt>
                <c:pt idx="315">
                  <c:v>2011</c:v>
                </c:pt>
                <c:pt idx="316">
                  <c:v>2011</c:v>
                </c:pt>
                <c:pt idx="317">
                  <c:v>2011</c:v>
                </c:pt>
                <c:pt idx="318">
                  <c:v>2011</c:v>
                </c:pt>
                <c:pt idx="319">
                  <c:v>2011</c:v>
                </c:pt>
                <c:pt idx="320">
                  <c:v>2011</c:v>
                </c:pt>
                <c:pt idx="321">
                  <c:v>2011</c:v>
                </c:pt>
                <c:pt idx="322">
                  <c:v>2011</c:v>
                </c:pt>
                <c:pt idx="323">
                  <c:v>2011</c:v>
                </c:pt>
                <c:pt idx="324">
                  <c:v>2011</c:v>
                </c:pt>
                <c:pt idx="325">
                  <c:v>2011</c:v>
                </c:pt>
                <c:pt idx="326">
                  <c:v>2011</c:v>
                </c:pt>
                <c:pt idx="327">
                  <c:v>2011</c:v>
                </c:pt>
                <c:pt idx="328">
                  <c:v>2011</c:v>
                </c:pt>
                <c:pt idx="329">
                  <c:v>2011</c:v>
                </c:pt>
                <c:pt idx="330">
                  <c:v>2011</c:v>
                </c:pt>
                <c:pt idx="331">
                  <c:v>2011</c:v>
                </c:pt>
                <c:pt idx="332">
                  <c:v>2011</c:v>
                </c:pt>
                <c:pt idx="333">
                  <c:v>2011</c:v>
                </c:pt>
                <c:pt idx="334">
                  <c:v>2011</c:v>
                </c:pt>
                <c:pt idx="335">
                  <c:v>2011</c:v>
                </c:pt>
                <c:pt idx="336">
                  <c:v>2011</c:v>
                </c:pt>
                <c:pt idx="337">
                  <c:v>2011</c:v>
                </c:pt>
                <c:pt idx="338">
                  <c:v>2011</c:v>
                </c:pt>
                <c:pt idx="339">
                  <c:v>2011</c:v>
                </c:pt>
                <c:pt idx="340">
                  <c:v>2011</c:v>
                </c:pt>
                <c:pt idx="341">
                  <c:v>2011</c:v>
                </c:pt>
                <c:pt idx="342">
                  <c:v>2011</c:v>
                </c:pt>
                <c:pt idx="343">
                  <c:v>2011</c:v>
                </c:pt>
                <c:pt idx="344">
                  <c:v>2011</c:v>
                </c:pt>
                <c:pt idx="345">
                  <c:v>2011</c:v>
                </c:pt>
                <c:pt idx="346">
                  <c:v>2011</c:v>
                </c:pt>
                <c:pt idx="347">
                  <c:v>2011</c:v>
                </c:pt>
                <c:pt idx="348">
                  <c:v>2011</c:v>
                </c:pt>
                <c:pt idx="349">
                  <c:v>2011</c:v>
                </c:pt>
                <c:pt idx="350">
                  <c:v>2011</c:v>
                </c:pt>
                <c:pt idx="351">
                  <c:v>2011</c:v>
                </c:pt>
                <c:pt idx="352">
                  <c:v>2011</c:v>
                </c:pt>
                <c:pt idx="353">
                  <c:v>2011</c:v>
                </c:pt>
                <c:pt idx="354">
                  <c:v>2011</c:v>
                </c:pt>
                <c:pt idx="355">
                  <c:v>2011</c:v>
                </c:pt>
                <c:pt idx="356">
                  <c:v>2011</c:v>
                </c:pt>
                <c:pt idx="357">
                  <c:v>2011</c:v>
                </c:pt>
                <c:pt idx="358">
                  <c:v>2011</c:v>
                </c:pt>
                <c:pt idx="359">
                  <c:v>2011</c:v>
                </c:pt>
                <c:pt idx="360">
                  <c:v>2011</c:v>
                </c:pt>
                <c:pt idx="361">
                  <c:v>2011</c:v>
                </c:pt>
                <c:pt idx="362">
                  <c:v>2011</c:v>
                </c:pt>
                <c:pt idx="363">
                  <c:v>2011</c:v>
                </c:pt>
                <c:pt idx="364">
                  <c:v>2012</c:v>
                </c:pt>
                <c:pt idx="365">
                  <c:v>2012</c:v>
                </c:pt>
                <c:pt idx="366">
                  <c:v>2012</c:v>
                </c:pt>
                <c:pt idx="367">
                  <c:v>2012</c:v>
                </c:pt>
                <c:pt idx="368">
                  <c:v>2012</c:v>
                </c:pt>
                <c:pt idx="369">
                  <c:v>2012</c:v>
                </c:pt>
                <c:pt idx="370">
                  <c:v>2012</c:v>
                </c:pt>
                <c:pt idx="371">
                  <c:v>2012</c:v>
                </c:pt>
                <c:pt idx="372">
                  <c:v>2012</c:v>
                </c:pt>
                <c:pt idx="373">
                  <c:v>2012</c:v>
                </c:pt>
                <c:pt idx="374">
                  <c:v>2012</c:v>
                </c:pt>
                <c:pt idx="375">
                  <c:v>2012</c:v>
                </c:pt>
                <c:pt idx="376">
                  <c:v>2012</c:v>
                </c:pt>
                <c:pt idx="377">
                  <c:v>2012</c:v>
                </c:pt>
                <c:pt idx="378">
                  <c:v>2012</c:v>
                </c:pt>
                <c:pt idx="379">
                  <c:v>2012</c:v>
                </c:pt>
                <c:pt idx="380">
                  <c:v>2012</c:v>
                </c:pt>
                <c:pt idx="381">
                  <c:v>2012</c:v>
                </c:pt>
                <c:pt idx="382">
                  <c:v>2012</c:v>
                </c:pt>
                <c:pt idx="383">
                  <c:v>2012</c:v>
                </c:pt>
                <c:pt idx="384">
                  <c:v>2012</c:v>
                </c:pt>
                <c:pt idx="385">
                  <c:v>2012</c:v>
                </c:pt>
                <c:pt idx="386">
                  <c:v>2012</c:v>
                </c:pt>
                <c:pt idx="387">
                  <c:v>2012</c:v>
                </c:pt>
                <c:pt idx="388">
                  <c:v>2012</c:v>
                </c:pt>
                <c:pt idx="389">
                  <c:v>2012</c:v>
                </c:pt>
                <c:pt idx="390">
                  <c:v>2012</c:v>
                </c:pt>
                <c:pt idx="391">
                  <c:v>2012</c:v>
                </c:pt>
                <c:pt idx="392">
                  <c:v>2012</c:v>
                </c:pt>
                <c:pt idx="393">
                  <c:v>2012</c:v>
                </c:pt>
                <c:pt idx="394">
                  <c:v>2012</c:v>
                </c:pt>
                <c:pt idx="395">
                  <c:v>2012</c:v>
                </c:pt>
                <c:pt idx="396">
                  <c:v>2012</c:v>
                </c:pt>
                <c:pt idx="397">
                  <c:v>2012</c:v>
                </c:pt>
                <c:pt idx="398">
                  <c:v>2012</c:v>
                </c:pt>
                <c:pt idx="399">
                  <c:v>2012</c:v>
                </c:pt>
                <c:pt idx="400">
                  <c:v>2012</c:v>
                </c:pt>
                <c:pt idx="401">
                  <c:v>2012</c:v>
                </c:pt>
                <c:pt idx="402">
                  <c:v>2012</c:v>
                </c:pt>
                <c:pt idx="403">
                  <c:v>2012</c:v>
                </c:pt>
                <c:pt idx="404">
                  <c:v>2012</c:v>
                </c:pt>
                <c:pt idx="405">
                  <c:v>2012</c:v>
                </c:pt>
                <c:pt idx="406">
                  <c:v>2012</c:v>
                </c:pt>
                <c:pt idx="407">
                  <c:v>2012</c:v>
                </c:pt>
                <c:pt idx="408">
                  <c:v>2012</c:v>
                </c:pt>
                <c:pt idx="409">
                  <c:v>2012</c:v>
                </c:pt>
                <c:pt idx="410">
                  <c:v>2012</c:v>
                </c:pt>
                <c:pt idx="411">
                  <c:v>2012</c:v>
                </c:pt>
                <c:pt idx="412">
                  <c:v>2012</c:v>
                </c:pt>
                <c:pt idx="413">
                  <c:v>2012</c:v>
                </c:pt>
                <c:pt idx="414">
                  <c:v>2012</c:v>
                </c:pt>
                <c:pt idx="415">
                  <c:v>2012</c:v>
                </c:pt>
                <c:pt idx="416">
                  <c:v>2013</c:v>
                </c:pt>
                <c:pt idx="417">
                  <c:v>2013</c:v>
                </c:pt>
                <c:pt idx="418">
                  <c:v>2013</c:v>
                </c:pt>
                <c:pt idx="419">
                  <c:v>2013</c:v>
                </c:pt>
                <c:pt idx="420">
                  <c:v>2013</c:v>
                </c:pt>
                <c:pt idx="421">
                  <c:v>2013</c:v>
                </c:pt>
                <c:pt idx="422">
                  <c:v>2013</c:v>
                </c:pt>
                <c:pt idx="423">
                  <c:v>2013</c:v>
                </c:pt>
                <c:pt idx="424">
                  <c:v>2013</c:v>
                </c:pt>
                <c:pt idx="425">
                  <c:v>2013</c:v>
                </c:pt>
                <c:pt idx="426">
                  <c:v>2013</c:v>
                </c:pt>
                <c:pt idx="427">
                  <c:v>2013</c:v>
                </c:pt>
                <c:pt idx="428">
                  <c:v>2013</c:v>
                </c:pt>
                <c:pt idx="429">
                  <c:v>2013</c:v>
                </c:pt>
                <c:pt idx="430">
                  <c:v>2013</c:v>
                </c:pt>
                <c:pt idx="431">
                  <c:v>2013</c:v>
                </c:pt>
                <c:pt idx="432">
                  <c:v>2013</c:v>
                </c:pt>
                <c:pt idx="433">
                  <c:v>2013</c:v>
                </c:pt>
                <c:pt idx="434">
                  <c:v>2013</c:v>
                </c:pt>
                <c:pt idx="435">
                  <c:v>2013</c:v>
                </c:pt>
                <c:pt idx="436">
                  <c:v>2013</c:v>
                </c:pt>
                <c:pt idx="437">
                  <c:v>2013</c:v>
                </c:pt>
                <c:pt idx="438">
                  <c:v>2013</c:v>
                </c:pt>
                <c:pt idx="439">
                  <c:v>2013</c:v>
                </c:pt>
                <c:pt idx="440">
                  <c:v>2013</c:v>
                </c:pt>
                <c:pt idx="441">
                  <c:v>2013</c:v>
                </c:pt>
                <c:pt idx="442">
                  <c:v>2013</c:v>
                </c:pt>
                <c:pt idx="443">
                  <c:v>2013</c:v>
                </c:pt>
                <c:pt idx="444">
                  <c:v>2013</c:v>
                </c:pt>
                <c:pt idx="445">
                  <c:v>2013</c:v>
                </c:pt>
                <c:pt idx="446">
                  <c:v>2013</c:v>
                </c:pt>
                <c:pt idx="447">
                  <c:v>2013</c:v>
                </c:pt>
                <c:pt idx="448">
                  <c:v>2013</c:v>
                </c:pt>
                <c:pt idx="449">
                  <c:v>2013</c:v>
                </c:pt>
                <c:pt idx="450">
                  <c:v>2013</c:v>
                </c:pt>
                <c:pt idx="451">
                  <c:v>2013</c:v>
                </c:pt>
                <c:pt idx="452">
                  <c:v>2013</c:v>
                </c:pt>
                <c:pt idx="453">
                  <c:v>2013</c:v>
                </c:pt>
                <c:pt idx="454">
                  <c:v>2013</c:v>
                </c:pt>
                <c:pt idx="455">
                  <c:v>2013</c:v>
                </c:pt>
                <c:pt idx="456">
                  <c:v>2013</c:v>
                </c:pt>
                <c:pt idx="457">
                  <c:v>2013</c:v>
                </c:pt>
                <c:pt idx="458">
                  <c:v>2013</c:v>
                </c:pt>
                <c:pt idx="459">
                  <c:v>2013</c:v>
                </c:pt>
                <c:pt idx="460">
                  <c:v>2013</c:v>
                </c:pt>
                <c:pt idx="461">
                  <c:v>2013</c:v>
                </c:pt>
                <c:pt idx="462">
                  <c:v>2013</c:v>
                </c:pt>
                <c:pt idx="463">
                  <c:v>2013</c:v>
                </c:pt>
                <c:pt idx="464">
                  <c:v>2013</c:v>
                </c:pt>
                <c:pt idx="465">
                  <c:v>2013</c:v>
                </c:pt>
                <c:pt idx="466">
                  <c:v>2013</c:v>
                </c:pt>
                <c:pt idx="467">
                  <c:v>2013</c:v>
                </c:pt>
                <c:pt idx="468">
                  <c:v>2014</c:v>
                </c:pt>
                <c:pt idx="469">
                  <c:v>2014</c:v>
                </c:pt>
                <c:pt idx="470">
                  <c:v>2014</c:v>
                </c:pt>
                <c:pt idx="471">
                  <c:v>2014</c:v>
                </c:pt>
                <c:pt idx="472">
                  <c:v>2014</c:v>
                </c:pt>
                <c:pt idx="473">
                  <c:v>2014</c:v>
                </c:pt>
                <c:pt idx="474">
                  <c:v>2014</c:v>
                </c:pt>
                <c:pt idx="475">
                  <c:v>2014</c:v>
                </c:pt>
                <c:pt idx="476">
                  <c:v>2014</c:v>
                </c:pt>
                <c:pt idx="477">
                  <c:v>2014</c:v>
                </c:pt>
                <c:pt idx="478">
                  <c:v>2014</c:v>
                </c:pt>
                <c:pt idx="479">
                  <c:v>2014</c:v>
                </c:pt>
                <c:pt idx="480">
                  <c:v>2014</c:v>
                </c:pt>
                <c:pt idx="481">
                  <c:v>2014</c:v>
                </c:pt>
                <c:pt idx="482">
                  <c:v>2014</c:v>
                </c:pt>
                <c:pt idx="483">
                  <c:v>2014</c:v>
                </c:pt>
                <c:pt idx="484">
                  <c:v>2014</c:v>
                </c:pt>
                <c:pt idx="485">
                  <c:v>2014</c:v>
                </c:pt>
                <c:pt idx="486">
                  <c:v>2014</c:v>
                </c:pt>
                <c:pt idx="487">
                  <c:v>2014</c:v>
                </c:pt>
                <c:pt idx="488">
                  <c:v>2014</c:v>
                </c:pt>
                <c:pt idx="489">
                  <c:v>2014</c:v>
                </c:pt>
                <c:pt idx="490">
                  <c:v>2014</c:v>
                </c:pt>
                <c:pt idx="491">
                  <c:v>2014</c:v>
                </c:pt>
                <c:pt idx="492">
                  <c:v>2014</c:v>
                </c:pt>
                <c:pt idx="493">
                  <c:v>2014</c:v>
                </c:pt>
                <c:pt idx="494">
                  <c:v>2014</c:v>
                </c:pt>
                <c:pt idx="495">
                  <c:v>2014</c:v>
                </c:pt>
                <c:pt idx="496">
                  <c:v>2014</c:v>
                </c:pt>
                <c:pt idx="497">
                  <c:v>2014</c:v>
                </c:pt>
                <c:pt idx="498">
                  <c:v>2014</c:v>
                </c:pt>
                <c:pt idx="499">
                  <c:v>2014</c:v>
                </c:pt>
                <c:pt idx="500">
                  <c:v>2014</c:v>
                </c:pt>
                <c:pt idx="501">
                  <c:v>2014</c:v>
                </c:pt>
                <c:pt idx="502">
                  <c:v>2014</c:v>
                </c:pt>
                <c:pt idx="503">
                  <c:v>2014</c:v>
                </c:pt>
                <c:pt idx="504">
                  <c:v>2014</c:v>
                </c:pt>
                <c:pt idx="505">
                  <c:v>2014</c:v>
                </c:pt>
                <c:pt idx="506">
                  <c:v>2014</c:v>
                </c:pt>
                <c:pt idx="507">
                  <c:v>2014</c:v>
                </c:pt>
                <c:pt idx="508">
                  <c:v>2014</c:v>
                </c:pt>
                <c:pt idx="509">
                  <c:v>2014</c:v>
                </c:pt>
                <c:pt idx="510">
                  <c:v>2014</c:v>
                </c:pt>
                <c:pt idx="511">
                  <c:v>2014</c:v>
                </c:pt>
                <c:pt idx="512">
                  <c:v>2014</c:v>
                </c:pt>
                <c:pt idx="513">
                  <c:v>2014</c:v>
                </c:pt>
                <c:pt idx="514">
                  <c:v>2014</c:v>
                </c:pt>
                <c:pt idx="515">
                  <c:v>2014</c:v>
                </c:pt>
                <c:pt idx="516">
                  <c:v>2014</c:v>
                </c:pt>
                <c:pt idx="517">
                  <c:v>2014</c:v>
                </c:pt>
                <c:pt idx="518">
                  <c:v>2014</c:v>
                </c:pt>
                <c:pt idx="519">
                  <c:v>2014</c:v>
                </c:pt>
                <c:pt idx="520">
                  <c:v>2015</c:v>
                </c:pt>
                <c:pt idx="521">
                  <c:v>2015</c:v>
                </c:pt>
                <c:pt idx="522">
                  <c:v>2015</c:v>
                </c:pt>
                <c:pt idx="523">
                  <c:v>2015</c:v>
                </c:pt>
                <c:pt idx="524">
                  <c:v>2015</c:v>
                </c:pt>
                <c:pt idx="525">
                  <c:v>2015</c:v>
                </c:pt>
                <c:pt idx="526">
                  <c:v>2015</c:v>
                </c:pt>
                <c:pt idx="527">
                  <c:v>2015</c:v>
                </c:pt>
                <c:pt idx="528">
                  <c:v>2015</c:v>
                </c:pt>
                <c:pt idx="529">
                  <c:v>2015</c:v>
                </c:pt>
                <c:pt idx="530">
                  <c:v>2015</c:v>
                </c:pt>
                <c:pt idx="531">
                  <c:v>2015</c:v>
                </c:pt>
                <c:pt idx="532">
                  <c:v>2015</c:v>
                </c:pt>
                <c:pt idx="533">
                  <c:v>2015</c:v>
                </c:pt>
                <c:pt idx="534">
                  <c:v>2015</c:v>
                </c:pt>
                <c:pt idx="535">
                  <c:v>2015</c:v>
                </c:pt>
                <c:pt idx="536">
                  <c:v>2015</c:v>
                </c:pt>
                <c:pt idx="537">
                  <c:v>2015</c:v>
                </c:pt>
                <c:pt idx="538">
                  <c:v>2015</c:v>
                </c:pt>
                <c:pt idx="539">
                  <c:v>2015</c:v>
                </c:pt>
                <c:pt idx="540">
                  <c:v>2015</c:v>
                </c:pt>
                <c:pt idx="541">
                  <c:v>2015</c:v>
                </c:pt>
                <c:pt idx="542">
                  <c:v>2015</c:v>
                </c:pt>
                <c:pt idx="543">
                  <c:v>2015</c:v>
                </c:pt>
                <c:pt idx="544">
                  <c:v>2015</c:v>
                </c:pt>
                <c:pt idx="545">
                  <c:v>2015</c:v>
                </c:pt>
                <c:pt idx="546">
                  <c:v>2015</c:v>
                </c:pt>
                <c:pt idx="547">
                  <c:v>2015</c:v>
                </c:pt>
                <c:pt idx="548">
                  <c:v>2015</c:v>
                </c:pt>
                <c:pt idx="549">
                  <c:v>2015</c:v>
                </c:pt>
                <c:pt idx="550">
                  <c:v>2015</c:v>
                </c:pt>
                <c:pt idx="551">
                  <c:v>2015</c:v>
                </c:pt>
                <c:pt idx="552">
                  <c:v>2015</c:v>
                </c:pt>
                <c:pt idx="553">
                  <c:v>2015</c:v>
                </c:pt>
                <c:pt idx="554">
                  <c:v>2015</c:v>
                </c:pt>
                <c:pt idx="555">
                  <c:v>2015</c:v>
                </c:pt>
                <c:pt idx="556">
                  <c:v>2015</c:v>
                </c:pt>
                <c:pt idx="557">
                  <c:v>2015</c:v>
                </c:pt>
                <c:pt idx="558">
                  <c:v>2015</c:v>
                </c:pt>
                <c:pt idx="559">
                  <c:v>2015</c:v>
                </c:pt>
                <c:pt idx="560">
                  <c:v>2015</c:v>
                </c:pt>
                <c:pt idx="561">
                  <c:v>2015</c:v>
                </c:pt>
                <c:pt idx="562">
                  <c:v>2015</c:v>
                </c:pt>
                <c:pt idx="563">
                  <c:v>2015</c:v>
                </c:pt>
                <c:pt idx="564">
                  <c:v>2015</c:v>
                </c:pt>
                <c:pt idx="565">
                  <c:v>2015</c:v>
                </c:pt>
                <c:pt idx="566">
                  <c:v>2015</c:v>
                </c:pt>
                <c:pt idx="567">
                  <c:v>2015</c:v>
                </c:pt>
                <c:pt idx="568">
                  <c:v>2015</c:v>
                </c:pt>
                <c:pt idx="569">
                  <c:v>2015</c:v>
                </c:pt>
                <c:pt idx="570">
                  <c:v>2015</c:v>
                </c:pt>
                <c:pt idx="571">
                  <c:v>2015</c:v>
                </c:pt>
                <c:pt idx="572">
                  <c:v>2016</c:v>
                </c:pt>
                <c:pt idx="573">
                  <c:v>2016</c:v>
                </c:pt>
                <c:pt idx="574">
                  <c:v>2016</c:v>
                </c:pt>
                <c:pt idx="575">
                  <c:v>2016</c:v>
                </c:pt>
                <c:pt idx="576">
                  <c:v>2016</c:v>
                </c:pt>
                <c:pt idx="577">
                  <c:v>2016</c:v>
                </c:pt>
                <c:pt idx="578">
                  <c:v>2016</c:v>
                </c:pt>
                <c:pt idx="579">
                  <c:v>2016</c:v>
                </c:pt>
                <c:pt idx="580">
                  <c:v>2016</c:v>
                </c:pt>
                <c:pt idx="581">
                  <c:v>2016</c:v>
                </c:pt>
                <c:pt idx="582">
                  <c:v>2016</c:v>
                </c:pt>
                <c:pt idx="583">
                  <c:v>2016</c:v>
                </c:pt>
                <c:pt idx="584">
                  <c:v>2016</c:v>
                </c:pt>
                <c:pt idx="585">
                  <c:v>2016</c:v>
                </c:pt>
                <c:pt idx="586">
                  <c:v>2016</c:v>
                </c:pt>
                <c:pt idx="587">
                  <c:v>2016</c:v>
                </c:pt>
                <c:pt idx="588">
                  <c:v>2016</c:v>
                </c:pt>
                <c:pt idx="589">
                  <c:v>2016</c:v>
                </c:pt>
                <c:pt idx="590">
                  <c:v>2016</c:v>
                </c:pt>
                <c:pt idx="591">
                  <c:v>2016</c:v>
                </c:pt>
                <c:pt idx="592">
                  <c:v>2016</c:v>
                </c:pt>
                <c:pt idx="593">
                  <c:v>2016</c:v>
                </c:pt>
                <c:pt idx="594">
                  <c:v>2016</c:v>
                </c:pt>
                <c:pt idx="595">
                  <c:v>2016</c:v>
                </c:pt>
                <c:pt idx="596">
                  <c:v>2016</c:v>
                </c:pt>
                <c:pt idx="597">
                  <c:v>2016</c:v>
                </c:pt>
                <c:pt idx="598">
                  <c:v>2016</c:v>
                </c:pt>
                <c:pt idx="599">
                  <c:v>2016</c:v>
                </c:pt>
                <c:pt idx="600">
                  <c:v>2016</c:v>
                </c:pt>
                <c:pt idx="601">
                  <c:v>2016</c:v>
                </c:pt>
                <c:pt idx="602">
                  <c:v>2016</c:v>
                </c:pt>
                <c:pt idx="603">
                  <c:v>2016</c:v>
                </c:pt>
                <c:pt idx="604">
                  <c:v>2016</c:v>
                </c:pt>
                <c:pt idx="605">
                  <c:v>2016</c:v>
                </c:pt>
                <c:pt idx="606">
                  <c:v>2016</c:v>
                </c:pt>
                <c:pt idx="607">
                  <c:v>2016</c:v>
                </c:pt>
                <c:pt idx="608">
                  <c:v>2016</c:v>
                </c:pt>
                <c:pt idx="609">
                  <c:v>2016</c:v>
                </c:pt>
                <c:pt idx="610">
                  <c:v>2016</c:v>
                </c:pt>
                <c:pt idx="611">
                  <c:v>2016</c:v>
                </c:pt>
                <c:pt idx="612">
                  <c:v>2016</c:v>
                </c:pt>
                <c:pt idx="613">
                  <c:v>2016</c:v>
                </c:pt>
                <c:pt idx="614">
                  <c:v>2016</c:v>
                </c:pt>
                <c:pt idx="615">
                  <c:v>2016</c:v>
                </c:pt>
                <c:pt idx="616">
                  <c:v>2016</c:v>
                </c:pt>
                <c:pt idx="617">
                  <c:v>2016</c:v>
                </c:pt>
                <c:pt idx="618">
                  <c:v>2016</c:v>
                </c:pt>
                <c:pt idx="619">
                  <c:v>2016</c:v>
                </c:pt>
                <c:pt idx="620">
                  <c:v>2016</c:v>
                </c:pt>
                <c:pt idx="621">
                  <c:v>2016</c:v>
                </c:pt>
                <c:pt idx="622">
                  <c:v>2016</c:v>
                </c:pt>
                <c:pt idx="623">
                  <c:v>2016</c:v>
                </c:pt>
                <c:pt idx="624">
                  <c:v>2017</c:v>
                </c:pt>
                <c:pt idx="625">
                  <c:v>2017</c:v>
                </c:pt>
                <c:pt idx="626">
                  <c:v>2017</c:v>
                </c:pt>
                <c:pt idx="627">
                  <c:v>2017</c:v>
                </c:pt>
                <c:pt idx="628">
                  <c:v>2017</c:v>
                </c:pt>
                <c:pt idx="629">
                  <c:v>2017</c:v>
                </c:pt>
                <c:pt idx="630">
                  <c:v>2017</c:v>
                </c:pt>
                <c:pt idx="631">
                  <c:v>2017</c:v>
                </c:pt>
                <c:pt idx="632">
                  <c:v>2017</c:v>
                </c:pt>
                <c:pt idx="633">
                  <c:v>2017</c:v>
                </c:pt>
                <c:pt idx="634">
                  <c:v>2017</c:v>
                </c:pt>
                <c:pt idx="635">
                  <c:v>2017</c:v>
                </c:pt>
                <c:pt idx="636">
                  <c:v>2017</c:v>
                </c:pt>
                <c:pt idx="637">
                  <c:v>2017</c:v>
                </c:pt>
                <c:pt idx="638">
                  <c:v>2017</c:v>
                </c:pt>
                <c:pt idx="639">
                  <c:v>2017</c:v>
                </c:pt>
                <c:pt idx="640">
                  <c:v>2017</c:v>
                </c:pt>
                <c:pt idx="641">
                  <c:v>2017</c:v>
                </c:pt>
                <c:pt idx="642">
                  <c:v>2017</c:v>
                </c:pt>
                <c:pt idx="643">
                  <c:v>2017</c:v>
                </c:pt>
                <c:pt idx="644">
                  <c:v>2017</c:v>
                </c:pt>
                <c:pt idx="645">
                  <c:v>2017</c:v>
                </c:pt>
                <c:pt idx="646">
                  <c:v>2017</c:v>
                </c:pt>
                <c:pt idx="647">
                  <c:v>2017</c:v>
                </c:pt>
                <c:pt idx="648">
                  <c:v>2017</c:v>
                </c:pt>
                <c:pt idx="649">
                  <c:v>2017</c:v>
                </c:pt>
                <c:pt idx="650">
                  <c:v>2017</c:v>
                </c:pt>
                <c:pt idx="651">
                  <c:v>2017</c:v>
                </c:pt>
                <c:pt idx="652">
                  <c:v>2017</c:v>
                </c:pt>
                <c:pt idx="653">
                  <c:v>2017</c:v>
                </c:pt>
                <c:pt idx="654">
                  <c:v>2017</c:v>
                </c:pt>
                <c:pt idx="655">
                  <c:v>2017</c:v>
                </c:pt>
                <c:pt idx="656">
                  <c:v>2017</c:v>
                </c:pt>
                <c:pt idx="657">
                  <c:v>2017</c:v>
                </c:pt>
                <c:pt idx="658">
                  <c:v>2017</c:v>
                </c:pt>
                <c:pt idx="659">
                  <c:v>2017</c:v>
                </c:pt>
                <c:pt idx="660">
                  <c:v>2017</c:v>
                </c:pt>
                <c:pt idx="661">
                  <c:v>2017</c:v>
                </c:pt>
                <c:pt idx="662">
                  <c:v>2017</c:v>
                </c:pt>
                <c:pt idx="663">
                  <c:v>2017</c:v>
                </c:pt>
                <c:pt idx="664">
                  <c:v>2017</c:v>
                </c:pt>
                <c:pt idx="665">
                  <c:v>2017</c:v>
                </c:pt>
                <c:pt idx="666">
                  <c:v>2017</c:v>
                </c:pt>
                <c:pt idx="667">
                  <c:v>2017</c:v>
                </c:pt>
                <c:pt idx="668">
                  <c:v>2017</c:v>
                </c:pt>
                <c:pt idx="669">
                  <c:v>2017</c:v>
                </c:pt>
                <c:pt idx="670">
                  <c:v>2017</c:v>
                </c:pt>
                <c:pt idx="671">
                  <c:v>2017</c:v>
                </c:pt>
                <c:pt idx="672">
                  <c:v>2017</c:v>
                </c:pt>
                <c:pt idx="673">
                  <c:v>2017</c:v>
                </c:pt>
                <c:pt idx="674">
                  <c:v>2017</c:v>
                </c:pt>
                <c:pt idx="675">
                  <c:v>2017</c:v>
                </c:pt>
                <c:pt idx="676">
                  <c:v>2018</c:v>
                </c:pt>
                <c:pt idx="677">
                  <c:v>2018</c:v>
                </c:pt>
                <c:pt idx="678">
                  <c:v>2018</c:v>
                </c:pt>
                <c:pt idx="679">
                  <c:v>2018</c:v>
                </c:pt>
                <c:pt idx="680">
                  <c:v>2018</c:v>
                </c:pt>
                <c:pt idx="681">
                  <c:v>2018</c:v>
                </c:pt>
                <c:pt idx="682">
                  <c:v>2018</c:v>
                </c:pt>
                <c:pt idx="683">
                  <c:v>2018</c:v>
                </c:pt>
                <c:pt idx="684">
                  <c:v>2018</c:v>
                </c:pt>
                <c:pt idx="685">
                  <c:v>2018</c:v>
                </c:pt>
                <c:pt idx="686">
                  <c:v>2018</c:v>
                </c:pt>
                <c:pt idx="687">
                  <c:v>2018</c:v>
                </c:pt>
                <c:pt idx="688">
                  <c:v>2018</c:v>
                </c:pt>
                <c:pt idx="689">
                  <c:v>2018</c:v>
                </c:pt>
                <c:pt idx="690">
                  <c:v>2018</c:v>
                </c:pt>
                <c:pt idx="691">
                  <c:v>2018</c:v>
                </c:pt>
                <c:pt idx="692">
                  <c:v>2018</c:v>
                </c:pt>
                <c:pt idx="693">
                  <c:v>2018</c:v>
                </c:pt>
                <c:pt idx="694">
                  <c:v>2018</c:v>
                </c:pt>
                <c:pt idx="695">
                  <c:v>2018</c:v>
                </c:pt>
                <c:pt idx="696">
                  <c:v>2018</c:v>
                </c:pt>
                <c:pt idx="697">
                  <c:v>2018</c:v>
                </c:pt>
                <c:pt idx="698">
                  <c:v>2018</c:v>
                </c:pt>
                <c:pt idx="699">
                  <c:v>2018</c:v>
                </c:pt>
                <c:pt idx="700">
                  <c:v>2018</c:v>
                </c:pt>
                <c:pt idx="701">
                  <c:v>2018</c:v>
                </c:pt>
                <c:pt idx="702">
                  <c:v>2018</c:v>
                </c:pt>
                <c:pt idx="703">
                  <c:v>2018</c:v>
                </c:pt>
                <c:pt idx="704">
                  <c:v>2018</c:v>
                </c:pt>
                <c:pt idx="705">
                  <c:v>2018</c:v>
                </c:pt>
                <c:pt idx="706">
                  <c:v>2018</c:v>
                </c:pt>
                <c:pt idx="707">
                  <c:v>2018</c:v>
                </c:pt>
                <c:pt idx="708">
                  <c:v>2018</c:v>
                </c:pt>
                <c:pt idx="709">
                  <c:v>2018</c:v>
                </c:pt>
                <c:pt idx="710">
                  <c:v>2018</c:v>
                </c:pt>
                <c:pt idx="711">
                  <c:v>2018</c:v>
                </c:pt>
                <c:pt idx="712">
                  <c:v>2018</c:v>
                </c:pt>
                <c:pt idx="713">
                  <c:v>2018</c:v>
                </c:pt>
                <c:pt idx="714">
                  <c:v>2018</c:v>
                </c:pt>
                <c:pt idx="715">
                  <c:v>2018</c:v>
                </c:pt>
                <c:pt idx="716">
                  <c:v>2018</c:v>
                </c:pt>
                <c:pt idx="717">
                  <c:v>2018</c:v>
                </c:pt>
                <c:pt idx="718">
                  <c:v>2018</c:v>
                </c:pt>
                <c:pt idx="719">
                  <c:v>2018</c:v>
                </c:pt>
                <c:pt idx="720">
                  <c:v>2018</c:v>
                </c:pt>
                <c:pt idx="721">
                  <c:v>2018</c:v>
                </c:pt>
                <c:pt idx="722">
                  <c:v>2018</c:v>
                </c:pt>
                <c:pt idx="723">
                  <c:v>2018</c:v>
                </c:pt>
                <c:pt idx="724">
                  <c:v>2018</c:v>
                </c:pt>
                <c:pt idx="725">
                  <c:v>2018</c:v>
                </c:pt>
                <c:pt idx="726">
                  <c:v>2018</c:v>
                </c:pt>
                <c:pt idx="727">
                  <c:v>2018</c:v>
                </c:pt>
                <c:pt idx="728">
                  <c:v>2019</c:v>
                </c:pt>
                <c:pt idx="729">
                  <c:v>2019</c:v>
                </c:pt>
                <c:pt idx="730">
                  <c:v>2019</c:v>
                </c:pt>
                <c:pt idx="731">
                  <c:v>2019</c:v>
                </c:pt>
                <c:pt idx="732">
                  <c:v>2019</c:v>
                </c:pt>
                <c:pt idx="733">
                  <c:v>2019</c:v>
                </c:pt>
                <c:pt idx="734">
                  <c:v>2019</c:v>
                </c:pt>
                <c:pt idx="735">
                  <c:v>2019</c:v>
                </c:pt>
                <c:pt idx="736">
                  <c:v>2019</c:v>
                </c:pt>
                <c:pt idx="737">
                  <c:v>2019</c:v>
                </c:pt>
                <c:pt idx="738">
                  <c:v>2019</c:v>
                </c:pt>
                <c:pt idx="739">
                  <c:v>2019</c:v>
                </c:pt>
                <c:pt idx="740">
                  <c:v>2019</c:v>
                </c:pt>
                <c:pt idx="741">
                  <c:v>2019</c:v>
                </c:pt>
                <c:pt idx="742">
                  <c:v>2019</c:v>
                </c:pt>
                <c:pt idx="743">
                  <c:v>2019</c:v>
                </c:pt>
                <c:pt idx="744">
                  <c:v>2019</c:v>
                </c:pt>
                <c:pt idx="745">
                  <c:v>2019</c:v>
                </c:pt>
                <c:pt idx="746">
                  <c:v>2019</c:v>
                </c:pt>
                <c:pt idx="747">
                  <c:v>2019</c:v>
                </c:pt>
                <c:pt idx="748">
                  <c:v>2019</c:v>
                </c:pt>
                <c:pt idx="749">
                  <c:v>2019</c:v>
                </c:pt>
                <c:pt idx="750">
                  <c:v>2019</c:v>
                </c:pt>
                <c:pt idx="751">
                  <c:v>2019</c:v>
                </c:pt>
                <c:pt idx="752">
                  <c:v>2019</c:v>
                </c:pt>
                <c:pt idx="753">
                  <c:v>2019</c:v>
                </c:pt>
                <c:pt idx="754">
                  <c:v>2019</c:v>
                </c:pt>
                <c:pt idx="755">
                  <c:v>2019</c:v>
                </c:pt>
                <c:pt idx="756">
                  <c:v>2019</c:v>
                </c:pt>
                <c:pt idx="757">
                  <c:v>2019</c:v>
                </c:pt>
                <c:pt idx="758">
                  <c:v>2019</c:v>
                </c:pt>
                <c:pt idx="759">
                  <c:v>2019</c:v>
                </c:pt>
                <c:pt idx="760">
                  <c:v>2019</c:v>
                </c:pt>
                <c:pt idx="761">
                  <c:v>2019</c:v>
                </c:pt>
                <c:pt idx="762">
                  <c:v>2019</c:v>
                </c:pt>
                <c:pt idx="763">
                  <c:v>2019</c:v>
                </c:pt>
                <c:pt idx="764">
                  <c:v>2019</c:v>
                </c:pt>
                <c:pt idx="765">
                  <c:v>2019</c:v>
                </c:pt>
                <c:pt idx="766">
                  <c:v>2019</c:v>
                </c:pt>
                <c:pt idx="767">
                  <c:v>2019</c:v>
                </c:pt>
                <c:pt idx="768">
                  <c:v>2019</c:v>
                </c:pt>
                <c:pt idx="769">
                  <c:v>2019</c:v>
                </c:pt>
                <c:pt idx="770">
                  <c:v>2019</c:v>
                </c:pt>
                <c:pt idx="771">
                  <c:v>2019</c:v>
                </c:pt>
                <c:pt idx="772">
                  <c:v>2019</c:v>
                </c:pt>
                <c:pt idx="773">
                  <c:v>2019</c:v>
                </c:pt>
                <c:pt idx="774">
                  <c:v>2019</c:v>
                </c:pt>
                <c:pt idx="775">
                  <c:v>2019</c:v>
                </c:pt>
                <c:pt idx="776">
                  <c:v>2019</c:v>
                </c:pt>
                <c:pt idx="777">
                  <c:v>2019</c:v>
                </c:pt>
                <c:pt idx="778">
                  <c:v>2019</c:v>
                </c:pt>
                <c:pt idx="779">
                  <c:v>2019</c:v>
                </c:pt>
                <c:pt idx="780">
                  <c:v>2020</c:v>
                </c:pt>
                <c:pt idx="781">
                  <c:v>2020</c:v>
                </c:pt>
                <c:pt idx="782">
                  <c:v>2020</c:v>
                </c:pt>
                <c:pt idx="783">
                  <c:v>2020</c:v>
                </c:pt>
                <c:pt idx="784">
                  <c:v>2020</c:v>
                </c:pt>
                <c:pt idx="785">
                  <c:v>2020</c:v>
                </c:pt>
                <c:pt idx="786">
                  <c:v>2020</c:v>
                </c:pt>
                <c:pt idx="787">
                  <c:v>2020</c:v>
                </c:pt>
                <c:pt idx="788">
                  <c:v>2020</c:v>
                </c:pt>
                <c:pt idx="789">
                  <c:v>2020</c:v>
                </c:pt>
                <c:pt idx="790">
                  <c:v>2020</c:v>
                </c:pt>
                <c:pt idx="791">
                  <c:v>2020</c:v>
                </c:pt>
                <c:pt idx="792">
                  <c:v>2020</c:v>
                </c:pt>
                <c:pt idx="793">
                  <c:v>2020</c:v>
                </c:pt>
                <c:pt idx="794">
                  <c:v>2020</c:v>
                </c:pt>
                <c:pt idx="795">
                  <c:v>2020</c:v>
                </c:pt>
                <c:pt idx="796">
                  <c:v>2020</c:v>
                </c:pt>
                <c:pt idx="797">
                  <c:v>2020</c:v>
                </c:pt>
                <c:pt idx="798">
                  <c:v>2020</c:v>
                </c:pt>
                <c:pt idx="799">
                  <c:v>2020</c:v>
                </c:pt>
                <c:pt idx="800">
                  <c:v>2020</c:v>
                </c:pt>
                <c:pt idx="801">
                  <c:v>2020</c:v>
                </c:pt>
                <c:pt idx="802">
                  <c:v>2020</c:v>
                </c:pt>
                <c:pt idx="803">
                  <c:v>2020</c:v>
                </c:pt>
                <c:pt idx="804">
                  <c:v>2020</c:v>
                </c:pt>
                <c:pt idx="805">
                  <c:v>2020</c:v>
                </c:pt>
                <c:pt idx="806">
                  <c:v>2020</c:v>
                </c:pt>
                <c:pt idx="807">
                  <c:v>2020</c:v>
                </c:pt>
                <c:pt idx="808">
                  <c:v>2020</c:v>
                </c:pt>
                <c:pt idx="809">
                  <c:v>2020</c:v>
                </c:pt>
                <c:pt idx="810">
                  <c:v>2020</c:v>
                </c:pt>
                <c:pt idx="811">
                  <c:v>2020</c:v>
                </c:pt>
                <c:pt idx="812">
                  <c:v>2020</c:v>
                </c:pt>
                <c:pt idx="813">
                  <c:v>2020</c:v>
                </c:pt>
                <c:pt idx="814">
                  <c:v>2020</c:v>
                </c:pt>
                <c:pt idx="815">
                  <c:v>2020</c:v>
                </c:pt>
                <c:pt idx="816">
                  <c:v>2020</c:v>
                </c:pt>
                <c:pt idx="817">
                  <c:v>2020</c:v>
                </c:pt>
                <c:pt idx="818">
                  <c:v>2020</c:v>
                </c:pt>
                <c:pt idx="819">
                  <c:v>2020</c:v>
                </c:pt>
                <c:pt idx="820">
                  <c:v>2020</c:v>
                </c:pt>
                <c:pt idx="821">
                  <c:v>2020</c:v>
                </c:pt>
                <c:pt idx="822">
                  <c:v>2020</c:v>
                </c:pt>
                <c:pt idx="823">
                  <c:v>2020</c:v>
                </c:pt>
                <c:pt idx="824">
                  <c:v>2020</c:v>
                </c:pt>
                <c:pt idx="825">
                  <c:v>2020</c:v>
                </c:pt>
                <c:pt idx="826">
                  <c:v>2020</c:v>
                </c:pt>
                <c:pt idx="827">
                  <c:v>2020</c:v>
                </c:pt>
                <c:pt idx="828">
                  <c:v>2020</c:v>
                </c:pt>
                <c:pt idx="829">
                  <c:v>2020</c:v>
                </c:pt>
                <c:pt idx="830">
                  <c:v>2020</c:v>
                </c:pt>
                <c:pt idx="831">
                  <c:v>2020</c:v>
                </c:pt>
                <c:pt idx="832">
                  <c:v>2021</c:v>
                </c:pt>
                <c:pt idx="833">
                  <c:v>2021</c:v>
                </c:pt>
                <c:pt idx="834">
                  <c:v>2021</c:v>
                </c:pt>
                <c:pt idx="835">
                  <c:v>2021</c:v>
                </c:pt>
                <c:pt idx="836">
                  <c:v>2021</c:v>
                </c:pt>
                <c:pt idx="837">
                  <c:v>2021</c:v>
                </c:pt>
                <c:pt idx="838">
                  <c:v>2021</c:v>
                </c:pt>
                <c:pt idx="839">
                  <c:v>2021</c:v>
                </c:pt>
                <c:pt idx="840">
                  <c:v>2021</c:v>
                </c:pt>
                <c:pt idx="841">
                  <c:v>2021</c:v>
                </c:pt>
                <c:pt idx="842">
                  <c:v>2021</c:v>
                </c:pt>
                <c:pt idx="843">
                  <c:v>2021</c:v>
                </c:pt>
                <c:pt idx="844">
                  <c:v>2021</c:v>
                </c:pt>
                <c:pt idx="845">
                  <c:v>2021</c:v>
                </c:pt>
                <c:pt idx="846">
                  <c:v>2021</c:v>
                </c:pt>
                <c:pt idx="847">
                  <c:v>2021</c:v>
                </c:pt>
                <c:pt idx="848">
                  <c:v>2021</c:v>
                </c:pt>
                <c:pt idx="849">
                  <c:v>2021</c:v>
                </c:pt>
                <c:pt idx="850">
                  <c:v>2021</c:v>
                </c:pt>
                <c:pt idx="851">
                  <c:v>2021</c:v>
                </c:pt>
                <c:pt idx="852">
                  <c:v>2021</c:v>
                </c:pt>
                <c:pt idx="853">
                  <c:v>2021</c:v>
                </c:pt>
                <c:pt idx="854">
                  <c:v>2021</c:v>
                </c:pt>
                <c:pt idx="855">
                  <c:v>2021</c:v>
                </c:pt>
                <c:pt idx="856">
                  <c:v>2021</c:v>
                </c:pt>
                <c:pt idx="857">
                  <c:v>2021</c:v>
                </c:pt>
                <c:pt idx="858">
                  <c:v>2021</c:v>
                </c:pt>
                <c:pt idx="859">
                  <c:v>2021</c:v>
                </c:pt>
                <c:pt idx="860">
                  <c:v>2021</c:v>
                </c:pt>
                <c:pt idx="861">
                  <c:v>2021</c:v>
                </c:pt>
                <c:pt idx="862">
                  <c:v>2021</c:v>
                </c:pt>
                <c:pt idx="863">
                  <c:v>2021</c:v>
                </c:pt>
                <c:pt idx="864">
                  <c:v>2021</c:v>
                </c:pt>
                <c:pt idx="865">
                  <c:v>2021</c:v>
                </c:pt>
                <c:pt idx="866">
                  <c:v>2021</c:v>
                </c:pt>
                <c:pt idx="867">
                  <c:v>2021</c:v>
                </c:pt>
                <c:pt idx="868">
                  <c:v>2021</c:v>
                </c:pt>
                <c:pt idx="869">
                  <c:v>2021</c:v>
                </c:pt>
                <c:pt idx="870">
                  <c:v>2021</c:v>
                </c:pt>
                <c:pt idx="871">
                  <c:v>2021</c:v>
                </c:pt>
                <c:pt idx="872">
                  <c:v>2021</c:v>
                </c:pt>
                <c:pt idx="873">
                  <c:v>2021</c:v>
                </c:pt>
                <c:pt idx="874">
                  <c:v>2021</c:v>
                </c:pt>
                <c:pt idx="875">
                  <c:v>2021</c:v>
                </c:pt>
                <c:pt idx="876">
                  <c:v>2021</c:v>
                </c:pt>
                <c:pt idx="877">
                  <c:v>2021</c:v>
                </c:pt>
                <c:pt idx="878">
                  <c:v>2021</c:v>
                </c:pt>
                <c:pt idx="879">
                  <c:v>2021</c:v>
                </c:pt>
                <c:pt idx="880">
                  <c:v>2021</c:v>
                </c:pt>
                <c:pt idx="881">
                  <c:v>2021</c:v>
                </c:pt>
                <c:pt idx="882">
                  <c:v>2021</c:v>
                </c:pt>
                <c:pt idx="883">
                  <c:v>2021</c:v>
                </c:pt>
                <c:pt idx="884">
                  <c:v>2022</c:v>
                </c:pt>
                <c:pt idx="885">
                  <c:v>2022</c:v>
                </c:pt>
                <c:pt idx="886">
                  <c:v>2022</c:v>
                </c:pt>
                <c:pt idx="887">
                  <c:v>2022</c:v>
                </c:pt>
                <c:pt idx="888">
                  <c:v>2022</c:v>
                </c:pt>
                <c:pt idx="889">
                  <c:v>2022</c:v>
                </c:pt>
                <c:pt idx="890">
                  <c:v>2022</c:v>
                </c:pt>
                <c:pt idx="891">
                  <c:v>2022</c:v>
                </c:pt>
                <c:pt idx="892">
                  <c:v>2022</c:v>
                </c:pt>
                <c:pt idx="893">
                  <c:v>2022</c:v>
                </c:pt>
                <c:pt idx="894">
                  <c:v>2022</c:v>
                </c:pt>
                <c:pt idx="895">
                  <c:v>2022</c:v>
                </c:pt>
                <c:pt idx="896">
                  <c:v>2022</c:v>
                </c:pt>
                <c:pt idx="897">
                  <c:v>2022</c:v>
                </c:pt>
                <c:pt idx="898">
                  <c:v>2022</c:v>
                </c:pt>
                <c:pt idx="899">
                  <c:v>2022</c:v>
                </c:pt>
                <c:pt idx="900">
                  <c:v>2022</c:v>
                </c:pt>
                <c:pt idx="901">
                  <c:v>2022</c:v>
                </c:pt>
                <c:pt idx="902">
                  <c:v>2022</c:v>
                </c:pt>
                <c:pt idx="903">
                  <c:v>2022</c:v>
                </c:pt>
                <c:pt idx="904">
                  <c:v>2022</c:v>
                </c:pt>
                <c:pt idx="905">
                  <c:v>2022</c:v>
                </c:pt>
                <c:pt idx="906">
                  <c:v>2022</c:v>
                </c:pt>
                <c:pt idx="907">
                  <c:v>2022</c:v>
                </c:pt>
                <c:pt idx="908">
                  <c:v>2022</c:v>
                </c:pt>
                <c:pt idx="909">
                  <c:v>2022</c:v>
                </c:pt>
                <c:pt idx="910">
                  <c:v>2022</c:v>
                </c:pt>
                <c:pt idx="911">
                  <c:v>2022</c:v>
                </c:pt>
                <c:pt idx="912">
                  <c:v>2022</c:v>
                </c:pt>
                <c:pt idx="913">
                  <c:v>2022</c:v>
                </c:pt>
                <c:pt idx="914">
                  <c:v>2022</c:v>
                </c:pt>
                <c:pt idx="915">
                  <c:v>2022</c:v>
                </c:pt>
                <c:pt idx="916">
                  <c:v>2022</c:v>
                </c:pt>
                <c:pt idx="917">
                  <c:v>2022</c:v>
                </c:pt>
                <c:pt idx="918">
                  <c:v>2022</c:v>
                </c:pt>
                <c:pt idx="919">
                  <c:v>2022</c:v>
                </c:pt>
                <c:pt idx="920">
                  <c:v>2022</c:v>
                </c:pt>
                <c:pt idx="921">
                  <c:v>2022</c:v>
                </c:pt>
                <c:pt idx="922">
                  <c:v>2022</c:v>
                </c:pt>
                <c:pt idx="923">
                  <c:v>2022</c:v>
                </c:pt>
                <c:pt idx="924">
                  <c:v>2022</c:v>
                </c:pt>
                <c:pt idx="925">
                  <c:v>2022</c:v>
                </c:pt>
                <c:pt idx="926">
                  <c:v>2022</c:v>
                </c:pt>
                <c:pt idx="927">
                  <c:v>2022</c:v>
                </c:pt>
                <c:pt idx="928">
                  <c:v>2022</c:v>
                </c:pt>
                <c:pt idx="929">
                  <c:v>2022</c:v>
                </c:pt>
                <c:pt idx="930">
                  <c:v>2022</c:v>
                </c:pt>
                <c:pt idx="931">
                  <c:v>2022</c:v>
                </c:pt>
                <c:pt idx="932">
                  <c:v>2022</c:v>
                </c:pt>
                <c:pt idx="933">
                  <c:v>2022</c:v>
                </c:pt>
                <c:pt idx="934">
                  <c:v>2022</c:v>
                </c:pt>
                <c:pt idx="935">
                  <c:v>2022</c:v>
                </c:pt>
                <c:pt idx="936">
                  <c:v>2023</c:v>
                </c:pt>
                <c:pt idx="937">
                  <c:v>2023</c:v>
                </c:pt>
                <c:pt idx="938">
                  <c:v>2023</c:v>
                </c:pt>
                <c:pt idx="939">
                  <c:v>2023</c:v>
                </c:pt>
                <c:pt idx="940">
                  <c:v>2023</c:v>
                </c:pt>
                <c:pt idx="941">
                  <c:v>2023</c:v>
                </c:pt>
                <c:pt idx="942">
                  <c:v>2023</c:v>
                </c:pt>
                <c:pt idx="943">
                  <c:v>2023</c:v>
                </c:pt>
                <c:pt idx="944">
                  <c:v>2023</c:v>
                </c:pt>
                <c:pt idx="945">
                  <c:v>2023</c:v>
                </c:pt>
                <c:pt idx="946">
                  <c:v>2023</c:v>
                </c:pt>
                <c:pt idx="947">
                  <c:v>2023</c:v>
                </c:pt>
                <c:pt idx="948">
                  <c:v>2023</c:v>
                </c:pt>
                <c:pt idx="949">
                  <c:v>2023</c:v>
                </c:pt>
                <c:pt idx="950">
                  <c:v>2023</c:v>
                </c:pt>
                <c:pt idx="951">
                  <c:v>2023</c:v>
                </c:pt>
                <c:pt idx="952">
                  <c:v>2023</c:v>
                </c:pt>
                <c:pt idx="953">
                  <c:v>2023</c:v>
                </c:pt>
                <c:pt idx="954">
                  <c:v>2023</c:v>
                </c:pt>
                <c:pt idx="955">
                  <c:v>2023</c:v>
                </c:pt>
                <c:pt idx="956">
                  <c:v>2023</c:v>
                </c:pt>
                <c:pt idx="957">
                  <c:v>2023</c:v>
                </c:pt>
                <c:pt idx="958">
                  <c:v>2023</c:v>
                </c:pt>
                <c:pt idx="959">
                  <c:v>2023</c:v>
                </c:pt>
                <c:pt idx="960">
                  <c:v>2023</c:v>
                </c:pt>
                <c:pt idx="961">
                  <c:v>2023</c:v>
                </c:pt>
                <c:pt idx="962">
                  <c:v>2023</c:v>
                </c:pt>
                <c:pt idx="963">
                  <c:v>2023</c:v>
                </c:pt>
                <c:pt idx="964">
                  <c:v>2023</c:v>
                </c:pt>
                <c:pt idx="965">
                  <c:v>2023</c:v>
                </c:pt>
                <c:pt idx="966">
                  <c:v>2023</c:v>
                </c:pt>
                <c:pt idx="967">
                  <c:v>2023</c:v>
                </c:pt>
                <c:pt idx="968">
                  <c:v>2023</c:v>
                </c:pt>
                <c:pt idx="969">
                  <c:v>2023</c:v>
                </c:pt>
                <c:pt idx="970">
                  <c:v>2023</c:v>
                </c:pt>
                <c:pt idx="971">
                  <c:v>2023</c:v>
                </c:pt>
                <c:pt idx="972">
                  <c:v>2023</c:v>
                </c:pt>
                <c:pt idx="973">
                  <c:v>2023</c:v>
                </c:pt>
                <c:pt idx="974">
                  <c:v>2023</c:v>
                </c:pt>
                <c:pt idx="975">
                  <c:v>2023</c:v>
                </c:pt>
                <c:pt idx="976">
                  <c:v>2023</c:v>
                </c:pt>
                <c:pt idx="977">
                  <c:v>2023</c:v>
                </c:pt>
                <c:pt idx="978">
                  <c:v>2023</c:v>
                </c:pt>
                <c:pt idx="979">
                  <c:v>2023</c:v>
                </c:pt>
                <c:pt idx="980">
                  <c:v>2023</c:v>
                </c:pt>
                <c:pt idx="981">
                  <c:v>2023</c:v>
                </c:pt>
                <c:pt idx="982">
                  <c:v>2023</c:v>
                </c:pt>
                <c:pt idx="983">
                  <c:v>2023</c:v>
                </c:pt>
                <c:pt idx="984">
                  <c:v>2023</c:v>
                </c:pt>
                <c:pt idx="985">
                  <c:v>2023</c:v>
                </c:pt>
                <c:pt idx="986">
                  <c:v>2023</c:v>
                </c:pt>
                <c:pt idx="987">
                  <c:v>2023</c:v>
                </c:pt>
                <c:pt idx="988">
                  <c:v>2024</c:v>
                </c:pt>
                <c:pt idx="989">
                  <c:v>2024</c:v>
                </c:pt>
                <c:pt idx="990">
                  <c:v>2024</c:v>
                </c:pt>
                <c:pt idx="991">
                  <c:v>2024</c:v>
                </c:pt>
                <c:pt idx="992">
                  <c:v>2024</c:v>
                </c:pt>
                <c:pt idx="993">
                  <c:v>2024</c:v>
                </c:pt>
                <c:pt idx="994">
                  <c:v>2024</c:v>
                </c:pt>
                <c:pt idx="995">
                  <c:v>2024</c:v>
                </c:pt>
                <c:pt idx="996">
                  <c:v>2024</c:v>
                </c:pt>
                <c:pt idx="997">
                  <c:v>2024</c:v>
                </c:pt>
                <c:pt idx="998">
                  <c:v>2024</c:v>
                </c:pt>
                <c:pt idx="999">
                  <c:v>2024</c:v>
                </c:pt>
                <c:pt idx="1000">
                  <c:v>2024</c:v>
                </c:pt>
                <c:pt idx="1001">
                  <c:v>2024</c:v>
                </c:pt>
                <c:pt idx="1002">
                  <c:v>2024</c:v>
                </c:pt>
                <c:pt idx="1003">
                  <c:v>2024</c:v>
                </c:pt>
                <c:pt idx="1004">
                  <c:v>2024</c:v>
                </c:pt>
                <c:pt idx="1005">
                  <c:v>2024</c:v>
                </c:pt>
                <c:pt idx="1006">
                  <c:v>2024</c:v>
                </c:pt>
                <c:pt idx="1007">
                  <c:v>2024</c:v>
                </c:pt>
                <c:pt idx="1008">
                  <c:v>2024</c:v>
                </c:pt>
                <c:pt idx="1009">
                  <c:v>2024</c:v>
                </c:pt>
                <c:pt idx="1010">
                  <c:v>2024</c:v>
                </c:pt>
                <c:pt idx="1011">
                  <c:v>2024</c:v>
                </c:pt>
                <c:pt idx="1012">
                  <c:v>2024</c:v>
                </c:pt>
                <c:pt idx="1013">
                  <c:v>2024</c:v>
                </c:pt>
                <c:pt idx="1014">
                  <c:v>2024</c:v>
                </c:pt>
                <c:pt idx="1015">
                  <c:v>2024</c:v>
                </c:pt>
                <c:pt idx="1016">
                  <c:v>2024</c:v>
                </c:pt>
                <c:pt idx="1017">
                  <c:v>2024</c:v>
                </c:pt>
                <c:pt idx="1018">
                  <c:v>2024</c:v>
                </c:pt>
                <c:pt idx="1019">
                  <c:v>2024</c:v>
                </c:pt>
                <c:pt idx="1020">
                  <c:v>2024</c:v>
                </c:pt>
                <c:pt idx="1021">
                  <c:v>2024</c:v>
                </c:pt>
                <c:pt idx="1022">
                  <c:v>2024</c:v>
                </c:pt>
                <c:pt idx="1023">
                  <c:v>2024</c:v>
                </c:pt>
                <c:pt idx="1024">
                  <c:v>2024</c:v>
                </c:pt>
                <c:pt idx="1025">
                  <c:v>2024</c:v>
                </c:pt>
                <c:pt idx="1026">
                  <c:v>2024</c:v>
                </c:pt>
                <c:pt idx="1027">
                  <c:v>2024</c:v>
                </c:pt>
                <c:pt idx="1028">
                  <c:v>2024</c:v>
                </c:pt>
                <c:pt idx="1029">
                  <c:v>2024</c:v>
                </c:pt>
                <c:pt idx="1030">
                  <c:v>2024</c:v>
                </c:pt>
                <c:pt idx="1031">
                  <c:v>2024</c:v>
                </c:pt>
                <c:pt idx="1032">
                  <c:v>2024</c:v>
                </c:pt>
                <c:pt idx="1033">
                  <c:v>2024</c:v>
                </c:pt>
                <c:pt idx="1034">
                  <c:v>2024</c:v>
                </c:pt>
                <c:pt idx="1035">
                  <c:v>2024</c:v>
                </c:pt>
                <c:pt idx="1036">
                  <c:v>2024</c:v>
                </c:pt>
                <c:pt idx="1037">
                  <c:v>2024</c:v>
                </c:pt>
                <c:pt idx="1038">
                  <c:v>2024</c:v>
                </c:pt>
                <c:pt idx="1039">
                  <c:v>2024</c:v>
                </c:pt>
                <c:pt idx="1040">
                  <c:v>2025</c:v>
                </c:pt>
                <c:pt idx="1041">
                  <c:v>2025</c:v>
                </c:pt>
                <c:pt idx="1042">
                  <c:v>2025</c:v>
                </c:pt>
                <c:pt idx="1043">
                  <c:v>2025</c:v>
                </c:pt>
                <c:pt idx="1044">
                  <c:v>2025</c:v>
                </c:pt>
                <c:pt idx="1045">
                  <c:v>2025</c:v>
                </c:pt>
                <c:pt idx="1046">
                  <c:v>2025</c:v>
                </c:pt>
                <c:pt idx="1047">
                  <c:v>2025</c:v>
                </c:pt>
                <c:pt idx="1048">
                  <c:v>2025</c:v>
                </c:pt>
                <c:pt idx="1049">
                  <c:v>2025</c:v>
                </c:pt>
                <c:pt idx="1050">
                  <c:v>2025</c:v>
                </c:pt>
                <c:pt idx="1051">
                  <c:v>2025</c:v>
                </c:pt>
                <c:pt idx="1052">
                  <c:v>2025</c:v>
                </c:pt>
                <c:pt idx="1053">
                  <c:v>2025</c:v>
                </c:pt>
                <c:pt idx="1054">
                  <c:v>2025</c:v>
                </c:pt>
                <c:pt idx="1055">
                  <c:v>2025</c:v>
                </c:pt>
                <c:pt idx="1056">
                  <c:v>2025</c:v>
                </c:pt>
                <c:pt idx="1057">
                  <c:v>2025</c:v>
                </c:pt>
                <c:pt idx="1058">
                  <c:v>2025</c:v>
                </c:pt>
                <c:pt idx="1059">
                  <c:v>2025</c:v>
                </c:pt>
                <c:pt idx="1060">
                  <c:v>2025</c:v>
                </c:pt>
                <c:pt idx="1061">
                  <c:v>2025</c:v>
                </c:pt>
                <c:pt idx="1062">
                  <c:v>2025</c:v>
                </c:pt>
                <c:pt idx="1063">
                  <c:v>2025</c:v>
                </c:pt>
                <c:pt idx="1064">
                  <c:v>2025</c:v>
                </c:pt>
                <c:pt idx="1065">
                  <c:v>2025</c:v>
                </c:pt>
                <c:pt idx="1066">
                  <c:v>2025</c:v>
                </c:pt>
                <c:pt idx="1067">
                  <c:v>2025</c:v>
                </c:pt>
                <c:pt idx="1068">
                  <c:v>2025</c:v>
                </c:pt>
                <c:pt idx="1069">
                  <c:v>2025</c:v>
                </c:pt>
                <c:pt idx="1070">
                  <c:v>2025</c:v>
                </c:pt>
                <c:pt idx="1071">
                  <c:v>2025</c:v>
                </c:pt>
                <c:pt idx="1072">
                  <c:v>2025</c:v>
                </c:pt>
                <c:pt idx="1073">
                  <c:v>2025</c:v>
                </c:pt>
                <c:pt idx="1074">
                  <c:v>2025</c:v>
                </c:pt>
                <c:pt idx="1075">
                  <c:v>2025</c:v>
                </c:pt>
                <c:pt idx="1076">
                  <c:v>2025</c:v>
                </c:pt>
                <c:pt idx="1077">
                  <c:v>2025</c:v>
                </c:pt>
                <c:pt idx="1078">
                  <c:v>2025</c:v>
                </c:pt>
                <c:pt idx="1079">
                  <c:v>2025</c:v>
                </c:pt>
                <c:pt idx="1080">
                  <c:v>2025</c:v>
                </c:pt>
                <c:pt idx="1081">
                  <c:v>2025</c:v>
                </c:pt>
                <c:pt idx="1082">
                  <c:v>2025</c:v>
                </c:pt>
                <c:pt idx="1083">
                  <c:v>2025</c:v>
                </c:pt>
                <c:pt idx="1084">
                  <c:v>2025</c:v>
                </c:pt>
                <c:pt idx="1085">
                  <c:v>2025</c:v>
                </c:pt>
                <c:pt idx="1086">
                  <c:v>2025</c:v>
                </c:pt>
                <c:pt idx="1087">
                  <c:v>2025</c:v>
                </c:pt>
                <c:pt idx="1088">
                  <c:v>2025</c:v>
                </c:pt>
                <c:pt idx="1089">
                  <c:v>2025</c:v>
                </c:pt>
                <c:pt idx="1090">
                  <c:v>2025</c:v>
                </c:pt>
                <c:pt idx="1091">
                  <c:v>2025</c:v>
                </c:pt>
              </c:numCache>
            </c:numRef>
          </c:cat>
          <c:val>
            <c:numRef>
              <c:f>[5]CttlePrices_Basis!$I$5:$I$1096</c:f>
              <c:numCache>
                <c:formatCode>General</c:formatCode>
                <c:ptCount val="1092"/>
                <c:pt idx="0">
                  <c:v>108.72545454545455</c:v>
                </c:pt>
                <c:pt idx="1">
                  <c:v>112.28545454545456</c:v>
                </c:pt>
                <c:pt idx="2">
                  <c:v>118.34545454545454</c:v>
                </c:pt>
                <c:pt idx="3">
                  <c:v>122.00545454545454</c:v>
                </c:pt>
                <c:pt idx="4">
                  <c:v>125.07545454545453</c:v>
                </c:pt>
                <c:pt idx="5">
                  <c:v>125.23545454545454</c:v>
                </c:pt>
                <c:pt idx="6">
                  <c:v>128.78545454545454</c:v>
                </c:pt>
                <c:pt idx="7">
                  <c:v>127.94545454545455</c:v>
                </c:pt>
                <c:pt idx="8">
                  <c:v>123.44545454545455</c:v>
                </c:pt>
                <c:pt idx="9">
                  <c:v>113.03545454545456</c:v>
                </c:pt>
                <c:pt idx="10">
                  <c:v>112.11545454545454</c:v>
                </c:pt>
                <c:pt idx="11">
                  <c:v>115.23545454545454</c:v>
                </c:pt>
                <c:pt idx="12">
                  <c:v>116.94545454545455</c:v>
                </c:pt>
                <c:pt idx="13">
                  <c:v>123.62545454545456</c:v>
                </c:pt>
                <c:pt idx="14">
                  <c:v>120.15545454545455</c:v>
                </c:pt>
                <c:pt idx="15">
                  <c:v>115.07545454545453</c:v>
                </c:pt>
                <c:pt idx="16">
                  <c:v>114.53545454545456</c:v>
                </c:pt>
                <c:pt idx="17">
                  <c:v>115.45545454545454</c:v>
                </c:pt>
                <c:pt idx="18">
                  <c:v>116.58545454545455</c:v>
                </c:pt>
                <c:pt idx="19">
                  <c:v>116.59545454545454</c:v>
                </c:pt>
                <c:pt idx="20">
                  <c:v>117.95545454545454</c:v>
                </c:pt>
                <c:pt idx="21">
                  <c:v>118.00545454545454</c:v>
                </c:pt>
                <c:pt idx="22">
                  <c:v>118.52545454545454</c:v>
                </c:pt>
                <c:pt idx="23">
                  <c:v>110.22545454545455</c:v>
                </c:pt>
                <c:pt idx="24">
                  <c:v>108.04545454545455</c:v>
                </c:pt>
                <c:pt idx="25">
                  <c:v>110.63545454545455</c:v>
                </c:pt>
                <c:pt idx="26">
                  <c:v>114.11545454545454</c:v>
                </c:pt>
                <c:pt idx="27">
                  <c:v>115.98545454545454</c:v>
                </c:pt>
                <c:pt idx="28">
                  <c:v>123.51545454545455</c:v>
                </c:pt>
                <c:pt idx="29">
                  <c:v>120.17545454545456</c:v>
                </c:pt>
                <c:pt idx="30">
                  <c:v>120.42545454545456</c:v>
                </c:pt>
                <c:pt idx="31">
                  <c:v>125.50545454545454</c:v>
                </c:pt>
                <c:pt idx="32">
                  <c:v>125.92545454545456</c:v>
                </c:pt>
                <c:pt idx="33">
                  <c:v>123.70545454545454</c:v>
                </c:pt>
                <c:pt idx="34">
                  <c:v>123.43545454545455</c:v>
                </c:pt>
                <c:pt idx="35">
                  <c:v>127.59545454545454</c:v>
                </c:pt>
                <c:pt idx="36">
                  <c:v>130.75545454545454</c:v>
                </c:pt>
                <c:pt idx="37">
                  <c:v>131.77545454545455</c:v>
                </c:pt>
                <c:pt idx="38">
                  <c:v>133.24545454545455</c:v>
                </c:pt>
                <c:pt idx="39">
                  <c:v>132.46545454545455</c:v>
                </c:pt>
                <c:pt idx="40">
                  <c:v>136.24545454545455</c:v>
                </c:pt>
                <c:pt idx="41">
                  <c:v>137.83545454545455</c:v>
                </c:pt>
                <c:pt idx="42">
                  <c:v>139.48545454545453</c:v>
                </c:pt>
                <c:pt idx="43">
                  <c:v>138.43545454545455</c:v>
                </c:pt>
                <c:pt idx="44">
                  <c:v>139.57545454545453</c:v>
                </c:pt>
                <c:pt idx="45">
                  <c:v>127.20545454545454</c:v>
                </c:pt>
                <c:pt idx="46">
                  <c:v>127.65545454545455</c:v>
                </c:pt>
                <c:pt idx="47">
                  <c:v>122.05545454545454</c:v>
                </c:pt>
                <c:pt idx="48">
                  <c:v>123.14545454545454</c:v>
                </c:pt>
                <c:pt idx="49">
                  <c:v>129.92545454545456</c:v>
                </c:pt>
                <c:pt idx="50">
                  <c:v>131.53545454545454</c:v>
                </c:pt>
                <c:pt idx="51">
                  <c:v>126.01545454545455</c:v>
                </c:pt>
                <c:pt idx="52">
                  <c:v>127.99545454545455</c:v>
                </c:pt>
                <c:pt idx="53">
                  <c:v>130.24545454545455</c:v>
                </c:pt>
                <c:pt idx="54">
                  <c:v>133.94545454545457</c:v>
                </c:pt>
                <c:pt idx="55">
                  <c:v>135.29545454545453</c:v>
                </c:pt>
                <c:pt idx="56">
                  <c:v>133.28545454545454</c:v>
                </c:pt>
                <c:pt idx="57">
                  <c:v>133.04545454545453</c:v>
                </c:pt>
                <c:pt idx="58">
                  <c:v>133.79545454545453</c:v>
                </c:pt>
                <c:pt idx="59">
                  <c:v>126.44545454545455</c:v>
                </c:pt>
                <c:pt idx="60">
                  <c:v>133.10545454545456</c:v>
                </c:pt>
                <c:pt idx="61">
                  <c:v>133.92545454545456</c:v>
                </c:pt>
                <c:pt idx="62">
                  <c:v>132.52545454545455</c:v>
                </c:pt>
                <c:pt idx="63">
                  <c:v>135.94545454545457</c:v>
                </c:pt>
                <c:pt idx="64">
                  <c:v>135.79545454545453</c:v>
                </c:pt>
                <c:pt idx="65">
                  <c:v>135.53545454545454</c:v>
                </c:pt>
                <c:pt idx="66">
                  <c:v>134.62545454545455</c:v>
                </c:pt>
                <c:pt idx="67">
                  <c:v>135.67545454545456</c:v>
                </c:pt>
                <c:pt idx="68">
                  <c:v>133.65545454545455</c:v>
                </c:pt>
                <c:pt idx="69">
                  <c:v>134.70545454545456</c:v>
                </c:pt>
                <c:pt idx="70">
                  <c:v>132.86545454545455</c:v>
                </c:pt>
                <c:pt idx="71">
                  <c:v>133.59545454545454</c:v>
                </c:pt>
                <c:pt idx="72">
                  <c:v>131.39545454545453</c:v>
                </c:pt>
                <c:pt idx="73">
                  <c:v>135.36545454545455</c:v>
                </c:pt>
                <c:pt idx="74">
                  <c:v>135.66545454545454</c:v>
                </c:pt>
                <c:pt idx="75">
                  <c:v>135.16545454545454</c:v>
                </c:pt>
                <c:pt idx="76">
                  <c:v>140.36545454545455</c:v>
                </c:pt>
                <c:pt idx="77">
                  <c:v>140.40545454545455</c:v>
                </c:pt>
                <c:pt idx="78">
                  <c:v>141.03545454545454</c:v>
                </c:pt>
                <c:pt idx="79">
                  <c:v>133.37545454545455</c:v>
                </c:pt>
                <c:pt idx="80">
                  <c:v>136.77545454545455</c:v>
                </c:pt>
                <c:pt idx="81">
                  <c:v>133.42545454545456</c:v>
                </c:pt>
                <c:pt idx="82">
                  <c:v>133.78545454545454</c:v>
                </c:pt>
                <c:pt idx="83">
                  <c:v>126.86545454545454</c:v>
                </c:pt>
                <c:pt idx="84">
                  <c:v>137.97545454545454</c:v>
                </c:pt>
                <c:pt idx="85">
                  <c:v>142.49545454545455</c:v>
                </c:pt>
                <c:pt idx="86">
                  <c:v>141.81545454545454</c:v>
                </c:pt>
                <c:pt idx="87">
                  <c:v>140.06545454545454</c:v>
                </c:pt>
                <c:pt idx="88">
                  <c:v>140.73545454545453</c:v>
                </c:pt>
                <c:pt idx="89">
                  <c:v>138.77545454545455</c:v>
                </c:pt>
                <c:pt idx="90">
                  <c:v>141.21545454545455</c:v>
                </c:pt>
                <c:pt idx="91">
                  <c:v>137.55545454545452</c:v>
                </c:pt>
                <c:pt idx="92">
                  <c:v>132.06545454545454</c:v>
                </c:pt>
                <c:pt idx="93">
                  <c:v>127.53545454545456</c:v>
                </c:pt>
                <c:pt idx="94">
                  <c:v>131.12545454545455</c:v>
                </c:pt>
                <c:pt idx="95">
                  <c:v>131.53545454545454</c:v>
                </c:pt>
                <c:pt idx="96">
                  <c:v>123.53545454545456</c:v>
                </c:pt>
                <c:pt idx="97">
                  <c:v>125.27545454545454</c:v>
                </c:pt>
                <c:pt idx="98">
                  <c:v>125.51545454545455</c:v>
                </c:pt>
                <c:pt idx="99">
                  <c:v>123.70545454545454</c:v>
                </c:pt>
                <c:pt idx="100">
                  <c:v>119.16545454545454</c:v>
                </c:pt>
                <c:pt idx="101">
                  <c:v>117.80545454545454</c:v>
                </c:pt>
                <c:pt idx="102">
                  <c:v>117.20545454545454</c:v>
                </c:pt>
                <c:pt idx="103">
                  <c:v>121.75545454545454</c:v>
                </c:pt>
                <c:pt idx="104">
                  <c:v>110.02</c:v>
                </c:pt>
                <c:pt idx="105">
                  <c:v>118.52</c:v>
                </c:pt>
                <c:pt idx="106">
                  <c:v>114.12</c:v>
                </c:pt>
                <c:pt idx="107">
                  <c:v>109.5</c:v>
                </c:pt>
                <c:pt idx="108">
                  <c:v>112.27</c:v>
                </c:pt>
                <c:pt idx="109">
                  <c:v>117.13</c:v>
                </c:pt>
                <c:pt idx="110">
                  <c:v>121.2</c:v>
                </c:pt>
                <c:pt idx="111">
                  <c:v>125.3</c:v>
                </c:pt>
                <c:pt idx="112">
                  <c:v>121.18</c:v>
                </c:pt>
                <c:pt idx="113">
                  <c:v>121.22</c:v>
                </c:pt>
                <c:pt idx="114">
                  <c:v>123.24</c:v>
                </c:pt>
                <c:pt idx="115">
                  <c:v>123.57</c:v>
                </c:pt>
                <c:pt idx="116">
                  <c:v>120.46</c:v>
                </c:pt>
                <c:pt idx="117">
                  <c:v>123.33</c:v>
                </c:pt>
                <c:pt idx="118">
                  <c:v>124.79</c:v>
                </c:pt>
                <c:pt idx="119">
                  <c:v>128.06</c:v>
                </c:pt>
                <c:pt idx="120">
                  <c:v>126.26</c:v>
                </c:pt>
                <c:pt idx="121">
                  <c:v>122.51</c:v>
                </c:pt>
                <c:pt idx="122">
                  <c:v>123.94</c:v>
                </c:pt>
                <c:pt idx="123">
                  <c:v>127.18</c:v>
                </c:pt>
                <c:pt idx="124">
                  <c:v>124.84</c:v>
                </c:pt>
                <c:pt idx="125">
                  <c:v>118.06</c:v>
                </c:pt>
                <c:pt idx="126">
                  <c:v>124.11</c:v>
                </c:pt>
                <c:pt idx="127">
                  <c:v>120.76</c:v>
                </c:pt>
                <c:pt idx="128">
                  <c:v>124.31</c:v>
                </c:pt>
                <c:pt idx="129">
                  <c:v>127.52</c:v>
                </c:pt>
                <c:pt idx="130">
                  <c:v>112.55</c:v>
                </c:pt>
                <c:pt idx="131">
                  <c:v>120.65</c:v>
                </c:pt>
                <c:pt idx="132">
                  <c:v>122.36</c:v>
                </c:pt>
                <c:pt idx="133">
                  <c:v>117.08</c:v>
                </c:pt>
                <c:pt idx="134">
                  <c:v>117.01</c:v>
                </c:pt>
                <c:pt idx="135">
                  <c:v>119.89</c:v>
                </c:pt>
                <c:pt idx="136">
                  <c:v>119.24</c:v>
                </c:pt>
                <c:pt idx="137">
                  <c:v>119.86</c:v>
                </c:pt>
                <c:pt idx="138">
                  <c:v>115.75</c:v>
                </c:pt>
                <c:pt idx="139">
                  <c:v>115.92</c:v>
                </c:pt>
                <c:pt idx="140">
                  <c:v>115.71</c:v>
                </c:pt>
                <c:pt idx="141">
                  <c:v>116.14</c:v>
                </c:pt>
                <c:pt idx="142">
                  <c:v>108.14</c:v>
                </c:pt>
                <c:pt idx="143">
                  <c:v>110.11</c:v>
                </c:pt>
                <c:pt idx="144">
                  <c:v>106.69</c:v>
                </c:pt>
                <c:pt idx="145">
                  <c:v>101.9</c:v>
                </c:pt>
                <c:pt idx="146">
                  <c:v>113.47</c:v>
                </c:pt>
                <c:pt idx="147">
                  <c:v>105.89</c:v>
                </c:pt>
                <c:pt idx="148">
                  <c:v>108.33</c:v>
                </c:pt>
                <c:pt idx="149">
                  <c:v>101.35</c:v>
                </c:pt>
                <c:pt idx="150">
                  <c:v>106.18</c:v>
                </c:pt>
                <c:pt idx="151">
                  <c:v>107.26</c:v>
                </c:pt>
                <c:pt idx="152">
                  <c:v>104.17</c:v>
                </c:pt>
                <c:pt idx="153">
                  <c:v>105.23</c:v>
                </c:pt>
                <c:pt idx="154">
                  <c:v>94.8</c:v>
                </c:pt>
                <c:pt idx="155">
                  <c:v>98.73</c:v>
                </c:pt>
                <c:pt idx="156">
                  <c:v>92.96</c:v>
                </c:pt>
                <c:pt idx="157">
                  <c:v>97.13</c:v>
                </c:pt>
                <c:pt idx="158">
                  <c:v>96.57</c:v>
                </c:pt>
                <c:pt idx="159">
                  <c:v>96.41</c:v>
                </c:pt>
                <c:pt idx="160">
                  <c:v>101.54</c:v>
                </c:pt>
                <c:pt idx="161">
                  <c:v>104.44</c:v>
                </c:pt>
                <c:pt idx="162">
                  <c:v>108.02</c:v>
                </c:pt>
                <c:pt idx="163">
                  <c:v>101.1</c:v>
                </c:pt>
                <c:pt idx="164">
                  <c:v>105.89</c:v>
                </c:pt>
                <c:pt idx="165">
                  <c:v>104.41</c:v>
                </c:pt>
                <c:pt idx="166">
                  <c:v>109.87</c:v>
                </c:pt>
                <c:pt idx="167">
                  <c:v>98.96</c:v>
                </c:pt>
                <c:pt idx="168">
                  <c:v>102.01</c:v>
                </c:pt>
                <c:pt idx="169">
                  <c:v>96.13</c:v>
                </c:pt>
                <c:pt idx="170">
                  <c:v>97.28</c:v>
                </c:pt>
                <c:pt idx="171">
                  <c:v>95.32</c:v>
                </c:pt>
                <c:pt idx="172">
                  <c:v>98.87</c:v>
                </c:pt>
                <c:pt idx="173">
                  <c:v>101.53</c:v>
                </c:pt>
                <c:pt idx="174">
                  <c:v>103.17</c:v>
                </c:pt>
                <c:pt idx="175">
                  <c:v>101.18</c:v>
                </c:pt>
                <c:pt idx="176">
                  <c:v>98.5</c:v>
                </c:pt>
                <c:pt idx="177">
                  <c:v>102.05</c:v>
                </c:pt>
                <c:pt idx="178">
                  <c:v>102.06</c:v>
                </c:pt>
                <c:pt idx="179">
                  <c:v>99.78</c:v>
                </c:pt>
                <c:pt idx="180">
                  <c:v>106.84</c:v>
                </c:pt>
                <c:pt idx="181">
                  <c:v>109.62</c:v>
                </c:pt>
                <c:pt idx="182">
                  <c:v>110.14</c:v>
                </c:pt>
                <c:pt idx="183">
                  <c:v>115.69</c:v>
                </c:pt>
                <c:pt idx="184">
                  <c:v>104.73</c:v>
                </c:pt>
                <c:pt idx="185">
                  <c:v>112.9</c:v>
                </c:pt>
                <c:pt idx="186">
                  <c:v>116.74</c:v>
                </c:pt>
                <c:pt idx="187">
                  <c:v>110.51</c:v>
                </c:pt>
                <c:pt idx="188">
                  <c:v>119.69</c:v>
                </c:pt>
                <c:pt idx="189">
                  <c:v>123.08</c:v>
                </c:pt>
                <c:pt idx="190">
                  <c:v>128.44</c:v>
                </c:pt>
                <c:pt idx="191">
                  <c:v>109.8</c:v>
                </c:pt>
                <c:pt idx="192">
                  <c:v>110.73</c:v>
                </c:pt>
                <c:pt idx="193">
                  <c:v>113.23</c:v>
                </c:pt>
                <c:pt idx="194">
                  <c:v>110.16</c:v>
                </c:pt>
                <c:pt idx="195">
                  <c:v>105.95</c:v>
                </c:pt>
                <c:pt idx="196">
                  <c:v>109.45</c:v>
                </c:pt>
                <c:pt idx="197">
                  <c:v>108.41</c:v>
                </c:pt>
                <c:pt idx="198">
                  <c:v>117.82</c:v>
                </c:pt>
                <c:pt idx="199">
                  <c:v>108.73</c:v>
                </c:pt>
                <c:pt idx="200">
                  <c:v>110.2</c:v>
                </c:pt>
                <c:pt idx="201">
                  <c:v>111.53</c:v>
                </c:pt>
                <c:pt idx="202">
                  <c:v>109.79</c:v>
                </c:pt>
                <c:pt idx="203">
                  <c:v>104.72</c:v>
                </c:pt>
                <c:pt idx="204">
                  <c:v>102.35</c:v>
                </c:pt>
                <c:pt idx="205">
                  <c:v>104.48</c:v>
                </c:pt>
                <c:pt idx="206">
                  <c:v>102.4</c:v>
                </c:pt>
                <c:pt idx="207">
                  <c:v>103.19</c:v>
                </c:pt>
                <c:pt idx="208">
                  <c:v>82.72</c:v>
                </c:pt>
                <c:pt idx="209">
                  <c:v>103.59</c:v>
                </c:pt>
                <c:pt idx="210">
                  <c:v>111.65</c:v>
                </c:pt>
                <c:pt idx="211">
                  <c:v>115.21</c:v>
                </c:pt>
                <c:pt idx="212">
                  <c:v>112.83</c:v>
                </c:pt>
                <c:pt idx="213">
                  <c:v>110.78</c:v>
                </c:pt>
                <c:pt idx="214">
                  <c:v>110.5</c:v>
                </c:pt>
                <c:pt idx="215">
                  <c:v>109</c:v>
                </c:pt>
                <c:pt idx="216">
                  <c:v>114.05</c:v>
                </c:pt>
                <c:pt idx="217">
                  <c:v>114.64</c:v>
                </c:pt>
                <c:pt idx="218">
                  <c:v>116.32</c:v>
                </c:pt>
                <c:pt idx="219">
                  <c:v>118.93</c:v>
                </c:pt>
                <c:pt idx="220">
                  <c:v>123.43</c:v>
                </c:pt>
                <c:pt idx="221">
                  <c:v>121.36</c:v>
                </c:pt>
                <c:pt idx="222">
                  <c:v>122.33</c:v>
                </c:pt>
                <c:pt idx="223">
                  <c:v>123.77</c:v>
                </c:pt>
                <c:pt idx="224">
                  <c:v>122.66</c:v>
                </c:pt>
                <c:pt idx="225">
                  <c:v>122.45</c:v>
                </c:pt>
                <c:pt idx="226">
                  <c:v>120.86</c:v>
                </c:pt>
                <c:pt idx="227">
                  <c:v>118.15</c:v>
                </c:pt>
                <c:pt idx="228">
                  <c:v>119.17</c:v>
                </c:pt>
                <c:pt idx="229">
                  <c:v>120.68</c:v>
                </c:pt>
                <c:pt idx="230">
                  <c:v>117.61</c:v>
                </c:pt>
                <c:pt idx="231">
                  <c:v>116.03</c:v>
                </c:pt>
                <c:pt idx="232">
                  <c:v>118.98</c:v>
                </c:pt>
                <c:pt idx="233">
                  <c:v>111.27</c:v>
                </c:pt>
                <c:pt idx="234">
                  <c:v>110</c:v>
                </c:pt>
                <c:pt idx="235">
                  <c:v>121.12</c:v>
                </c:pt>
                <c:pt idx="236">
                  <c:v>117.52</c:v>
                </c:pt>
                <c:pt idx="237">
                  <c:v>117.66</c:v>
                </c:pt>
                <c:pt idx="238">
                  <c:v>114.96</c:v>
                </c:pt>
                <c:pt idx="239">
                  <c:v>112.71</c:v>
                </c:pt>
                <c:pt idx="240">
                  <c:v>110.85</c:v>
                </c:pt>
                <c:pt idx="241">
                  <c:v>109.84</c:v>
                </c:pt>
                <c:pt idx="242">
                  <c:v>101.29</c:v>
                </c:pt>
                <c:pt idx="243">
                  <c:v>107.33</c:v>
                </c:pt>
                <c:pt idx="244">
                  <c:v>113.37</c:v>
                </c:pt>
                <c:pt idx="245">
                  <c:v>103.81</c:v>
                </c:pt>
                <c:pt idx="246">
                  <c:v>107.21</c:v>
                </c:pt>
                <c:pt idx="247">
                  <c:v>107.12</c:v>
                </c:pt>
                <c:pt idx="248">
                  <c:v>106.61</c:v>
                </c:pt>
                <c:pt idx="249">
                  <c:v>102.08</c:v>
                </c:pt>
                <c:pt idx="250">
                  <c:v>102.67</c:v>
                </c:pt>
                <c:pt idx="251">
                  <c:v>112.8</c:v>
                </c:pt>
                <c:pt idx="252">
                  <c:v>109.26</c:v>
                </c:pt>
                <c:pt idx="253">
                  <c:v>108.68</c:v>
                </c:pt>
                <c:pt idx="254">
                  <c:v>106.27</c:v>
                </c:pt>
                <c:pt idx="255">
                  <c:v>104.67</c:v>
                </c:pt>
                <c:pt idx="256">
                  <c:v>102.39</c:v>
                </c:pt>
                <c:pt idx="257">
                  <c:v>104.4</c:v>
                </c:pt>
                <c:pt idx="258">
                  <c:v>105.12</c:v>
                </c:pt>
                <c:pt idx="259">
                  <c:v>100.3</c:v>
                </c:pt>
                <c:pt idx="260">
                  <c:v>103.78</c:v>
                </c:pt>
                <c:pt idx="261">
                  <c:v>107.47</c:v>
                </c:pt>
                <c:pt idx="262">
                  <c:v>108.25</c:v>
                </c:pt>
                <c:pt idx="263">
                  <c:v>108.91</c:v>
                </c:pt>
                <c:pt idx="264">
                  <c:v>111.8</c:v>
                </c:pt>
                <c:pt idx="265">
                  <c:v>115.48</c:v>
                </c:pt>
                <c:pt idx="266">
                  <c:v>115.38</c:v>
                </c:pt>
                <c:pt idx="267">
                  <c:v>117.45</c:v>
                </c:pt>
                <c:pt idx="268">
                  <c:v>114.22</c:v>
                </c:pt>
                <c:pt idx="269">
                  <c:v>117.61</c:v>
                </c:pt>
                <c:pt idx="270">
                  <c:v>113.44</c:v>
                </c:pt>
                <c:pt idx="271">
                  <c:v>111.36</c:v>
                </c:pt>
                <c:pt idx="272">
                  <c:v>115.33</c:v>
                </c:pt>
                <c:pt idx="273">
                  <c:v>116.41</c:v>
                </c:pt>
                <c:pt idx="274">
                  <c:v>118.1</c:v>
                </c:pt>
                <c:pt idx="275">
                  <c:v>119.25</c:v>
                </c:pt>
                <c:pt idx="276">
                  <c:v>115.53</c:v>
                </c:pt>
                <c:pt idx="277">
                  <c:v>115.25</c:v>
                </c:pt>
                <c:pt idx="278">
                  <c:v>119.64</c:v>
                </c:pt>
                <c:pt idx="279">
                  <c:v>119.64</c:v>
                </c:pt>
                <c:pt idx="280">
                  <c:v>118.7</c:v>
                </c:pt>
                <c:pt idx="281">
                  <c:v>118.32</c:v>
                </c:pt>
                <c:pt idx="282">
                  <c:v>117.62</c:v>
                </c:pt>
                <c:pt idx="283">
                  <c:v>117.69</c:v>
                </c:pt>
                <c:pt idx="284">
                  <c:v>113.05</c:v>
                </c:pt>
                <c:pt idx="285">
                  <c:v>112.31</c:v>
                </c:pt>
                <c:pt idx="286">
                  <c:v>114.77</c:v>
                </c:pt>
                <c:pt idx="287">
                  <c:v>115.35</c:v>
                </c:pt>
                <c:pt idx="288">
                  <c:v>117.46</c:v>
                </c:pt>
                <c:pt idx="289">
                  <c:v>118.58</c:v>
                </c:pt>
                <c:pt idx="290">
                  <c:v>113.36</c:v>
                </c:pt>
                <c:pt idx="291">
                  <c:v>119.96</c:v>
                </c:pt>
                <c:pt idx="292">
                  <c:v>121.49</c:v>
                </c:pt>
                <c:pt idx="293">
                  <c:v>122.06</c:v>
                </c:pt>
                <c:pt idx="294">
                  <c:v>124.81</c:v>
                </c:pt>
                <c:pt idx="295">
                  <c:v>121.31</c:v>
                </c:pt>
                <c:pt idx="296">
                  <c:v>125.7</c:v>
                </c:pt>
                <c:pt idx="297">
                  <c:v>127.07</c:v>
                </c:pt>
                <c:pt idx="298">
                  <c:v>125.01</c:v>
                </c:pt>
                <c:pt idx="299">
                  <c:v>125.03</c:v>
                </c:pt>
                <c:pt idx="300">
                  <c:v>125.59</c:v>
                </c:pt>
                <c:pt idx="301">
                  <c:v>127.44</c:v>
                </c:pt>
                <c:pt idx="302">
                  <c:v>135.72999999999999</c:v>
                </c:pt>
                <c:pt idx="303">
                  <c:v>131.63</c:v>
                </c:pt>
                <c:pt idx="304">
                  <c:v>130.35</c:v>
                </c:pt>
                <c:pt idx="305">
                  <c:v>129.33000000000001</c:v>
                </c:pt>
                <c:pt idx="306">
                  <c:v>129.37</c:v>
                </c:pt>
                <c:pt idx="307">
                  <c:v>129.53</c:v>
                </c:pt>
                <c:pt idx="308">
                  <c:v>132.24</c:v>
                </c:pt>
                <c:pt idx="309">
                  <c:v>132.85</c:v>
                </c:pt>
                <c:pt idx="310">
                  <c:v>122.64</c:v>
                </c:pt>
                <c:pt idx="311">
                  <c:v>132.22</c:v>
                </c:pt>
                <c:pt idx="312">
                  <c:v>133.69999999999999</c:v>
                </c:pt>
                <c:pt idx="313">
                  <c:v>134.69999999999999</c:v>
                </c:pt>
                <c:pt idx="314">
                  <c:v>140.52000000000001</c:v>
                </c:pt>
                <c:pt idx="315">
                  <c:v>142.36000000000001</c:v>
                </c:pt>
                <c:pt idx="316">
                  <c:v>144.04</c:v>
                </c:pt>
                <c:pt idx="317">
                  <c:v>148.02000000000001</c:v>
                </c:pt>
                <c:pt idx="318">
                  <c:v>151.41999999999999</c:v>
                </c:pt>
                <c:pt idx="319">
                  <c:v>149.4</c:v>
                </c:pt>
                <c:pt idx="320">
                  <c:v>143.22</c:v>
                </c:pt>
                <c:pt idx="321">
                  <c:v>146.12</c:v>
                </c:pt>
                <c:pt idx="322">
                  <c:v>150.11000000000001</c:v>
                </c:pt>
                <c:pt idx="323">
                  <c:v>142.88999999999999</c:v>
                </c:pt>
                <c:pt idx="324">
                  <c:v>141.91999999999999</c:v>
                </c:pt>
                <c:pt idx="325">
                  <c:v>145.97999999999999</c:v>
                </c:pt>
                <c:pt idx="326">
                  <c:v>152.46</c:v>
                </c:pt>
                <c:pt idx="327">
                  <c:v>145.16</c:v>
                </c:pt>
                <c:pt idx="328">
                  <c:v>147.63</c:v>
                </c:pt>
                <c:pt idx="329">
                  <c:v>146.62</c:v>
                </c:pt>
                <c:pt idx="330">
                  <c:v>141.44999999999999</c:v>
                </c:pt>
                <c:pt idx="331">
                  <c:v>135.78</c:v>
                </c:pt>
                <c:pt idx="332">
                  <c:v>136.25</c:v>
                </c:pt>
                <c:pt idx="333">
                  <c:v>133.91999999999999</c:v>
                </c:pt>
                <c:pt idx="334">
                  <c:v>135</c:v>
                </c:pt>
                <c:pt idx="335">
                  <c:v>133.56</c:v>
                </c:pt>
                <c:pt idx="336">
                  <c:v>137.24</c:v>
                </c:pt>
                <c:pt idx="337">
                  <c:v>138.51</c:v>
                </c:pt>
                <c:pt idx="338">
                  <c:v>144.61000000000001</c:v>
                </c:pt>
                <c:pt idx="339">
                  <c:v>141.27000000000001</c:v>
                </c:pt>
                <c:pt idx="340">
                  <c:v>135.1</c:v>
                </c:pt>
                <c:pt idx="341">
                  <c:v>132.80000000000001</c:v>
                </c:pt>
                <c:pt idx="342">
                  <c:v>133.19</c:v>
                </c:pt>
                <c:pt idx="343">
                  <c:v>133.22999999999999</c:v>
                </c:pt>
                <c:pt idx="344">
                  <c:v>139.97999999999999</c:v>
                </c:pt>
                <c:pt idx="345">
                  <c:v>135.84</c:v>
                </c:pt>
                <c:pt idx="346">
                  <c:v>138.37</c:v>
                </c:pt>
                <c:pt idx="347">
                  <c:v>145.44</c:v>
                </c:pt>
                <c:pt idx="348">
                  <c:v>148.01</c:v>
                </c:pt>
                <c:pt idx="349">
                  <c:v>149.32</c:v>
                </c:pt>
                <c:pt idx="350">
                  <c:v>151.18</c:v>
                </c:pt>
                <c:pt idx="351">
                  <c:v>148.59</c:v>
                </c:pt>
                <c:pt idx="352">
                  <c:v>155.18</c:v>
                </c:pt>
                <c:pt idx="353">
                  <c:v>154.26</c:v>
                </c:pt>
                <c:pt idx="354">
                  <c:v>162.86000000000001</c:v>
                </c:pt>
                <c:pt idx="355">
                  <c:v>155.15</c:v>
                </c:pt>
                <c:pt idx="356">
                  <c:v>153.13999999999999</c:v>
                </c:pt>
                <c:pt idx="357">
                  <c:v>158.03</c:v>
                </c:pt>
                <c:pt idx="358">
                  <c:v>153.63</c:v>
                </c:pt>
                <c:pt idx="359">
                  <c:v>156.85</c:v>
                </c:pt>
                <c:pt idx="360">
                  <c:v>150.83000000000001</c:v>
                </c:pt>
                <c:pt idx="361">
                  <c:v>155</c:v>
                </c:pt>
                <c:pt idx="362">
                  <c:v>151.28</c:v>
                </c:pt>
                <c:pt idx="363">
                  <c:v>156.46</c:v>
                </c:pt>
                <c:pt idx="364">
                  <c:v>121.35</c:v>
                </c:pt>
                <c:pt idx="365">
                  <c:v>133.69999999999999</c:v>
                </c:pt>
                <c:pt idx="366">
                  <c:v>134.69999999999999</c:v>
                </c:pt>
                <c:pt idx="367">
                  <c:v>140.52000000000001</c:v>
                </c:pt>
                <c:pt idx="368">
                  <c:v>142.36000000000001</c:v>
                </c:pt>
                <c:pt idx="369">
                  <c:v>144.04</c:v>
                </c:pt>
                <c:pt idx="370">
                  <c:v>148.02000000000001</c:v>
                </c:pt>
                <c:pt idx="371">
                  <c:v>151.41999999999999</c:v>
                </c:pt>
                <c:pt idx="372">
                  <c:v>149.4</c:v>
                </c:pt>
                <c:pt idx="373">
                  <c:v>143.22</c:v>
                </c:pt>
                <c:pt idx="374">
                  <c:v>146.12</c:v>
                </c:pt>
                <c:pt idx="375">
                  <c:v>150.11000000000001</c:v>
                </c:pt>
                <c:pt idx="376">
                  <c:v>142.88999999999999</c:v>
                </c:pt>
                <c:pt idx="377">
                  <c:v>141.91999999999999</c:v>
                </c:pt>
                <c:pt idx="378">
                  <c:v>145.97999999999999</c:v>
                </c:pt>
                <c:pt idx="379">
                  <c:v>152.46</c:v>
                </c:pt>
                <c:pt idx="380">
                  <c:v>145.16</c:v>
                </c:pt>
                <c:pt idx="381">
                  <c:v>147.63</c:v>
                </c:pt>
                <c:pt idx="382">
                  <c:v>146.62</c:v>
                </c:pt>
                <c:pt idx="383">
                  <c:v>141.44999999999999</c:v>
                </c:pt>
                <c:pt idx="384">
                  <c:v>135.78</c:v>
                </c:pt>
                <c:pt idx="385">
                  <c:v>136.25</c:v>
                </c:pt>
                <c:pt idx="386">
                  <c:v>133.91999999999999</c:v>
                </c:pt>
                <c:pt idx="387">
                  <c:v>135</c:v>
                </c:pt>
                <c:pt idx="388">
                  <c:v>133.56</c:v>
                </c:pt>
                <c:pt idx="389">
                  <c:v>137.24</c:v>
                </c:pt>
                <c:pt idx="390">
                  <c:v>138.51</c:v>
                </c:pt>
                <c:pt idx="391">
                  <c:v>144.61000000000001</c:v>
                </c:pt>
                <c:pt idx="392">
                  <c:v>141.27000000000001</c:v>
                </c:pt>
                <c:pt idx="393">
                  <c:v>135.1</c:v>
                </c:pt>
                <c:pt idx="394">
                  <c:v>132.80000000000001</c:v>
                </c:pt>
                <c:pt idx="395">
                  <c:v>133.19</c:v>
                </c:pt>
                <c:pt idx="396">
                  <c:v>133.22999999999999</c:v>
                </c:pt>
                <c:pt idx="397">
                  <c:v>139.97999999999999</c:v>
                </c:pt>
                <c:pt idx="398">
                  <c:v>135.84</c:v>
                </c:pt>
                <c:pt idx="399">
                  <c:v>138.37</c:v>
                </c:pt>
                <c:pt idx="400">
                  <c:v>145.44</c:v>
                </c:pt>
                <c:pt idx="401">
                  <c:v>148.01</c:v>
                </c:pt>
                <c:pt idx="402">
                  <c:v>149.32</c:v>
                </c:pt>
                <c:pt idx="403">
                  <c:v>151.18</c:v>
                </c:pt>
                <c:pt idx="404">
                  <c:v>148.59</c:v>
                </c:pt>
                <c:pt idx="405">
                  <c:v>155.18</c:v>
                </c:pt>
                <c:pt idx="406">
                  <c:v>154.26</c:v>
                </c:pt>
                <c:pt idx="407">
                  <c:v>162.86000000000001</c:v>
                </c:pt>
                <c:pt idx="408">
                  <c:v>155.15</c:v>
                </c:pt>
                <c:pt idx="409">
                  <c:v>153.13999999999999</c:v>
                </c:pt>
                <c:pt idx="410">
                  <c:v>158.03</c:v>
                </c:pt>
                <c:pt idx="411">
                  <c:v>153.63</c:v>
                </c:pt>
                <c:pt idx="412">
                  <c:v>156.85</c:v>
                </c:pt>
                <c:pt idx="413">
                  <c:v>150.83000000000001</c:v>
                </c:pt>
                <c:pt idx="414">
                  <c:v>155</c:v>
                </c:pt>
                <c:pt idx="415">
                  <c:v>151.28</c:v>
                </c:pt>
                <c:pt idx="416">
                  <c:v>156.46</c:v>
                </c:pt>
                <c:pt idx="417">
                  <c:v>160.19999999999999</c:v>
                </c:pt>
                <c:pt idx="418">
                  <c:v>156.44999999999999</c:v>
                </c:pt>
                <c:pt idx="419">
                  <c:v>164.91</c:v>
                </c:pt>
                <c:pt idx="420">
                  <c:v>167.16</c:v>
                </c:pt>
                <c:pt idx="421">
                  <c:v>168.63</c:v>
                </c:pt>
                <c:pt idx="422">
                  <c:v>170.6</c:v>
                </c:pt>
                <c:pt idx="423">
                  <c:v>172.28</c:v>
                </c:pt>
                <c:pt idx="424">
                  <c:v>166.19</c:v>
                </c:pt>
                <c:pt idx="425">
                  <c:v>170.71</c:v>
                </c:pt>
                <c:pt idx="426">
                  <c:v>165.39</c:v>
                </c:pt>
                <c:pt idx="427">
                  <c:v>145.94</c:v>
                </c:pt>
                <c:pt idx="428">
                  <c:v>162.80000000000001</c:v>
                </c:pt>
                <c:pt idx="429">
                  <c:v>165.64</c:v>
                </c:pt>
                <c:pt idx="430">
                  <c:v>162.4</c:v>
                </c:pt>
                <c:pt idx="431">
                  <c:v>157.77000000000001</c:v>
                </c:pt>
                <c:pt idx="432">
                  <c:v>162.57</c:v>
                </c:pt>
                <c:pt idx="433">
                  <c:v>165.17</c:v>
                </c:pt>
                <c:pt idx="434">
                  <c:v>162.38</c:v>
                </c:pt>
                <c:pt idx="435">
                  <c:v>163.04</c:v>
                </c:pt>
                <c:pt idx="436">
                  <c:v>164.45</c:v>
                </c:pt>
                <c:pt idx="437">
                  <c:v>169.61</c:v>
                </c:pt>
                <c:pt idx="438">
                  <c:v>168.39</c:v>
                </c:pt>
                <c:pt idx="439">
                  <c:v>170.7</c:v>
                </c:pt>
                <c:pt idx="440">
                  <c:v>166.34</c:v>
                </c:pt>
                <c:pt idx="441">
                  <c:v>167.13</c:v>
                </c:pt>
                <c:pt idx="442">
                  <c:v>159.38</c:v>
                </c:pt>
                <c:pt idx="443">
                  <c:v>169.79</c:v>
                </c:pt>
                <c:pt idx="444">
                  <c:v>174.8</c:v>
                </c:pt>
                <c:pt idx="445">
                  <c:v>153.93</c:v>
                </c:pt>
                <c:pt idx="446">
                  <c:v>140.02000000000001</c:v>
                </c:pt>
                <c:pt idx="447">
                  <c:v>141.97</c:v>
                </c:pt>
                <c:pt idx="448">
                  <c:v>148.66</c:v>
                </c:pt>
                <c:pt idx="449">
                  <c:v>148.51</c:v>
                </c:pt>
                <c:pt idx="450">
                  <c:v>144.78</c:v>
                </c:pt>
                <c:pt idx="451">
                  <c:v>146.41</c:v>
                </c:pt>
                <c:pt idx="452">
                  <c:v>151.08000000000001</c:v>
                </c:pt>
                <c:pt idx="453">
                  <c:v>160.57</c:v>
                </c:pt>
                <c:pt idx="454">
                  <c:v>159.28</c:v>
                </c:pt>
                <c:pt idx="455">
                  <c:v>158.53</c:v>
                </c:pt>
                <c:pt idx="456">
                  <c:v>160</c:v>
                </c:pt>
                <c:pt idx="457">
                  <c:v>159.79</c:v>
                </c:pt>
                <c:pt idx="458">
                  <c:v>154.53</c:v>
                </c:pt>
                <c:pt idx="459">
                  <c:v>162.26</c:v>
                </c:pt>
                <c:pt idx="460">
                  <c:v>153.02000000000001</c:v>
                </c:pt>
                <c:pt idx="461">
                  <c:v>155.74</c:v>
                </c:pt>
                <c:pt idx="462">
                  <c:v>149.71</c:v>
                </c:pt>
                <c:pt idx="463">
                  <c:v>146.22999999999999</c:v>
                </c:pt>
                <c:pt idx="464">
                  <c:v>147.66</c:v>
                </c:pt>
                <c:pt idx="465">
                  <c:v>142.76</c:v>
                </c:pt>
                <c:pt idx="466">
                  <c:v>154.05000000000001</c:v>
                </c:pt>
                <c:pt idx="467">
                  <c:v>151.69</c:v>
                </c:pt>
                <c:pt idx="468">
                  <c:v>144.25</c:v>
                </c:pt>
                <c:pt idx="469">
                  <c:v>172.22</c:v>
                </c:pt>
                <c:pt idx="470">
                  <c:v>185.71</c:v>
                </c:pt>
                <c:pt idx="471">
                  <c:v>189.36</c:v>
                </c:pt>
                <c:pt idx="472">
                  <c:v>189.62</c:v>
                </c:pt>
                <c:pt idx="473">
                  <c:v>184.85</c:v>
                </c:pt>
                <c:pt idx="474">
                  <c:v>192.09</c:v>
                </c:pt>
                <c:pt idx="475">
                  <c:v>185.83</c:v>
                </c:pt>
                <c:pt idx="476">
                  <c:v>180.55</c:v>
                </c:pt>
                <c:pt idx="477">
                  <c:v>193.35</c:v>
                </c:pt>
                <c:pt idx="478">
                  <c:v>191.32</c:v>
                </c:pt>
                <c:pt idx="479">
                  <c:v>194.05</c:v>
                </c:pt>
                <c:pt idx="480">
                  <c:v>199.7</c:v>
                </c:pt>
                <c:pt idx="481">
                  <c:v>205.52</c:v>
                </c:pt>
                <c:pt idx="482">
                  <c:v>204.83</c:v>
                </c:pt>
                <c:pt idx="483">
                  <c:v>207.03</c:v>
                </c:pt>
                <c:pt idx="484">
                  <c:v>207.55</c:v>
                </c:pt>
                <c:pt idx="485">
                  <c:v>216.57</c:v>
                </c:pt>
                <c:pt idx="486">
                  <c:v>223.13</c:v>
                </c:pt>
                <c:pt idx="487">
                  <c:v>216.45</c:v>
                </c:pt>
                <c:pt idx="488">
                  <c:v>222.82</c:v>
                </c:pt>
                <c:pt idx="489">
                  <c:v>226.74</c:v>
                </c:pt>
                <c:pt idx="490">
                  <c:v>229.84</c:v>
                </c:pt>
                <c:pt idx="491">
                  <c:v>232.85</c:v>
                </c:pt>
                <c:pt idx="492">
                  <c:v>238.6</c:v>
                </c:pt>
                <c:pt idx="493">
                  <c:v>247.48</c:v>
                </c:pt>
                <c:pt idx="494">
                  <c:v>257.01</c:v>
                </c:pt>
                <c:pt idx="495">
                  <c:v>258.49</c:v>
                </c:pt>
                <c:pt idx="496">
                  <c:v>256.94</c:v>
                </c:pt>
                <c:pt idx="497">
                  <c:v>263.08999999999997</c:v>
                </c:pt>
                <c:pt idx="498">
                  <c:v>278.83</c:v>
                </c:pt>
                <c:pt idx="499">
                  <c:v>278.93</c:v>
                </c:pt>
                <c:pt idx="500">
                  <c:v>275.16000000000003</c:v>
                </c:pt>
                <c:pt idx="501">
                  <c:v>271.08</c:v>
                </c:pt>
                <c:pt idx="502">
                  <c:v>240.65</c:v>
                </c:pt>
                <c:pt idx="503">
                  <c:v>252.4</c:v>
                </c:pt>
                <c:pt idx="504">
                  <c:v>259.05</c:v>
                </c:pt>
                <c:pt idx="505">
                  <c:v>274.11</c:v>
                </c:pt>
                <c:pt idx="506">
                  <c:v>272.08</c:v>
                </c:pt>
                <c:pt idx="507">
                  <c:v>283.02999999999997</c:v>
                </c:pt>
                <c:pt idx="508">
                  <c:v>292.45</c:v>
                </c:pt>
                <c:pt idx="509">
                  <c:v>280.58999999999997</c:v>
                </c:pt>
                <c:pt idx="510">
                  <c:v>284.35000000000002</c:v>
                </c:pt>
                <c:pt idx="511">
                  <c:v>286.74</c:v>
                </c:pt>
                <c:pt idx="512">
                  <c:v>282.60000000000002</c:v>
                </c:pt>
                <c:pt idx="513">
                  <c:v>281.27</c:v>
                </c:pt>
                <c:pt idx="514">
                  <c:v>266.82</c:v>
                </c:pt>
                <c:pt idx="515">
                  <c:v>272.8</c:v>
                </c:pt>
                <c:pt idx="516">
                  <c:v>270.2</c:v>
                </c:pt>
                <c:pt idx="517">
                  <c:v>289.02999999999997</c:v>
                </c:pt>
                <c:pt idx="518">
                  <c:v>#N/A</c:v>
                </c:pt>
                <c:pt idx="519">
                  <c:v>287.45</c:v>
                </c:pt>
                <c:pt idx="520">
                  <c:v>271.62</c:v>
                </c:pt>
                <c:pt idx="521">
                  <c:v>271.22000000000003</c:v>
                </c:pt>
                <c:pt idx="522">
                  <c:v>286.44</c:v>
                </c:pt>
                <c:pt idx="523">
                  <c:v>284.39</c:v>
                </c:pt>
                <c:pt idx="524">
                  <c:v>279.62</c:v>
                </c:pt>
                <c:pt idx="525">
                  <c:v>279.42</c:v>
                </c:pt>
                <c:pt idx="526">
                  <c:v>285.95999999999998</c:v>
                </c:pt>
                <c:pt idx="527">
                  <c:v>280.22000000000003</c:v>
                </c:pt>
                <c:pt idx="528">
                  <c:v>275.7</c:v>
                </c:pt>
                <c:pt idx="529">
                  <c:v>287.81</c:v>
                </c:pt>
                <c:pt idx="530">
                  <c:v>301.68</c:v>
                </c:pt>
                <c:pt idx="531">
                  <c:v>305.82</c:v>
                </c:pt>
                <c:pt idx="532">
                  <c:v>301.31</c:v>
                </c:pt>
                <c:pt idx="533">
                  <c:v>311.5</c:v>
                </c:pt>
                <c:pt idx="534">
                  <c:v>309.83999999999997</c:v>
                </c:pt>
                <c:pt idx="535">
                  <c:v>331.99</c:v>
                </c:pt>
                <c:pt idx="536">
                  <c:v>308.58</c:v>
                </c:pt>
                <c:pt idx="537">
                  <c:v>301.26</c:v>
                </c:pt>
                <c:pt idx="538">
                  <c:v>311.27999999999997</c:v>
                </c:pt>
                <c:pt idx="539">
                  <c:v>298.39999999999998</c:v>
                </c:pt>
                <c:pt idx="540">
                  <c:v>308.93</c:v>
                </c:pt>
                <c:pt idx="541">
                  <c:v>312.57</c:v>
                </c:pt>
                <c:pt idx="542">
                  <c:v>329.42</c:v>
                </c:pt>
                <c:pt idx="543">
                  <c:v>323.67</c:v>
                </c:pt>
                <c:pt idx="544">
                  <c:v>322.14999999999998</c:v>
                </c:pt>
                <c:pt idx="545">
                  <c:v>328.32</c:v>
                </c:pt>
                <c:pt idx="546">
                  <c:v>304.62</c:v>
                </c:pt>
                <c:pt idx="547">
                  <c:v>300.26</c:v>
                </c:pt>
                <c:pt idx="548">
                  <c:v>289.58999999999997</c:v>
                </c:pt>
                <c:pt idx="549">
                  <c:v>313.35000000000002</c:v>
                </c:pt>
                <c:pt idx="550">
                  <c:v>297.87</c:v>
                </c:pt>
                <c:pt idx="551">
                  <c:v>307.27</c:v>
                </c:pt>
                <c:pt idx="552">
                  <c:v>315</c:v>
                </c:pt>
                <c:pt idx="553">
                  <c:v>318.11</c:v>
                </c:pt>
                <c:pt idx="554">
                  <c:v>311.83</c:v>
                </c:pt>
                <c:pt idx="555">
                  <c:v>307.19</c:v>
                </c:pt>
                <c:pt idx="556">
                  <c:v>311.74</c:v>
                </c:pt>
                <c:pt idx="557">
                  <c:v>303.89</c:v>
                </c:pt>
                <c:pt idx="558">
                  <c:v>307.91000000000003</c:v>
                </c:pt>
                <c:pt idx="559">
                  <c:v>289.74</c:v>
                </c:pt>
                <c:pt idx="560">
                  <c:v>269.13</c:v>
                </c:pt>
                <c:pt idx="561">
                  <c:v>282.49</c:v>
                </c:pt>
                <c:pt idx="562">
                  <c:v>294.97000000000003</c:v>
                </c:pt>
                <c:pt idx="563">
                  <c:v>303.52999999999997</c:v>
                </c:pt>
                <c:pt idx="564">
                  <c:v>291.64</c:v>
                </c:pt>
                <c:pt idx="565">
                  <c:v>269.48</c:v>
                </c:pt>
                <c:pt idx="566">
                  <c:v>252.41</c:v>
                </c:pt>
                <c:pt idx="567">
                  <c:v>241.01</c:v>
                </c:pt>
                <c:pt idx="568">
                  <c:v>266.31</c:v>
                </c:pt>
                <c:pt idx="569">
                  <c:v>237.36</c:v>
                </c:pt>
                <c:pt idx="570">
                  <c:v>241.6</c:v>
                </c:pt>
                <c:pt idx="571">
                  <c:v>263.18</c:v>
                </c:pt>
                <c:pt idx="572">
                  <c:v>233.5</c:v>
                </c:pt>
                <c:pt idx="573">
                  <c:v>252.62</c:v>
                </c:pt>
                <c:pt idx="574">
                  <c:v>264.20999999999998</c:v>
                </c:pt>
                <c:pt idx="575">
                  <c:v>256.72000000000003</c:v>
                </c:pt>
                <c:pt idx="576">
                  <c:v>259.33</c:v>
                </c:pt>
                <c:pt idx="577">
                  <c:v>253.08</c:v>
                </c:pt>
                <c:pt idx="578">
                  <c:v>255.78</c:v>
                </c:pt>
                <c:pt idx="579">
                  <c:v>251.07</c:v>
                </c:pt>
                <c:pt idx="580">
                  <c:v>251.48</c:v>
                </c:pt>
                <c:pt idx="581">
                  <c:v>254.37</c:v>
                </c:pt>
                <c:pt idx="582">
                  <c:v>242.76</c:v>
                </c:pt>
                <c:pt idx="583">
                  <c:v>235.67</c:v>
                </c:pt>
                <c:pt idx="584">
                  <c:v>229.08</c:v>
                </c:pt>
                <c:pt idx="585">
                  <c:v>218.63</c:v>
                </c:pt>
                <c:pt idx="586">
                  <c:v>224.15</c:v>
                </c:pt>
                <c:pt idx="587">
                  <c:v>218.09</c:v>
                </c:pt>
                <c:pt idx="588">
                  <c:v>218.77</c:v>
                </c:pt>
                <c:pt idx="589">
                  <c:v>193.6</c:v>
                </c:pt>
                <c:pt idx="590">
                  <c:v>193.65</c:v>
                </c:pt>
                <c:pt idx="591">
                  <c:v>206.56</c:v>
                </c:pt>
                <c:pt idx="592">
                  <c:v>217.03</c:v>
                </c:pt>
                <c:pt idx="593">
                  <c:v>229.94</c:v>
                </c:pt>
                <c:pt idx="594">
                  <c:v>230.31</c:v>
                </c:pt>
                <c:pt idx="595">
                  <c:v>217.41</c:v>
                </c:pt>
                <c:pt idx="596">
                  <c:v>222.3</c:v>
                </c:pt>
                <c:pt idx="597">
                  <c:v>201.54</c:v>
                </c:pt>
                <c:pt idx="598">
                  <c:v>198.68</c:v>
                </c:pt>
                <c:pt idx="599">
                  <c:v>196.35</c:v>
                </c:pt>
                <c:pt idx="600">
                  <c:v>216.5</c:v>
                </c:pt>
                <c:pt idx="601">
                  <c:v>204.59</c:v>
                </c:pt>
                <c:pt idx="602">
                  <c:v>197.64</c:v>
                </c:pt>
                <c:pt idx="603">
                  <c:v>185.44</c:v>
                </c:pt>
                <c:pt idx="604">
                  <c:v>184.09</c:v>
                </c:pt>
                <c:pt idx="605">
                  <c:v>187.16</c:v>
                </c:pt>
                <c:pt idx="606">
                  <c:v>192.56</c:v>
                </c:pt>
                <c:pt idx="607">
                  <c:v>187.68</c:v>
                </c:pt>
                <c:pt idx="608">
                  <c:v>185.51</c:v>
                </c:pt>
                <c:pt idx="609">
                  <c:v>185.58</c:v>
                </c:pt>
                <c:pt idx="610">
                  <c:v>203.07</c:v>
                </c:pt>
                <c:pt idx="611">
                  <c:v>203.21</c:v>
                </c:pt>
                <c:pt idx="612">
                  <c:v>185.51</c:v>
                </c:pt>
                <c:pt idx="613">
                  <c:v>200.02</c:v>
                </c:pt>
                <c:pt idx="614">
                  <c:v>184.67</c:v>
                </c:pt>
                <c:pt idx="615">
                  <c:v>187.3</c:v>
                </c:pt>
                <c:pt idx="616">
                  <c:v>180.68</c:v>
                </c:pt>
                <c:pt idx="617">
                  <c:v>184.89</c:v>
                </c:pt>
                <c:pt idx="618">
                  <c:v>181.64</c:v>
                </c:pt>
                <c:pt idx="619">
                  <c:v>192.9</c:v>
                </c:pt>
                <c:pt idx="620">
                  <c:v>187.7</c:v>
                </c:pt>
                <c:pt idx="621">
                  <c:v>193.68</c:v>
                </c:pt>
                <c:pt idx="622">
                  <c:v>188.55</c:v>
                </c:pt>
                <c:pt idx="623">
                  <c:v>182.91</c:v>
                </c:pt>
                <c:pt idx="624">
                  <c:v>193.69</c:v>
                </c:pt>
                <c:pt idx="625">
                  <c:v>199.05</c:v>
                </c:pt>
                <c:pt idx="626">
                  <c:v>186.56</c:v>
                </c:pt>
                <c:pt idx="627">
                  <c:v>184.29</c:v>
                </c:pt>
                <c:pt idx="628">
                  <c:v>184.18</c:v>
                </c:pt>
                <c:pt idx="629">
                  <c:v>183.39</c:v>
                </c:pt>
                <c:pt idx="630">
                  <c:v>189.84</c:v>
                </c:pt>
                <c:pt idx="631">
                  <c:v>189.03</c:v>
                </c:pt>
                <c:pt idx="632">
                  <c:v>186.79</c:v>
                </c:pt>
                <c:pt idx="633">
                  <c:v>194.29</c:v>
                </c:pt>
                <c:pt idx="634">
                  <c:v>200.94</c:v>
                </c:pt>
                <c:pt idx="635">
                  <c:v>197.41</c:v>
                </c:pt>
                <c:pt idx="636">
                  <c:v>206.72</c:v>
                </c:pt>
                <c:pt idx="637">
                  <c:v>204.49</c:v>
                </c:pt>
                <c:pt idx="638">
                  <c:v>193.9</c:v>
                </c:pt>
                <c:pt idx="639">
                  <c:v>208.35</c:v>
                </c:pt>
                <c:pt idx="640">
                  <c:v>208.15</c:v>
                </c:pt>
                <c:pt idx="641">
                  <c:v>215.66</c:v>
                </c:pt>
                <c:pt idx="642">
                  <c:v>218.52</c:v>
                </c:pt>
                <c:pt idx="643">
                  <c:v>225.54</c:v>
                </c:pt>
                <c:pt idx="644">
                  <c:v>222.11</c:v>
                </c:pt>
                <c:pt idx="645">
                  <c:v>231.43</c:v>
                </c:pt>
                <c:pt idx="646">
                  <c:v>239.35</c:v>
                </c:pt>
                <c:pt idx="647">
                  <c:v>243.11</c:v>
                </c:pt>
                <c:pt idx="648">
                  <c:v>205.96</c:v>
                </c:pt>
                <c:pt idx="649">
                  <c:v>217.58</c:v>
                </c:pt>
                <c:pt idx="650">
                  <c:v>206.56</c:v>
                </c:pt>
                <c:pt idx="651">
                  <c:v>211.65</c:v>
                </c:pt>
                <c:pt idx="652">
                  <c:v>222.76</c:v>
                </c:pt>
                <c:pt idx="653">
                  <c:v>215.91</c:v>
                </c:pt>
                <c:pt idx="654">
                  <c:v>216.24</c:v>
                </c:pt>
                <c:pt idx="655">
                  <c:v>210.66</c:v>
                </c:pt>
                <c:pt idx="656">
                  <c:v>204.16</c:v>
                </c:pt>
                <c:pt idx="657">
                  <c:v>196.94</c:v>
                </c:pt>
                <c:pt idx="658">
                  <c:v>197.66</c:v>
                </c:pt>
                <c:pt idx="659">
                  <c:v>202.07</c:v>
                </c:pt>
                <c:pt idx="660">
                  <c:v>218.18</c:v>
                </c:pt>
                <c:pt idx="661">
                  <c:v>211.9</c:v>
                </c:pt>
                <c:pt idx="662">
                  <c:v>217.37</c:v>
                </c:pt>
                <c:pt idx="663">
                  <c:v>220.35</c:v>
                </c:pt>
                <c:pt idx="664">
                  <c:v>225.68</c:v>
                </c:pt>
                <c:pt idx="665">
                  <c:v>224.96</c:v>
                </c:pt>
                <c:pt idx="666">
                  <c:v>222.95</c:v>
                </c:pt>
                <c:pt idx="667">
                  <c:v>244.51</c:v>
                </c:pt>
                <c:pt idx="668">
                  <c:v>235.62</c:v>
                </c:pt>
                <c:pt idx="669">
                  <c:v>245.13</c:v>
                </c:pt>
                <c:pt idx="670">
                  <c:v>227.31</c:v>
                </c:pt>
                <c:pt idx="671">
                  <c:v>225.19</c:v>
                </c:pt>
                <c:pt idx="672">
                  <c:v>224.36</c:v>
                </c:pt>
                <c:pt idx="673">
                  <c:v>223.23</c:v>
                </c:pt>
                <c:pt idx="674">
                  <c:v>195</c:v>
                </c:pt>
                <c:pt idx="675">
                  <c:v>223</c:v>
                </c:pt>
                <c:pt idx="676">
                  <c:v>225.47</c:v>
                </c:pt>
                <c:pt idx="677">
                  <c:v>218.14</c:v>
                </c:pt>
                <c:pt idx="678">
                  <c:v>213.56</c:v>
                </c:pt>
                <c:pt idx="679">
                  <c:v>220.31</c:v>
                </c:pt>
                <c:pt idx="680">
                  <c:v>210.43</c:v>
                </c:pt>
                <c:pt idx="681">
                  <c:v>220.01</c:v>
                </c:pt>
                <c:pt idx="682">
                  <c:v>224.65</c:v>
                </c:pt>
                <c:pt idx="683">
                  <c:v>229.72</c:v>
                </c:pt>
                <c:pt idx="684">
                  <c:v>227.28</c:v>
                </c:pt>
                <c:pt idx="685">
                  <c:v>230.23</c:v>
                </c:pt>
                <c:pt idx="686">
                  <c:v>216.9</c:v>
                </c:pt>
                <c:pt idx="687">
                  <c:v>219.52</c:v>
                </c:pt>
                <c:pt idx="688">
                  <c:v>210.63</c:v>
                </c:pt>
                <c:pt idx="689">
                  <c:v>204.98</c:v>
                </c:pt>
                <c:pt idx="690">
                  <c:v>190.57</c:v>
                </c:pt>
                <c:pt idx="691">
                  <c:v>205.48</c:v>
                </c:pt>
                <c:pt idx="692">
                  <c:v>209.81</c:v>
                </c:pt>
                <c:pt idx="693">
                  <c:v>216.46</c:v>
                </c:pt>
                <c:pt idx="694">
                  <c:v>220.59</c:v>
                </c:pt>
                <c:pt idx="695">
                  <c:v>208.36</c:v>
                </c:pt>
                <c:pt idx="696">
                  <c:v>202.95</c:v>
                </c:pt>
                <c:pt idx="697">
                  <c:v>204.59</c:v>
                </c:pt>
                <c:pt idx="698">
                  <c:v>214.04</c:v>
                </c:pt>
                <c:pt idx="699">
                  <c:v>214.22</c:v>
                </c:pt>
                <c:pt idx="700">
                  <c:v>205.75</c:v>
                </c:pt>
                <c:pt idx="701">
                  <c:v>215.98</c:v>
                </c:pt>
                <c:pt idx="702">
                  <c:v>226.53</c:v>
                </c:pt>
                <c:pt idx="703">
                  <c:v>205.77</c:v>
                </c:pt>
                <c:pt idx="704">
                  <c:v>219.61</c:v>
                </c:pt>
                <c:pt idx="705">
                  <c:v>210</c:v>
                </c:pt>
                <c:pt idx="706">
                  <c:v>215.16</c:v>
                </c:pt>
                <c:pt idx="707">
                  <c:v>211.67</c:v>
                </c:pt>
                <c:pt idx="708">
                  <c:v>210.08</c:v>
                </c:pt>
                <c:pt idx="709">
                  <c:v>214.72</c:v>
                </c:pt>
                <c:pt idx="710">
                  <c:v>213.19</c:v>
                </c:pt>
                <c:pt idx="711">
                  <c:v>209.96</c:v>
                </c:pt>
                <c:pt idx="712">
                  <c:v>217.79</c:v>
                </c:pt>
                <c:pt idx="713">
                  <c:v>217.9</c:v>
                </c:pt>
                <c:pt idx="714">
                  <c:v>225.65</c:v>
                </c:pt>
                <c:pt idx="715">
                  <c:v>226.32</c:v>
                </c:pt>
                <c:pt idx="716">
                  <c:v>229.37</c:v>
                </c:pt>
                <c:pt idx="717">
                  <c:v>215.26</c:v>
                </c:pt>
                <c:pt idx="718">
                  <c:v>214.24</c:v>
                </c:pt>
                <c:pt idx="719">
                  <c:v>218.67</c:v>
                </c:pt>
                <c:pt idx="720">
                  <c:v>203.93</c:v>
                </c:pt>
                <c:pt idx="721">
                  <c:v>205.11</c:v>
                </c:pt>
                <c:pt idx="722">
                  <c:v>196.84</c:v>
                </c:pt>
                <c:pt idx="723">
                  <c:v>195.83</c:v>
                </c:pt>
                <c:pt idx="724">
                  <c:v>215.67</c:v>
                </c:pt>
                <c:pt idx="725">
                  <c:v>207.67</c:v>
                </c:pt>
                <c:pt idx="726">
                  <c:v>218.38</c:v>
                </c:pt>
                <c:pt idx="727">
                  <c:v>211.74</c:v>
                </c:pt>
                <c:pt idx="728">
                  <c:v>193.75</c:v>
                </c:pt>
                <c:pt idx="729">
                  <c:v>208.45</c:v>
                </c:pt>
                <c:pt idx="730">
                  <c:v>211.12</c:v>
                </c:pt>
                <c:pt idx="731">
                  <c:v>216.44</c:v>
                </c:pt>
                <c:pt idx="732">
                  <c:v>204.06</c:v>
                </c:pt>
                <c:pt idx="733">
                  <c:v>201.98</c:v>
                </c:pt>
                <c:pt idx="734">
                  <c:v>212.61</c:v>
                </c:pt>
                <c:pt idx="735">
                  <c:v>197.42</c:v>
                </c:pt>
                <c:pt idx="736">
                  <c:v>206.07</c:v>
                </c:pt>
                <c:pt idx="737">
                  <c:v>191.7</c:v>
                </c:pt>
                <c:pt idx="738">
                  <c:v>196.38</c:v>
                </c:pt>
                <c:pt idx="739">
                  <c:v>196.74</c:v>
                </c:pt>
                <c:pt idx="740">
                  <c:v>203.07</c:v>
                </c:pt>
                <c:pt idx="741">
                  <c:v>213.71</c:v>
                </c:pt>
                <c:pt idx="742">
                  <c:v>216.8</c:v>
                </c:pt>
                <c:pt idx="743">
                  <c:v>227.87</c:v>
                </c:pt>
                <c:pt idx="744">
                  <c:v>216.99</c:v>
                </c:pt>
                <c:pt idx="745">
                  <c:v>219.5</c:v>
                </c:pt>
                <c:pt idx="746">
                  <c:v>222.16</c:v>
                </c:pt>
                <c:pt idx="747">
                  <c:v>214.29</c:v>
                </c:pt>
                <c:pt idx="748">
                  <c:v>219.38</c:v>
                </c:pt>
                <c:pt idx="749">
                  <c:v>206.78</c:v>
                </c:pt>
                <c:pt idx="750">
                  <c:v>214.69</c:v>
                </c:pt>
                <c:pt idx="751">
                  <c:v>206.49</c:v>
                </c:pt>
                <c:pt idx="752">
                  <c:v>215.62</c:v>
                </c:pt>
                <c:pt idx="753">
                  <c:v>190.27</c:v>
                </c:pt>
                <c:pt idx="754">
                  <c:v>195.99</c:v>
                </c:pt>
                <c:pt idx="755">
                  <c:v>194.74</c:v>
                </c:pt>
                <c:pt idx="756">
                  <c:v>207.44</c:v>
                </c:pt>
                <c:pt idx="757">
                  <c:v>201.83</c:v>
                </c:pt>
                <c:pt idx="758">
                  <c:v>213.39</c:v>
                </c:pt>
                <c:pt idx="759">
                  <c:v>201.67</c:v>
                </c:pt>
                <c:pt idx="760">
                  <c:v>196.02</c:v>
                </c:pt>
                <c:pt idx="761">
                  <c:v>208.64</c:v>
                </c:pt>
                <c:pt idx="762">
                  <c:v>213.11</c:v>
                </c:pt>
                <c:pt idx="763">
                  <c:v>213.08</c:v>
                </c:pt>
                <c:pt idx="764">
                  <c:v>210.24</c:v>
                </c:pt>
                <c:pt idx="765">
                  <c:v>209.99</c:v>
                </c:pt>
                <c:pt idx="766">
                  <c:v>204.86</c:v>
                </c:pt>
                <c:pt idx="767">
                  <c:v>196.79</c:v>
                </c:pt>
                <c:pt idx="768">
                  <c:v>208.3</c:v>
                </c:pt>
                <c:pt idx="769">
                  <c:v>207.96</c:v>
                </c:pt>
                <c:pt idx="770">
                  <c:v>204.28</c:v>
                </c:pt>
                <c:pt idx="771">
                  <c:v>218.83</c:v>
                </c:pt>
                <c:pt idx="772">
                  <c:v>209.26</c:v>
                </c:pt>
                <c:pt idx="773">
                  <c:v>212.1</c:v>
                </c:pt>
                <c:pt idx="774">
                  <c:v>207.33</c:v>
                </c:pt>
                <c:pt idx="775">
                  <c:v>207.11</c:v>
                </c:pt>
                <c:pt idx="776">
                  <c:v>213.49</c:v>
                </c:pt>
                <c:pt idx="777">
                  <c:v>217.57</c:v>
                </c:pt>
                <c:pt idx="778">
                  <c:v>217.38</c:v>
                </c:pt>
                <c:pt idx="779">
                  <c:v>228.05</c:v>
                </c:pt>
                <c:pt idx="780">
                  <c:v>212.31</c:v>
                </c:pt>
                <c:pt idx="781">
                  <c:v>218.82</c:v>
                </c:pt>
                <c:pt idx="782">
                  <c:v>223.76</c:v>
                </c:pt>
                <c:pt idx="783">
                  <c:v>228.36</c:v>
                </c:pt>
                <c:pt idx="784">
                  <c:v>216.23</c:v>
                </c:pt>
                <c:pt idx="785">
                  <c:v>218.01</c:v>
                </c:pt>
                <c:pt idx="786">
                  <c:v>230.65</c:v>
                </c:pt>
                <c:pt idx="787">
                  <c:v>226.73</c:v>
                </c:pt>
                <c:pt idx="788">
                  <c:v>228.63</c:v>
                </c:pt>
                <c:pt idx="789">
                  <c:v>216.56</c:v>
                </c:pt>
                <c:pt idx="790">
                  <c:v>219.44</c:v>
                </c:pt>
                <c:pt idx="791">
                  <c:v>198.41</c:v>
                </c:pt>
                <c:pt idx="792">
                  <c:v>215.82</c:v>
                </c:pt>
                <c:pt idx="793">
                  <c:v>210.85</c:v>
                </c:pt>
                <c:pt idx="794">
                  <c:v>221.03</c:v>
                </c:pt>
                <c:pt idx="795">
                  <c:v>216.34</c:v>
                </c:pt>
                <c:pt idx="796">
                  <c:v>219.42</c:v>
                </c:pt>
                <c:pt idx="797">
                  <c:v>211.66</c:v>
                </c:pt>
                <c:pt idx="798">
                  <c:v>222.77</c:v>
                </c:pt>
                <c:pt idx="799">
                  <c:v>230.13</c:v>
                </c:pt>
                <c:pt idx="800">
                  <c:v>232.8</c:v>
                </c:pt>
                <c:pt idx="801">
                  <c:v>237.58</c:v>
                </c:pt>
                <c:pt idx="802">
                  <c:v>242.67</c:v>
                </c:pt>
                <c:pt idx="803">
                  <c:v>243.45</c:v>
                </c:pt>
                <c:pt idx="804">
                  <c:v>235.09</c:v>
                </c:pt>
                <c:pt idx="805">
                  <c:v>208.82</c:v>
                </c:pt>
                <c:pt idx="806">
                  <c:v>219.86</c:v>
                </c:pt>
                <c:pt idx="807">
                  <c:v>228.05</c:v>
                </c:pt>
                <c:pt idx="808">
                  <c:v>227.93</c:v>
                </c:pt>
                <c:pt idx="809">
                  <c:v>213.51</c:v>
                </c:pt>
                <c:pt idx="810">
                  <c:v>218.15</c:v>
                </c:pt>
                <c:pt idx="811">
                  <c:v>221.91</c:v>
                </c:pt>
                <c:pt idx="812">
                  <c:v>222.06</c:v>
                </c:pt>
                <c:pt idx="813">
                  <c:v>217.19</c:v>
                </c:pt>
                <c:pt idx="814">
                  <c:v>227.66</c:v>
                </c:pt>
                <c:pt idx="815">
                  <c:v>216.55</c:v>
                </c:pt>
                <c:pt idx="816">
                  <c:v>223.25</c:v>
                </c:pt>
                <c:pt idx="817">
                  <c:v>222.7</c:v>
                </c:pt>
                <c:pt idx="818">
                  <c:v>222.76</c:v>
                </c:pt>
                <c:pt idx="819">
                  <c:v>226.92</c:v>
                </c:pt>
                <c:pt idx="820">
                  <c:v>218</c:v>
                </c:pt>
                <c:pt idx="821">
                  <c:v>214.46</c:v>
                </c:pt>
                <c:pt idx="822">
                  <c:v>210.78</c:v>
                </c:pt>
                <c:pt idx="823">
                  <c:v>219.52</c:v>
                </c:pt>
                <c:pt idx="824">
                  <c:v>221.68</c:v>
                </c:pt>
                <c:pt idx="825">
                  <c:v>216.9</c:v>
                </c:pt>
                <c:pt idx="826">
                  <c:v>216.72</c:v>
                </c:pt>
                <c:pt idx="827">
                  <c:v>217.17</c:v>
                </c:pt>
                <c:pt idx="828">
                  <c:v>218.66</c:v>
                </c:pt>
                <c:pt idx="829">
                  <c:v>216.61</c:v>
                </c:pt>
                <c:pt idx="830">
                  <c:v>197.32</c:v>
                </c:pt>
                <c:pt idx="831">
                  <c:v>#N/A</c:v>
                </c:pt>
                <c:pt idx="832">
                  <c:v>195.32</c:v>
                </c:pt>
                <c:pt idx="833">
                  <c:v>211.92</c:v>
                </c:pt>
                <c:pt idx="834">
                  <c:v>211.48</c:v>
                </c:pt>
                <c:pt idx="835">
                  <c:v>215.27</c:v>
                </c:pt>
                <c:pt idx="836">
                  <c:v>220.19</c:v>
                </c:pt>
                <c:pt idx="837">
                  <c:v>232.47</c:v>
                </c:pt>
                <c:pt idx="838">
                  <c:v>227.51</c:v>
                </c:pt>
                <c:pt idx="839">
                  <c:v>230.57</c:v>
                </c:pt>
                <c:pt idx="840">
                  <c:v>220.32</c:v>
                </c:pt>
                <c:pt idx="841">
                  <c:v>228.57</c:v>
                </c:pt>
                <c:pt idx="842">
                  <c:v>228.37</c:v>
                </c:pt>
                <c:pt idx="843">
                  <c:v>218.69</c:v>
                </c:pt>
                <c:pt idx="844">
                  <c:v>199.19</c:v>
                </c:pt>
                <c:pt idx="845">
                  <c:v>227.99</c:v>
                </c:pt>
                <c:pt idx="846">
                  <c:v>232.46</c:v>
                </c:pt>
                <c:pt idx="847">
                  <c:v>226.03</c:v>
                </c:pt>
                <c:pt idx="848">
                  <c:v>228.22</c:v>
                </c:pt>
                <c:pt idx="849">
                  <c:v>232.16</c:v>
                </c:pt>
                <c:pt idx="850">
                  <c:v>229.64</c:v>
                </c:pt>
                <c:pt idx="851">
                  <c:v>214</c:v>
                </c:pt>
                <c:pt idx="852">
                  <c:v>220.42</c:v>
                </c:pt>
                <c:pt idx="853">
                  <c:v>202.15</c:v>
                </c:pt>
                <c:pt idx="854">
                  <c:v>220.23</c:v>
                </c:pt>
                <c:pt idx="855">
                  <c:v>230.22</c:v>
                </c:pt>
                <c:pt idx="856">
                  <c:v>220.08</c:v>
                </c:pt>
                <c:pt idx="857">
                  <c:v>224.83</c:v>
                </c:pt>
                <c:pt idx="858">
                  <c:v>216.62</c:v>
                </c:pt>
                <c:pt idx="859">
                  <c:v>203.37</c:v>
                </c:pt>
                <c:pt idx="860">
                  <c:v>208.15</c:v>
                </c:pt>
                <c:pt idx="861">
                  <c:v>199.83</c:v>
                </c:pt>
                <c:pt idx="862">
                  <c:v>207.53</c:v>
                </c:pt>
                <c:pt idx="863">
                  <c:v>221.51</c:v>
                </c:pt>
                <c:pt idx="864">
                  <c:v>209.72</c:v>
                </c:pt>
                <c:pt idx="865">
                  <c:v>233.54</c:v>
                </c:pt>
                <c:pt idx="866">
                  <c:v>238.14</c:v>
                </c:pt>
                <c:pt idx="867">
                  <c:v>233.62</c:v>
                </c:pt>
                <c:pt idx="868">
                  <c:v>227.3</c:v>
                </c:pt>
                <c:pt idx="869">
                  <c:v>226.86</c:v>
                </c:pt>
                <c:pt idx="870">
                  <c:v>219.27</c:v>
                </c:pt>
                <c:pt idx="871">
                  <c:v>221.24</c:v>
                </c:pt>
                <c:pt idx="872">
                  <c:v>230.94</c:v>
                </c:pt>
                <c:pt idx="873">
                  <c:v>211.36</c:v>
                </c:pt>
                <c:pt idx="874">
                  <c:v>224.77</c:v>
                </c:pt>
                <c:pt idx="875">
                  <c:v>217.18</c:v>
                </c:pt>
                <c:pt idx="876">
                  <c:v>211.95</c:v>
                </c:pt>
                <c:pt idx="877">
                  <c:v>210.36</c:v>
                </c:pt>
                <c:pt idx="878">
                  <c:v>206.15</c:v>
                </c:pt>
                <c:pt idx="879">
                  <c:v>208.51</c:v>
                </c:pt>
                <c:pt idx="880">
                  <c:v>217.13</c:v>
                </c:pt>
                <c:pt idx="881">
                  <c:v>209.63</c:v>
                </c:pt>
                <c:pt idx="882">
                  <c:v>200.9</c:v>
                </c:pt>
                <c:pt idx="883">
                  <c:v>193.21</c:v>
                </c:pt>
                <c:pt idx="884">
                  <c:v>224.12</c:v>
                </c:pt>
                <c:pt idx="885">
                  <c:v>224.71</c:v>
                </c:pt>
                <c:pt idx="886">
                  <c:v>227.78</c:v>
                </c:pt>
                <c:pt idx="887">
                  <c:v>230.2</c:v>
                </c:pt>
                <c:pt idx="888">
                  <c:v>211.96</c:v>
                </c:pt>
                <c:pt idx="889">
                  <c:v>224.41</c:v>
                </c:pt>
                <c:pt idx="890">
                  <c:v>227.08</c:v>
                </c:pt>
                <c:pt idx="891">
                  <c:v>219.72</c:v>
                </c:pt>
                <c:pt idx="892">
                  <c:v>218.73</c:v>
                </c:pt>
                <c:pt idx="893">
                  <c:v>222.23</c:v>
                </c:pt>
                <c:pt idx="894">
                  <c:v>221.21</c:v>
                </c:pt>
                <c:pt idx="895">
                  <c:v>230.5</c:v>
                </c:pt>
                <c:pt idx="896">
                  <c:v>204.6</c:v>
                </c:pt>
                <c:pt idx="897">
                  <c:v>224.42</c:v>
                </c:pt>
                <c:pt idx="898">
                  <c:v>223.79</c:v>
                </c:pt>
                <c:pt idx="899">
                  <c:v>225.51</c:v>
                </c:pt>
                <c:pt idx="900">
                  <c:v>231.85</c:v>
                </c:pt>
                <c:pt idx="901">
                  <c:v>246.87</c:v>
                </c:pt>
                <c:pt idx="902">
                  <c:v>240.63</c:v>
                </c:pt>
                <c:pt idx="903">
                  <c:v>240.98</c:v>
                </c:pt>
                <c:pt idx="904">
                  <c:v>225.4</c:v>
                </c:pt>
                <c:pt idx="905">
                  <c:v>243.07</c:v>
                </c:pt>
                <c:pt idx="906">
                  <c:v>250.02</c:v>
                </c:pt>
                <c:pt idx="907">
                  <c:v>227.48</c:v>
                </c:pt>
                <c:pt idx="908">
                  <c:v>225.09</c:v>
                </c:pt>
                <c:pt idx="909">
                  <c:v>237.61</c:v>
                </c:pt>
                <c:pt idx="910">
                  <c:v>232.41</c:v>
                </c:pt>
                <c:pt idx="911">
                  <c:v>247.54</c:v>
                </c:pt>
                <c:pt idx="912">
                  <c:v>249.3</c:v>
                </c:pt>
                <c:pt idx="913">
                  <c:v>242.04</c:v>
                </c:pt>
                <c:pt idx="914">
                  <c:v>248.87</c:v>
                </c:pt>
                <c:pt idx="915">
                  <c:v>243.5</c:v>
                </c:pt>
                <c:pt idx="916">
                  <c:v>252.32</c:v>
                </c:pt>
                <c:pt idx="917">
                  <c:v>245.99</c:v>
                </c:pt>
                <c:pt idx="918">
                  <c:v>235.84</c:v>
                </c:pt>
                <c:pt idx="919">
                  <c:v>253.37</c:v>
                </c:pt>
                <c:pt idx="920">
                  <c:v>270.95999999999998</c:v>
                </c:pt>
                <c:pt idx="921">
                  <c:v>266.02</c:v>
                </c:pt>
                <c:pt idx="922">
                  <c:v>266.37</c:v>
                </c:pt>
                <c:pt idx="923">
                  <c:v>258.14</c:v>
                </c:pt>
                <c:pt idx="924">
                  <c:v>261.5</c:v>
                </c:pt>
                <c:pt idx="925">
                  <c:v>257.98</c:v>
                </c:pt>
                <c:pt idx="926">
                  <c:v>279.05</c:v>
                </c:pt>
                <c:pt idx="927">
                  <c:v>262.95999999999998</c:v>
                </c:pt>
                <c:pt idx="928">
                  <c:v>268.75</c:v>
                </c:pt>
                <c:pt idx="929">
                  <c:v>261.81</c:v>
                </c:pt>
                <c:pt idx="930">
                  <c:v>260.57</c:v>
                </c:pt>
                <c:pt idx="931">
                  <c:v>261.47000000000003</c:v>
                </c:pt>
                <c:pt idx="932">
                  <c:v>267.66000000000003</c:v>
                </c:pt>
                <c:pt idx="933">
                  <c:v>250.56</c:v>
                </c:pt>
                <c:pt idx="934">
                  <c:v>271.48</c:v>
                </c:pt>
                <c:pt idx="935">
                  <c:v>306.32</c:v>
                </c:pt>
                <c:pt idx="936">
                  <c:v>259.38</c:v>
                </c:pt>
                <c:pt idx="937">
                  <c:v>257.92</c:v>
                </c:pt>
                <c:pt idx="938">
                  <c:v>275.99</c:v>
                </c:pt>
                <c:pt idx="939">
                  <c:v>264.89999999999998</c:v>
                </c:pt>
                <c:pt idx="940">
                  <c:v>282.85000000000002</c:v>
                </c:pt>
                <c:pt idx="941">
                  <c:v>293.38</c:v>
                </c:pt>
                <c:pt idx="942">
                  <c:v>305.10000000000002</c:v>
                </c:pt>
                <c:pt idx="943">
                  <c:v>319.29000000000002</c:v>
                </c:pt>
                <c:pt idx="944">
                  <c:v>302.63</c:v>
                </c:pt>
                <c:pt idx="945">
                  <c:v>322.99</c:v>
                </c:pt>
                <c:pt idx="946">
                  <c:v>332.81</c:v>
                </c:pt>
                <c:pt idx="947">
                  <c:v>301.42</c:v>
                </c:pt>
                <c:pt idx="948">
                  <c:v>282.48</c:v>
                </c:pt>
                <c:pt idx="949">
                  <c:v>293.86</c:v>
                </c:pt>
                <c:pt idx="950">
                  <c:v>288.66000000000003</c:v>
                </c:pt>
                <c:pt idx="951">
                  <c:v>294.89</c:v>
                </c:pt>
                <c:pt idx="952">
                  <c:v>293.58999999999997</c:v>
                </c:pt>
                <c:pt idx="953">
                  <c:v>321.14</c:v>
                </c:pt>
                <c:pt idx="954">
                  <c:v>322.14</c:v>
                </c:pt>
                <c:pt idx="955">
                  <c:v>334.44</c:v>
                </c:pt>
                <c:pt idx="956">
                  <c:v>333.09</c:v>
                </c:pt>
                <c:pt idx="957">
                  <c:v>346.5</c:v>
                </c:pt>
                <c:pt idx="958">
                  <c:v>334.95</c:v>
                </c:pt>
                <c:pt idx="959">
                  <c:v>315.39999999999998</c:v>
                </c:pt>
                <c:pt idx="960">
                  <c:v>312.52</c:v>
                </c:pt>
                <c:pt idx="961">
                  <c:v>308.52</c:v>
                </c:pt>
                <c:pt idx="962">
                  <c:v>328.95</c:v>
                </c:pt>
                <c:pt idx="963">
                  <c:v>318.85000000000002</c:v>
                </c:pt>
                <c:pt idx="964">
                  <c:v>317.47000000000003</c:v>
                </c:pt>
                <c:pt idx="965">
                  <c:v>316.32</c:v>
                </c:pt>
                <c:pt idx="966">
                  <c:v>322.77</c:v>
                </c:pt>
                <c:pt idx="967">
                  <c:v>357.41</c:v>
                </c:pt>
                <c:pt idx="968">
                  <c:v>393.61</c:v>
                </c:pt>
                <c:pt idx="969">
                  <c:v>360.45</c:v>
                </c:pt>
                <c:pt idx="970">
                  <c:v>387.76</c:v>
                </c:pt>
                <c:pt idx="971">
                  <c:v>373.18</c:v>
                </c:pt>
                <c:pt idx="972">
                  <c:v>383.49</c:v>
                </c:pt>
                <c:pt idx="973">
                  <c:v>396.01</c:v>
                </c:pt>
                <c:pt idx="974">
                  <c:v>371.49</c:v>
                </c:pt>
                <c:pt idx="975">
                  <c:v>370.4</c:v>
                </c:pt>
                <c:pt idx="976">
                  <c:v>360.35</c:v>
                </c:pt>
                <c:pt idx="977">
                  <c:v>360.93</c:v>
                </c:pt>
                <c:pt idx="978">
                  <c:v>375.21</c:v>
                </c:pt>
                <c:pt idx="979">
                  <c:v>362.99</c:v>
                </c:pt>
                <c:pt idx="980">
                  <c:v>370.75</c:v>
                </c:pt>
                <c:pt idx="981">
                  <c:v>327.01</c:v>
                </c:pt>
                <c:pt idx="982">
                  <c:v>331.94</c:v>
                </c:pt>
                <c:pt idx="983">
                  <c:v>341.22</c:v>
                </c:pt>
                <c:pt idx="984">
                  <c:v>353.97</c:v>
                </c:pt>
                <c:pt idx="985">
                  <c:v>346.07</c:v>
                </c:pt>
                <c:pt idx="986">
                  <c:v>342.15</c:v>
                </c:pt>
                <c:pt idx="987">
                  <c:v>307.52</c:v>
                </c:pt>
                <c:pt idx="988">
                  <c:v>311.94</c:v>
                </c:pt>
                <c:pt idx="989">
                  <c:v>315.77999999999997</c:v>
                </c:pt>
                <c:pt idx="990">
                  <c:v>343.61</c:v>
                </c:pt>
                <c:pt idx="991">
                  <c:v>346.16</c:v>
                </c:pt>
                <c:pt idx="992">
                  <c:v>366.35</c:v>
                </c:pt>
                <c:pt idx="993">
                  <c:v>393.15</c:v>
                </c:pt>
                <c:pt idx="994">
                  <c:v>397.84</c:v>
                </c:pt>
                <c:pt idx="995">
                  <c:v>387.07</c:v>
                </c:pt>
                <c:pt idx="996">
                  <c:v>398.81</c:v>
                </c:pt>
                <c:pt idx="997">
                  <c:v>358.7</c:v>
                </c:pt>
                <c:pt idx="998">
                  <c:v>419.84</c:v>
                </c:pt>
                <c:pt idx="999">
                  <c:v>375.58</c:v>
                </c:pt>
                <c:pt idx="1000">
                  <c:v>380.98</c:v>
                </c:pt>
                <c:pt idx="1001">
                  <c:v>394.94</c:v>
                </c:pt>
                <c:pt idx="1002">
                  <c:v>399.64</c:v>
                </c:pt>
                <c:pt idx="1003">
                  <c:v>400.76</c:v>
                </c:pt>
                <c:pt idx="1004">
                  <c:v>421.18</c:v>
                </c:pt>
                <c:pt idx="1005">
                  <c:v>412.34</c:v>
                </c:pt>
                <c:pt idx="1006">
                  <c:v>415.56</c:v>
                </c:pt>
                <c:pt idx="1007">
                  <c:v>427.41</c:v>
                </c:pt>
                <c:pt idx="1008">
                  <c:v>441.41</c:v>
                </c:pt>
                <c:pt idx="1009">
                  <c:v>425.11</c:v>
                </c:pt>
                <c:pt idx="1010">
                  <c:v>405.59</c:v>
                </c:pt>
                <c:pt idx="1011">
                  <c:v>406.03</c:v>
                </c:pt>
                <c:pt idx="1012">
                  <c:v>400.52</c:v>
                </c:pt>
                <c:pt idx="1013">
                  <c:v>399.6</c:v>
                </c:pt>
                <c:pt idx="1014">
                  <c:v>427.27</c:v>
                </c:pt>
                <c:pt idx="1015">
                  <c:v>421.71</c:v>
                </c:pt>
                <c:pt idx="1016">
                  <c:v>438.75</c:v>
                </c:pt>
                <c:pt idx="1017">
                  <c:v>417.36</c:v>
                </c:pt>
                <c:pt idx="1018">
                  <c:v>434.92</c:v>
                </c:pt>
                <c:pt idx="1019">
                  <c:v>459.64</c:v>
                </c:pt>
                <c:pt idx="1020">
                  <c:v>449.69</c:v>
                </c:pt>
                <c:pt idx="1021">
                  <c:v>436.34</c:v>
                </c:pt>
                <c:pt idx="1022">
                  <c:v>433.97</c:v>
                </c:pt>
                <c:pt idx="1023">
                  <c:v>407.29</c:v>
                </c:pt>
                <c:pt idx="1024">
                  <c:v>420.19</c:v>
                </c:pt>
                <c:pt idx="1025">
                  <c:v>414.77</c:v>
                </c:pt>
                <c:pt idx="1026">
                  <c:v>408.57</c:v>
                </c:pt>
                <c:pt idx="1027">
                  <c:v>412.9</c:v>
                </c:pt>
                <c:pt idx="1028">
                  <c:v>404.74</c:v>
                </c:pt>
                <c:pt idx="1029">
                  <c:v>414.42</c:v>
                </c:pt>
                <c:pt idx="1030">
                  <c:v>414.44</c:v>
                </c:pt>
                <c:pt idx="1031">
                  <c:v>434.17</c:v>
                </c:pt>
                <c:pt idx="1032">
                  <c:v>427.23</c:v>
                </c:pt>
                <c:pt idx="1033">
                  <c:v>434.97</c:v>
                </c:pt>
                <c:pt idx="1034">
                  <c:v>438.23</c:v>
                </c:pt>
                <c:pt idx="1035">
                  <c:v>452.59</c:v>
                </c:pt>
                <c:pt idx="1036">
                  <c:v>458.44</c:v>
                </c:pt>
                <c:pt idx="1037">
                  <c:v>457.81</c:v>
                </c:pt>
                <c:pt idx="1038">
                  <c:v>458.09</c:v>
                </c:pt>
                <c:pt idx="1039">
                  <c:v>#N/A</c:v>
                </c:pt>
                <c:pt idx="1040">
                  <c:v>435.99</c:v>
                </c:pt>
                <c:pt idx="1041">
                  <c:v>443.85</c:v>
                </c:pt>
                <c:pt idx="1042">
                  <c:v>469.79</c:v>
                </c:pt>
                <c:pt idx="1043">
                  <c:v>453.08</c:v>
                </c:pt>
                <c:pt idx="1044">
                  <c:v>472.87</c:v>
                </c:pt>
                <c:pt idx="1045">
                  <c:v>462.92</c:v>
                </c:pt>
                <c:pt idx="1046">
                  <c:v>470.01</c:v>
                </c:pt>
                <c:pt idx="1047">
                  <c:v>432.02</c:v>
                </c:pt>
                <c:pt idx="1048">
                  <c:v>439.56</c:v>
                </c:pt>
                <c:pt idx="1049">
                  <c:v>420.35</c:v>
                </c:pt>
                <c:pt idx="1050">
                  <c:v>493.3</c:v>
                </c:pt>
                <c:pt idx="1051">
                  <c:v>468.9</c:v>
                </c:pt>
                <c:pt idx="1052">
                  <c:v>448.65</c:v>
                </c:pt>
                <c:pt idx="1053">
                  <c:v>468.67</c:v>
                </c:pt>
                <c:pt idx="1054">
                  <c:v>485.5</c:v>
                </c:pt>
                <c:pt idx="1055">
                  <c:v>524.80999999999995</c:v>
                </c:pt>
                <c:pt idx="1056">
                  <c:v>546.19000000000005</c:v>
                </c:pt>
                <c:pt idx="1057">
                  <c:v>560.70000000000005</c:v>
                </c:pt>
                <c:pt idx="1058">
                  <c:v>552.85</c:v>
                </c:pt>
                <c:pt idx="1059">
                  <c:v>555.38</c:v>
                </c:pt>
                <c:pt idx="1060">
                  <c:v>559.13</c:v>
                </c:pt>
                <c:pt idx="1061">
                  <c:v>575.87</c:v>
                </c:pt>
                <c:pt idx="1062">
                  <c:v>577.41</c:v>
                </c:pt>
                <c:pt idx="1063">
                  <c:v>555.27</c:v>
                </c:pt>
                <c:pt idx="1064">
                  <c:v>549.03</c:v>
                </c:pt>
                <c:pt idx="1065">
                  <c:v>536.19000000000005</c:v>
                </c:pt>
                <c:pt idx="1066">
                  <c:v>553.62</c:v>
                </c:pt>
                <c:pt idx="1067">
                  <c:v>593.77</c:v>
                </c:pt>
                <c:pt idx="1068">
                  <c:v>564.32000000000005</c:v>
                </c:pt>
                <c:pt idx="1069">
                  <c:v>590.97</c:v>
                </c:pt>
                <c:pt idx="1070">
                  <c:v>587.12</c:v>
                </c:pt>
                <c:pt idx="1071">
                  <c:v>586.92999999999995</c:v>
                </c:pt>
                <c:pt idx="1072">
                  <c:v>613.13</c:v>
                </c:pt>
                <c:pt idx="1073">
                  <c:v>606.21</c:v>
                </c:pt>
                <c:pt idx="1074">
                  <c:v>586.85</c:v>
                </c:pt>
                <c:pt idx="1075">
                  <c:v>630.29999999999995</c:v>
                </c:pt>
                <c:pt idx="1076">
                  <c:v>628.20000000000005</c:v>
                </c:pt>
                <c:pt idx="1077">
                  <c:v>635</c:v>
                </c:pt>
                <c:pt idx="1078">
                  <c:v>627.66</c:v>
                </c:pt>
                <c:pt idx="1079">
                  <c:v>641.46</c:v>
                </c:pt>
                <c:pt idx="1080">
                  <c:v>627.04999999999995</c:v>
                </c:pt>
                <c:pt idx="1081">
                  <c:v>649.13</c:v>
                </c:pt>
                <c:pt idx="1082">
                  <c:v>637.91</c:v>
                </c:pt>
                <c:pt idx="1083">
                  <c:v>648.44000000000005</c:v>
                </c:pt>
                <c:pt idx="1084">
                  <c:v>636.51</c:v>
                </c:pt>
                <c:pt idx="1085">
                  <c:v>597.15</c:v>
                </c:pt>
                <c:pt idx="1086">
                  <c:v>540.82000000000005</c:v>
                </c:pt>
                <c:pt idx="1087">
                  <c:v>532.74</c:v>
                </c:pt>
                <c:pt idx="1088">
                  <c:v>562.16999999999996</c:v>
                </c:pt>
                <c:pt idx="1089">
                  <c:v>597.91</c:v>
                </c:pt>
                <c:pt idx="1090">
                  <c:v>604.64</c:v>
                </c:pt>
                <c:pt idx="1091">
                  <c:v>#N/A</c:v>
                </c:pt>
              </c:numCache>
            </c:numRef>
          </c:val>
          <c:smooth val="0"/>
          <c:extLst>
            <c:ext xmlns:c16="http://schemas.microsoft.com/office/drawing/2014/chart" uri="{C3380CC4-5D6E-409C-BE32-E72D297353CC}">
              <c16:uniqueId val="{00000000-3037-4FA7-AEDB-A3F8357E33BA}"/>
            </c:ext>
          </c:extLst>
        </c:ser>
        <c:dLbls>
          <c:showLegendKey val="0"/>
          <c:showVal val="0"/>
          <c:showCatName val="0"/>
          <c:showSerName val="0"/>
          <c:showPercent val="0"/>
          <c:showBubbleSize val="0"/>
        </c:dLbls>
        <c:smooth val="0"/>
        <c:axId val="893323312"/>
        <c:axId val="893323640"/>
      </c:lineChart>
      <c:catAx>
        <c:axId val="8933233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3323640"/>
        <c:crosses val="autoZero"/>
        <c:auto val="1"/>
        <c:lblAlgn val="ctr"/>
        <c:lblOffset val="100"/>
        <c:tickLblSkip val="140"/>
        <c:noMultiLvlLbl val="0"/>
      </c:catAx>
      <c:valAx>
        <c:axId val="893323640"/>
        <c:scaling>
          <c:orientation val="minMax"/>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CA" sz="1200"/>
                  <a:t>$/cwt</a:t>
                </a:r>
              </a:p>
            </c:rich>
          </c:tx>
          <c:layout>
            <c:manualLayout>
              <c:xMode val="edge"/>
              <c:yMode val="edge"/>
              <c:x val="1.9840676788957262E-2"/>
              <c:y val="0.4516896427099276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quot;$&quot;#,##0.00" sourceLinked="0"/>
        <c:majorTickMark val="none"/>
        <c:minorTickMark val="none"/>
        <c:tickLblPos val="nextTo"/>
        <c:spPr>
          <a:solidFill>
            <a:schemeClr val="bg1"/>
          </a:solidFill>
          <a:ln>
            <a:solidFill>
              <a:schemeClr val="bg1">
                <a:lumMod val="50000"/>
              </a:schemeClr>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3323312"/>
        <c:crosses val="autoZero"/>
        <c:crossBetween val="between"/>
        <c:majorUnit val="50"/>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400" b="1"/>
              <a:t>900-999 lbs Feeder Steer Price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8062022637594446"/>
          <c:y val="7.9461599366587504E-2"/>
          <c:w val="0.76794370482114993"/>
          <c:h val="0.78513101575896749"/>
        </c:manualLayout>
      </c:layout>
      <c:lineChart>
        <c:grouping val="standard"/>
        <c:varyColors val="0"/>
        <c:ser>
          <c:idx val="0"/>
          <c:order val="0"/>
          <c:spPr>
            <a:ln w="19050" cap="rnd">
              <a:solidFill>
                <a:schemeClr val="accent1"/>
              </a:solidFill>
              <a:round/>
            </a:ln>
            <a:effectLst/>
          </c:spPr>
          <c:marker>
            <c:symbol val="none"/>
          </c:marker>
          <c:cat>
            <c:numRef>
              <c:f>[5]CttlePrices_Basis!$A$5:$A$1096</c:f>
              <c:numCache>
                <c:formatCode>General</c:formatCode>
                <c:ptCount val="1092"/>
                <c:pt idx="0">
                  <c:v>2005</c:v>
                </c:pt>
                <c:pt idx="1">
                  <c:v>2005</c:v>
                </c:pt>
                <c:pt idx="2">
                  <c:v>2005</c:v>
                </c:pt>
                <c:pt idx="3">
                  <c:v>2005</c:v>
                </c:pt>
                <c:pt idx="4">
                  <c:v>2005</c:v>
                </c:pt>
                <c:pt idx="5">
                  <c:v>2005</c:v>
                </c:pt>
                <c:pt idx="6">
                  <c:v>2005</c:v>
                </c:pt>
                <c:pt idx="7">
                  <c:v>2005</c:v>
                </c:pt>
                <c:pt idx="8">
                  <c:v>2005</c:v>
                </c:pt>
                <c:pt idx="9">
                  <c:v>2005</c:v>
                </c:pt>
                <c:pt idx="10">
                  <c:v>2005</c:v>
                </c:pt>
                <c:pt idx="11">
                  <c:v>2005</c:v>
                </c:pt>
                <c:pt idx="12">
                  <c:v>2005</c:v>
                </c:pt>
                <c:pt idx="13">
                  <c:v>2005</c:v>
                </c:pt>
                <c:pt idx="14">
                  <c:v>2005</c:v>
                </c:pt>
                <c:pt idx="15">
                  <c:v>2005</c:v>
                </c:pt>
                <c:pt idx="16">
                  <c:v>2005</c:v>
                </c:pt>
                <c:pt idx="17">
                  <c:v>2005</c:v>
                </c:pt>
                <c:pt idx="18">
                  <c:v>2005</c:v>
                </c:pt>
                <c:pt idx="19">
                  <c:v>2005</c:v>
                </c:pt>
                <c:pt idx="20">
                  <c:v>2005</c:v>
                </c:pt>
                <c:pt idx="21">
                  <c:v>2005</c:v>
                </c:pt>
                <c:pt idx="22">
                  <c:v>2005</c:v>
                </c:pt>
                <c:pt idx="23">
                  <c:v>2005</c:v>
                </c:pt>
                <c:pt idx="24">
                  <c:v>2005</c:v>
                </c:pt>
                <c:pt idx="25">
                  <c:v>2005</c:v>
                </c:pt>
                <c:pt idx="26">
                  <c:v>2005</c:v>
                </c:pt>
                <c:pt idx="27">
                  <c:v>2005</c:v>
                </c:pt>
                <c:pt idx="28">
                  <c:v>2005</c:v>
                </c:pt>
                <c:pt idx="29">
                  <c:v>2005</c:v>
                </c:pt>
                <c:pt idx="30">
                  <c:v>2005</c:v>
                </c:pt>
                <c:pt idx="31">
                  <c:v>2005</c:v>
                </c:pt>
                <c:pt idx="32">
                  <c:v>2005</c:v>
                </c:pt>
                <c:pt idx="33">
                  <c:v>2005</c:v>
                </c:pt>
                <c:pt idx="34">
                  <c:v>2005</c:v>
                </c:pt>
                <c:pt idx="35">
                  <c:v>2005</c:v>
                </c:pt>
                <c:pt idx="36">
                  <c:v>2005</c:v>
                </c:pt>
                <c:pt idx="37">
                  <c:v>2005</c:v>
                </c:pt>
                <c:pt idx="38">
                  <c:v>2005</c:v>
                </c:pt>
                <c:pt idx="39">
                  <c:v>2005</c:v>
                </c:pt>
                <c:pt idx="40">
                  <c:v>2005</c:v>
                </c:pt>
                <c:pt idx="41">
                  <c:v>2005</c:v>
                </c:pt>
                <c:pt idx="42">
                  <c:v>2005</c:v>
                </c:pt>
                <c:pt idx="43">
                  <c:v>2005</c:v>
                </c:pt>
                <c:pt idx="44">
                  <c:v>2005</c:v>
                </c:pt>
                <c:pt idx="45">
                  <c:v>2005</c:v>
                </c:pt>
                <c:pt idx="46">
                  <c:v>2005</c:v>
                </c:pt>
                <c:pt idx="47">
                  <c:v>2005</c:v>
                </c:pt>
                <c:pt idx="48">
                  <c:v>2005</c:v>
                </c:pt>
                <c:pt idx="49">
                  <c:v>2005</c:v>
                </c:pt>
                <c:pt idx="50">
                  <c:v>2005</c:v>
                </c:pt>
                <c:pt idx="51">
                  <c:v>2005</c:v>
                </c:pt>
                <c:pt idx="52">
                  <c:v>2006</c:v>
                </c:pt>
                <c:pt idx="53">
                  <c:v>2006</c:v>
                </c:pt>
                <c:pt idx="54">
                  <c:v>2006</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2006</c:v>
                </c:pt>
                <c:pt idx="68">
                  <c:v>2006</c:v>
                </c:pt>
                <c:pt idx="69">
                  <c:v>2006</c:v>
                </c:pt>
                <c:pt idx="70">
                  <c:v>2006</c:v>
                </c:pt>
                <c:pt idx="71">
                  <c:v>2006</c:v>
                </c:pt>
                <c:pt idx="72">
                  <c:v>2006</c:v>
                </c:pt>
                <c:pt idx="73">
                  <c:v>2006</c:v>
                </c:pt>
                <c:pt idx="74">
                  <c:v>2006</c:v>
                </c:pt>
                <c:pt idx="75">
                  <c:v>2006</c:v>
                </c:pt>
                <c:pt idx="76">
                  <c:v>2006</c:v>
                </c:pt>
                <c:pt idx="77">
                  <c:v>2006</c:v>
                </c:pt>
                <c:pt idx="78">
                  <c:v>2006</c:v>
                </c:pt>
                <c:pt idx="79">
                  <c:v>2006</c:v>
                </c:pt>
                <c:pt idx="80">
                  <c:v>2006</c:v>
                </c:pt>
                <c:pt idx="81">
                  <c:v>2006</c:v>
                </c:pt>
                <c:pt idx="82">
                  <c:v>2006</c:v>
                </c:pt>
                <c:pt idx="83">
                  <c:v>2006</c:v>
                </c:pt>
                <c:pt idx="84">
                  <c:v>2006</c:v>
                </c:pt>
                <c:pt idx="85">
                  <c:v>2006</c:v>
                </c:pt>
                <c:pt idx="86">
                  <c:v>2006</c:v>
                </c:pt>
                <c:pt idx="87">
                  <c:v>2006</c:v>
                </c:pt>
                <c:pt idx="88">
                  <c:v>2006</c:v>
                </c:pt>
                <c:pt idx="89">
                  <c:v>2006</c:v>
                </c:pt>
                <c:pt idx="90">
                  <c:v>2006</c:v>
                </c:pt>
                <c:pt idx="91">
                  <c:v>2006</c:v>
                </c:pt>
                <c:pt idx="92">
                  <c:v>2006</c:v>
                </c:pt>
                <c:pt idx="93">
                  <c:v>2006</c:v>
                </c:pt>
                <c:pt idx="94">
                  <c:v>2006</c:v>
                </c:pt>
                <c:pt idx="95">
                  <c:v>2006</c:v>
                </c:pt>
                <c:pt idx="96">
                  <c:v>2006</c:v>
                </c:pt>
                <c:pt idx="97">
                  <c:v>2006</c:v>
                </c:pt>
                <c:pt idx="98">
                  <c:v>2006</c:v>
                </c:pt>
                <c:pt idx="99">
                  <c:v>2006</c:v>
                </c:pt>
                <c:pt idx="100">
                  <c:v>2006</c:v>
                </c:pt>
                <c:pt idx="101">
                  <c:v>2006</c:v>
                </c:pt>
                <c:pt idx="102">
                  <c:v>2006</c:v>
                </c:pt>
                <c:pt idx="103">
                  <c:v>2006</c:v>
                </c:pt>
                <c:pt idx="104">
                  <c:v>2007</c:v>
                </c:pt>
                <c:pt idx="105">
                  <c:v>2007</c:v>
                </c:pt>
                <c:pt idx="106">
                  <c:v>2007</c:v>
                </c:pt>
                <c:pt idx="107">
                  <c:v>2007</c:v>
                </c:pt>
                <c:pt idx="108">
                  <c:v>2007</c:v>
                </c:pt>
                <c:pt idx="109">
                  <c:v>2007</c:v>
                </c:pt>
                <c:pt idx="110">
                  <c:v>2007</c:v>
                </c:pt>
                <c:pt idx="111">
                  <c:v>2007</c:v>
                </c:pt>
                <c:pt idx="112">
                  <c:v>2007</c:v>
                </c:pt>
                <c:pt idx="113">
                  <c:v>2007</c:v>
                </c:pt>
                <c:pt idx="114">
                  <c:v>2007</c:v>
                </c:pt>
                <c:pt idx="115">
                  <c:v>2007</c:v>
                </c:pt>
                <c:pt idx="116">
                  <c:v>2007</c:v>
                </c:pt>
                <c:pt idx="117">
                  <c:v>2007</c:v>
                </c:pt>
                <c:pt idx="118">
                  <c:v>2007</c:v>
                </c:pt>
                <c:pt idx="119">
                  <c:v>2007</c:v>
                </c:pt>
                <c:pt idx="120">
                  <c:v>2007</c:v>
                </c:pt>
                <c:pt idx="121">
                  <c:v>2007</c:v>
                </c:pt>
                <c:pt idx="122">
                  <c:v>2007</c:v>
                </c:pt>
                <c:pt idx="123">
                  <c:v>2007</c:v>
                </c:pt>
                <c:pt idx="124">
                  <c:v>2007</c:v>
                </c:pt>
                <c:pt idx="125">
                  <c:v>2007</c:v>
                </c:pt>
                <c:pt idx="126">
                  <c:v>2007</c:v>
                </c:pt>
                <c:pt idx="127">
                  <c:v>2007</c:v>
                </c:pt>
                <c:pt idx="128">
                  <c:v>2007</c:v>
                </c:pt>
                <c:pt idx="129">
                  <c:v>2007</c:v>
                </c:pt>
                <c:pt idx="130">
                  <c:v>2007</c:v>
                </c:pt>
                <c:pt idx="131">
                  <c:v>2007</c:v>
                </c:pt>
                <c:pt idx="132">
                  <c:v>2007</c:v>
                </c:pt>
                <c:pt idx="133">
                  <c:v>2007</c:v>
                </c:pt>
                <c:pt idx="134">
                  <c:v>2007</c:v>
                </c:pt>
                <c:pt idx="135">
                  <c:v>2007</c:v>
                </c:pt>
                <c:pt idx="136">
                  <c:v>2007</c:v>
                </c:pt>
                <c:pt idx="137">
                  <c:v>2007</c:v>
                </c:pt>
                <c:pt idx="138">
                  <c:v>2007</c:v>
                </c:pt>
                <c:pt idx="139">
                  <c:v>2007</c:v>
                </c:pt>
                <c:pt idx="140">
                  <c:v>2007</c:v>
                </c:pt>
                <c:pt idx="141">
                  <c:v>2007</c:v>
                </c:pt>
                <c:pt idx="142">
                  <c:v>2007</c:v>
                </c:pt>
                <c:pt idx="143">
                  <c:v>2007</c:v>
                </c:pt>
                <c:pt idx="144">
                  <c:v>2007</c:v>
                </c:pt>
                <c:pt idx="145">
                  <c:v>2007</c:v>
                </c:pt>
                <c:pt idx="146">
                  <c:v>2007</c:v>
                </c:pt>
                <c:pt idx="147">
                  <c:v>2007</c:v>
                </c:pt>
                <c:pt idx="148">
                  <c:v>2007</c:v>
                </c:pt>
                <c:pt idx="149">
                  <c:v>2007</c:v>
                </c:pt>
                <c:pt idx="150">
                  <c:v>2007</c:v>
                </c:pt>
                <c:pt idx="151">
                  <c:v>2007</c:v>
                </c:pt>
                <c:pt idx="152">
                  <c:v>2007</c:v>
                </c:pt>
                <c:pt idx="153">
                  <c:v>2007</c:v>
                </c:pt>
                <c:pt idx="154">
                  <c:v>2007</c:v>
                </c:pt>
                <c:pt idx="155">
                  <c:v>2007</c:v>
                </c:pt>
                <c:pt idx="156">
                  <c:v>2008</c:v>
                </c:pt>
                <c:pt idx="157">
                  <c:v>2008</c:v>
                </c:pt>
                <c:pt idx="158">
                  <c:v>2008</c:v>
                </c:pt>
                <c:pt idx="159">
                  <c:v>2008</c:v>
                </c:pt>
                <c:pt idx="160">
                  <c:v>2008</c:v>
                </c:pt>
                <c:pt idx="161">
                  <c:v>2008</c:v>
                </c:pt>
                <c:pt idx="162">
                  <c:v>2008</c:v>
                </c:pt>
                <c:pt idx="163">
                  <c:v>2008</c:v>
                </c:pt>
                <c:pt idx="164">
                  <c:v>2008</c:v>
                </c:pt>
                <c:pt idx="165">
                  <c:v>2008</c:v>
                </c:pt>
                <c:pt idx="166">
                  <c:v>2008</c:v>
                </c:pt>
                <c:pt idx="167">
                  <c:v>2008</c:v>
                </c:pt>
                <c:pt idx="168">
                  <c:v>2008</c:v>
                </c:pt>
                <c:pt idx="169">
                  <c:v>2008</c:v>
                </c:pt>
                <c:pt idx="170">
                  <c:v>2008</c:v>
                </c:pt>
                <c:pt idx="171">
                  <c:v>2008</c:v>
                </c:pt>
                <c:pt idx="172">
                  <c:v>2008</c:v>
                </c:pt>
                <c:pt idx="173">
                  <c:v>2008</c:v>
                </c:pt>
                <c:pt idx="174">
                  <c:v>2008</c:v>
                </c:pt>
                <c:pt idx="175">
                  <c:v>2008</c:v>
                </c:pt>
                <c:pt idx="176">
                  <c:v>2008</c:v>
                </c:pt>
                <c:pt idx="177">
                  <c:v>2008</c:v>
                </c:pt>
                <c:pt idx="178">
                  <c:v>2008</c:v>
                </c:pt>
                <c:pt idx="179">
                  <c:v>2008</c:v>
                </c:pt>
                <c:pt idx="180">
                  <c:v>2008</c:v>
                </c:pt>
                <c:pt idx="181">
                  <c:v>2008</c:v>
                </c:pt>
                <c:pt idx="182">
                  <c:v>2008</c:v>
                </c:pt>
                <c:pt idx="183">
                  <c:v>2008</c:v>
                </c:pt>
                <c:pt idx="184">
                  <c:v>2008</c:v>
                </c:pt>
                <c:pt idx="185">
                  <c:v>2008</c:v>
                </c:pt>
                <c:pt idx="186">
                  <c:v>2008</c:v>
                </c:pt>
                <c:pt idx="187">
                  <c:v>2008</c:v>
                </c:pt>
                <c:pt idx="188">
                  <c:v>2008</c:v>
                </c:pt>
                <c:pt idx="189">
                  <c:v>2008</c:v>
                </c:pt>
                <c:pt idx="190">
                  <c:v>2008</c:v>
                </c:pt>
                <c:pt idx="191">
                  <c:v>2008</c:v>
                </c:pt>
                <c:pt idx="192">
                  <c:v>2008</c:v>
                </c:pt>
                <c:pt idx="193">
                  <c:v>2008</c:v>
                </c:pt>
                <c:pt idx="194">
                  <c:v>2008</c:v>
                </c:pt>
                <c:pt idx="195">
                  <c:v>2008</c:v>
                </c:pt>
                <c:pt idx="196">
                  <c:v>2008</c:v>
                </c:pt>
                <c:pt idx="197">
                  <c:v>2008</c:v>
                </c:pt>
                <c:pt idx="198">
                  <c:v>2008</c:v>
                </c:pt>
                <c:pt idx="199">
                  <c:v>2008</c:v>
                </c:pt>
                <c:pt idx="200">
                  <c:v>2008</c:v>
                </c:pt>
                <c:pt idx="201">
                  <c:v>2008</c:v>
                </c:pt>
                <c:pt idx="202">
                  <c:v>2008</c:v>
                </c:pt>
                <c:pt idx="203">
                  <c:v>2008</c:v>
                </c:pt>
                <c:pt idx="204">
                  <c:v>2008</c:v>
                </c:pt>
                <c:pt idx="205">
                  <c:v>2008</c:v>
                </c:pt>
                <c:pt idx="206">
                  <c:v>2008</c:v>
                </c:pt>
                <c:pt idx="207">
                  <c:v>2008</c:v>
                </c:pt>
                <c:pt idx="208">
                  <c:v>2009</c:v>
                </c:pt>
                <c:pt idx="209">
                  <c:v>2009</c:v>
                </c:pt>
                <c:pt idx="210">
                  <c:v>2009</c:v>
                </c:pt>
                <c:pt idx="211">
                  <c:v>2009</c:v>
                </c:pt>
                <c:pt idx="212">
                  <c:v>2009</c:v>
                </c:pt>
                <c:pt idx="213">
                  <c:v>2009</c:v>
                </c:pt>
                <c:pt idx="214">
                  <c:v>2009</c:v>
                </c:pt>
                <c:pt idx="215">
                  <c:v>2009</c:v>
                </c:pt>
                <c:pt idx="216">
                  <c:v>2009</c:v>
                </c:pt>
                <c:pt idx="217">
                  <c:v>2009</c:v>
                </c:pt>
                <c:pt idx="218">
                  <c:v>2009</c:v>
                </c:pt>
                <c:pt idx="219">
                  <c:v>2009</c:v>
                </c:pt>
                <c:pt idx="220">
                  <c:v>2009</c:v>
                </c:pt>
                <c:pt idx="221">
                  <c:v>2009</c:v>
                </c:pt>
                <c:pt idx="222">
                  <c:v>2009</c:v>
                </c:pt>
                <c:pt idx="223">
                  <c:v>2009</c:v>
                </c:pt>
                <c:pt idx="224">
                  <c:v>2009</c:v>
                </c:pt>
                <c:pt idx="225">
                  <c:v>2009</c:v>
                </c:pt>
                <c:pt idx="226">
                  <c:v>2009</c:v>
                </c:pt>
                <c:pt idx="227">
                  <c:v>2009</c:v>
                </c:pt>
                <c:pt idx="228">
                  <c:v>2009</c:v>
                </c:pt>
                <c:pt idx="229">
                  <c:v>2009</c:v>
                </c:pt>
                <c:pt idx="230">
                  <c:v>2009</c:v>
                </c:pt>
                <c:pt idx="231">
                  <c:v>2009</c:v>
                </c:pt>
                <c:pt idx="232">
                  <c:v>2009</c:v>
                </c:pt>
                <c:pt idx="233">
                  <c:v>2009</c:v>
                </c:pt>
                <c:pt idx="234">
                  <c:v>2009</c:v>
                </c:pt>
                <c:pt idx="235">
                  <c:v>2009</c:v>
                </c:pt>
                <c:pt idx="236">
                  <c:v>2009</c:v>
                </c:pt>
                <c:pt idx="237">
                  <c:v>2009</c:v>
                </c:pt>
                <c:pt idx="238">
                  <c:v>2009</c:v>
                </c:pt>
                <c:pt idx="239">
                  <c:v>2009</c:v>
                </c:pt>
                <c:pt idx="240">
                  <c:v>2009</c:v>
                </c:pt>
                <c:pt idx="241">
                  <c:v>2009</c:v>
                </c:pt>
                <c:pt idx="242">
                  <c:v>2009</c:v>
                </c:pt>
                <c:pt idx="243">
                  <c:v>2009</c:v>
                </c:pt>
                <c:pt idx="244">
                  <c:v>2009</c:v>
                </c:pt>
                <c:pt idx="245">
                  <c:v>2009</c:v>
                </c:pt>
                <c:pt idx="246">
                  <c:v>2009</c:v>
                </c:pt>
                <c:pt idx="247">
                  <c:v>2009</c:v>
                </c:pt>
                <c:pt idx="248">
                  <c:v>2009</c:v>
                </c:pt>
                <c:pt idx="249">
                  <c:v>2009</c:v>
                </c:pt>
                <c:pt idx="250">
                  <c:v>2009</c:v>
                </c:pt>
                <c:pt idx="251">
                  <c:v>2009</c:v>
                </c:pt>
                <c:pt idx="252">
                  <c:v>2009</c:v>
                </c:pt>
                <c:pt idx="253">
                  <c:v>2009</c:v>
                </c:pt>
                <c:pt idx="254">
                  <c:v>2009</c:v>
                </c:pt>
                <c:pt idx="255">
                  <c:v>2009</c:v>
                </c:pt>
                <c:pt idx="256">
                  <c:v>2009</c:v>
                </c:pt>
                <c:pt idx="257">
                  <c:v>2009</c:v>
                </c:pt>
                <c:pt idx="258">
                  <c:v>2009</c:v>
                </c:pt>
                <c:pt idx="259">
                  <c:v>2009</c:v>
                </c:pt>
                <c:pt idx="260">
                  <c:v>2010</c:v>
                </c:pt>
                <c:pt idx="261">
                  <c:v>2010</c:v>
                </c:pt>
                <c:pt idx="262">
                  <c:v>2010</c:v>
                </c:pt>
                <c:pt idx="263">
                  <c:v>2010</c:v>
                </c:pt>
                <c:pt idx="264">
                  <c:v>2010</c:v>
                </c:pt>
                <c:pt idx="265">
                  <c:v>2010</c:v>
                </c:pt>
                <c:pt idx="266">
                  <c:v>2010</c:v>
                </c:pt>
                <c:pt idx="267">
                  <c:v>2010</c:v>
                </c:pt>
                <c:pt idx="268">
                  <c:v>2010</c:v>
                </c:pt>
                <c:pt idx="269">
                  <c:v>2010</c:v>
                </c:pt>
                <c:pt idx="270">
                  <c:v>2010</c:v>
                </c:pt>
                <c:pt idx="271">
                  <c:v>2010</c:v>
                </c:pt>
                <c:pt idx="272">
                  <c:v>2010</c:v>
                </c:pt>
                <c:pt idx="273">
                  <c:v>2010</c:v>
                </c:pt>
                <c:pt idx="274">
                  <c:v>2010</c:v>
                </c:pt>
                <c:pt idx="275">
                  <c:v>2010</c:v>
                </c:pt>
                <c:pt idx="276">
                  <c:v>2010</c:v>
                </c:pt>
                <c:pt idx="277">
                  <c:v>2010</c:v>
                </c:pt>
                <c:pt idx="278">
                  <c:v>2010</c:v>
                </c:pt>
                <c:pt idx="279">
                  <c:v>2010</c:v>
                </c:pt>
                <c:pt idx="280">
                  <c:v>2010</c:v>
                </c:pt>
                <c:pt idx="281">
                  <c:v>2010</c:v>
                </c:pt>
                <c:pt idx="282">
                  <c:v>2010</c:v>
                </c:pt>
                <c:pt idx="283">
                  <c:v>2010</c:v>
                </c:pt>
                <c:pt idx="284">
                  <c:v>2010</c:v>
                </c:pt>
                <c:pt idx="285">
                  <c:v>2010</c:v>
                </c:pt>
                <c:pt idx="286">
                  <c:v>2010</c:v>
                </c:pt>
                <c:pt idx="287">
                  <c:v>2010</c:v>
                </c:pt>
                <c:pt idx="288">
                  <c:v>2010</c:v>
                </c:pt>
                <c:pt idx="289">
                  <c:v>2010</c:v>
                </c:pt>
                <c:pt idx="290">
                  <c:v>2010</c:v>
                </c:pt>
                <c:pt idx="291">
                  <c:v>2010</c:v>
                </c:pt>
                <c:pt idx="292">
                  <c:v>2010</c:v>
                </c:pt>
                <c:pt idx="293">
                  <c:v>2010</c:v>
                </c:pt>
                <c:pt idx="294">
                  <c:v>2010</c:v>
                </c:pt>
                <c:pt idx="295">
                  <c:v>2010</c:v>
                </c:pt>
                <c:pt idx="296">
                  <c:v>2010</c:v>
                </c:pt>
                <c:pt idx="297">
                  <c:v>2010</c:v>
                </c:pt>
                <c:pt idx="298">
                  <c:v>2010</c:v>
                </c:pt>
                <c:pt idx="299">
                  <c:v>2010</c:v>
                </c:pt>
                <c:pt idx="300">
                  <c:v>2010</c:v>
                </c:pt>
                <c:pt idx="301">
                  <c:v>2010</c:v>
                </c:pt>
                <c:pt idx="302">
                  <c:v>2010</c:v>
                </c:pt>
                <c:pt idx="303">
                  <c:v>2010</c:v>
                </c:pt>
                <c:pt idx="304">
                  <c:v>2010</c:v>
                </c:pt>
                <c:pt idx="305">
                  <c:v>2010</c:v>
                </c:pt>
                <c:pt idx="306">
                  <c:v>2010</c:v>
                </c:pt>
                <c:pt idx="307">
                  <c:v>2010</c:v>
                </c:pt>
                <c:pt idx="308">
                  <c:v>2010</c:v>
                </c:pt>
                <c:pt idx="309">
                  <c:v>2010</c:v>
                </c:pt>
                <c:pt idx="310">
                  <c:v>2010</c:v>
                </c:pt>
                <c:pt idx="311">
                  <c:v>2010</c:v>
                </c:pt>
                <c:pt idx="312">
                  <c:v>2011</c:v>
                </c:pt>
                <c:pt idx="313">
                  <c:v>2011</c:v>
                </c:pt>
                <c:pt idx="314">
                  <c:v>2011</c:v>
                </c:pt>
                <c:pt idx="315">
                  <c:v>2011</c:v>
                </c:pt>
                <c:pt idx="316">
                  <c:v>2011</c:v>
                </c:pt>
                <c:pt idx="317">
                  <c:v>2011</c:v>
                </c:pt>
                <c:pt idx="318">
                  <c:v>2011</c:v>
                </c:pt>
                <c:pt idx="319">
                  <c:v>2011</c:v>
                </c:pt>
                <c:pt idx="320">
                  <c:v>2011</c:v>
                </c:pt>
                <c:pt idx="321">
                  <c:v>2011</c:v>
                </c:pt>
                <c:pt idx="322">
                  <c:v>2011</c:v>
                </c:pt>
                <c:pt idx="323">
                  <c:v>2011</c:v>
                </c:pt>
                <c:pt idx="324">
                  <c:v>2011</c:v>
                </c:pt>
                <c:pt idx="325">
                  <c:v>2011</c:v>
                </c:pt>
                <c:pt idx="326">
                  <c:v>2011</c:v>
                </c:pt>
                <c:pt idx="327">
                  <c:v>2011</c:v>
                </c:pt>
                <c:pt idx="328">
                  <c:v>2011</c:v>
                </c:pt>
                <c:pt idx="329">
                  <c:v>2011</c:v>
                </c:pt>
                <c:pt idx="330">
                  <c:v>2011</c:v>
                </c:pt>
                <c:pt idx="331">
                  <c:v>2011</c:v>
                </c:pt>
                <c:pt idx="332">
                  <c:v>2011</c:v>
                </c:pt>
                <c:pt idx="333">
                  <c:v>2011</c:v>
                </c:pt>
                <c:pt idx="334">
                  <c:v>2011</c:v>
                </c:pt>
                <c:pt idx="335">
                  <c:v>2011</c:v>
                </c:pt>
                <c:pt idx="336">
                  <c:v>2011</c:v>
                </c:pt>
                <c:pt idx="337">
                  <c:v>2011</c:v>
                </c:pt>
                <c:pt idx="338">
                  <c:v>2011</c:v>
                </c:pt>
                <c:pt idx="339">
                  <c:v>2011</c:v>
                </c:pt>
                <c:pt idx="340">
                  <c:v>2011</c:v>
                </c:pt>
                <c:pt idx="341">
                  <c:v>2011</c:v>
                </c:pt>
                <c:pt idx="342">
                  <c:v>2011</c:v>
                </c:pt>
                <c:pt idx="343">
                  <c:v>2011</c:v>
                </c:pt>
                <c:pt idx="344">
                  <c:v>2011</c:v>
                </c:pt>
                <c:pt idx="345">
                  <c:v>2011</c:v>
                </c:pt>
                <c:pt idx="346">
                  <c:v>2011</c:v>
                </c:pt>
                <c:pt idx="347">
                  <c:v>2011</c:v>
                </c:pt>
                <c:pt idx="348">
                  <c:v>2011</c:v>
                </c:pt>
                <c:pt idx="349">
                  <c:v>2011</c:v>
                </c:pt>
                <c:pt idx="350">
                  <c:v>2011</c:v>
                </c:pt>
                <c:pt idx="351">
                  <c:v>2011</c:v>
                </c:pt>
                <c:pt idx="352">
                  <c:v>2011</c:v>
                </c:pt>
                <c:pt idx="353">
                  <c:v>2011</c:v>
                </c:pt>
                <c:pt idx="354">
                  <c:v>2011</c:v>
                </c:pt>
                <c:pt idx="355">
                  <c:v>2011</c:v>
                </c:pt>
                <c:pt idx="356">
                  <c:v>2011</c:v>
                </c:pt>
                <c:pt idx="357">
                  <c:v>2011</c:v>
                </c:pt>
                <c:pt idx="358">
                  <c:v>2011</c:v>
                </c:pt>
                <c:pt idx="359">
                  <c:v>2011</c:v>
                </c:pt>
                <c:pt idx="360">
                  <c:v>2011</c:v>
                </c:pt>
                <c:pt idx="361">
                  <c:v>2011</c:v>
                </c:pt>
                <c:pt idx="362">
                  <c:v>2011</c:v>
                </c:pt>
                <c:pt idx="363">
                  <c:v>2011</c:v>
                </c:pt>
                <c:pt idx="364">
                  <c:v>2012</c:v>
                </c:pt>
                <c:pt idx="365">
                  <c:v>2012</c:v>
                </c:pt>
                <c:pt idx="366">
                  <c:v>2012</c:v>
                </c:pt>
                <c:pt idx="367">
                  <c:v>2012</c:v>
                </c:pt>
                <c:pt idx="368">
                  <c:v>2012</c:v>
                </c:pt>
                <c:pt idx="369">
                  <c:v>2012</c:v>
                </c:pt>
                <c:pt idx="370">
                  <c:v>2012</c:v>
                </c:pt>
                <c:pt idx="371">
                  <c:v>2012</c:v>
                </c:pt>
                <c:pt idx="372">
                  <c:v>2012</c:v>
                </c:pt>
                <c:pt idx="373">
                  <c:v>2012</c:v>
                </c:pt>
                <c:pt idx="374">
                  <c:v>2012</c:v>
                </c:pt>
                <c:pt idx="375">
                  <c:v>2012</c:v>
                </c:pt>
                <c:pt idx="376">
                  <c:v>2012</c:v>
                </c:pt>
                <c:pt idx="377">
                  <c:v>2012</c:v>
                </c:pt>
                <c:pt idx="378">
                  <c:v>2012</c:v>
                </c:pt>
                <c:pt idx="379">
                  <c:v>2012</c:v>
                </c:pt>
                <c:pt idx="380">
                  <c:v>2012</c:v>
                </c:pt>
                <c:pt idx="381">
                  <c:v>2012</c:v>
                </c:pt>
                <c:pt idx="382">
                  <c:v>2012</c:v>
                </c:pt>
                <c:pt idx="383">
                  <c:v>2012</c:v>
                </c:pt>
                <c:pt idx="384">
                  <c:v>2012</c:v>
                </c:pt>
                <c:pt idx="385">
                  <c:v>2012</c:v>
                </c:pt>
                <c:pt idx="386">
                  <c:v>2012</c:v>
                </c:pt>
                <c:pt idx="387">
                  <c:v>2012</c:v>
                </c:pt>
                <c:pt idx="388">
                  <c:v>2012</c:v>
                </c:pt>
                <c:pt idx="389">
                  <c:v>2012</c:v>
                </c:pt>
                <c:pt idx="390">
                  <c:v>2012</c:v>
                </c:pt>
                <c:pt idx="391">
                  <c:v>2012</c:v>
                </c:pt>
                <c:pt idx="392">
                  <c:v>2012</c:v>
                </c:pt>
                <c:pt idx="393">
                  <c:v>2012</c:v>
                </c:pt>
                <c:pt idx="394">
                  <c:v>2012</c:v>
                </c:pt>
                <c:pt idx="395">
                  <c:v>2012</c:v>
                </c:pt>
                <c:pt idx="396">
                  <c:v>2012</c:v>
                </c:pt>
                <c:pt idx="397">
                  <c:v>2012</c:v>
                </c:pt>
                <c:pt idx="398">
                  <c:v>2012</c:v>
                </c:pt>
                <c:pt idx="399">
                  <c:v>2012</c:v>
                </c:pt>
                <c:pt idx="400">
                  <c:v>2012</c:v>
                </c:pt>
                <c:pt idx="401">
                  <c:v>2012</c:v>
                </c:pt>
                <c:pt idx="402">
                  <c:v>2012</c:v>
                </c:pt>
                <c:pt idx="403">
                  <c:v>2012</c:v>
                </c:pt>
                <c:pt idx="404">
                  <c:v>2012</c:v>
                </c:pt>
                <c:pt idx="405">
                  <c:v>2012</c:v>
                </c:pt>
                <c:pt idx="406">
                  <c:v>2012</c:v>
                </c:pt>
                <c:pt idx="407">
                  <c:v>2012</c:v>
                </c:pt>
                <c:pt idx="408">
                  <c:v>2012</c:v>
                </c:pt>
                <c:pt idx="409">
                  <c:v>2012</c:v>
                </c:pt>
                <c:pt idx="410">
                  <c:v>2012</c:v>
                </c:pt>
                <c:pt idx="411">
                  <c:v>2012</c:v>
                </c:pt>
                <c:pt idx="412">
                  <c:v>2012</c:v>
                </c:pt>
                <c:pt idx="413">
                  <c:v>2012</c:v>
                </c:pt>
                <c:pt idx="414">
                  <c:v>2012</c:v>
                </c:pt>
                <c:pt idx="415">
                  <c:v>2012</c:v>
                </c:pt>
                <c:pt idx="416">
                  <c:v>2013</c:v>
                </c:pt>
                <c:pt idx="417">
                  <c:v>2013</c:v>
                </c:pt>
                <c:pt idx="418">
                  <c:v>2013</c:v>
                </c:pt>
                <c:pt idx="419">
                  <c:v>2013</c:v>
                </c:pt>
                <c:pt idx="420">
                  <c:v>2013</c:v>
                </c:pt>
                <c:pt idx="421">
                  <c:v>2013</c:v>
                </c:pt>
                <c:pt idx="422">
                  <c:v>2013</c:v>
                </c:pt>
                <c:pt idx="423">
                  <c:v>2013</c:v>
                </c:pt>
                <c:pt idx="424">
                  <c:v>2013</c:v>
                </c:pt>
                <c:pt idx="425">
                  <c:v>2013</c:v>
                </c:pt>
                <c:pt idx="426">
                  <c:v>2013</c:v>
                </c:pt>
                <c:pt idx="427">
                  <c:v>2013</c:v>
                </c:pt>
                <c:pt idx="428">
                  <c:v>2013</c:v>
                </c:pt>
                <c:pt idx="429">
                  <c:v>2013</c:v>
                </c:pt>
                <c:pt idx="430">
                  <c:v>2013</c:v>
                </c:pt>
                <c:pt idx="431">
                  <c:v>2013</c:v>
                </c:pt>
                <c:pt idx="432">
                  <c:v>2013</c:v>
                </c:pt>
                <c:pt idx="433">
                  <c:v>2013</c:v>
                </c:pt>
                <c:pt idx="434">
                  <c:v>2013</c:v>
                </c:pt>
                <c:pt idx="435">
                  <c:v>2013</c:v>
                </c:pt>
                <c:pt idx="436">
                  <c:v>2013</c:v>
                </c:pt>
                <c:pt idx="437">
                  <c:v>2013</c:v>
                </c:pt>
                <c:pt idx="438">
                  <c:v>2013</c:v>
                </c:pt>
                <c:pt idx="439">
                  <c:v>2013</c:v>
                </c:pt>
                <c:pt idx="440">
                  <c:v>2013</c:v>
                </c:pt>
                <c:pt idx="441">
                  <c:v>2013</c:v>
                </c:pt>
                <c:pt idx="442">
                  <c:v>2013</c:v>
                </c:pt>
                <c:pt idx="443">
                  <c:v>2013</c:v>
                </c:pt>
                <c:pt idx="444">
                  <c:v>2013</c:v>
                </c:pt>
                <c:pt idx="445">
                  <c:v>2013</c:v>
                </c:pt>
                <c:pt idx="446">
                  <c:v>2013</c:v>
                </c:pt>
                <c:pt idx="447">
                  <c:v>2013</c:v>
                </c:pt>
                <c:pt idx="448">
                  <c:v>2013</c:v>
                </c:pt>
                <c:pt idx="449">
                  <c:v>2013</c:v>
                </c:pt>
                <c:pt idx="450">
                  <c:v>2013</c:v>
                </c:pt>
                <c:pt idx="451">
                  <c:v>2013</c:v>
                </c:pt>
                <c:pt idx="452">
                  <c:v>2013</c:v>
                </c:pt>
                <c:pt idx="453">
                  <c:v>2013</c:v>
                </c:pt>
                <c:pt idx="454">
                  <c:v>2013</c:v>
                </c:pt>
                <c:pt idx="455">
                  <c:v>2013</c:v>
                </c:pt>
                <c:pt idx="456">
                  <c:v>2013</c:v>
                </c:pt>
                <c:pt idx="457">
                  <c:v>2013</c:v>
                </c:pt>
                <c:pt idx="458">
                  <c:v>2013</c:v>
                </c:pt>
                <c:pt idx="459">
                  <c:v>2013</c:v>
                </c:pt>
                <c:pt idx="460">
                  <c:v>2013</c:v>
                </c:pt>
                <c:pt idx="461">
                  <c:v>2013</c:v>
                </c:pt>
                <c:pt idx="462">
                  <c:v>2013</c:v>
                </c:pt>
                <c:pt idx="463">
                  <c:v>2013</c:v>
                </c:pt>
                <c:pt idx="464">
                  <c:v>2013</c:v>
                </c:pt>
                <c:pt idx="465">
                  <c:v>2013</c:v>
                </c:pt>
                <c:pt idx="466">
                  <c:v>2013</c:v>
                </c:pt>
                <c:pt idx="467">
                  <c:v>2013</c:v>
                </c:pt>
                <c:pt idx="468">
                  <c:v>2014</c:v>
                </c:pt>
                <c:pt idx="469">
                  <c:v>2014</c:v>
                </c:pt>
                <c:pt idx="470">
                  <c:v>2014</c:v>
                </c:pt>
                <c:pt idx="471">
                  <c:v>2014</c:v>
                </c:pt>
                <c:pt idx="472">
                  <c:v>2014</c:v>
                </c:pt>
                <c:pt idx="473">
                  <c:v>2014</c:v>
                </c:pt>
                <c:pt idx="474">
                  <c:v>2014</c:v>
                </c:pt>
                <c:pt idx="475">
                  <c:v>2014</c:v>
                </c:pt>
                <c:pt idx="476">
                  <c:v>2014</c:v>
                </c:pt>
                <c:pt idx="477">
                  <c:v>2014</c:v>
                </c:pt>
                <c:pt idx="478">
                  <c:v>2014</c:v>
                </c:pt>
                <c:pt idx="479">
                  <c:v>2014</c:v>
                </c:pt>
                <c:pt idx="480">
                  <c:v>2014</c:v>
                </c:pt>
                <c:pt idx="481">
                  <c:v>2014</c:v>
                </c:pt>
                <c:pt idx="482">
                  <c:v>2014</c:v>
                </c:pt>
                <c:pt idx="483">
                  <c:v>2014</c:v>
                </c:pt>
                <c:pt idx="484">
                  <c:v>2014</c:v>
                </c:pt>
                <c:pt idx="485">
                  <c:v>2014</c:v>
                </c:pt>
                <c:pt idx="486">
                  <c:v>2014</c:v>
                </c:pt>
                <c:pt idx="487">
                  <c:v>2014</c:v>
                </c:pt>
                <c:pt idx="488">
                  <c:v>2014</c:v>
                </c:pt>
                <c:pt idx="489">
                  <c:v>2014</c:v>
                </c:pt>
                <c:pt idx="490">
                  <c:v>2014</c:v>
                </c:pt>
                <c:pt idx="491">
                  <c:v>2014</c:v>
                </c:pt>
                <c:pt idx="492">
                  <c:v>2014</c:v>
                </c:pt>
                <c:pt idx="493">
                  <c:v>2014</c:v>
                </c:pt>
                <c:pt idx="494">
                  <c:v>2014</c:v>
                </c:pt>
                <c:pt idx="495">
                  <c:v>2014</c:v>
                </c:pt>
                <c:pt idx="496">
                  <c:v>2014</c:v>
                </c:pt>
                <c:pt idx="497">
                  <c:v>2014</c:v>
                </c:pt>
                <c:pt idx="498">
                  <c:v>2014</c:v>
                </c:pt>
                <c:pt idx="499">
                  <c:v>2014</c:v>
                </c:pt>
                <c:pt idx="500">
                  <c:v>2014</c:v>
                </c:pt>
                <c:pt idx="501">
                  <c:v>2014</c:v>
                </c:pt>
                <c:pt idx="502">
                  <c:v>2014</c:v>
                </c:pt>
                <c:pt idx="503">
                  <c:v>2014</c:v>
                </c:pt>
                <c:pt idx="504">
                  <c:v>2014</c:v>
                </c:pt>
                <c:pt idx="505">
                  <c:v>2014</c:v>
                </c:pt>
                <c:pt idx="506">
                  <c:v>2014</c:v>
                </c:pt>
                <c:pt idx="507">
                  <c:v>2014</c:v>
                </c:pt>
                <c:pt idx="508">
                  <c:v>2014</c:v>
                </c:pt>
                <c:pt idx="509">
                  <c:v>2014</c:v>
                </c:pt>
                <c:pt idx="510">
                  <c:v>2014</c:v>
                </c:pt>
                <c:pt idx="511">
                  <c:v>2014</c:v>
                </c:pt>
                <c:pt idx="512">
                  <c:v>2014</c:v>
                </c:pt>
                <c:pt idx="513">
                  <c:v>2014</c:v>
                </c:pt>
                <c:pt idx="514">
                  <c:v>2014</c:v>
                </c:pt>
                <c:pt idx="515">
                  <c:v>2014</c:v>
                </c:pt>
                <c:pt idx="516">
                  <c:v>2014</c:v>
                </c:pt>
                <c:pt idx="517">
                  <c:v>2014</c:v>
                </c:pt>
                <c:pt idx="518">
                  <c:v>2014</c:v>
                </c:pt>
                <c:pt idx="519">
                  <c:v>2014</c:v>
                </c:pt>
                <c:pt idx="520">
                  <c:v>2015</c:v>
                </c:pt>
                <c:pt idx="521">
                  <c:v>2015</c:v>
                </c:pt>
                <c:pt idx="522">
                  <c:v>2015</c:v>
                </c:pt>
                <c:pt idx="523">
                  <c:v>2015</c:v>
                </c:pt>
                <c:pt idx="524">
                  <c:v>2015</c:v>
                </c:pt>
                <c:pt idx="525">
                  <c:v>2015</c:v>
                </c:pt>
                <c:pt idx="526">
                  <c:v>2015</c:v>
                </c:pt>
                <c:pt idx="527">
                  <c:v>2015</c:v>
                </c:pt>
                <c:pt idx="528">
                  <c:v>2015</c:v>
                </c:pt>
                <c:pt idx="529">
                  <c:v>2015</c:v>
                </c:pt>
                <c:pt idx="530">
                  <c:v>2015</c:v>
                </c:pt>
                <c:pt idx="531">
                  <c:v>2015</c:v>
                </c:pt>
                <c:pt idx="532">
                  <c:v>2015</c:v>
                </c:pt>
                <c:pt idx="533">
                  <c:v>2015</c:v>
                </c:pt>
                <c:pt idx="534">
                  <c:v>2015</c:v>
                </c:pt>
                <c:pt idx="535">
                  <c:v>2015</c:v>
                </c:pt>
                <c:pt idx="536">
                  <c:v>2015</c:v>
                </c:pt>
                <c:pt idx="537">
                  <c:v>2015</c:v>
                </c:pt>
                <c:pt idx="538">
                  <c:v>2015</c:v>
                </c:pt>
                <c:pt idx="539">
                  <c:v>2015</c:v>
                </c:pt>
                <c:pt idx="540">
                  <c:v>2015</c:v>
                </c:pt>
                <c:pt idx="541">
                  <c:v>2015</c:v>
                </c:pt>
                <c:pt idx="542">
                  <c:v>2015</c:v>
                </c:pt>
                <c:pt idx="543">
                  <c:v>2015</c:v>
                </c:pt>
                <c:pt idx="544">
                  <c:v>2015</c:v>
                </c:pt>
                <c:pt idx="545">
                  <c:v>2015</c:v>
                </c:pt>
                <c:pt idx="546">
                  <c:v>2015</c:v>
                </c:pt>
                <c:pt idx="547">
                  <c:v>2015</c:v>
                </c:pt>
                <c:pt idx="548">
                  <c:v>2015</c:v>
                </c:pt>
                <c:pt idx="549">
                  <c:v>2015</c:v>
                </c:pt>
                <c:pt idx="550">
                  <c:v>2015</c:v>
                </c:pt>
                <c:pt idx="551">
                  <c:v>2015</c:v>
                </c:pt>
                <c:pt idx="552">
                  <c:v>2015</c:v>
                </c:pt>
                <c:pt idx="553">
                  <c:v>2015</c:v>
                </c:pt>
                <c:pt idx="554">
                  <c:v>2015</c:v>
                </c:pt>
                <c:pt idx="555">
                  <c:v>2015</c:v>
                </c:pt>
                <c:pt idx="556">
                  <c:v>2015</c:v>
                </c:pt>
                <c:pt idx="557">
                  <c:v>2015</c:v>
                </c:pt>
                <c:pt idx="558">
                  <c:v>2015</c:v>
                </c:pt>
                <c:pt idx="559">
                  <c:v>2015</c:v>
                </c:pt>
                <c:pt idx="560">
                  <c:v>2015</c:v>
                </c:pt>
                <c:pt idx="561">
                  <c:v>2015</c:v>
                </c:pt>
                <c:pt idx="562">
                  <c:v>2015</c:v>
                </c:pt>
                <c:pt idx="563">
                  <c:v>2015</c:v>
                </c:pt>
                <c:pt idx="564">
                  <c:v>2015</c:v>
                </c:pt>
                <c:pt idx="565">
                  <c:v>2015</c:v>
                </c:pt>
                <c:pt idx="566">
                  <c:v>2015</c:v>
                </c:pt>
                <c:pt idx="567">
                  <c:v>2015</c:v>
                </c:pt>
                <c:pt idx="568">
                  <c:v>2015</c:v>
                </c:pt>
                <c:pt idx="569">
                  <c:v>2015</c:v>
                </c:pt>
                <c:pt idx="570">
                  <c:v>2015</c:v>
                </c:pt>
                <c:pt idx="571">
                  <c:v>2015</c:v>
                </c:pt>
                <c:pt idx="572">
                  <c:v>2016</c:v>
                </c:pt>
                <c:pt idx="573">
                  <c:v>2016</c:v>
                </c:pt>
                <c:pt idx="574">
                  <c:v>2016</c:v>
                </c:pt>
                <c:pt idx="575">
                  <c:v>2016</c:v>
                </c:pt>
                <c:pt idx="576">
                  <c:v>2016</c:v>
                </c:pt>
                <c:pt idx="577">
                  <c:v>2016</c:v>
                </c:pt>
                <c:pt idx="578">
                  <c:v>2016</c:v>
                </c:pt>
                <c:pt idx="579">
                  <c:v>2016</c:v>
                </c:pt>
                <c:pt idx="580">
                  <c:v>2016</c:v>
                </c:pt>
                <c:pt idx="581">
                  <c:v>2016</c:v>
                </c:pt>
                <c:pt idx="582">
                  <c:v>2016</c:v>
                </c:pt>
                <c:pt idx="583">
                  <c:v>2016</c:v>
                </c:pt>
                <c:pt idx="584">
                  <c:v>2016</c:v>
                </c:pt>
                <c:pt idx="585">
                  <c:v>2016</c:v>
                </c:pt>
                <c:pt idx="586">
                  <c:v>2016</c:v>
                </c:pt>
                <c:pt idx="587">
                  <c:v>2016</c:v>
                </c:pt>
                <c:pt idx="588">
                  <c:v>2016</c:v>
                </c:pt>
                <c:pt idx="589">
                  <c:v>2016</c:v>
                </c:pt>
                <c:pt idx="590">
                  <c:v>2016</c:v>
                </c:pt>
                <c:pt idx="591">
                  <c:v>2016</c:v>
                </c:pt>
                <c:pt idx="592">
                  <c:v>2016</c:v>
                </c:pt>
                <c:pt idx="593">
                  <c:v>2016</c:v>
                </c:pt>
                <c:pt idx="594">
                  <c:v>2016</c:v>
                </c:pt>
                <c:pt idx="595">
                  <c:v>2016</c:v>
                </c:pt>
                <c:pt idx="596">
                  <c:v>2016</c:v>
                </c:pt>
                <c:pt idx="597">
                  <c:v>2016</c:v>
                </c:pt>
                <c:pt idx="598">
                  <c:v>2016</c:v>
                </c:pt>
                <c:pt idx="599">
                  <c:v>2016</c:v>
                </c:pt>
                <c:pt idx="600">
                  <c:v>2016</c:v>
                </c:pt>
                <c:pt idx="601">
                  <c:v>2016</c:v>
                </c:pt>
                <c:pt idx="602">
                  <c:v>2016</c:v>
                </c:pt>
                <c:pt idx="603">
                  <c:v>2016</c:v>
                </c:pt>
                <c:pt idx="604">
                  <c:v>2016</c:v>
                </c:pt>
                <c:pt idx="605">
                  <c:v>2016</c:v>
                </c:pt>
                <c:pt idx="606">
                  <c:v>2016</c:v>
                </c:pt>
                <c:pt idx="607">
                  <c:v>2016</c:v>
                </c:pt>
                <c:pt idx="608">
                  <c:v>2016</c:v>
                </c:pt>
                <c:pt idx="609">
                  <c:v>2016</c:v>
                </c:pt>
                <c:pt idx="610">
                  <c:v>2016</c:v>
                </c:pt>
                <c:pt idx="611">
                  <c:v>2016</c:v>
                </c:pt>
                <c:pt idx="612">
                  <c:v>2016</c:v>
                </c:pt>
                <c:pt idx="613">
                  <c:v>2016</c:v>
                </c:pt>
                <c:pt idx="614">
                  <c:v>2016</c:v>
                </c:pt>
                <c:pt idx="615">
                  <c:v>2016</c:v>
                </c:pt>
                <c:pt idx="616">
                  <c:v>2016</c:v>
                </c:pt>
                <c:pt idx="617">
                  <c:v>2016</c:v>
                </c:pt>
                <c:pt idx="618">
                  <c:v>2016</c:v>
                </c:pt>
                <c:pt idx="619">
                  <c:v>2016</c:v>
                </c:pt>
                <c:pt idx="620">
                  <c:v>2016</c:v>
                </c:pt>
                <c:pt idx="621">
                  <c:v>2016</c:v>
                </c:pt>
                <c:pt idx="622">
                  <c:v>2016</c:v>
                </c:pt>
                <c:pt idx="623">
                  <c:v>2016</c:v>
                </c:pt>
                <c:pt idx="624">
                  <c:v>2017</c:v>
                </c:pt>
                <c:pt idx="625">
                  <c:v>2017</c:v>
                </c:pt>
                <c:pt idx="626">
                  <c:v>2017</c:v>
                </c:pt>
                <c:pt idx="627">
                  <c:v>2017</c:v>
                </c:pt>
                <c:pt idx="628">
                  <c:v>2017</c:v>
                </c:pt>
                <c:pt idx="629">
                  <c:v>2017</c:v>
                </c:pt>
                <c:pt idx="630">
                  <c:v>2017</c:v>
                </c:pt>
                <c:pt idx="631">
                  <c:v>2017</c:v>
                </c:pt>
                <c:pt idx="632">
                  <c:v>2017</c:v>
                </c:pt>
                <c:pt idx="633">
                  <c:v>2017</c:v>
                </c:pt>
                <c:pt idx="634">
                  <c:v>2017</c:v>
                </c:pt>
                <c:pt idx="635">
                  <c:v>2017</c:v>
                </c:pt>
                <c:pt idx="636">
                  <c:v>2017</c:v>
                </c:pt>
                <c:pt idx="637">
                  <c:v>2017</c:v>
                </c:pt>
                <c:pt idx="638">
                  <c:v>2017</c:v>
                </c:pt>
                <c:pt idx="639">
                  <c:v>2017</c:v>
                </c:pt>
                <c:pt idx="640">
                  <c:v>2017</c:v>
                </c:pt>
                <c:pt idx="641">
                  <c:v>2017</c:v>
                </c:pt>
                <c:pt idx="642">
                  <c:v>2017</c:v>
                </c:pt>
                <c:pt idx="643">
                  <c:v>2017</c:v>
                </c:pt>
                <c:pt idx="644">
                  <c:v>2017</c:v>
                </c:pt>
                <c:pt idx="645">
                  <c:v>2017</c:v>
                </c:pt>
                <c:pt idx="646">
                  <c:v>2017</c:v>
                </c:pt>
                <c:pt idx="647">
                  <c:v>2017</c:v>
                </c:pt>
                <c:pt idx="648">
                  <c:v>2017</c:v>
                </c:pt>
                <c:pt idx="649">
                  <c:v>2017</c:v>
                </c:pt>
                <c:pt idx="650">
                  <c:v>2017</c:v>
                </c:pt>
                <c:pt idx="651">
                  <c:v>2017</c:v>
                </c:pt>
                <c:pt idx="652">
                  <c:v>2017</c:v>
                </c:pt>
                <c:pt idx="653">
                  <c:v>2017</c:v>
                </c:pt>
                <c:pt idx="654">
                  <c:v>2017</c:v>
                </c:pt>
                <c:pt idx="655">
                  <c:v>2017</c:v>
                </c:pt>
                <c:pt idx="656">
                  <c:v>2017</c:v>
                </c:pt>
                <c:pt idx="657">
                  <c:v>2017</c:v>
                </c:pt>
                <c:pt idx="658">
                  <c:v>2017</c:v>
                </c:pt>
                <c:pt idx="659">
                  <c:v>2017</c:v>
                </c:pt>
                <c:pt idx="660">
                  <c:v>2017</c:v>
                </c:pt>
                <c:pt idx="661">
                  <c:v>2017</c:v>
                </c:pt>
                <c:pt idx="662">
                  <c:v>2017</c:v>
                </c:pt>
                <c:pt idx="663">
                  <c:v>2017</c:v>
                </c:pt>
                <c:pt idx="664">
                  <c:v>2017</c:v>
                </c:pt>
                <c:pt idx="665">
                  <c:v>2017</c:v>
                </c:pt>
                <c:pt idx="666">
                  <c:v>2017</c:v>
                </c:pt>
                <c:pt idx="667">
                  <c:v>2017</c:v>
                </c:pt>
                <c:pt idx="668">
                  <c:v>2017</c:v>
                </c:pt>
                <c:pt idx="669">
                  <c:v>2017</c:v>
                </c:pt>
                <c:pt idx="670">
                  <c:v>2017</c:v>
                </c:pt>
                <c:pt idx="671">
                  <c:v>2017</c:v>
                </c:pt>
                <c:pt idx="672">
                  <c:v>2017</c:v>
                </c:pt>
                <c:pt idx="673">
                  <c:v>2017</c:v>
                </c:pt>
                <c:pt idx="674">
                  <c:v>2017</c:v>
                </c:pt>
                <c:pt idx="675">
                  <c:v>2017</c:v>
                </c:pt>
                <c:pt idx="676">
                  <c:v>2018</c:v>
                </c:pt>
                <c:pt idx="677">
                  <c:v>2018</c:v>
                </c:pt>
                <c:pt idx="678">
                  <c:v>2018</c:v>
                </c:pt>
                <c:pt idx="679">
                  <c:v>2018</c:v>
                </c:pt>
                <c:pt idx="680">
                  <c:v>2018</c:v>
                </c:pt>
                <c:pt idx="681">
                  <c:v>2018</c:v>
                </c:pt>
                <c:pt idx="682">
                  <c:v>2018</c:v>
                </c:pt>
                <c:pt idx="683">
                  <c:v>2018</c:v>
                </c:pt>
                <c:pt idx="684">
                  <c:v>2018</c:v>
                </c:pt>
                <c:pt idx="685">
                  <c:v>2018</c:v>
                </c:pt>
                <c:pt idx="686">
                  <c:v>2018</c:v>
                </c:pt>
                <c:pt idx="687">
                  <c:v>2018</c:v>
                </c:pt>
                <c:pt idx="688">
                  <c:v>2018</c:v>
                </c:pt>
                <c:pt idx="689">
                  <c:v>2018</c:v>
                </c:pt>
                <c:pt idx="690">
                  <c:v>2018</c:v>
                </c:pt>
                <c:pt idx="691">
                  <c:v>2018</c:v>
                </c:pt>
                <c:pt idx="692">
                  <c:v>2018</c:v>
                </c:pt>
                <c:pt idx="693">
                  <c:v>2018</c:v>
                </c:pt>
                <c:pt idx="694">
                  <c:v>2018</c:v>
                </c:pt>
                <c:pt idx="695">
                  <c:v>2018</c:v>
                </c:pt>
                <c:pt idx="696">
                  <c:v>2018</c:v>
                </c:pt>
                <c:pt idx="697">
                  <c:v>2018</c:v>
                </c:pt>
                <c:pt idx="698">
                  <c:v>2018</c:v>
                </c:pt>
                <c:pt idx="699">
                  <c:v>2018</c:v>
                </c:pt>
                <c:pt idx="700">
                  <c:v>2018</c:v>
                </c:pt>
                <c:pt idx="701">
                  <c:v>2018</c:v>
                </c:pt>
                <c:pt idx="702">
                  <c:v>2018</c:v>
                </c:pt>
                <c:pt idx="703">
                  <c:v>2018</c:v>
                </c:pt>
                <c:pt idx="704">
                  <c:v>2018</c:v>
                </c:pt>
                <c:pt idx="705">
                  <c:v>2018</c:v>
                </c:pt>
                <c:pt idx="706">
                  <c:v>2018</c:v>
                </c:pt>
                <c:pt idx="707">
                  <c:v>2018</c:v>
                </c:pt>
                <c:pt idx="708">
                  <c:v>2018</c:v>
                </c:pt>
                <c:pt idx="709">
                  <c:v>2018</c:v>
                </c:pt>
                <c:pt idx="710">
                  <c:v>2018</c:v>
                </c:pt>
                <c:pt idx="711">
                  <c:v>2018</c:v>
                </c:pt>
                <c:pt idx="712">
                  <c:v>2018</c:v>
                </c:pt>
                <c:pt idx="713">
                  <c:v>2018</c:v>
                </c:pt>
                <c:pt idx="714">
                  <c:v>2018</c:v>
                </c:pt>
                <c:pt idx="715">
                  <c:v>2018</c:v>
                </c:pt>
                <c:pt idx="716">
                  <c:v>2018</c:v>
                </c:pt>
                <c:pt idx="717">
                  <c:v>2018</c:v>
                </c:pt>
                <c:pt idx="718">
                  <c:v>2018</c:v>
                </c:pt>
                <c:pt idx="719">
                  <c:v>2018</c:v>
                </c:pt>
                <c:pt idx="720">
                  <c:v>2018</c:v>
                </c:pt>
                <c:pt idx="721">
                  <c:v>2018</c:v>
                </c:pt>
                <c:pt idx="722">
                  <c:v>2018</c:v>
                </c:pt>
                <c:pt idx="723">
                  <c:v>2018</c:v>
                </c:pt>
                <c:pt idx="724">
                  <c:v>2018</c:v>
                </c:pt>
                <c:pt idx="725">
                  <c:v>2018</c:v>
                </c:pt>
                <c:pt idx="726">
                  <c:v>2018</c:v>
                </c:pt>
                <c:pt idx="727">
                  <c:v>2018</c:v>
                </c:pt>
                <c:pt idx="728">
                  <c:v>2019</c:v>
                </c:pt>
                <c:pt idx="729">
                  <c:v>2019</c:v>
                </c:pt>
                <c:pt idx="730">
                  <c:v>2019</c:v>
                </c:pt>
                <c:pt idx="731">
                  <c:v>2019</c:v>
                </c:pt>
                <c:pt idx="732">
                  <c:v>2019</c:v>
                </c:pt>
                <c:pt idx="733">
                  <c:v>2019</c:v>
                </c:pt>
                <c:pt idx="734">
                  <c:v>2019</c:v>
                </c:pt>
                <c:pt idx="735">
                  <c:v>2019</c:v>
                </c:pt>
                <c:pt idx="736">
                  <c:v>2019</c:v>
                </c:pt>
                <c:pt idx="737">
                  <c:v>2019</c:v>
                </c:pt>
                <c:pt idx="738">
                  <c:v>2019</c:v>
                </c:pt>
                <c:pt idx="739">
                  <c:v>2019</c:v>
                </c:pt>
                <c:pt idx="740">
                  <c:v>2019</c:v>
                </c:pt>
                <c:pt idx="741">
                  <c:v>2019</c:v>
                </c:pt>
                <c:pt idx="742">
                  <c:v>2019</c:v>
                </c:pt>
                <c:pt idx="743">
                  <c:v>2019</c:v>
                </c:pt>
                <c:pt idx="744">
                  <c:v>2019</c:v>
                </c:pt>
                <c:pt idx="745">
                  <c:v>2019</c:v>
                </c:pt>
                <c:pt idx="746">
                  <c:v>2019</c:v>
                </c:pt>
                <c:pt idx="747">
                  <c:v>2019</c:v>
                </c:pt>
                <c:pt idx="748">
                  <c:v>2019</c:v>
                </c:pt>
                <c:pt idx="749">
                  <c:v>2019</c:v>
                </c:pt>
                <c:pt idx="750">
                  <c:v>2019</c:v>
                </c:pt>
                <c:pt idx="751">
                  <c:v>2019</c:v>
                </c:pt>
                <c:pt idx="752">
                  <c:v>2019</c:v>
                </c:pt>
                <c:pt idx="753">
                  <c:v>2019</c:v>
                </c:pt>
                <c:pt idx="754">
                  <c:v>2019</c:v>
                </c:pt>
                <c:pt idx="755">
                  <c:v>2019</c:v>
                </c:pt>
                <c:pt idx="756">
                  <c:v>2019</c:v>
                </c:pt>
                <c:pt idx="757">
                  <c:v>2019</c:v>
                </c:pt>
                <c:pt idx="758">
                  <c:v>2019</c:v>
                </c:pt>
                <c:pt idx="759">
                  <c:v>2019</c:v>
                </c:pt>
                <c:pt idx="760">
                  <c:v>2019</c:v>
                </c:pt>
                <c:pt idx="761">
                  <c:v>2019</c:v>
                </c:pt>
                <c:pt idx="762">
                  <c:v>2019</c:v>
                </c:pt>
                <c:pt idx="763">
                  <c:v>2019</c:v>
                </c:pt>
                <c:pt idx="764">
                  <c:v>2019</c:v>
                </c:pt>
                <c:pt idx="765">
                  <c:v>2019</c:v>
                </c:pt>
                <c:pt idx="766">
                  <c:v>2019</c:v>
                </c:pt>
                <c:pt idx="767">
                  <c:v>2019</c:v>
                </c:pt>
                <c:pt idx="768">
                  <c:v>2019</c:v>
                </c:pt>
                <c:pt idx="769">
                  <c:v>2019</c:v>
                </c:pt>
                <c:pt idx="770">
                  <c:v>2019</c:v>
                </c:pt>
                <c:pt idx="771">
                  <c:v>2019</c:v>
                </c:pt>
                <c:pt idx="772">
                  <c:v>2019</c:v>
                </c:pt>
                <c:pt idx="773">
                  <c:v>2019</c:v>
                </c:pt>
                <c:pt idx="774">
                  <c:v>2019</c:v>
                </c:pt>
                <c:pt idx="775">
                  <c:v>2019</c:v>
                </c:pt>
                <c:pt idx="776">
                  <c:v>2019</c:v>
                </c:pt>
                <c:pt idx="777">
                  <c:v>2019</c:v>
                </c:pt>
                <c:pt idx="778">
                  <c:v>2019</c:v>
                </c:pt>
                <c:pt idx="779">
                  <c:v>2019</c:v>
                </c:pt>
                <c:pt idx="780">
                  <c:v>2020</c:v>
                </c:pt>
                <c:pt idx="781">
                  <c:v>2020</c:v>
                </c:pt>
                <c:pt idx="782">
                  <c:v>2020</c:v>
                </c:pt>
                <c:pt idx="783">
                  <c:v>2020</c:v>
                </c:pt>
                <c:pt idx="784">
                  <c:v>2020</c:v>
                </c:pt>
                <c:pt idx="785">
                  <c:v>2020</c:v>
                </c:pt>
                <c:pt idx="786">
                  <c:v>2020</c:v>
                </c:pt>
                <c:pt idx="787">
                  <c:v>2020</c:v>
                </c:pt>
                <c:pt idx="788">
                  <c:v>2020</c:v>
                </c:pt>
                <c:pt idx="789">
                  <c:v>2020</c:v>
                </c:pt>
                <c:pt idx="790">
                  <c:v>2020</c:v>
                </c:pt>
                <c:pt idx="791">
                  <c:v>2020</c:v>
                </c:pt>
                <c:pt idx="792">
                  <c:v>2020</c:v>
                </c:pt>
                <c:pt idx="793">
                  <c:v>2020</c:v>
                </c:pt>
                <c:pt idx="794">
                  <c:v>2020</c:v>
                </c:pt>
                <c:pt idx="795">
                  <c:v>2020</c:v>
                </c:pt>
                <c:pt idx="796">
                  <c:v>2020</c:v>
                </c:pt>
                <c:pt idx="797">
                  <c:v>2020</c:v>
                </c:pt>
                <c:pt idx="798">
                  <c:v>2020</c:v>
                </c:pt>
                <c:pt idx="799">
                  <c:v>2020</c:v>
                </c:pt>
                <c:pt idx="800">
                  <c:v>2020</c:v>
                </c:pt>
                <c:pt idx="801">
                  <c:v>2020</c:v>
                </c:pt>
                <c:pt idx="802">
                  <c:v>2020</c:v>
                </c:pt>
                <c:pt idx="803">
                  <c:v>2020</c:v>
                </c:pt>
                <c:pt idx="804">
                  <c:v>2020</c:v>
                </c:pt>
                <c:pt idx="805">
                  <c:v>2020</c:v>
                </c:pt>
                <c:pt idx="806">
                  <c:v>2020</c:v>
                </c:pt>
                <c:pt idx="807">
                  <c:v>2020</c:v>
                </c:pt>
                <c:pt idx="808">
                  <c:v>2020</c:v>
                </c:pt>
                <c:pt idx="809">
                  <c:v>2020</c:v>
                </c:pt>
                <c:pt idx="810">
                  <c:v>2020</c:v>
                </c:pt>
                <c:pt idx="811">
                  <c:v>2020</c:v>
                </c:pt>
                <c:pt idx="812">
                  <c:v>2020</c:v>
                </c:pt>
                <c:pt idx="813">
                  <c:v>2020</c:v>
                </c:pt>
                <c:pt idx="814">
                  <c:v>2020</c:v>
                </c:pt>
                <c:pt idx="815">
                  <c:v>2020</c:v>
                </c:pt>
                <c:pt idx="816">
                  <c:v>2020</c:v>
                </c:pt>
                <c:pt idx="817">
                  <c:v>2020</c:v>
                </c:pt>
                <c:pt idx="818">
                  <c:v>2020</c:v>
                </c:pt>
                <c:pt idx="819">
                  <c:v>2020</c:v>
                </c:pt>
                <c:pt idx="820">
                  <c:v>2020</c:v>
                </c:pt>
                <c:pt idx="821">
                  <c:v>2020</c:v>
                </c:pt>
                <c:pt idx="822">
                  <c:v>2020</c:v>
                </c:pt>
                <c:pt idx="823">
                  <c:v>2020</c:v>
                </c:pt>
                <c:pt idx="824">
                  <c:v>2020</c:v>
                </c:pt>
                <c:pt idx="825">
                  <c:v>2020</c:v>
                </c:pt>
                <c:pt idx="826">
                  <c:v>2020</c:v>
                </c:pt>
                <c:pt idx="827">
                  <c:v>2020</c:v>
                </c:pt>
                <c:pt idx="828">
                  <c:v>2020</c:v>
                </c:pt>
                <c:pt idx="829">
                  <c:v>2020</c:v>
                </c:pt>
                <c:pt idx="830">
                  <c:v>2020</c:v>
                </c:pt>
                <c:pt idx="831">
                  <c:v>2020</c:v>
                </c:pt>
                <c:pt idx="832">
                  <c:v>2021</c:v>
                </c:pt>
                <c:pt idx="833">
                  <c:v>2021</c:v>
                </c:pt>
                <c:pt idx="834">
                  <c:v>2021</c:v>
                </c:pt>
                <c:pt idx="835">
                  <c:v>2021</c:v>
                </c:pt>
                <c:pt idx="836">
                  <c:v>2021</c:v>
                </c:pt>
                <c:pt idx="837">
                  <c:v>2021</c:v>
                </c:pt>
                <c:pt idx="838">
                  <c:v>2021</c:v>
                </c:pt>
                <c:pt idx="839">
                  <c:v>2021</c:v>
                </c:pt>
                <c:pt idx="840">
                  <c:v>2021</c:v>
                </c:pt>
                <c:pt idx="841">
                  <c:v>2021</c:v>
                </c:pt>
                <c:pt idx="842">
                  <c:v>2021</c:v>
                </c:pt>
                <c:pt idx="843">
                  <c:v>2021</c:v>
                </c:pt>
                <c:pt idx="844">
                  <c:v>2021</c:v>
                </c:pt>
                <c:pt idx="845">
                  <c:v>2021</c:v>
                </c:pt>
                <c:pt idx="846">
                  <c:v>2021</c:v>
                </c:pt>
                <c:pt idx="847">
                  <c:v>2021</c:v>
                </c:pt>
                <c:pt idx="848">
                  <c:v>2021</c:v>
                </c:pt>
                <c:pt idx="849">
                  <c:v>2021</c:v>
                </c:pt>
                <c:pt idx="850">
                  <c:v>2021</c:v>
                </c:pt>
                <c:pt idx="851">
                  <c:v>2021</c:v>
                </c:pt>
                <c:pt idx="852">
                  <c:v>2021</c:v>
                </c:pt>
                <c:pt idx="853">
                  <c:v>2021</c:v>
                </c:pt>
                <c:pt idx="854">
                  <c:v>2021</c:v>
                </c:pt>
                <c:pt idx="855">
                  <c:v>2021</c:v>
                </c:pt>
                <c:pt idx="856">
                  <c:v>2021</c:v>
                </c:pt>
                <c:pt idx="857">
                  <c:v>2021</c:v>
                </c:pt>
                <c:pt idx="858">
                  <c:v>2021</c:v>
                </c:pt>
                <c:pt idx="859">
                  <c:v>2021</c:v>
                </c:pt>
                <c:pt idx="860">
                  <c:v>2021</c:v>
                </c:pt>
                <c:pt idx="861">
                  <c:v>2021</c:v>
                </c:pt>
                <c:pt idx="862">
                  <c:v>2021</c:v>
                </c:pt>
                <c:pt idx="863">
                  <c:v>2021</c:v>
                </c:pt>
                <c:pt idx="864">
                  <c:v>2021</c:v>
                </c:pt>
                <c:pt idx="865">
                  <c:v>2021</c:v>
                </c:pt>
                <c:pt idx="866">
                  <c:v>2021</c:v>
                </c:pt>
                <c:pt idx="867">
                  <c:v>2021</c:v>
                </c:pt>
                <c:pt idx="868">
                  <c:v>2021</c:v>
                </c:pt>
                <c:pt idx="869">
                  <c:v>2021</c:v>
                </c:pt>
                <c:pt idx="870">
                  <c:v>2021</c:v>
                </c:pt>
                <c:pt idx="871">
                  <c:v>2021</c:v>
                </c:pt>
                <c:pt idx="872">
                  <c:v>2021</c:v>
                </c:pt>
                <c:pt idx="873">
                  <c:v>2021</c:v>
                </c:pt>
                <c:pt idx="874">
                  <c:v>2021</c:v>
                </c:pt>
                <c:pt idx="875">
                  <c:v>2021</c:v>
                </c:pt>
                <c:pt idx="876">
                  <c:v>2021</c:v>
                </c:pt>
                <c:pt idx="877">
                  <c:v>2021</c:v>
                </c:pt>
                <c:pt idx="878">
                  <c:v>2021</c:v>
                </c:pt>
                <c:pt idx="879">
                  <c:v>2021</c:v>
                </c:pt>
                <c:pt idx="880">
                  <c:v>2021</c:v>
                </c:pt>
                <c:pt idx="881">
                  <c:v>2021</c:v>
                </c:pt>
                <c:pt idx="882">
                  <c:v>2021</c:v>
                </c:pt>
                <c:pt idx="883">
                  <c:v>2021</c:v>
                </c:pt>
                <c:pt idx="884">
                  <c:v>2022</c:v>
                </c:pt>
                <c:pt idx="885">
                  <c:v>2022</c:v>
                </c:pt>
                <c:pt idx="886">
                  <c:v>2022</c:v>
                </c:pt>
                <c:pt idx="887">
                  <c:v>2022</c:v>
                </c:pt>
                <c:pt idx="888">
                  <c:v>2022</c:v>
                </c:pt>
                <c:pt idx="889">
                  <c:v>2022</c:v>
                </c:pt>
                <c:pt idx="890">
                  <c:v>2022</c:v>
                </c:pt>
                <c:pt idx="891">
                  <c:v>2022</c:v>
                </c:pt>
                <c:pt idx="892">
                  <c:v>2022</c:v>
                </c:pt>
                <c:pt idx="893">
                  <c:v>2022</c:v>
                </c:pt>
                <c:pt idx="894">
                  <c:v>2022</c:v>
                </c:pt>
                <c:pt idx="895">
                  <c:v>2022</c:v>
                </c:pt>
                <c:pt idx="896">
                  <c:v>2022</c:v>
                </c:pt>
                <c:pt idx="897">
                  <c:v>2022</c:v>
                </c:pt>
                <c:pt idx="898">
                  <c:v>2022</c:v>
                </c:pt>
                <c:pt idx="899">
                  <c:v>2022</c:v>
                </c:pt>
                <c:pt idx="900">
                  <c:v>2022</c:v>
                </c:pt>
                <c:pt idx="901">
                  <c:v>2022</c:v>
                </c:pt>
                <c:pt idx="902">
                  <c:v>2022</c:v>
                </c:pt>
                <c:pt idx="903">
                  <c:v>2022</c:v>
                </c:pt>
                <c:pt idx="904">
                  <c:v>2022</c:v>
                </c:pt>
                <c:pt idx="905">
                  <c:v>2022</c:v>
                </c:pt>
                <c:pt idx="906">
                  <c:v>2022</c:v>
                </c:pt>
                <c:pt idx="907">
                  <c:v>2022</c:v>
                </c:pt>
                <c:pt idx="908">
                  <c:v>2022</c:v>
                </c:pt>
                <c:pt idx="909">
                  <c:v>2022</c:v>
                </c:pt>
                <c:pt idx="910">
                  <c:v>2022</c:v>
                </c:pt>
                <c:pt idx="911">
                  <c:v>2022</c:v>
                </c:pt>
                <c:pt idx="912">
                  <c:v>2022</c:v>
                </c:pt>
                <c:pt idx="913">
                  <c:v>2022</c:v>
                </c:pt>
                <c:pt idx="914">
                  <c:v>2022</c:v>
                </c:pt>
                <c:pt idx="915">
                  <c:v>2022</c:v>
                </c:pt>
                <c:pt idx="916">
                  <c:v>2022</c:v>
                </c:pt>
                <c:pt idx="917">
                  <c:v>2022</c:v>
                </c:pt>
                <c:pt idx="918">
                  <c:v>2022</c:v>
                </c:pt>
                <c:pt idx="919">
                  <c:v>2022</c:v>
                </c:pt>
                <c:pt idx="920">
                  <c:v>2022</c:v>
                </c:pt>
                <c:pt idx="921">
                  <c:v>2022</c:v>
                </c:pt>
                <c:pt idx="922">
                  <c:v>2022</c:v>
                </c:pt>
                <c:pt idx="923">
                  <c:v>2022</c:v>
                </c:pt>
                <c:pt idx="924">
                  <c:v>2022</c:v>
                </c:pt>
                <c:pt idx="925">
                  <c:v>2022</c:v>
                </c:pt>
                <c:pt idx="926">
                  <c:v>2022</c:v>
                </c:pt>
                <c:pt idx="927">
                  <c:v>2022</c:v>
                </c:pt>
                <c:pt idx="928">
                  <c:v>2022</c:v>
                </c:pt>
                <c:pt idx="929">
                  <c:v>2022</c:v>
                </c:pt>
                <c:pt idx="930">
                  <c:v>2022</c:v>
                </c:pt>
                <c:pt idx="931">
                  <c:v>2022</c:v>
                </c:pt>
                <c:pt idx="932">
                  <c:v>2022</c:v>
                </c:pt>
                <c:pt idx="933">
                  <c:v>2022</c:v>
                </c:pt>
                <c:pt idx="934">
                  <c:v>2022</c:v>
                </c:pt>
                <c:pt idx="935">
                  <c:v>2022</c:v>
                </c:pt>
                <c:pt idx="936">
                  <c:v>2023</c:v>
                </c:pt>
                <c:pt idx="937">
                  <c:v>2023</c:v>
                </c:pt>
                <c:pt idx="938">
                  <c:v>2023</c:v>
                </c:pt>
                <c:pt idx="939">
                  <c:v>2023</c:v>
                </c:pt>
                <c:pt idx="940">
                  <c:v>2023</c:v>
                </c:pt>
                <c:pt idx="941">
                  <c:v>2023</c:v>
                </c:pt>
                <c:pt idx="942">
                  <c:v>2023</c:v>
                </c:pt>
                <c:pt idx="943">
                  <c:v>2023</c:v>
                </c:pt>
                <c:pt idx="944">
                  <c:v>2023</c:v>
                </c:pt>
                <c:pt idx="945">
                  <c:v>2023</c:v>
                </c:pt>
                <c:pt idx="946">
                  <c:v>2023</c:v>
                </c:pt>
                <c:pt idx="947">
                  <c:v>2023</c:v>
                </c:pt>
                <c:pt idx="948">
                  <c:v>2023</c:v>
                </c:pt>
                <c:pt idx="949">
                  <c:v>2023</c:v>
                </c:pt>
                <c:pt idx="950">
                  <c:v>2023</c:v>
                </c:pt>
                <c:pt idx="951">
                  <c:v>2023</c:v>
                </c:pt>
                <c:pt idx="952">
                  <c:v>2023</c:v>
                </c:pt>
                <c:pt idx="953">
                  <c:v>2023</c:v>
                </c:pt>
                <c:pt idx="954">
                  <c:v>2023</c:v>
                </c:pt>
                <c:pt idx="955">
                  <c:v>2023</c:v>
                </c:pt>
                <c:pt idx="956">
                  <c:v>2023</c:v>
                </c:pt>
                <c:pt idx="957">
                  <c:v>2023</c:v>
                </c:pt>
                <c:pt idx="958">
                  <c:v>2023</c:v>
                </c:pt>
                <c:pt idx="959">
                  <c:v>2023</c:v>
                </c:pt>
                <c:pt idx="960">
                  <c:v>2023</c:v>
                </c:pt>
                <c:pt idx="961">
                  <c:v>2023</c:v>
                </c:pt>
                <c:pt idx="962">
                  <c:v>2023</c:v>
                </c:pt>
                <c:pt idx="963">
                  <c:v>2023</c:v>
                </c:pt>
                <c:pt idx="964">
                  <c:v>2023</c:v>
                </c:pt>
                <c:pt idx="965">
                  <c:v>2023</c:v>
                </c:pt>
                <c:pt idx="966">
                  <c:v>2023</c:v>
                </c:pt>
                <c:pt idx="967">
                  <c:v>2023</c:v>
                </c:pt>
                <c:pt idx="968">
                  <c:v>2023</c:v>
                </c:pt>
                <c:pt idx="969">
                  <c:v>2023</c:v>
                </c:pt>
                <c:pt idx="970">
                  <c:v>2023</c:v>
                </c:pt>
                <c:pt idx="971">
                  <c:v>2023</c:v>
                </c:pt>
                <c:pt idx="972">
                  <c:v>2023</c:v>
                </c:pt>
                <c:pt idx="973">
                  <c:v>2023</c:v>
                </c:pt>
                <c:pt idx="974">
                  <c:v>2023</c:v>
                </c:pt>
                <c:pt idx="975">
                  <c:v>2023</c:v>
                </c:pt>
                <c:pt idx="976">
                  <c:v>2023</c:v>
                </c:pt>
                <c:pt idx="977">
                  <c:v>2023</c:v>
                </c:pt>
                <c:pt idx="978">
                  <c:v>2023</c:v>
                </c:pt>
                <c:pt idx="979">
                  <c:v>2023</c:v>
                </c:pt>
                <c:pt idx="980">
                  <c:v>2023</c:v>
                </c:pt>
                <c:pt idx="981">
                  <c:v>2023</c:v>
                </c:pt>
                <c:pt idx="982">
                  <c:v>2023</c:v>
                </c:pt>
                <c:pt idx="983">
                  <c:v>2023</c:v>
                </c:pt>
                <c:pt idx="984">
                  <c:v>2023</c:v>
                </c:pt>
                <c:pt idx="985">
                  <c:v>2023</c:v>
                </c:pt>
                <c:pt idx="986">
                  <c:v>2023</c:v>
                </c:pt>
                <c:pt idx="987">
                  <c:v>2023</c:v>
                </c:pt>
                <c:pt idx="988">
                  <c:v>2024</c:v>
                </c:pt>
                <c:pt idx="989">
                  <c:v>2024</c:v>
                </c:pt>
                <c:pt idx="990">
                  <c:v>2024</c:v>
                </c:pt>
                <c:pt idx="991">
                  <c:v>2024</c:v>
                </c:pt>
                <c:pt idx="992">
                  <c:v>2024</c:v>
                </c:pt>
                <c:pt idx="993">
                  <c:v>2024</c:v>
                </c:pt>
                <c:pt idx="994">
                  <c:v>2024</c:v>
                </c:pt>
                <c:pt idx="995">
                  <c:v>2024</c:v>
                </c:pt>
                <c:pt idx="996">
                  <c:v>2024</c:v>
                </c:pt>
                <c:pt idx="997">
                  <c:v>2024</c:v>
                </c:pt>
                <c:pt idx="998">
                  <c:v>2024</c:v>
                </c:pt>
                <c:pt idx="999">
                  <c:v>2024</c:v>
                </c:pt>
                <c:pt idx="1000">
                  <c:v>2024</c:v>
                </c:pt>
                <c:pt idx="1001">
                  <c:v>2024</c:v>
                </c:pt>
                <c:pt idx="1002">
                  <c:v>2024</c:v>
                </c:pt>
                <c:pt idx="1003">
                  <c:v>2024</c:v>
                </c:pt>
                <c:pt idx="1004">
                  <c:v>2024</c:v>
                </c:pt>
                <c:pt idx="1005">
                  <c:v>2024</c:v>
                </c:pt>
                <c:pt idx="1006">
                  <c:v>2024</c:v>
                </c:pt>
                <c:pt idx="1007">
                  <c:v>2024</c:v>
                </c:pt>
                <c:pt idx="1008">
                  <c:v>2024</c:v>
                </c:pt>
                <c:pt idx="1009">
                  <c:v>2024</c:v>
                </c:pt>
                <c:pt idx="1010">
                  <c:v>2024</c:v>
                </c:pt>
                <c:pt idx="1011">
                  <c:v>2024</c:v>
                </c:pt>
                <c:pt idx="1012">
                  <c:v>2024</c:v>
                </c:pt>
                <c:pt idx="1013">
                  <c:v>2024</c:v>
                </c:pt>
                <c:pt idx="1014">
                  <c:v>2024</c:v>
                </c:pt>
                <c:pt idx="1015">
                  <c:v>2024</c:v>
                </c:pt>
                <c:pt idx="1016">
                  <c:v>2024</c:v>
                </c:pt>
                <c:pt idx="1017">
                  <c:v>2024</c:v>
                </c:pt>
                <c:pt idx="1018">
                  <c:v>2024</c:v>
                </c:pt>
                <c:pt idx="1019">
                  <c:v>2024</c:v>
                </c:pt>
                <c:pt idx="1020">
                  <c:v>2024</c:v>
                </c:pt>
                <c:pt idx="1021">
                  <c:v>2024</c:v>
                </c:pt>
                <c:pt idx="1022">
                  <c:v>2024</c:v>
                </c:pt>
                <c:pt idx="1023">
                  <c:v>2024</c:v>
                </c:pt>
                <c:pt idx="1024">
                  <c:v>2024</c:v>
                </c:pt>
                <c:pt idx="1025">
                  <c:v>2024</c:v>
                </c:pt>
                <c:pt idx="1026">
                  <c:v>2024</c:v>
                </c:pt>
                <c:pt idx="1027">
                  <c:v>2024</c:v>
                </c:pt>
                <c:pt idx="1028">
                  <c:v>2024</c:v>
                </c:pt>
                <c:pt idx="1029">
                  <c:v>2024</c:v>
                </c:pt>
                <c:pt idx="1030">
                  <c:v>2024</c:v>
                </c:pt>
                <c:pt idx="1031">
                  <c:v>2024</c:v>
                </c:pt>
                <c:pt idx="1032">
                  <c:v>2024</c:v>
                </c:pt>
                <c:pt idx="1033">
                  <c:v>2024</c:v>
                </c:pt>
                <c:pt idx="1034">
                  <c:v>2024</c:v>
                </c:pt>
                <c:pt idx="1035">
                  <c:v>2024</c:v>
                </c:pt>
                <c:pt idx="1036">
                  <c:v>2024</c:v>
                </c:pt>
                <c:pt idx="1037">
                  <c:v>2024</c:v>
                </c:pt>
                <c:pt idx="1038">
                  <c:v>2024</c:v>
                </c:pt>
                <c:pt idx="1039">
                  <c:v>2024</c:v>
                </c:pt>
                <c:pt idx="1040">
                  <c:v>2025</c:v>
                </c:pt>
                <c:pt idx="1041">
                  <c:v>2025</c:v>
                </c:pt>
                <c:pt idx="1042">
                  <c:v>2025</c:v>
                </c:pt>
                <c:pt idx="1043">
                  <c:v>2025</c:v>
                </c:pt>
                <c:pt idx="1044">
                  <c:v>2025</c:v>
                </c:pt>
                <c:pt idx="1045">
                  <c:v>2025</c:v>
                </c:pt>
                <c:pt idx="1046">
                  <c:v>2025</c:v>
                </c:pt>
                <c:pt idx="1047">
                  <c:v>2025</c:v>
                </c:pt>
                <c:pt idx="1048">
                  <c:v>2025</c:v>
                </c:pt>
                <c:pt idx="1049">
                  <c:v>2025</c:v>
                </c:pt>
                <c:pt idx="1050">
                  <c:v>2025</c:v>
                </c:pt>
                <c:pt idx="1051">
                  <c:v>2025</c:v>
                </c:pt>
                <c:pt idx="1052">
                  <c:v>2025</c:v>
                </c:pt>
                <c:pt idx="1053">
                  <c:v>2025</c:v>
                </c:pt>
                <c:pt idx="1054">
                  <c:v>2025</c:v>
                </c:pt>
                <c:pt idx="1055">
                  <c:v>2025</c:v>
                </c:pt>
                <c:pt idx="1056">
                  <c:v>2025</c:v>
                </c:pt>
                <c:pt idx="1057">
                  <c:v>2025</c:v>
                </c:pt>
                <c:pt idx="1058">
                  <c:v>2025</c:v>
                </c:pt>
                <c:pt idx="1059">
                  <c:v>2025</c:v>
                </c:pt>
                <c:pt idx="1060">
                  <c:v>2025</c:v>
                </c:pt>
                <c:pt idx="1061">
                  <c:v>2025</c:v>
                </c:pt>
                <c:pt idx="1062">
                  <c:v>2025</c:v>
                </c:pt>
                <c:pt idx="1063">
                  <c:v>2025</c:v>
                </c:pt>
                <c:pt idx="1064">
                  <c:v>2025</c:v>
                </c:pt>
                <c:pt idx="1065">
                  <c:v>2025</c:v>
                </c:pt>
                <c:pt idx="1066">
                  <c:v>2025</c:v>
                </c:pt>
                <c:pt idx="1067">
                  <c:v>2025</c:v>
                </c:pt>
                <c:pt idx="1068">
                  <c:v>2025</c:v>
                </c:pt>
                <c:pt idx="1069">
                  <c:v>2025</c:v>
                </c:pt>
                <c:pt idx="1070">
                  <c:v>2025</c:v>
                </c:pt>
                <c:pt idx="1071">
                  <c:v>2025</c:v>
                </c:pt>
                <c:pt idx="1072">
                  <c:v>2025</c:v>
                </c:pt>
                <c:pt idx="1073">
                  <c:v>2025</c:v>
                </c:pt>
                <c:pt idx="1074">
                  <c:v>2025</c:v>
                </c:pt>
                <c:pt idx="1075">
                  <c:v>2025</c:v>
                </c:pt>
                <c:pt idx="1076">
                  <c:v>2025</c:v>
                </c:pt>
                <c:pt idx="1077">
                  <c:v>2025</c:v>
                </c:pt>
                <c:pt idx="1078">
                  <c:v>2025</c:v>
                </c:pt>
                <c:pt idx="1079">
                  <c:v>2025</c:v>
                </c:pt>
                <c:pt idx="1080">
                  <c:v>2025</c:v>
                </c:pt>
                <c:pt idx="1081">
                  <c:v>2025</c:v>
                </c:pt>
                <c:pt idx="1082">
                  <c:v>2025</c:v>
                </c:pt>
                <c:pt idx="1083">
                  <c:v>2025</c:v>
                </c:pt>
                <c:pt idx="1084">
                  <c:v>2025</c:v>
                </c:pt>
                <c:pt idx="1085">
                  <c:v>2025</c:v>
                </c:pt>
                <c:pt idx="1086">
                  <c:v>2025</c:v>
                </c:pt>
                <c:pt idx="1087">
                  <c:v>2025</c:v>
                </c:pt>
                <c:pt idx="1088">
                  <c:v>2025</c:v>
                </c:pt>
                <c:pt idx="1089">
                  <c:v>2025</c:v>
                </c:pt>
                <c:pt idx="1090">
                  <c:v>2025</c:v>
                </c:pt>
                <c:pt idx="1091">
                  <c:v>2025</c:v>
                </c:pt>
              </c:numCache>
            </c:numRef>
          </c:cat>
          <c:val>
            <c:numRef>
              <c:f>[5]CttlePrices_Basis!$J$5:$J$1096</c:f>
              <c:numCache>
                <c:formatCode>General</c:formatCode>
                <c:ptCount val="1092"/>
                <c:pt idx="0">
                  <c:v>87.4</c:v>
                </c:pt>
                <c:pt idx="1">
                  <c:v>99.58</c:v>
                </c:pt>
                <c:pt idx="2">
                  <c:v>101.64</c:v>
                </c:pt>
                <c:pt idx="3">
                  <c:v>103.6</c:v>
                </c:pt>
                <c:pt idx="4">
                  <c:v>100.69</c:v>
                </c:pt>
                <c:pt idx="5">
                  <c:v>105.63</c:v>
                </c:pt>
                <c:pt idx="6">
                  <c:v>100.37</c:v>
                </c:pt>
                <c:pt idx="7">
                  <c:v>103.82</c:v>
                </c:pt>
                <c:pt idx="8">
                  <c:v>99.339999999999989</c:v>
                </c:pt>
                <c:pt idx="9">
                  <c:v>94.06</c:v>
                </c:pt>
                <c:pt idx="10">
                  <c:v>89.06</c:v>
                </c:pt>
                <c:pt idx="11">
                  <c:v>94.77</c:v>
                </c:pt>
                <c:pt idx="12">
                  <c:v>96.94</c:v>
                </c:pt>
                <c:pt idx="13">
                  <c:v>94.83</c:v>
                </c:pt>
                <c:pt idx="14">
                  <c:v>93.35</c:v>
                </c:pt>
                <c:pt idx="15">
                  <c:v>92.699999999999989</c:v>
                </c:pt>
                <c:pt idx="16">
                  <c:v>90.339999999999989</c:v>
                </c:pt>
                <c:pt idx="17">
                  <c:v>92.910000000000011</c:v>
                </c:pt>
                <c:pt idx="18">
                  <c:v>91.25</c:v>
                </c:pt>
                <c:pt idx="19">
                  <c:v>95.77</c:v>
                </c:pt>
                <c:pt idx="20">
                  <c:v>97.06</c:v>
                </c:pt>
                <c:pt idx="21">
                  <c:v>95.14</c:v>
                </c:pt>
                <c:pt idx="22">
                  <c:v>96.96</c:v>
                </c:pt>
                <c:pt idx="23">
                  <c:v>94.199999999999989</c:v>
                </c:pt>
                <c:pt idx="24">
                  <c:v>98.49</c:v>
                </c:pt>
                <c:pt idx="25">
                  <c:v>96.92</c:v>
                </c:pt>
                <c:pt idx="26">
                  <c:v>99.48</c:v>
                </c:pt>
                <c:pt idx="27">
                  <c:v>100.33</c:v>
                </c:pt>
                <c:pt idx="28">
                  <c:v>102.30000000000001</c:v>
                </c:pt>
                <c:pt idx="29">
                  <c:v>105.51</c:v>
                </c:pt>
                <c:pt idx="30">
                  <c:v>106.12</c:v>
                </c:pt>
                <c:pt idx="31">
                  <c:v>104.06</c:v>
                </c:pt>
                <c:pt idx="32">
                  <c:v>106.35</c:v>
                </c:pt>
                <c:pt idx="33">
                  <c:v>106.5</c:v>
                </c:pt>
                <c:pt idx="34">
                  <c:v>109.94999999999999</c:v>
                </c:pt>
                <c:pt idx="35">
                  <c:v>108.11</c:v>
                </c:pt>
                <c:pt idx="36">
                  <c:v>110.86</c:v>
                </c:pt>
                <c:pt idx="37">
                  <c:v>119.44999999999999</c:v>
                </c:pt>
                <c:pt idx="38">
                  <c:v>119.06</c:v>
                </c:pt>
                <c:pt idx="39">
                  <c:v>117.03999999999999</c:v>
                </c:pt>
                <c:pt idx="40">
                  <c:v>118.33</c:v>
                </c:pt>
                <c:pt idx="41">
                  <c:v>119.33999999999999</c:v>
                </c:pt>
                <c:pt idx="42">
                  <c:v>110.66000000000001</c:v>
                </c:pt>
                <c:pt idx="43">
                  <c:v>105.68</c:v>
                </c:pt>
                <c:pt idx="44">
                  <c:v>108.76</c:v>
                </c:pt>
                <c:pt idx="45">
                  <c:v>121.75999999999999</c:v>
                </c:pt>
                <c:pt idx="46">
                  <c:v>112.81</c:v>
                </c:pt>
                <c:pt idx="47">
                  <c:v>110.12</c:v>
                </c:pt>
                <c:pt idx="48">
                  <c:v>114.22</c:v>
                </c:pt>
                <c:pt idx="49">
                  <c:v>110.74</c:v>
                </c:pt>
                <c:pt idx="50">
                  <c:v>115.16000000000001</c:v>
                </c:pt>
                <c:pt idx="51">
                  <c:v>120.97</c:v>
                </c:pt>
                <c:pt idx="52">
                  <c:v>118.35000000000001</c:v>
                </c:pt>
                <c:pt idx="53">
                  <c:v>115.58999999999999</c:v>
                </c:pt>
                <c:pt idx="54">
                  <c:v>111.58</c:v>
                </c:pt>
                <c:pt idx="55">
                  <c:v>116.61</c:v>
                </c:pt>
                <c:pt idx="56">
                  <c:v>109.17</c:v>
                </c:pt>
                <c:pt idx="57">
                  <c:v>111.55000000000001</c:v>
                </c:pt>
                <c:pt idx="58">
                  <c:v>106.92</c:v>
                </c:pt>
                <c:pt idx="59">
                  <c:v>105.91000000000001</c:v>
                </c:pt>
                <c:pt idx="60">
                  <c:v>109.57</c:v>
                </c:pt>
                <c:pt idx="61">
                  <c:v>108.53</c:v>
                </c:pt>
                <c:pt idx="62">
                  <c:v>102.87</c:v>
                </c:pt>
                <c:pt idx="63">
                  <c:v>104.47</c:v>
                </c:pt>
                <c:pt idx="64">
                  <c:v>103.82</c:v>
                </c:pt>
                <c:pt idx="65">
                  <c:v>102.6</c:v>
                </c:pt>
                <c:pt idx="66">
                  <c:v>101.94</c:v>
                </c:pt>
                <c:pt idx="67">
                  <c:v>104.86</c:v>
                </c:pt>
                <c:pt idx="68">
                  <c:v>103.82</c:v>
                </c:pt>
                <c:pt idx="69">
                  <c:v>98.6</c:v>
                </c:pt>
                <c:pt idx="70">
                  <c:v>104.312</c:v>
                </c:pt>
                <c:pt idx="71">
                  <c:v>103.44</c:v>
                </c:pt>
                <c:pt idx="72">
                  <c:v>104.46</c:v>
                </c:pt>
                <c:pt idx="73">
                  <c:v>105.75</c:v>
                </c:pt>
                <c:pt idx="74">
                  <c:v>102.58999999999999</c:v>
                </c:pt>
                <c:pt idx="75">
                  <c:v>104.83</c:v>
                </c:pt>
                <c:pt idx="76">
                  <c:v>108.16000000000001</c:v>
                </c:pt>
                <c:pt idx="77">
                  <c:v>110.31</c:v>
                </c:pt>
                <c:pt idx="78">
                  <c:v>110.74</c:v>
                </c:pt>
                <c:pt idx="79">
                  <c:v>105.87</c:v>
                </c:pt>
                <c:pt idx="80">
                  <c:v>106</c:v>
                </c:pt>
                <c:pt idx="81">
                  <c:v>106.82</c:v>
                </c:pt>
                <c:pt idx="82">
                  <c:v>106.74</c:v>
                </c:pt>
                <c:pt idx="83">
                  <c:v>109.15</c:v>
                </c:pt>
                <c:pt idx="84">
                  <c:v>109.77</c:v>
                </c:pt>
                <c:pt idx="85">
                  <c:v>111.11</c:v>
                </c:pt>
                <c:pt idx="86">
                  <c:v>114.86999999999999</c:v>
                </c:pt>
                <c:pt idx="87">
                  <c:v>113.1</c:v>
                </c:pt>
                <c:pt idx="88">
                  <c:v>113.83999999999999</c:v>
                </c:pt>
                <c:pt idx="89">
                  <c:v>115.74000000000001</c:v>
                </c:pt>
                <c:pt idx="90">
                  <c:v>111.27</c:v>
                </c:pt>
                <c:pt idx="91">
                  <c:v>112.64</c:v>
                </c:pt>
                <c:pt idx="92">
                  <c:v>115.06</c:v>
                </c:pt>
                <c:pt idx="93">
                  <c:v>108.29</c:v>
                </c:pt>
                <c:pt idx="94">
                  <c:v>102.22</c:v>
                </c:pt>
                <c:pt idx="95">
                  <c:v>101.58</c:v>
                </c:pt>
                <c:pt idx="96">
                  <c:v>98.02</c:v>
                </c:pt>
                <c:pt idx="97">
                  <c:v>109.46</c:v>
                </c:pt>
                <c:pt idx="98">
                  <c:v>102.99</c:v>
                </c:pt>
                <c:pt idx="99">
                  <c:v>100.02</c:v>
                </c:pt>
                <c:pt idx="100">
                  <c:v>104.74</c:v>
                </c:pt>
                <c:pt idx="101">
                  <c:v>99.68</c:v>
                </c:pt>
                <c:pt idx="102">
                  <c:v>96.39</c:v>
                </c:pt>
                <c:pt idx="103">
                  <c:v>96.81</c:v>
                </c:pt>
                <c:pt idx="104">
                  <c:v>94.4</c:v>
                </c:pt>
                <c:pt idx="105">
                  <c:v>105.74</c:v>
                </c:pt>
                <c:pt idx="106">
                  <c:v>101.25</c:v>
                </c:pt>
                <c:pt idx="107">
                  <c:v>97.3</c:v>
                </c:pt>
                <c:pt idx="108">
                  <c:v>100.61</c:v>
                </c:pt>
                <c:pt idx="109">
                  <c:v>106.76</c:v>
                </c:pt>
                <c:pt idx="110">
                  <c:v>104.92</c:v>
                </c:pt>
                <c:pt idx="111">
                  <c:v>105.21</c:v>
                </c:pt>
                <c:pt idx="112">
                  <c:v>103.74</c:v>
                </c:pt>
                <c:pt idx="113">
                  <c:v>104.79</c:v>
                </c:pt>
                <c:pt idx="114">
                  <c:v>107.99</c:v>
                </c:pt>
                <c:pt idx="115">
                  <c:v>106.63</c:v>
                </c:pt>
                <c:pt idx="116">
                  <c:v>108.91</c:v>
                </c:pt>
                <c:pt idx="117">
                  <c:v>107.81</c:v>
                </c:pt>
                <c:pt idx="118">
                  <c:v>111.3</c:v>
                </c:pt>
                <c:pt idx="119">
                  <c:v>107.83</c:v>
                </c:pt>
                <c:pt idx="120">
                  <c:v>106.78</c:v>
                </c:pt>
                <c:pt idx="121">
                  <c:v>104.85</c:v>
                </c:pt>
                <c:pt idx="122">
                  <c:v>106.88</c:v>
                </c:pt>
                <c:pt idx="123">
                  <c:v>109.61</c:v>
                </c:pt>
                <c:pt idx="124">
                  <c:v>107.67</c:v>
                </c:pt>
                <c:pt idx="125">
                  <c:v>107.25</c:v>
                </c:pt>
                <c:pt idx="126">
                  <c:v>106.13</c:v>
                </c:pt>
                <c:pt idx="127">
                  <c:v>103.23</c:v>
                </c:pt>
                <c:pt idx="128">
                  <c:v>102.86</c:v>
                </c:pt>
                <c:pt idx="129">
                  <c:v>105.5</c:v>
                </c:pt>
                <c:pt idx="130">
                  <c:v>105.1</c:v>
                </c:pt>
                <c:pt idx="131">
                  <c:v>105.52</c:v>
                </c:pt>
                <c:pt idx="132">
                  <c:v>106.13</c:v>
                </c:pt>
                <c:pt idx="133">
                  <c:v>104.07</c:v>
                </c:pt>
                <c:pt idx="134">
                  <c:v>101.48</c:v>
                </c:pt>
                <c:pt idx="135">
                  <c:v>103.29</c:v>
                </c:pt>
                <c:pt idx="136">
                  <c:v>103.15</c:v>
                </c:pt>
                <c:pt idx="137">
                  <c:v>105.22</c:v>
                </c:pt>
                <c:pt idx="138">
                  <c:v>104.52</c:v>
                </c:pt>
                <c:pt idx="139">
                  <c:v>107.2</c:v>
                </c:pt>
                <c:pt idx="140">
                  <c:v>106.22</c:v>
                </c:pt>
                <c:pt idx="141">
                  <c:v>105.81</c:v>
                </c:pt>
                <c:pt idx="142">
                  <c:v>103.57</c:v>
                </c:pt>
                <c:pt idx="143">
                  <c:v>102.8</c:v>
                </c:pt>
                <c:pt idx="144">
                  <c:v>100.18</c:v>
                </c:pt>
                <c:pt idx="145">
                  <c:v>96.38</c:v>
                </c:pt>
                <c:pt idx="146">
                  <c:v>86.68</c:v>
                </c:pt>
                <c:pt idx="147">
                  <c:v>90.11</c:v>
                </c:pt>
                <c:pt idx="148">
                  <c:v>83.43</c:v>
                </c:pt>
                <c:pt idx="149">
                  <c:v>90.82</c:v>
                </c:pt>
                <c:pt idx="150">
                  <c:v>88.66</c:v>
                </c:pt>
                <c:pt idx="151">
                  <c:v>93.79</c:v>
                </c:pt>
                <c:pt idx="152">
                  <c:v>94.77</c:v>
                </c:pt>
                <c:pt idx="153">
                  <c:v>94.33</c:v>
                </c:pt>
                <c:pt idx="154">
                  <c:v>94.07</c:v>
                </c:pt>
                <c:pt idx="155">
                  <c:v>87.52</c:v>
                </c:pt>
                <c:pt idx="156">
                  <c:v>87.85</c:v>
                </c:pt>
                <c:pt idx="157">
                  <c:v>90.14</c:v>
                </c:pt>
                <c:pt idx="158">
                  <c:v>85.77</c:v>
                </c:pt>
                <c:pt idx="159">
                  <c:v>85.79</c:v>
                </c:pt>
                <c:pt idx="160">
                  <c:v>87.67</c:v>
                </c:pt>
                <c:pt idx="161">
                  <c:v>91.83</c:v>
                </c:pt>
                <c:pt idx="162">
                  <c:v>87.92</c:v>
                </c:pt>
                <c:pt idx="163">
                  <c:v>92.68</c:v>
                </c:pt>
                <c:pt idx="164">
                  <c:v>92.66</c:v>
                </c:pt>
                <c:pt idx="165">
                  <c:v>92.23</c:v>
                </c:pt>
                <c:pt idx="166">
                  <c:v>91.07</c:v>
                </c:pt>
                <c:pt idx="167">
                  <c:v>88.32</c:v>
                </c:pt>
                <c:pt idx="168">
                  <c:v>87.92</c:v>
                </c:pt>
                <c:pt idx="169">
                  <c:v>85.41</c:v>
                </c:pt>
                <c:pt idx="170">
                  <c:v>85.6</c:v>
                </c:pt>
                <c:pt idx="171">
                  <c:v>87.08</c:v>
                </c:pt>
                <c:pt idx="172">
                  <c:v>87.35</c:v>
                </c:pt>
                <c:pt idx="173">
                  <c:v>89.61</c:v>
                </c:pt>
                <c:pt idx="174">
                  <c:v>88.78</c:v>
                </c:pt>
                <c:pt idx="175">
                  <c:v>87.65</c:v>
                </c:pt>
                <c:pt idx="176">
                  <c:v>89</c:v>
                </c:pt>
                <c:pt idx="177">
                  <c:v>90.1</c:v>
                </c:pt>
                <c:pt idx="178">
                  <c:v>93.39</c:v>
                </c:pt>
                <c:pt idx="179">
                  <c:v>93.15</c:v>
                </c:pt>
                <c:pt idx="180">
                  <c:v>94.69</c:v>
                </c:pt>
                <c:pt idx="181">
                  <c:v>94.2</c:v>
                </c:pt>
                <c:pt idx="182">
                  <c:v>99.27</c:v>
                </c:pt>
                <c:pt idx="183">
                  <c:v>104.32</c:v>
                </c:pt>
                <c:pt idx="184">
                  <c:v>105.74</c:v>
                </c:pt>
                <c:pt idx="185">
                  <c:v>105.65</c:v>
                </c:pt>
                <c:pt idx="186">
                  <c:v>102.68</c:v>
                </c:pt>
                <c:pt idx="187">
                  <c:v>103.84</c:v>
                </c:pt>
                <c:pt idx="188">
                  <c:v>108.6</c:v>
                </c:pt>
                <c:pt idx="189">
                  <c:v>108.6</c:v>
                </c:pt>
                <c:pt idx="190">
                  <c:v>106.37</c:v>
                </c:pt>
                <c:pt idx="191">
                  <c:v>102.6</c:v>
                </c:pt>
                <c:pt idx="192">
                  <c:v>106.32</c:v>
                </c:pt>
                <c:pt idx="193">
                  <c:v>103.02</c:v>
                </c:pt>
                <c:pt idx="194">
                  <c:v>104.64</c:v>
                </c:pt>
                <c:pt idx="195">
                  <c:v>103.07</c:v>
                </c:pt>
                <c:pt idx="196">
                  <c:v>101.76</c:v>
                </c:pt>
                <c:pt idx="197">
                  <c:v>102.57</c:v>
                </c:pt>
                <c:pt idx="198">
                  <c:v>98.76</c:v>
                </c:pt>
                <c:pt idx="199">
                  <c:v>98.58</c:v>
                </c:pt>
                <c:pt idx="200">
                  <c:v>98.02</c:v>
                </c:pt>
                <c:pt idx="201">
                  <c:v>107.99</c:v>
                </c:pt>
                <c:pt idx="202">
                  <c:v>101.19</c:v>
                </c:pt>
                <c:pt idx="203">
                  <c:v>98.12</c:v>
                </c:pt>
                <c:pt idx="204">
                  <c:v>103.22</c:v>
                </c:pt>
                <c:pt idx="205">
                  <c:v>106.7</c:v>
                </c:pt>
                <c:pt idx="206">
                  <c:v>104.94</c:v>
                </c:pt>
                <c:pt idx="207">
                  <c:v>98.46</c:v>
                </c:pt>
                <c:pt idx="208">
                  <c:v>106.51</c:v>
                </c:pt>
                <c:pt idx="209">
                  <c:v>105.79</c:v>
                </c:pt>
                <c:pt idx="210">
                  <c:v>104.33</c:v>
                </c:pt>
                <c:pt idx="211">
                  <c:v>105.5</c:v>
                </c:pt>
                <c:pt idx="212">
                  <c:v>104.21</c:v>
                </c:pt>
                <c:pt idx="213">
                  <c:v>100.57</c:v>
                </c:pt>
                <c:pt idx="214">
                  <c:v>105.68</c:v>
                </c:pt>
                <c:pt idx="215">
                  <c:v>104.92</c:v>
                </c:pt>
                <c:pt idx="216">
                  <c:v>102.53</c:v>
                </c:pt>
                <c:pt idx="217">
                  <c:v>104.86</c:v>
                </c:pt>
                <c:pt idx="218">
                  <c:v>104.27</c:v>
                </c:pt>
                <c:pt idx="219">
                  <c:v>106.36</c:v>
                </c:pt>
                <c:pt idx="220">
                  <c:v>107.41</c:v>
                </c:pt>
                <c:pt idx="221">
                  <c:v>105.59</c:v>
                </c:pt>
                <c:pt idx="222">
                  <c:v>105.5</c:v>
                </c:pt>
                <c:pt idx="223">
                  <c:v>105.45</c:v>
                </c:pt>
                <c:pt idx="224">
                  <c:v>105.16</c:v>
                </c:pt>
                <c:pt idx="225">
                  <c:v>106.3</c:v>
                </c:pt>
                <c:pt idx="226">
                  <c:v>103.76</c:v>
                </c:pt>
                <c:pt idx="227">
                  <c:v>103.47</c:v>
                </c:pt>
                <c:pt idx="228">
                  <c:v>104.88</c:v>
                </c:pt>
                <c:pt idx="229">
                  <c:v>101.63</c:v>
                </c:pt>
                <c:pt idx="230">
                  <c:v>98.94</c:v>
                </c:pt>
                <c:pt idx="231">
                  <c:v>98.45</c:v>
                </c:pt>
                <c:pt idx="232">
                  <c:v>99.71</c:v>
                </c:pt>
                <c:pt idx="233">
                  <c:v>94.53</c:v>
                </c:pt>
                <c:pt idx="234">
                  <c:v>99.42</c:v>
                </c:pt>
                <c:pt idx="235">
                  <c:v>100.29</c:v>
                </c:pt>
                <c:pt idx="236">
                  <c:v>101.87</c:v>
                </c:pt>
                <c:pt idx="237">
                  <c:v>103.21</c:v>
                </c:pt>
                <c:pt idx="238">
                  <c:v>98.09</c:v>
                </c:pt>
                <c:pt idx="239">
                  <c:v>97.99</c:v>
                </c:pt>
                <c:pt idx="240">
                  <c:v>96.82</c:v>
                </c:pt>
                <c:pt idx="241">
                  <c:v>96.94</c:v>
                </c:pt>
                <c:pt idx="242">
                  <c:v>95.62</c:v>
                </c:pt>
                <c:pt idx="243">
                  <c:v>95.97</c:v>
                </c:pt>
                <c:pt idx="244">
                  <c:v>95.19</c:v>
                </c:pt>
                <c:pt idx="245">
                  <c:v>95.13</c:v>
                </c:pt>
                <c:pt idx="246">
                  <c:v>94.1</c:v>
                </c:pt>
                <c:pt idx="247">
                  <c:v>95.2</c:v>
                </c:pt>
                <c:pt idx="248">
                  <c:v>95.39</c:v>
                </c:pt>
                <c:pt idx="249">
                  <c:v>96.11</c:v>
                </c:pt>
                <c:pt idx="250">
                  <c:v>94.75</c:v>
                </c:pt>
                <c:pt idx="251">
                  <c:v>91.03</c:v>
                </c:pt>
                <c:pt idx="252">
                  <c:v>93.12</c:v>
                </c:pt>
                <c:pt idx="253">
                  <c:v>93.76</c:v>
                </c:pt>
                <c:pt idx="254">
                  <c:v>96.09</c:v>
                </c:pt>
                <c:pt idx="255">
                  <c:v>88.19</c:v>
                </c:pt>
                <c:pt idx="256">
                  <c:v>90.88</c:v>
                </c:pt>
                <c:pt idx="257">
                  <c:v>92.55</c:v>
                </c:pt>
                <c:pt idx="258">
                  <c:v>90.91</c:v>
                </c:pt>
                <c:pt idx="259">
                  <c:v>89.99</c:v>
                </c:pt>
                <c:pt idx="260">
                  <c:v>82.39</c:v>
                </c:pt>
                <c:pt idx="261">
                  <c:v>96.8</c:v>
                </c:pt>
                <c:pt idx="262">
                  <c:v>93.33</c:v>
                </c:pt>
                <c:pt idx="263">
                  <c:v>95.54</c:v>
                </c:pt>
                <c:pt idx="264">
                  <c:v>95.96</c:v>
                </c:pt>
                <c:pt idx="265">
                  <c:v>95.64</c:v>
                </c:pt>
                <c:pt idx="266">
                  <c:v>97.5</c:v>
                </c:pt>
                <c:pt idx="267">
                  <c:v>95.88</c:v>
                </c:pt>
                <c:pt idx="268">
                  <c:v>99.84</c:v>
                </c:pt>
                <c:pt idx="269">
                  <c:v>97.78</c:v>
                </c:pt>
                <c:pt idx="270">
                  <c:v>94.76</c:v>
                </c:pt>
                <c:pt idx="271">
                  <c:v>96.36</c:v>
                </c:pt>
                <c:pt idx="272">
                  <c:v>95.51</c:v>
                </c:pt>
                <c:pt idx="273">
                  <c:v>98.33</c:v>
                </c:pt>
                <c:pt idx="274">
                  <c:v>99.31</c:v>
                </c:pt>
                <c:pt idx="275">
                  <c:v>98.24</c:v>
                </c:pt>
                <c:pt idx="276">
                  <c:v>96.59</c:v>
                </c:pt>
                <c:pt idx="277">
                  <c:v>97.82</c:v>
                </c:pt>
                <c:pt idx="278">
                  <c:v>98.1</c:v>
                </c:pt>
                <c:pt idx="279">
                  <c:v>99.13</c:v>
                </c:pt>
                <c:pt idx="280">
                  <c:v>99.01</c:v>
                </c:pt>
                <c:pt idx="281">
                  <c:v>98.1</c:v>
                </c:pt>
                <c:pt idx="282">
                  <c:v>98.65</c:v>
                </c:pt>
                <c:pt idx="283">
                  <c:v>98.71</c:v>
                </c:pt>
                <c:pt idx="284">
                  <c:v>98.98</c:v>
                </c:pt>
                <c:pt idx="285">
                  <c:v>97.81</c:v>
                </c:pt>
                <c:pt idx="286">
                  <c:v>102.52</c:v>
                </c:pt>
                <c:pt idx="287">
                  <c:v>103.78</c:v>
                </c:pt>
                <c:pt idx="288">
                  <c:v>101.43</c:v>
                </c:pt>
                <c:pt idx="289">
                  <c:v>100.8</c:v>
                </c:pt>
                <c:pt idx="290">
                  <c:v>99.98</c:v>
                </c:pt>
                <c:pt idx="291">
                  <c:v>106.21</c:v>
                </c:pt>
                <c:pt idx="292">
                  <c:v>103.06</c:v>
                </c:pt>
                <c:pt idx="293">
                  <c:v>107.03</c:v>
                </c:pt>
                <c:pt idx="294">
                  <c:v>105.56</c:v>
                </c:pt>
                <c:pt idx="295">
                  <c:v>106.98</c:v>
                </c:pt>
                <c:pt idx="296">
                  <c:v>109.66</c:v>
                </c:pt>
                <c:pt idx="297">
                  <c:v>111.6</c:v>
                </c:pt>
                <c:pt idx="298">
                  <c:v>110.01</c:v>
                </c:pt>
                <c:pt idx="299">
                  <c:v>110.79</c:v>
                </c:pt>
                <c:pt idx="300">
                  <c:v>110.04</c:v>
                </c:pt>
                <c:pt idx="301">
                  <c:v>109.95</c:v>
                </c:pt>
                <c:pt idx="302">
                  <c:v>105.95</c:v>
                </c:pt>
                <c:pt idx="303">
                  <c:v>106.1</c:v>
                </c:pt>
                <c:pt idx="304">
                  <c:v>106.97</c:v>
                </c:pt>
                <c:pt idx="305">
                  <c:v>114.6</c:v>
                </c:pt>
                <c:pt idx="306">
                  <c:v>110.23</c:v>
                </c:pt>
                <c:pt idx="307">
                  <c:v>108.23</c:v>
                </c:pt>
                <c:pt idx="308">
                  <c:v>116.51</c:v>
                </c:pt>
                <c:pt idx="309">
                  <c:v>115.52</c:v>
                </c:pt>
                <c:pt idx="310">
                  <c:v>116.58</c:v>
                </c:pt>
                <c:pt idx="311">
                  <c:v>113.54</c:v>
                </c:pt>
                <c:pt idx="312">
                  <c:v>115.2</c:v>
                </c:pt>
                <c:pt idx="313">
                  <c:v>117.26</c:v>
                </c:pt>
                <c:pt idx="314">
                  <c:v>118.91</c:v>
                </c:pt>
                <c:pt idx="315">
                  <c:v>118.33</c:v>
                </c:pt>
                <c:pt idx="316">
                  <c:v>115.67</c:v>
                </c:pt>
                <c:pt idx="317">
                  <c:v>121.4</c:v>
                </c:pt>
                <c:pt idx="318">
                  <c:v>122.59</c:v>
                </c:pt>
                <c:pt idx="319">
                  <c:v>119.43</c:v>
                </c:pt>
                <c:pt idx="320">
                  <c:v>119.9</c:v>
                </c:pt>
                <c:pt idx="321">
                  <c:v>119.26</c:v>
                </c:pt>
                <c:pt idx="322">
                  <c:v>119.72</c:v>
                </c:pt>
                <c:pt idx="323">
                  <c:v>117.15</c:v>
                </c:pt>
                <c:pt idx="324">
                  <c:v>120.49</c:v>
                </c:pt>
                <c:pt idx="325">
                  <c:v>120.66</c:v>
                </c:pt>
                <c:pt idx="326">
                  <c:v>123.52</c:v>
                </c:pt>
                <c:pt idx="327">
                  <c:v>116.61</c:v>
                </c:pt>
                <c:pt idx="328">
                  <c:v>119.12</c:v>
                </c:pt>
                <c:pt idx="329">
                  <c:v>116.98</c:v>
                </c:pt>
                <c:pt idx="330">
                  <c:v>115.67</c:v>
                </c:pt>
                <c:pt idx="331">
                  <c:v>116.08</c:v>
                </c:pt>
                <c:pt idx="332">
                  <c:v>115.51</c:v>
                </c:pt>
                <c:pt idx="333">
                  <c:v>111.68</c:v>
                </c:pt>
                <c:pt idx="334">
                  <c:v>110.71</c:v>
                </c:pt>
                <c:pt idx="335">
                  <c:v>112.35</c:v>
                </c:pt>
                <c:pt idx="336">
                  <c:v>118.09</c:v>
                </c:pt>
                <c:pt idx="337">
                  <c:v>118.35</c:v>
                </c:pt>
                <c:pt idx="338">
                  <c:v>122.63</c:v>
                </c:pt>
                <c:pt idx="339">
                  <c:v>119.48</c:v>
                </c:pt>
                <c:pt idx="340">
                  <c:v>119.66</c:v>
                </c:pt>
                <c:pt idx="341">
                  <c:v>122.01</c:v>
                </c:pt>
                <c:pt idx="342">
                  <c:v>121.14</c:v>
                </c:pt>
                <c:pt idx="343">
                  <c:v>122.86</c:v>
                </c:pt>
                <c:pt idx="344">
                  <c:v>121.33</c:v>
                </c:pt>
                <c:pt idx="345">
                  <c:v>121.43</c:v>
                </c:pt>
                <c:pt idx="346">
                  <c:v>121.47</c:v>
                </c:pt>
                <c:pt idx="347">
                  <c:v>117.45</c:v>
                </c:pt>
                <c:pt idx="348">
                  <c:v>126.91</c:v>
                </c:pt>
                <c:pt idx="349">
                  <c:v>126.54</c:v>
                </c:pt>
                <c:pt idx="350">
                  <c:v>132.22</c:v>
                </c:pt>
                <c:pt idx="351">
                  <c:v>132.68</c:v>
                </c:pt>
                <c:pt idx="352">
                  <c:v>133.25</c:v>
                </c:pt>
                <c:pt idx="353">
                  <c:v>133.66999999999999</c:v>
                </c:pt>
                <c:pt idx="354">
                  <c:v>130.65</c:v>
                </c:pt>
                <c:pt idx="355">
                  <c:v>128.31</c:v>
                </c:pt>
                <c:pt idx="356">
                  <c:v>133.97999999999999</c:v>
                </c:pt>
                <c:pt idx="357">
                  <c:v>137.02000000000001</c:v>
                </c:pt>
                <c:pt idx="358">
                  <c:v>135.75</c:v>
                </c:pt>
                <c:pt idx="359">
                  <c:v>139.06</c:v>
                </c:pt>
                <c:pt idx="360">
                  <c:v>131.84</c:v>
                </c:pt>
                <c:pt idx="361">
                  <c:v>136.78</c:v>
                </c:pt>
                <c:pt idx="362">
                  <c:v>133.11000000000001</c:v>
                </c:pt>
                <c:pt idx="363">
                  <c:v>130.19</c:v>
                </c:pt>
                <c:pt idx="364">
                  <c:v>113.54</c:v>
                </c:pt>
                <c:pt idx="365">
                  <c:v>115.2</c:v>
                </c:pt>
                <c:pt idx="366">
                  <c:v>117.26</c:v>
                </c:pt>
                <c:pt idx="367">
                  <c:v>118.91</c:v>
                </c:pt>
                <c:pt idx="368">
                  <c:v>118.33</c:v>
                </c:pt>
                <c:pt idx="369">
                  <c:v>115.67</c:v>
                </c:pt>
                <c:pt idx="370">
                  <c:v>121.4</c:v>
                </c:pt>
                <c:pt idx="371">
                  <c:v>122.59</c:v>
                </c:pt>
                <c:pt idx="372">
                  <c:v>119.43</c:v>
                </c:pt>
                <c:pt idx="373">
                  <c:v>119.9</c:v>
                </c:pt>
                <c:pt idx="374">
                  <c:v>119.26</c:v>
                </c:pt>
                <c:pt idx="375">
                  <c:v>119.72</c:v>
                </c:pt>
                <c:pt idx="376">
                  <c:v>117.15</c:v>
                </c:pt>
                <c:pt idx="377">
                  <c:v>120.49</c:v>
                </c:pt>
                <c:pt idx="378">
                  <c:v>120.66</c:v>
                </c:pt>
                <c:pt idx="379">
                  <c:v>123.52</c:v>
                </c:pt>
                <c:pt idx="380">
                  <c:v>116.61</c:v>
                </c:pt>
                <c:pt idx="381">
                  <c:v>119.12</c:v>
                </c:pt>
                <c:pt idx="382">
                  <c:v>116.98</c:v>
                </c:pt>
                <c:pt idx="383">
                  <c:v>115.67</c:v>
                </c:pt>
                <c:pt idx="384">
                  <c:v>116.08</c:v>
                </c:pt>
                <c:pt idx="385">
                  <c:v>115.51</c:v>
                </c:pt>
                <c:pt idx="386">
                  <c:v>111.68</c:v>
                </c:pt>
                <c:pt idx="387">
                  <c:v>110.71</c:v>
                </c:pt>
                <c:pt idx="388">
                  <c:v>112.35</c:v>
                </c:pt>
                <c:pt idx="389">
                  <c:v>118.09</c:v>
                </c:pt>
                <c:pt idx="390">
                  <c:v>118.35</c:v>
                </c:pt>
                <c:pt idx="391">
                  <c:v>122.63</c:v>
                </c:pt>
                <c:pt idx="392">
                  <c:v>119.48</c:v>
                </c:pt>
                <c:pt idx="393">
                  <c:v>119.66</c:v>
                </c:pt>
                <c:pt idx="394">
                  <c:v>122.01</c:v>
                </c:pt>
                <c:pt idx="395">
                  <c:v>121.14</c:v>
                </c:pt>
                <c:pt idx="396">
                  <c:v>122.86</c:v>
                </c:pt>
                <c:pt idx="397">
                  <c:v>121.33</c:v>
                </c:pt>
                <c:pt idx="398">
                  <c:v>121.43</c:v>
                </c:pt>
                <c:pt idx="399">
                  <c:v>121.47</c:v>
                </c:pt>
                <c:pt idx="400">
                  <c:v>117.45</c:v>
                </c:pt>
                <c:pt idx="401">
                  <c:v>126.91</c:v>
                </c:pt>
                <c:pt idx="402">
                  <c:v>126.54</c:v>
                </c:pt>
                <c:pt idx="403">
                  <c:v>132.22</c:v>
                </c:pt>
                <c:pt idx="404">
                  <c:v>132.68</c:v>
                </c:pt>
                <c:pt idx="405">
                  <c:v>133.25</c:v>
                </c:pt>
                <c:pt idx="406">
                  <c:v>133.66999999999999</c:v>
                </c:pt>
                <c:pt idx="407">
                  <c:v>130.65</c:v>
                </c:pt>
                <c:pt idx="408">
                  <c:v>128.31</c:v>
                </c:pt>
                <c:pt idx="409">
                  <c:v>133.97999999999999</c:v>
                </c:pt>
                <c:pt idx="410">
                  <c:v>137.02000000000001</c:v>
                </c:pt>
                <c:pt idx="411">
                  <c:v>135.75</c:v>
                </c:pt>
                <c:pt idx="412">
                  <c:v>139.06</c:v>
                </c:pt>
                <c:pt idx="413">
                  <c:v>131.84</c:v>
                </c:pt>
                <c:pt idx="414">
                  <c:v>136.78</c:v>
                </c:pt>
                <c:pt idx="415">
                  <c:v>133.11000000000001</c:v>
                </c:pt>
                <c:pt idx="416">
                  <c:v>130.19</c:v>
                </c:pt>
                <c:pt idx="417">
                  <c:v>137.04</c:v>
                </c:pt>
                <c:pt idx="418">
                  <c:v>134.99</c:v>
                </c:pt>
                <c:pt idx="419">
                  <c:v>143.44999999999999</c:v>
                </c:pt>
                <c:pt idx="420">
                  <c:v>140.74</c:v>
                </c:pt>
                <c:pt idx="421">
                  <c:v>139.57</c:v>
                </c:pt>
                <c:pt idx="422">
                  <c:v>145.38</c:v>
                </c:pt>
                <c:pt idx="423">
                  <c:v>140.32</c:v>
                </c:pt>
                <c:pt idx="424">
                  <c:v>138.36000000000001</c:v>
                </c:pt>
                <c:pt idx="425">
                  <c:v>139.88</c:v>
                </c:pt>
                <c:pt idx="426">
                  <c:v>131.41999999999999</c:v>
                </c:pt>
                <c:pt idx="427">
                  <c:v>130.21</c:v>
                </c:pt>
                <c:pt idx="428">
                  <c:v>134.21</c:v>
                </c:pt>
                <c:pt idx="429">
                  <c:v>135.41</c:v>
                </c:pt>
                <c:pt idx="430">
                  <c:v>131.18</c:v>
                </c:pt>
                <c:pt idx="431">
                  <c:v>135.97999999999999</c:v>
                </c:pt>
                <c:pt idx="432">
                  <c:v>132.43</c:v>
                </c:pt>
                <c:pt idx="433">
                  <c:v>130.38999999999999</c:v>
                </c:pt>
                <c:pt idx="434">
                  <c:v>130.25</c:v>
                </c:pt>
                <c:pt idx="435">
                  <c:v>131.65</c:v>
                </c:pt>
                <c:pt idx="436">
                  <c:v>129.54</c:v>
                </c:pt>
                <c:pt idx="437">
                  <c:v>133.93</c:v>
                </c:pt>
                <c:pt idx="438">
                  <c:v>131.83000000000001</c:v>
                </c:pt>
                <c:pt idx="439">
                  <c:v>136.69999999999999</c:v>
                </c:pt>
                <c:pt idx="440">
                  <c:v>136.91999999999999</c:v>
                </c:pt>
                <c:pt idx="441">
                  <c:v>137.82</c:v>
                </c:pt>
                <c:pt idx="442">
                  <c:v>137</c:v>
                </c:pt>
                <c:pt idx="443">
                  <c:v>135.56</c:v>
                </c:pt>
                <c:pt idx="444">
                  <c:v>137.97999999999999</c:v>
                </c:pt>
                <c:pt idx="445">
                  <c:v>132.46</c:v>
                </c:pt>
                <c:pt idx="446">
                  <c:v>125.77</c:v>
                </c:pt>
                <c:pt idx="447">
                  <c:v>130.76</c:v>
                </c:pt>
                <c:pt idx="448">
                  <c:v>131.33000000000001</c:v>
                </c:pt>
                <c:pt idx="449">
                  <c:v>132.03</c:v>
                </c:pt>
                <c:pt idx="450">
                  <c:v>136.12</c:v>
                </c:pt>
                <c:pt idx="451">
                  <c:v>134.35</c:v>
                </c:pt>
                <c:pt idx="452">
                  <c:v>134.79</c:v>
                </c:pt>
                <c:pt idx="453">
                  <c:v>138.35</c:v>
                </c:pt>
                <c:pt idx="454">
                  <c:v>139.31</c:v>
                </c:pt>
                <c:pt idx="455">
                  <c:v>141.91999999999999</c:v>
                </c:pt>
                <c:pt idx="456">
                  <c:v>138.44999999999999</c:v>
                </c:pt>
                <c:pt idx="457">
                  <c:v>135.88</c:v>
                </c:pt>
                <c:pt idx="458">
                  <c:v>133.72999999999999</c:v>
                </c:pt>
                <c:pt idx="459">
                  <c:v>127.7</c:v>
                </c:pt>
                <c:pt idx="460">
                  <c:v>130.77000000000001</c:v>
                </c:pt>
                <c:pt idx="461">
                  <c:v>127.29</c:v>
                </c:pt>
                <c:pt idx="462">
                  <c:v>132.37</c:v>
                </c:pt>
                <c:pt idx="463">
                  <c:v>131.63999999999999</c:v>
                </c:pt>
                <c:pt idx="464">
                  <c:v>126.77</c:v>
                </c:pt>
                <c:pt idx="465">
                  <c:v>135.31</c:v>
                </c:pt>
                <c:pt idx="466">
                  <c:v>136.37</c:v>
                </c:pt>
                <c:pt idx="467">
                  <c:v>133.97</c:v>
                </c:pt>
                <c:pt idx="468">
                  <c:v>134.66999999999999</c:v>
                </c:pt>
                <c:pt idx="469">
                  <c:v>155.63999999999999</c:v>
                </c:pt>
                <c:pt idx="470">
                  <c:v>166.29</c:v>
                </c:pt>
                <c:pt idx="471">
                  <c:v>161.19</c:v>
                </c:pt>
                <c:pt idx="472">
                  <c:v>163.88</c:v>
                </c:pt>
                <c:pt idx="473">
                  <c:v>163.55000000000001</c:v>
                </c:pt>
                <c:pt idx="474">
                  <c:v>167.84</c:v>
                </c:pt>
                <c:pt idx="475">
                  <c:v>161.12</c:v>
                </c:pt>
                <c:pt idx="476">
                  <c:v>156.18</c:v>
                </c:pt>
                <c:pt idx="477">
                  <c:v>170.92</c:v>
                </c:pt>
                <c:pt idx="478">
                  <c:v>162.16</c:v>
                </c:pt>
                <c:pt idx="479">
                  <c:v>165.56</c:v>
                </c:pt>
                <c:pt idx="480">
                  <c:v>167.78</c:v>
                </c:pt>
                <c:pt idx="481">
                  <c:v>169.96</c:v>
                </c:pt>
                <c:pt idx="482">
                  <c:v>171.85</c:v>
                </c:pt>
                <c:pt idx="483">
                  <c:v>168.39</c:v>
                </c:pt>
                <c:pt idx="484">
                  <c:v>164.84</c:v>
                </c:pt>
                <c:pt idx="485">
                  <c:v>170.63</c:v>
                </c:pt>
                <c:pt idx="486">
                  <c:v>173.26</c:v>
                </c:pt>
                <c:pt idx="487">
                  <c:v>174.21</c:v>
                </c:pt>
                <c:pt idx="488">
                  <c:v>176.64</c:v>
                </c:pt>
                <c:pt idx="489">
                  <c:v>176.74</c:v>
                </c:pt>
                <c:pt idx="490">
                  <c:v>178.57</c:v>
                </c:pt>
                <c:pt idx="491">
                  <c:v>182.08</c:v>
                </c:pt>
                <c:pt idx="492">
                  <c:v>191.55</c:v>
                </c:pt>
                <c:pt idx="493">
                  <c:v>191.11</c:v>
                </c:pt>
                <c:pt idx="494">
                  <c:v>205.66</c:v>
                </c:pt>
                <c:pt idx="495">
                  <c:v>196.13</c:v>
                </c:pt>
                <c:pt idx="496">
                  <c:v>196.85</c:v>
                </c:pt>
                <c:pt idx="497">
                  <c:v>209.18</c:v>
                </c:pt>
                <c:pt idx="498">
                  <c:v>207.69</c:v>
                </c:pt>
                <c:pt idx="499">
                  <c:v>210</c:v>
                </c:pt>
                <c:pt idx="500">
                  <c:v>216.36</c:v>
                </c:pt>
                <c:pt idx="501">
                  <c:v>215.31</c:v>
                </c:pt>
                <c:pt idx="502">
                  <c:v>201.79</c:v>
                </c:pt>
                <c:pt idx="503">
                  <c:v>205.11</c:v>
                </c:pt>
                <c:pt idx="504">
                  <c:v>219.89</c:v>
                </c:pt>
                <c:pt idx="505">
                  <c:v>223.72</c:v>
                </c:pt>
                <c:pt idx="506">
                  <c:v>220.66</c:v>
                </c:pt>
                <c:pt idx="507">
                  <c:v>232.65</c:v>
                </c:pt>
                <c:pt idx="508">
                  <c:v>241.45</c:v>
                </c:pt>
                <c:pt idx="509">
                  <c:v>238.38</c:v>
                </c:pt>
                <c:pt idx="510">
                  <c:v>239.43</c:v>
                </c:pt>
                <c:pt idx="511">
                  <c:v>232.19</c:v>
                </c:pt>
                <c:pt idx="512">
                  <c:v>235.83</c:v>
                </c:pt>
                <c:pt idx="513">
                  <c:v>229.25</c:v>
                </c:pt>
                <c:pt idx="514">
                  <c:v>243.06</c:v>
                </c:pt>
                <c:pt idx="515">
                  <c:v>240.49</c:v>
                </c:pt>
                <c:pt idx="516">
                  <c:v>236.25</c:v>
                </c:pt>
                <c:pt idx="517">
                  <c:v>242.73</c:v>
                </c:pt>
                <c:pt idx="518">
                  <c:v>#N/A</c:v>
                </c:pt>
                <c:pt idx="519">
                  <c:v>215.46</c:v>
                </c:pt>
                <c:pt idx="520">
                  <c:v>237.77</c:v>
                </c:pt>
                <c:pt idx="521">
                  <c:v>213.48</c:v>
                </c:pt>
                <c:pt idx="522">
                  <c:v>238.06</c:v>
                </c:pt>
                <c:pt idx="523">
                  <c:v>239.42</c:v>
                </c:pt>
                <c:pt idx="524">
                  <c:v>233.16</c:v>
                </c:pt>
                <c:pt idx="525">
                  <c:v>227.16</c:v>
                </c:pt>
                <c:pt idx="526">
                  <c:v>224.86</c:v>
                </c:pt>
                <c:pt idx="527">
                  <c:v>230.23</c:v>
                </c:pt>
                <c:pt idx="528">
                  <c:v>217.35</c:v>
                </c:pt>
                <c:pt idx="529">
                  <c:v>222.52</c:v>
                </c:pt>
                <c:pt idx="530">
                  <c:v>226.73</c:v>
                </c:pt>
                <c:pt idx="531">
                  <c:v>226.02</c:v>
                </c:pt>
                <c:pt idx="532">
                  <c:v>227.57</c:v>
                </c:pt>
                <c:pt idx="533">
                  <c:v>234.84</c:v>
                </c:pt>
                <c:pt idx="534">
                  <c:v>238.73</c:v>
                </c:pt>
                <c:pt idx="535">
                  <c:v>241.28</c:v>
                </c:pt>
                <c:pt idx="536">
                  <c:v>235.85</c:v>
                </c:pt>
                <c:pt idx="537">
                  <c:v>236.62</c:v>
                </c:pt>
                <c:pt idx="538">
                  <c:v>237.85</c:v>
                </c:pt>
                <c:pt idx="539">
                  <c:v>235.24</c:v>
                </c:pt>
                <c:pt idx="540">
                  <c:v>240.44</c:v>
                </c:pt>
                <c:pt idx="541">
                  <c:v>248.76</c:v>
                </c:pt>
                <c:pt idx="542">
                  <c:v>238.6</c:v>
                </c:pt>
                <c:pt idx="543">
                  <c:v>238.2</c:v>
                </c:pt>
                <c:pt idx="544">
                  <c:v>235.27</c:v>
                </c:pt>
                <c:pt idx="545">
                  <c:v>241.94</c:v>
                </c:pt>
                <c:pt idx="546">
                  <c:v>238.65</c:v>
                </c:pt>
                <c:pt idx="547">
                  <c:v>236.04</c:v>
                </c:pt>
                <c:pt idx="548">
                  <c:v>241.72</c:v>
                </c:pt>
                <c:pt idx="549">
                  <c:v>240.22</c:v>
                </c:pt>
                <c:pt idx="550">
                  <c:v>241.17</c:v>
                </c:pt>
                <c:pt idx="551">
                  <c:v>240.77</c:v>
                </c:pt>
                <c:pt idx="552">
                  <c:v>249.55</c:v>
                </c:pt>
                <c:pt idx="553">
                  <c:v>244.58</c:v>
                </c:pt>
                <c:pt idx="554">
                  <c:v>244.42</c:v>
                </c:pt>
                <c:pt idx="555">
                  <c:v>242.94</c:v>
                </c:pt>
                <c:pt idx="556">
                  <c:v>242.53</c:v>
                </c:pt>
                <c:pt idx="557">
                  <c:v>256.2</c:v>
                </c:pt>
                <c:pt idx="558">
                  <c:v>243.28</c:v>
                </c:pt>
                <c:pt idx="559">
                  <c:v>242.81</c:v>
                </c:pt>
                <c:pt idx="560">
                  <c:v>230.96</c:v>
                </c:pt>
                <c:pt idx="561">
                  <c:v>235.37</c:v>
                </c:pt>
                <c:pt idx="562">
                  <c:v>239.23</c:v>
                </c:pt>
                <c:pt idx="563">
                  <c:v>233.55</c:v>
                </c:pt>
                <c:pt idx="564">
                  <c:v>228.86</c:v>
                </c:pt>
                <c:pt idx="565">
                  <c:v>217.11</c:v>
                </c:pt>
                <c:pt idx="566">
                  <c:v>210.44</c:v>
                </c:pt>
                <c:pt idx="567">
                  <c:v>208.34</c:v>
                </c:pt>
                <c:pt idx="568">
                  <c:v>226.05</c:v>
                </c:pt>
                <c:pt idx="569">
                  <c:v>204.6</c:v>
                </c:pt>
                <c:pt idx="570">
                  <c:v>201.5</c:v>
                </c:pt>
                <c:pt idx="571">
                  <c:v>213.31</c:v>
                </c:pt>
                <c:pt idx="572">
                  <c:v>218.58</c:v>
                </c:pt>
                <c:pt idx="573">
                  <c:v>223.33</c:v>
                </c:pt>
                <c:pt idx="574">
                  <c:v>219.42</c:v>
                </c:pt>
                <c:pt idx="575">
                  <c:v>219.26</c:v>
                </c:pt>
                <c:pt idx="576">
                  <c:v>212.55</c:v>
                </c:pt>
                <c:pt idx="577">
                  <c:v>213.21</c:v>
                </c:pt>
                <c:pt idx="578">
                  <c:v>210.13</c:v>
                </c:pt>
                <c:pt idx="579">
                  <c:v>206.69</c:v>
                </c:pt>
                <c:pt idx="580">
                  <c:v>202.65</c:v>
                </c:pt>
                <c:pt idx="581">
                  <c:v>198.45</c:v>
                </c:pt>
                <c:pt idx="582">
                  <c:v>192.48</c:v>
                </c:pt>
                <c:pt idx="583">
                  <c:v>190.74</c:v>
                </c:pt>
                <c:pt idx="584">
                  <c:v>184.88</c:v>
                </c:pt>
                <c:pt idx="585">
                  <c:v>189.34</c:v>
                </c:pt>
                <c:pt idx="586">
                  <c:v>183.05</c:v>
                </c:pt>
                <c:pt idx="587">
                  <c:v>181.06</c:v>
                </c:pt>
                <c:pt idx="588">
                  <c:v>172.58</c:v>
                </c:pt>
                <c:pt idx="589">
                  <c:v>164.86</c:v>
                </c:pt>
                <c:pt idx="590">
                  <c:v>168.33</c:v>
                </c:pt>
                <c:pt idx="591">
                  <c:v>167.55</c:v>
                </c:pt>
                <c:pt idx="592">
                  <c:v>174.47</c:v>
                </c:pt>
                <c:pt idx="593">
                  <c:v>183.87</c:v>
                </c:pt>
                <c:pt idx="594">
                  <c:v>181.87</c:v>
                </c:pt>
                <c:pt idx="595">
                  <c:v>183.09</c:v>
                </c:pt>
                <c:pt idx="596">
                  <c:v>176.28</c:v>
                </c:pt>
                <c:pt idx="597">
                  <c:v>167.41</c:v>
                </c:pt>
                <c:pt idx="598">
                  <c:v>165.13</c:v>
                </c:pt>
                <c:pt idx="599">
                  <c:v>169.86</c:v>
                </c:pt>
                <c:pt idx="600">
                  <c:v>174.02</c:v>
                </c:pt>
                <c:pt idx="601">
                  <c:v>171.9</c:v>
                </c:pt>
                <c:pt idx="602">
                  <c:v>168.48</c:v>
                </c:pt>
                <c:pt idx="603">
                  <c:v>167.46</c:v>
                </c:pt>
                <c:pt idx="604">
                  <c:v>172.92</c:v>
                </c:pt>
                <c:pt idx="605">
                  <c:v>174.08</c:v>
                </c:pt>
                <c:pt idx="606">
                  <c:v>172.35</c:v>
                </c:pt>
                <c:pt idx="607">
                  <c:v>166.29</c:v>
                </c:pt>
                <c:pt idx="608">
                  <c:v>157.44</c:v>
                </c:pt>
                <c:pt idx="609">
                  <c:v>165.94</c:v>
                </c:pt>
                <c:pt idx="610">
                  <c:v>171.16</c:v>
                </c:pt>
                <c:pt idx="611">
                  <c:v>179.32</c:v>
                </c:pt>
                <c:pt idx="612">
                  <c:v>157.44</c:v>
                </c:pt>
                <c:pt idx="613">
                  <c:v>176.9</c:v>
                </c:pt>
                <c:pt idx="614">
                  <c:v>169.5</c:v>
                </c:pt>
                <c:pt idx="615">
                  <c:v>163.22999999999999</c:v>
                </c:pt>
                <c:pt idx="616">
                  <c:v>168.24</c:v>
                </c:pt>
                <c:pt idx="617">
                  <c:v>161.91999999999999</c:v>
                </c:pt>
                <c:pt idx="618">
                  <c:v>170</c:v>
                </c:pt>
                <c:pt idx="619">
                  <c:v>165.36</c:v>
                </c:pt>
                <c:pt idx="620">
                  <c:v>177.69</c:v>
                </c:pt>
                <c:pt idx="621">
                  <c:v>180.13</c:v>
                </c:pt>
                <c:pt idx="622">
                  <c:v>180.57</c:v>
                </c:pt>
                <c:pt idx="623">
                  <c:v>180.24</c:v>
                </c:pt>
                <c:pt idx="624">
                  <c:v>163.49</c:v>
                </c:pt>
                <c:pt idx="625">
                  <c:v>189.19</c:v>
                </c:pt>
                <c:pt idx="626">
                  <c:v>178.59</c:v>
                </c:pt>
                <c:pt idx="627">
                  <c:v>171.88</c:v>
                </c:pt>
                <c:pt idx="628">
                  <c:v>175.7</c:v>
                </c:pt>
                <c:pt idx="629">
                  <c:v>175.95</c:v>
                </c:pt>
                <c:pt idx="630">
                  <c:v>177.01</c:v>
                </c:pt>
                <c:pt idx="631">
                  <c:v>167.47</c:v>
                </c:pt>
                <c:pt idx="632">
                  <c:v>168.22</c:v>
                </c:pt>
                <c:pt idx="633">
                  <c:v>167.69</c:v>
                </c:pt>
                <c:pt idx="634">
                  <c:v>171.14</c:v>
                </c:pt>
                <c:pt idx="635">
                  <c:v>169.6</c:v>
                </c:pt>
                <c:pt idx="636">
                  <c:v>171.2</c:v>
                </c:pt>
                <c:pt idx="637">
                  <c:v>168.18</c:v>
                </c:pt>
                <c:pt idx="638">
                  <c:v>166.61</c:v>
                </c:pt>
                <c:pt idx="639">
                  <c:v>166.26</c:v>
                </c:pt>
                <c:pt idx="640">
                  <c:v>171.2</c:v>
                </c:pt>
                <c:pt idx="641">
                  <c:v>178.73</c:v>
                </c:pt>
                <c:pt idx="642">
                  <c:v>175.95</c:v>
                </c:pt>
                <c:pt idx="643">
                  <c:v>181.08</c:v>
                </c:pt>
                <c:pt idx="644">
                  <c:v>183.66</c:v>
                </c:pt>
                <c:pt idx="645">
                  <c:v>180.45</c:v>
                </c:pt>
                <c:pt idx="646">
                  <c:v>189.79</c:v>
                </c:pt>
                <c:pt idx="647">
                  <c:v>190.07</c:v>
                </c:pt>
                <c:pt idx="648">
                  <c:v>179.4</c:v>
                </c:pt>
                <c:pt idx="649">
                  <c:v>177.11</c:v>
                </c:pt>
                <c:pt idx="650">
                  <c:v>173.3</c:v>
                </c:pt>
                <c:pt idx="651">
                  <c:v>174.98</c:v>
                </c:pt>
                <c:pt idx="652">
                  <c:v>178.78</c:v>
                </c:pt>
                <c:pt idx="653">
                  <c:v>171.31</c:v>
                </c:pt>
                <c:pt idx="654">
                  <c:v>167.29</c:v>
                </c:pt>
                <c:pt idx="655">
                  <c:v>177.79</c:v>
                </c:pt>
                <c:pt idx="656">
                  <c:v>175.05</c:v>
                </c:pt>
                <c:pt idx="657">
                  <c:v>173.71</c:v>
                </c:pt>
                <c:pt idx="658">
                  <c:v>175.7</c:v>
                </c:pt>
                <c:pt idx="659">
                  <c:v>184.39</c:v>
                </c:pt>
                <c:pt idx="660">
                  <c:v>174.51</c:v>
                </c:pt>
                <c:pt idx="661">
                  <c:v>184.83</c:v>
                </c:pt>
                <c:pt idx="662">
                  <c:v>187.04</c:v>
                </c:pt>
                <c:pt idx="663">
                  <c:v>191.26</c:v>
                </c:pt>
                <c:pt idx="664">
                  <c:v>203.88</c:v>
                </c:pt>
                <c:pt idx="665">
                  <c:v>202.63</c:v>
                </c:pt>
                <c:pt idx="666">
                  <c:v>202.86</c:v>
                </c:pt>
                <c:pt idx="667">
                  <c:v>195.55</c:v>
                </c:pt>
                <c:pt idx="668">
                  <c:v>198.47</c:v>
                </c:pt>
                <c:pt idx="669">
                  <c:v>188.36</c:v>
                </c:pt>
                <c:pt idx="670">
                  <c:v>205.45</c:v>
                </c:pt>
                <c:pt idx="671">
                  <c:v>197.67</c:v>
                </c:pt>
                <c:pt idx="672">
                  <c:v>199.73</c:v>
                </c:pt>
                <c:pt idx="673">
                  <c:v>212.53</c:v>
                </c:pt>
                <c:pt idx="674">
                  <c:v>217.59</c:v>
                </c:pt>
                <c:pt idx="675">
                  <c:v>200.12</c:v>
                </c:pt>
                <c:pt idx="676">
                  <c:v>197</c:v>
                </c:pt>
                <c:pt idx="677">
                  <c:v>194.63</c:v>
                </c:pt>
                <c:pt idx="678">
                  <c:v>190.09</c:v>
                </c:pt>
                <c:pt idx="679">
                  <c:v>184.3</c:v>
                </c:pt>
                <c:pt idx="680">
                  <c:v>181.62</c:v>
                </c:pt>
                <c:pt idx="681">
                  <c:v>191.08</c:v>
                </c:pt>
                <c:pt idx="682">
                  <c:v>185.91</c:v>
                </c:pt>
                <c:pt idx="683">
                  <c:v>185.28</c:v>
                </c:pt>
                <c:pt idx="684">
                  <c:v>178.69</c:v>
                </c:pt>
                <c:pt idx="685">
                  <c:v>179.77</c:v>
                </c:pt>
                <c:pt idx="686">
                  <c:v>178.72</c:v>
                </c:pt>
                <c:pt idx="687">
                  <c:v>176.4</c:v>
                </c:pt>
                <c:pt idx="688">
                  <c:v>162.81</c:v>
                </c:pt>
                <c:pt idx="689">
                  <c:v>164.05</c:v>
                </c:pt>
                <c:pt idx="690">
                  <c:v>161.24</c:v>
                </c:pt>
                <c:pt idx="691">
                  <c:v>162.28</c:v>
                </c:pt>
                <c:pt idx="692">
                  <c:v>161.27000000000001</c:v>
                </c:pt>
                <c:pt idx="693">
                  <c:v>171.14</c:v>
                </c:pt>
                <c:pt idx="694">
                  <c:v>169.29</c:v>
                </c:pt>
                <c:pt idx="695">
                  <c:v>165.92</c:v>
                </c:pt>
                <c:pt idx="696">
                  <c:v>171.43</c:v>
                </c:pt>
                <c:pt idx="697">
                  <c:v>164.69</c:v>
                </c:pt>
                <c:pt idx="698">
                  <c:v>168.68</c:v>
                </c:pt>
                <c:pt idx="699">
                  <c:v>171.87</c:v>
                </c:pt>
                <c:pt idx="700">
                  <c:v>169.78</c:v>
                </c:pt>
                <c:pt idx="701">
                  <c:v>172.06</c:v>
                </c:pt>
                <c:pt idx="702">
                  <c:v>168.41</c:v>
                </c:pt>
                <c:pt idx="703">
                  <c:v>169.33</c:v>
                </c:pt>
                <c:pt idx="704">
                  <c:v>171.32</c:v>
                </c:pt>
                <c:pt idx="705">
                  <c:v>178.61</c:v>
                </c:pt>
                <c:pt idx="706">
                  <c:v>183.8</c:v>
                </c:pt>
                <c:pt idx="707">
                  <c:v>186.74</c:v>
                </c:pt>
                <c:pt idx="708">
                  <c:v>187.13</c:v>
                </c:pt>
                <c:pt idx="709">
                  <c:v>189.93</c:v>
                </c:pt>
                <c:pt idx="710">
                  <c:v>189.31</c:v>
                </c:pt>
                <c:pt idx="711">
                  <c:v>184.33</c:v>
                </c:pt>
                <c:pt idx="712">
                  <c:v>195.96</c:v>
                </c:pt>
                <c:pt idx="713">
                  <c:v>198.67</c:v>
                </c:pt>
                <c:pt idx="714">
                  <c:v>201.05</c:v>
                </c:pt>
                <c:pt idx="715">
                  <c:v>206.47</c:v>
                </c:pt>
                <c:pt idx="716">
                  <c:v>206.23</c:v>
                </c:pt>
                <c:pt idx="717">
                  <c:v>204.26</c:v>
                </c:pt>
                <c:pt idx="718">
                  <c:v>197.17</c:v>
                </c:pt>
                <c:pt idx="719">
                  <c:v>192.67</c:v>
                </c:pt>
                <c:pt idx="720">
                  <c:v>193.24</c:v>
                </c:pt>
                <c:pt idx="721">
                  <c:v>182.01</c:v>
                </c:pt>
                <c:pt idx="722">
                  <c:v>195.71</c:v>
                </c:pt>
                <c:pt idx="723">
                  <c:v>190.7</c:v>
                </c:pt>
                <c:pt idx="724">
                  <c:v>193.9</c:v>
                </c:pt>
                <c:pt idx="725">
                  <c:v>197.59</c:v>
                </c:pt>
                <c:pt idx="726">
                  <c:v>198.72</c:v>
                </c:pt>
                <c:pt idx="727">
                  <c:v>191.67</c:v>
                </c:pt>
                <c:pt idx="728">
                  <c:v>199.77</c:v>
                </c:pt>
                <c:pt idx="729">
                  <c:v>187.97</c:v>
                </c:pt>
                <c:pt idx="730">
                  <c:v>189.33</c:v>
                </c:pt>
                <c:pt idx="731">
                  <c:v>188.11</c:v>
                </c:pt>
                <c:pt idx="732">
                  <c:v>187.48</c:v>
                </c:pt>
                <c:pt idx="733">
                  <c:v>186.84</c:v>
                </c:pt>
                <c:pt idx="734">
                  <c:v>182.58</c:v>
                </c:pt>
                <c:pt idx="735">
                  <c:v>180.22</c:v>
                </c:pt>
                <c:pt idx="736">
                  <c:v>173.91</c:v>
                </c:pt>
                <c:pt idx="737">
                  <c:v>172.17</c:v>
                </c:pt>
                <c:pt idx="738">
                  <c:v>174.14</c:v>
                </c:pt>
                <c:pt idx="739">
                  <c:v>162.88</c:v>
                </c:pt>
                <c:pt idx="740">
                  <c:v>168.05</c:v>
                </c:pt>
                <c:pt idx="741">
                  <c:v>174.65</c:v>
                </c:pt>
                <c:pt idx="742">
                  <c:v>173.64</c:v>
                </c:pt>
                <c:pt idx="743">
                  <c:v>173.79</c:v>
                </c:pt>
                <c:pt idx="744">
                  <c:v>173.87</c:v>
                </c:pt>
                <c:pt idx="745">
                  <c:v>173.64</c:v>
                </c:pt>
                <c:pt idx="746">
                  <c:v>176.76</c:v>
                </c:pt>
                <c:pt idx="747">
                  <c:v>173.74</c:v>
                </c:pt>
                <c:pt idx="748">
                  <c:v>170.47</c:v>
                </c:pt>
                <c:pt idx="749">
                  <c:v>173.44</c:v>
                </c:pt>
                <c:pt idx="750">
                  <c:v>172.08</c:v>
                </c:pt>
                <c:pt idx="751">
                  <c:v>166.73</c:v>
                </c:pt>
                <c:pt idx="752">
                  <c:v>170.11</c:v>
                </c:pt>
                <c:pt idx="753">
                  <c:v>163.37</c:v>
                </c:pt>
                <c:pt idx="754">
                  <c:v>160.62</c:v>
                </c:pt>
                <c:pt idx="755">
                  <c:v>171.63</c:v>
                </c:pt>
                <c:pt idx="756">
                  <c:v>174.91</c:v>
                </c:pt>
                <c:pt idx="757">
                  <c:v>180.61</c:v>
                </c:pt>
                <c:pt idx="758">
                  <c:v>179.94</c:v>
                </c:pt>
                <c:pt idx="759">
                  <c:v>182.8</c:v>
                </c:pt>
                <c:pt idx="760">
                  <c:v>185.51</c:v>
                </c:pt>
                <c:pt idx="761">
                  <c:v>184.08</c:v>
                </c:pt>
                <c:pt idx="762">
                  <c:v>187.12</c:v>
                </c:pt>
                <c:pt idx="763">
                  <c:v>188.13</c:v>
                </c:pt>
                <c:pt idx="764">
                  <c:v>178.86</c:v>
                </c:pt>
                <c:pt idx="765">
                  <c:v>180.28</c:v>
                </c:pt>
                <c:pt idx="766">
                  <c:v>183.27</c:v>
                </c:pt>
                <c:pt idx="767">
                  <c:v>183.29</c:v>
                </c:pt>
                <c:pt idx="768">
                  <c:v>183.92</c:v>
                </c:pt>
                <c:pt idx="769">
                  <c:v>187.37</c:v>
                </c:pt>
                <c:pt idx="770">
                  <c:v>185.23</c:v>
                </c:pt>
                <c:pt idx="771">
                  <c:v>178.06</c:v>
                </c:pt>
                <c:pt idx="772">
                  <c:v>177.76</c:v>
                </c:pt>
                <c:pt idx="773">
                  <c:v>185.97</c:v>
                </c:pt>
                <c:pt idx="774">
                  <c:v>190.01</c:v>
                </c:pt>
                <c:pt idx="775">
                  <c:v>183.86</c:v>
                </c:pt>
                <c:pt idx="776">
                  <c:v>183.87</c:v>
                </c:pt>
                <c:pt idx="777">
                  <c:v>187.38</c:v>
                </c:pt>
                <c:pt idx="778">
                  <c:v>184.13</c:v>
                </c:pt>
                <c:pt idx="779">
                  <c:v>182.86</c:v>
                </c:pt>
                <c:pt idx="780">
                  <c:v>179.35</c:v>
                </c:pt>
                <c:pt idx="781">
                  <c:v>186.88</c:v>
                </c:pt>
                <c:pt idx="782">
                  <c:v>186.9</c:v>
                </c:pt>
                <c:pt idx="783">
                  <c:v>186.47</c:v>
                </c:pt>
                <c:pt idx="784">
                  <c:v>183.79</c:v>
                </c:pt>
                <c:pt idx="785">
                  <c:v>191.69</c:v>
                </c:pt>
                <c:pt idx="786">
                  <c:v>184.1</c:v>
                </c:pt>
                <c:pt idx="787">
                  <c:v>177.38</c:v>
                </c:pt>
                <c:pt idx="788">
                  <c:v>175.12</c:v>
                </c:pt>
                <c:pt idx="789">
                  <c:v>174.29</c:v>
                </c:pt>
                <c:pt idx="790">
                  <c:v>170.11</c:v>
                </c:pt>
                <c:pt idx="791">
                  <c:v>158.94</c:v>
                </c:pt>
                <c:pt idx="792">
                  <c:v>169.43</c:v>
                </c:pt>
                <c:pt idx="793">
                  <c:v>163.98</c:v>
                </c:pt>
                <c:pt idx="794">
                  <c:v>165.34</c:v>
                </c:pt>
                <c:pt idx="795">
                  <c:v>163.74</c:v>
                </c:pt>
                <c:pt idx="796">
                  <c:v>162.06</c:v>
                </c:pt>
                <c:pt idx="797">
                  <c:v>163.75</c:v>
                </c:pt>
                <c:pt idx="798">
                  <c:v>156.88999999999999</c:v>
                </c:pt>
                <c:pt idx="799">
                  <c:v>174.47</c:v>
                </c:pt>
                <c:pt idx="800">
                  <c:v>182.35</c:v>
                </c:pt>
                <c:pt idx="801">
                  <c:v>185.48</c:v>
                </c:pt>
                <c:pt idx="802">
                  <c:v>183.6</c:v>
                </c:pt>
                <c:pt idx="803">
                  <c:v>178.54</c:v>
                </c:pt>
                <c:pt idx="804">
                  <c:v>173.53</c:v>
                </c:pt>
                <c:pt idx="805">
                  <c:v>165.32</c:v>
                </c:pt>
                <c:pt idx="806">
                  <c:v>166.68</c:v>
                </c:pt>
                <c:pt idx="807">
                  <c:v>173.02</c:v>
                </c:pt>
                <c:pt idx="808">
                  <c:v>179.36</c:v>
                </c:pt>
                <c:pt idx="809">
                  <c:v>178.32</c:v>
                </c:pt>
                <c:pt idx="810">
                  <c:v>183.95</c:v>
                </c:pt>
                <c:pt idx="811">
                  <c:v>185.92</c:v>
                </c:pt>
                <c:pt idx="812">
                  <c:v>187.71</c:v>
                </c:pt>
                <c:pt idx="813">
                  <c:v>187.44</c:v>
                </c:pt>
                <c:pt idx="814">
                  <c:v>187.09</c:v>
                </c:pt>
                <c:pt idx="815">
                  <c:v>183.43</c:v>
                </c:pt>
                <c:pt idx="816">
                  <c:v>188.43</c:v>
                </c:pt>
                <c:pt idx="817">
                  <c:v>185.88</c:v>
                </c:pt>
                <c:pt idx="818">
                  <c:v>185.32</c:v>
                </c:pt>
                <c:pt idx="819">
                  <c:v>193.49</c:v>
                </c:pt>
                <c:pt idx="820">
                  <c:v>190.89</c:v>
                </c:pt>
                <c:pt idx="821">
                  <c:v>191.38</c:v>
                </c:pt>
                <c:pt idx="822">
                  <c:v>183.26</c:v>
                </c:pt>
                <c:pt idx="823">
                  <c:v>179.72</c:v>
                </c:pt>
                <c:pt idx="824">
                  <c:v>181.49</c:v>
                </c:pt>
                <c:pt idx="825">
                  <c:v>171.1</c:v>
                </c:pt>
                <c:pt idx="826">
                  <c:v>185.65</c:v>
                </c:pt>
                <c:pt idx="827">
                  <c:v>179.02</c:v>
                </c:pt>
                <c:pt idx="828">
                  <c:v>180.43</c:v>
                </c:pt>
                <c:pt idx="829">
                  <c:v>172.71</c:v>
                </c:pt>
                <c:pt idx="830">
                  <c:v>168.91</c:v>
                </c:pt>
                <c:pt idx="831">
                  <c:v>#N/A</c:v>
                </c:pt>
                <c:pt idx="832">
                  <c:v>176.39</c:v>
                </c:pt>
                <c:pt idx="833">
                  <c:v>178.45</c:v>
                </c:pt>
                <c:pt idx="834">
                  <c:v>172.73</c:v>
                </c:pt>
                <c:pt idx="835">
                  <c:v>175.62</c:v>
                </c:pt>
                <c:pt idx="836">
                  <c:v>179.09</c:v>
                </c:pt>
                <c:pt idx="837">
                  <c:v>180.48</c:v>
                </c:pt>
                <c:pt idx="838">
                  <c:v>181.67</c:v>
                </c:pt>
                <c:pt idx="839">
                  <c:v>174.87</c:v>
                </c:pt>
                <c:pt idx="840">
                  <c:v>172.84</c:v>
                </c:pt>
                <c:pt idx="841">
                  <c:v>172.62</c:v>
                </c:pt>
                <c:pt idx="842">
                  <c:v>167.37</c:v>
                </c:pt>
                <c:pt idx="843">
                  <c:v>170.08</c:v>
                </c:pt>
                <c:pt idx="844">
                  <c:v>171.11</c:v>
                </c:pt>
                <c:pt idx="845">
                  <c:v>175.39</c:v>
                </c:pt>
                <c:pt idx="846">
                  <c:v>174.85</c:v>
                </c:pt>
                <c:pt idx="847">
                  <c:v>177.56</c:v>
                </c:pt>
                <c:pt idx="848">
                  <c:v>171.68</c:v>
                </c:pt>
                <c:pt idx="849">
                  <c:v>167.62</c:v>
                </c:pt>
                <c:pt idx="850">
                  <c:v>166.57</c:v>
                </c:pt>
                <c:pt idx="851">
                  <c:v>170.6</c:v>
                </c:pt>
                <c:pt idx="852">
                  <c:v>171.91</c:v>
                </c:pt>
                <c:pt idx="853">
                  <c:v>176.78</c:v>
                </c:pt>
                <c:pt idx="854">
                  <c:v>174.92</c:v>
                </c:pt>
                <c:pt idx="855">
                  <c:v>177.21</c:v>
                </c:pt>
                <c:pt idx="856">
                  <c:v>177.25</c:v>
                </c:pt>
                <c:pt idx="857">
                  <c:v>183.77</c:v>
                </c:pt>
                <c:pt idx="858">
                  <c:v>171.98</c:v>
                </c:pt>
                <c:pt idx="859">
                  <c:v>181.25</c:v>
                </c:pt>
                <c:pt idx="860">
                  <c:v>176.98</c:v>
                </c:pt>
                <c:pt idx="861">
                  <c:v>184.68</c:v>
                </c:pt>
                <c:pt idx="862">
                  <c:v>188.24</c:v>
                </c:pt>
                <c:pt idx="863">
                  <c:v>188.93</c:v>
                </c:pt>
                <c:pt idx="864">
                  <c:v>194.9</c:v>
                </c:pt>
                <c:pt idx="865">
                  <c:v>194.96</c:v>
                </c:pt>
                <c:pt idx="866">
                  <c:v>195.02</c:v>
                </c:pt>
                <c:pt idx="867">
                  <c:v>198.32</c:v>
                </c:pt>
                <c:pt idx="868">
                  <c:v>197.86</c:v>
                </c:pt>
                <c:pt idx="869">
                  <c:v>197.28</c:v>
                </c:pt>
                <c:pt idx="870">
                  <c:v>192.12</c:v>
                </c:pt>
                <c:pt idx="871">
                  <c:v>197.37</c:v>
                </c:pt>
                <c:pt idx="872">
                  <c:v>193.37</c:v>
                </c:pt>
                <c:pt idx="873">
                  <c:v>192.27</c:v>
                </c:pt>
                <c:pt idx="874">
                  <c:v>187.03</c:v>
                </c:pt>
                <c:pt idx="875">
                  <c:v>190.39</c:v>
                </c:pt>
                <c:pt idx="876">
                  <c:v>179.49</c:v>
                </c:pt>
                <c:pt idx="877">
                  <c:v>196.46</c:v>
                </c:pt>
                <c:pt idx="878">
                  <c:v>192.6</c:v>
                </c:pt>
                <c:pt idx="879">
                  <c:v>201.48</c:v>
                </c:pt>
                <c:pt idx="880">
                  <c:v>200.18</c:v>
                </c:pt>
                <c:pt idx="881">
                  <c:v>195.87</c:v>
                </c:pt>
                <c:pt idx="882">
                  <c:v>194.24</c:v>
                </c:pt>
                <c:pt idx="883">
                  <c:v>202.6</c:v>
                </c:pt>
                <c:pt idx="884">
                  <c:v>218.69</c:v>
                </c:pt>
                <c:pt idx="885">
                  <c:v>208.92</c:v>
                </c:pt>
                <c:pt idx="886">
                  <c:v>201.12</c:v>
                </c:pt>
                <c:pt idx="887">
                  <c:v>203.39</c:v>
                </c:pt>
                <c:pt idx="888">
                  <c:v>204.91</c:v>
                </c:pt>
                <c:pt idx="889">
                  <c:v>204.86</c:v>
                </c:pt>
                <c:pt idx="890">
                  <c:v>206.45</c:v>
                </c:pt>
                <c:pt idx="891">
                  <c:v>195.4</c:v>
                </c:pt>
                <c:pt idx="892">
                  <c:v>192.51</c:v>
                </c:pt>
                <c:pt idx="893">
                  <c:v>193.1</c:v>
                </c:pt>
                <c:pt idx="894">
                  <c:v>193.16</c:v>
                </c:pt>
                <c:pt idx="895">
                  <c:v>186.09</c:v>
                </c:pt>
                <c:pt idx="896">
                  <c:v>181.26</c:v>
                </c:pt>
                <c:pt idx="897">
                  <c:v>183.78</c:v>
                </c:pt>
                <c:pt idx="898">
                  <c:v>191.81</c:v>
                </c:pt>
                <c:pt idx="899">
                  <c:v>189.46</c:v>
                </c:pt>
                <c:pt idx="900">
                  <c:v>186.47</c:v>
                </c:pt>
                <c:pt idx="901">
                  <c:v>187.02</c:v>
                </c:pt>
                <c:pt idx="902">
                  <c:v>188.9</c:v>
                </c:pt>
                <c:pt idx="903">
                  <c:v>192.87</c:v>
                </c:pt>
                <c:pt idx="904">
                  <c:v>196.68</c:v>
                </c:pt>
                <c:pt idx="905">
                  <c:v>202.36</c:v>
                </c:pt>
                <c:pt idx="906">
                  <c:v>204.46</c:v>
                </c:pt>
                <c:pt idx="907">
                  <c:v>195.87</c:v>
                </c:pt>
                <c:pt idx="908">
                  <c:v>193.12</c:v>
                </c:pt>
                <c:pt idx="909">
                  <c:v>203.71</c:v>
                </c:pt>
                <c:pt idx="910">
                  <c:v>204.32</c:v>
                </c:pt>
                <c:pt idx="911">
                  <c:v>200.81</c:v>
                </c:pt>
                <c:pt idx="912">
                  <c:v>206.99</c:v>
                </c:pt>
                <c:pt idx="913">
                  <c:v>206.09</c:v>
                </c:pt>
                <c:pt idx="914">
                  <c:v>213.31</c:v>
                </c:pt>
                <c:pt idx="915">
                  <c:v>212.55</c:v>
                </c:pt>
                <c:pt idx="916">
                  <c:v>221.22</c:v>
                </c:pt>
                <c:pt idx="917">
                  <c:v>214.2</c:v>
                </c:pt>
                <c:pt idx="918">
                  <c:v>224.83</c:v>
                </c:pt>
                <c:pt idx="919">
                  <c:v>231.69</c:v>
                </c:pt>
                <c:pt idx="920">
                  <c:v>237.97</c:v>
                </c:pt>
                <c:pt idx="921">
                  <c:v>242.34</c:v>
                </c:pt>
                <c:pt idx="922">
                  <c:v>242.84</c:v>
                </c:pt>
                <c:pt idx="923">
                  <c:v>248.13</c:v>
                </c:pt>
                <c:pt idx="924">
                  <c:v>244.45</c:v>
                </c:pt>
                <c:pt idx="925">
                  <c:v>245.11</c:v>
                </c:pt>
                <c:pt idx="926">
                  <c:v>238.23</c:v>
                </c:pt>
                <c:pt idx="927">
                  <c:v>246.13</c:v>
                </c:pt>
                <c:pt idx="928">
                  <c:v>234.44</c:v>
                </c:pt>
                <c:pt idx="929">
                  <c:v>254.02</c:v>
                </c:pt>
                <c:pt idx="930">
                  <c:v>251.83</c:v>
                </c:pt>
                <c:pt idx="931">
                  <c:v>254.16</c:v>
                </c:pt>
                <c:pt idx="932">
                  <c:v>246.05</c:v>
                </c:pt>
                <c:pt idx="933">
                  <c:v>249.7</c:v>
                </c:pt>
                <c:pt idx="934">
                  <c:v>251.65</c:v>
                </c:pt>
                <c:pt idx="935">
                  <c:v>240.32</c:v>
                </c:pt>
                <c:pt idx="936">
                  <c:v>253.21</c:v>
                </c:pt>
                <c:pt idx="937">
                  <c:v>246.5</c:v>
                </c:pt>
                <c:pt idx="938">
                  <c:v>247.8</c:v>
                </c:pt>
                <c:pt idx="939">
                  <c:v>242.12</c:v>
                </c:pt>
                <c:pt idx="940">
                  <c:v>250.99</c:v>
                </c:pt>
                <c:pt idx="941">
                  <c:v>256.79000000000002</c:v>
                </c:pt>
                <c:pt idx="942">
                  <c:v>257.87</c:v>
                </c:pt>
                <c:pt idx="943">
                  <c:v>254.68</c:v>
                </c:pt>
                <c:pt idx="944">
                  <c:v>267.02</c:v>
                </c:pt>
                <c:pt idx="945">
                  <c:v>264.18</c:v>
                </c:pt>
                <c:pt idx="946">
                  <c:v>267.72000000000003</c:v>
                </c:pt>
                <c:pt idx="947">
                  <c:v>258.02</c:v>
                </c:pt>
                <c:pt idx="948">
                  <c:v>256.77999999999997</c:v>
                </c:pt>
                <c:pt idx="949">
                  <c:v>246.99</c:v>
                </c:pt>
                <c:pt idx="950">
                  <c:v>254.03</c:v>
                </c:pt>
                <c:pt idx="951">
                  <c:v>256.29000000000002</c:v>
                </c:pt>
                <c:pt idx="952">
                  <c:v>260.76</c:v>
                </c:pt>
                <c:pt idx="953">
                  <c:v>270.58</c:v>
                </c:pt>
                <c:pt idx="954">
                  <c:v>275.76</c:v>
                </c:pt>
                <c:pt idx="955">
                  <c:v>268.45</c:v>
                </c:pt>
                <c:pt idx="956">
                  <c:v>277.89</c:v>
                </c:pt>
                <c:pt idx="957">
                  <c:v>271.24</c:v>
                </c:pt>
                <c:pt idx="958">
                  <c:v>287.17</c:v>
                </c:pt>
                <c:pt idx="959">
                  <c:v>298.18</c:v>
                </c:pt>
                <c:pt idx="960">
                  <c:v>291.22000000000003</c:v>
                </c:pt>
                <c:pt idx="961">
                  <c:v>285.54000000000002</c:v>
                </c:pt>
                <c:pt idx="962">
                  <c:v>283.7</c:v>
                </c:pt>
                <c:pt idx="963">
                  <c:v>292.58</c:v>
                </c:pt>
                <c:pt idx="964">
                  <c:v>302.95999999999998</c:v>
                </c:pt>
                <c:pt idx="965">
                  <c:v>296.18</c:v>
                </c:pt>
                <c:pt idx="966">
                  <c:v>311.17</c:v>
                </c:pt>
                <c:pt idx="967">
                  <c:v>308.48</c:v>
                </c:pt>
                <c:pt idx="968">
                  <c:v>315.44</c:v>
                </c:pt>
                <c:pt idx="969">
                  <c:v>302.19</c:v>
                </c:pt>
                <c:pt idx="970">
                  <c:v>315.45</c:v>
                </c:pt>
                <c:pt idx="971">
                  <c:v>309.11</c:v>
                </c:pt>
                <c:pt idx="972">
                  <c:v>313.43</c:v>
                </c:pt>
                <c:pt idx="973">
                  <c:v>314.19</c:v>
                </c:pt>
                <c:pt idx="974">
                  <c:v>307.60000000000002</c:v>
                </c:pt>
                <c:pt idx="975">
                  <c:v>311.66000000000003</c:v>
                </c:pt>
                <c:pt idx="976">
                  <c:v>313.66000000000003</c:v>
                </c:pt>
                <c:pt idx="977">
                  <c:v>311.5</c:v>
                </c:pt>
                <c:pt idx="978">
                  <c:v>294.04000000000002</c:v>
                </c:pt>
                <c:pt idx="979">
                  <c:v>303.35000000000002</c:v>
                </c:pt>
                <c:pt idx="980">
                  <c:v>308.45</c:v>
                </c:pt>
                <c:pt idx="981">
                  <c:v>301.92</c:v>
                </c:pt>
                <c:pt idx="982">
                  <c:v>311.45</c:v>
                </c:pt>
                <c:pt idx="983">
                  <c:v>308.86</c:v>
                </c:pt>
                <c:pt idx="984">
                  <c:v>306.14999999999998</c:v>
                </c:pt>
                <c:pt idx="985">
                  <c:v>306.25</c:v>
                </c:pt>
                <c:pt idx="986">
                  <c:v>304.91000000000003</c:v>
                </c:pt>
                <c:pt idx="987">
                  <c:v>311.02999999999997</c:v>
                </c:pt>
                <c:pt idx="988">
                  <c:v>266.61</c:v>
                </c:pt>
                <c:pt idx="989">
                  <c:v>281.13</c:v>
                </c:pt>
                <c:pt idx="990">
                  <c:v>303.39</c:v>
                </c:pt>
                <c:pt idx="991">
                  <c:v>301.44</c:v>
                </c:pt>
                <c:pt idx="992">
                  <c:v>308.85000000000002</c:v>
                </c:pt>
                <c:pt idx="993">
                  <c:v>314.35000000000002</c:v>
                </c:pt>
                <c:pt idx="994">
                  <c:v>309.52</c:v>
                </c:pt>
                <c:pt idx="995">
                  <c:v>323.22000000000003</c:v>
                </c:pt>
                <c:pt idx="996">
                  <c:v>311.49</c:v>
                </c:pt>
                <c:pt idx="997">
                  <c:v>307.32</c:v>
                </c:pt>
                <c:pt idx="998">
                  <c:v>312.26</c:v>
                </c:pt>
                <c:pt idx="999">
                  <c:v>318.45</c:v>
                </c:pt>
                <c:pt idx="1000">
                  <c:v>323.04000000000002</c:v>
                </c:pt>
                <c:pt idx="1001">
                  <c:v>317.8</c:v>
                </c:pt>
                <c:pt idx="1002">
                  <c:v>308.31</c:v>
                </c:pt>
                <c:pt idx="1003">
                  <c:v>307.92</c:v>
                </c:pt>
                <c:pt idx="1004">
                  <c:v>308.79000000000002</c:v>
                </c:pt>
                <c:pt idx="1005">
                  <c:v>308.42</c:v>
                </c:pt>
                <c:pt idx="1006">
                  <c:v>314.98</c:v>
                </c:pt>
                <c:pt idx="1007">
                  <c:v>321.68</c:v>
                </c:pt>
                <c:pt idx="1008">
                  <c:v>316.04000000000002</c:v>
                </c:pt>
                <c:pt idx="1009">
                  <c:v>329.6</c:v>
                </c:pt>
                <c:pt idx="1010">
                  <c:v>327.82</c:v>
                </c:pt>
                <c:pt idx="1011">
                  <c:v>305.99</c:v>
                </c:pt>
                <c:pt idx="1012">
                  <c:v>303.11</c:v>
                </c:pt>
                <c:pt idx="1013">
                  <c:v>299.77</c:v>
                </c:pt>
                <c:pt idx="1014">
                  <c:v>319.26</c:v>
                </c:pt>
                <c:pt idx="1015">
                  <c:v>316.33999999999997</c:v>
                </c:pt>
                <c:pt idx="1016">
                  <c:v>331.9</c:v>
                </c:pt>
                <c:pt idx="1017">
                  <c:v>332.51</c:v>
                </c:pt>
                <c:pt idx="1018">
                  <c:v>341.61</c:v>
                </c:pt>
                <c:pt idx="1019">
                  <c:v>336.79</c:v>
                </c:pt>
                <c:pt idx="1020">
                  <c:v>346.34</c:v>
                </c:pt>
                <c:pt idx="1021">
                  <c:v>329.98</c:v>
                </c:pt>
                <c:pt idx="1022">
                  <c:v>330.97</c:v>
                </c:pt>
                <c:pt idx="1023">
                  <c:v>323.27999999999997</c:v>
                </c:pt>
                <c:pt idx="1024">
                  <c:v>331.97</c:v>
                </c:pt>
                <c:pt idx="1025">
                  <c:v>330.56</c:v>
                </c:pt>
                <c:pt idx="1026">
                  <c:v>326.23</c:v>
                </c:pt>
                <c:pt idx="1027">
                  <c:v>325.02999999999997</c:v>
                </c:pt>
                <c:pt idx="1028">
                  <c:v>327.64999999999998</c:v>
                </c:pt>
                <c:pt idx="1029">
                  <c:v>322.87</c:v>
                </c:pt>
                <c:pt idx="1030">
                  <c:v>324.62</c:v>
                </c:pt>
                <c:pt idx="1031">
                  <c:v>331.31</c:v>
                </c:pt>
                <c:pt idx="1032">
                  <c:v>322.76</c:v>
                </c:pt>
                <c:pt idx="1033">
                  <c:v>331.62</c:v>
                </c:pt>
                <c:pt idx="1034">
                  <c:v>345.24</c:v>
                </c:pt>
                <c:pt idx="1035">
                  <c:v>341.37</c:v>
                </c:pt>
                <c:pt idx="1036">
                  <c:v>354.67</c:v>
                </c:pt>
                <c:pt idx="1037">
                  <c:v>360.88</c:v>
                </c:pt>
                <c:pt idx="1038">
                  <c:v>348.76</c:v>
                </c:pt>
                <c:pt idx="1039">
                  <c:v>#N/A</c:v>
                </c:pt>
                <c:pt idx="1040">
                  <c:v>357.08</c:v>
                </c:pt>
                <c:pt idx="1041">
                  <c:v>362.75</c:v>
                </c:pt>
                <c:pt idx="1042">
                  <c:v>374.9</c:v>
                </c:pt>
                <c:pt idx="1043">
                  <c:v>367.43</c:v>
                </c:pt>
                <c:pt idx="1044">
                  <c:v>381.62</c:v>
                </c:pt>
                <c:pt idx="1045">
                  <c:v>375.94</c:v>
                </c:pt>
                <c:pt idx="1046">
                  <c:v>371.98</c:v>
                </c:pt>
                <c:pt idx="1047">
                  <c:v>363.52</c:v>
                </c:pt>
                <c:pt idx="1048">
                  <c:v>366.02</c:v>
                </c:pt>
                <c:pt idx="1049">
                  <c:v>348.54</c:v>
                </c:pt>
                <c:pt idx="1050">
                  <c:v>353.01</c:v>
                </c:pt>
                <c:pt idx="1051">
                  <c:v>364.4</c:v>
                </c:pt>
                <c:pt idx="1052">
                  <c:v>365.03</c:v>
                </c:pt>
                <c:pt idx="1053">
                  <c:v>367.43</c:v>
                </c:pt>
                <c:pt idx="1054">
                  <c:v>389.47</c:v>
                </c:pt>
                <c:pt idx="1055">
                  <c:v>390.19</c:v>
                </c:pt>
                <c:pt idx="1056">
                  <c:v>391.44</c:v>
                </c:pt>
                <c:pt idx="1057">
                  <c:v>381.24</c:v>
                </c:pt>
                <c:pt idx="1058">
                  <c:v>392.62</c:v>
                </c:pt>
                <c:pt idx="1059">
                  <c:v>395.63</c:v>
                </c:pt>
                <c:pt idx="1060">
                  <c:v>409.98</c:v>
                </c:pt>
                <c:pt idx="1061">
                  <c:v>403.71</c:v>
                </c:pt>
                <c:pt idx="1062">
                  <c:v>421.06</c:v>
                </c:pt>
                <c:pt idx="1063">
                  <c:v>407.14</c:v>
                </c:pt>
                <c:pt idx="1064">
                  <c:v>412.34</c:v>
                </c:pt>
                <c:pt idx="1065">
                  <c:v>411.37</c:v>
                </c:pt>
                <c:pt idx="1066">
                  <c:v>415.13</c:v>
                </c:pt>
                <c:pt idx="1067">
                  <c:v>433.25</c:v>
                </c:pt>
                <c:pt idx="1068">
                  <c:v>425.93</c:v>
                </c:pt>
                <c:pt idx="1069">
                  <c:v>437.77</c:v>
                </c:pt>
                <c:pt idx="1070">
                  <c:v>430.36</c:v>
                </c:pt>
                <c:pt idx="1071">
                  <c:v>427.86</c:v>
                </c:pt>
                <c:pt idx="1072">
                  <c:v>426.88</c:v>
                </c:pt>
                <c:pt idx="1073">
                  <c:v>458.22</c:v>
                </c:pt>
                <c:pt idx="1074">
                  <c:v>458.61</c:v>
                </c:pt>
                <c:pt idx="1075">
                  <c:v>486.33</c:v>
                </c:pt>
                <c:pt idx="1076">
                  <c:v>467.15</c:v>
                </c:pt>
                <c:pt idx="1077">
                  <c:v>462.7</c:v>
                </c:pt>
                <c:pt idx="1078">
                  <c:v>473.84</c:v>
                </c:pt>
                <c:pt idx="1079">
                  <c:v>472.42</c:v>
                </c:pt>
                <c:pt idx="1080">
                  <c:v>469.46</c:v>
                </c:pt>
                <c:pt idx="1081">
                  <c:v>483.43</c:v>
                </c:pt>
                <c:pt idx="1082">
                  <c:v>474.94</c:v>
                </c:pt>
                <c:pt idx="1083">
                  <c:v>454.82</c:v>
                </c:pt>
                <c:pt idx="1084">
                  <c:v>453.59</c:v>
                </c:pt>
                <c:pt idx="1085">
                  <c:v>446.52</c:v>
                </c:pt>
                <c:pt idx="1086">
                  <c:v>471.74</c:v>
                </c:pt>
                <c:pt idx="1087">
                  <c:v>429.16</c:v>
                </c:pt>
                <c:pt idx="1088">
                  <c:v>437.28</c:v>
                </c:pt>
                <c:pt idx="1089">
                  <c:v>452.65</c:v>
                </c:pt>
                <c:pt idx="1090">
                  <c:v>470.19</c:v>
                </c:pt>
                <c:pt idx="1091">
                  <c:v>#N/A</c:v>
                </c:pt>
              </c:numCache>
            </c:numRef>
          </c:val>
          <c:smooth val="0"/>
          <c:extLst>
            <c:ext xmlns:c16="http://schemas.microsoft.com/office/drawing/2014/chart" uri="{C3380CC4-5D6E-409C-BE32-E72D297353CC}">
              <c16:uniqueId val="{00000000-43E2-4B2D-B6AB-CF2F4560A307}"/>
            </c:ext>
          </c:extLst>
        </c:ser>
        <c:dLbls>
          <c:showLegendKey val="0"/>
          <c:showVal val="0"/>
          <c:showCatName val="0"/>
          <c:showSerName val="0"/>
          <c:showPercent val="0"/>
          <c:showBubbleSize val="0"/>
        </c:dLbls>
        <c:smooth val="0"/>
        <c:axId val="893323312"/>
        <c:axId val="893323640"/>
      </c:lineChart>
      <c:catAx>
        <c:axId val="8933233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3323640"/>
        <c:crosses val="autoZero"/>
        <c:auto val="1"/>
        <c:lblAlgn val="ctr"/>
        <c:lblOffset val="100"/>
        <c:tickLblSkip val="140"/>
        <c:noMultiLvlLbl val="0"/>
      </c:catAx>
      <c:valAx>
        <c:axId val="893323640"/>
        <c:scaling>
          <c:orientation val="minMax"/>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CA" sz="1200"/>
                  <a:t>$/cwt</a:t>
                </a:r>
              </a:p>
            </c:rich>
          </c:tx>
          <c:layout>
            <c:manualLayout>
              <c:xMode val="edge"/>
              <c:yMode val="edge"/>
              <c:x val="1.9665262667320608E-2"/>
              <c:y val="0.4622770215560497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quot;$&quot;#,##0.00" sourceLinked="0"/>
        <c:majorTickMark val="none"/>
        <c:minorTickMark val="none"/>
        <c:tickLblPos val="nextTo"/>
        <c:spPr>
          <a:solidFill>
            <a:schemeClr val="bg1"/>
          </a:solidFill>
          <a:ln>
            <a:solidFill>
              <a:schemeClr val="bg1">
                <a:lumMod val="50000"/>
              </a:schemeClr>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93323312"/>
        <c:crosses val="autoZero"/>
        <c:crossBetween val="between"/>
        <c:majorUnit val="50"/>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7620</xdr:colOff>
      <xdr:row>5</xdr:row>
      <xdr:rowOff>15240</xdr:rowOff>
    </xdr:from>
    <xdr:to>
      <xdr:col>34</xdr:col>
      <xdr:colOff>152400</xdr:colOff>
      <xdr:row>33</xdr:row>
      <xdr:rowOff>152400</xdr:rowOff>
    </xdr:to>
    <xdr:graphicFrame macro="">
      <xdr:nvGraphicFramePr>
        <xdr:cNvPr id="2" name="Chart 2">
          <a:extLst>
            <a:ext uri="{FF2B5EF4-FFF2-40B4-BE49-F238E27FC236}">
              <a16:creationId xmlns:a16="http://schemas.microsoft.com/office/drawing/2014/main" id="{A474AD92-5956-4E11-9FD7-876DB01CB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34</xdr:col>
      <xdr:colOff>107950</xdr:colOff>
      <xdr:row>3</xdr:row>
      <xdr:rowOff>92075</xdr:rowOff>
    </xdr:from>
    <xdr:to>
      <xdr:col>47</xdr:col>
      <xdr:colOff>166488</xdr:colOff>
      <xdr:row>29</xdr:row>
      <xdr:rowOff>83053</xdr:rowOff>
    </xdr:to>
    <xdr:graphicFrame macro="">
      <xdr:nvGraphicFramePr>
        <xdr:cNvPr id="2" name="Chart 2" descr="Fed-Steer Margin ($ per 1500lb steer">
          <a:extLst>
            <a:ext uri="{FF2B5EF4-FFF2-40B4-BE49-F238E27FC236}">
              <a16:creationId xmlns:a16="http://schemas.microsoft.com/office/drawing/2014/main" id="{C3EEC4F9-9A6C-481C-BB09-19DF1A7E0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1"/>
    <xdr:ext cx="8009256" cy="5524500"/>
    <xdr:graphicFrame macro="">
      <xdr:nvGraphicFramePr>
        <xdr:cNvPr id="2" name="shape" descr="Weekly fed steer price (live weight); in dollars per hundred weight (100 pounds)">
          <a:extLst>
            <a:ext uri="{FF2B5EF4-FFF2-40B4-BE49-F238E27FC236}">
              <a16:creationId xmlns:a16="http://schemas.microsoft.com/office/drawing/2014/main" id="{9FEBD979-408E-4BCB-9674-3E775E2548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5783580" cy="3543300"/>
    <xdr:graphicFrame macro="">
      <xdr:nvGraphicFramePr>
        <xdr:cNvPr id="3" name="shape" descr="Weekly fed steer basis in dollars per hundredweight (100 pounds)">
          <a:extLst>
            <a:ext uri="{FF2B5EF4-FFF2-40B4-BE49-F238E27FC236}">
              <a16:creationId xmlns:a16="http://schemas.microsoft.com/office/drawing/2014/main" id="{D56C32CC-266F-4D69-A3D9-B56708F27A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139390</xdr:rowOff>
    </xdr:from>
    <xdr:to>
      <xdr:col>10</xdr:col>
      <xdr:colOff>113184</xdr:colOff>
      <xdr:row>22</xdr:row>
      <xdr:rowOff>157974</xdr:rowOff>
    </xdr:to>
    <xdr:graphicFrame macro="">
      <xdr:nvGraphicFramePr>
        <xdr:cNvPr id="3" name="Chart 2" descr="Weekly price (live weight) for feeder steers (500-599 pounds) in dollars per hundredweight (100 pounds)">
          <a:extLst>
            <a:ext uri="{FF2B5EF4-FFF2-40B4-BE49-F238E27FC236}">
              <a16:creationId xmlns:a16="http://schemas.microsoft.com/office/drawing/2014/main" id="{71076734-C2C6-43C6-A615-FFE9161876C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22</xdr:col>
      <xdr:colOff>166688</xdr:colOff>
      <xdr:row>2</xdr:row>
      <xdr:rowOff>119063</xdr:rowOff>
    </xdr:from>
    <xdr:to>
      <xdr:col>32</xdr:col>
      <xdr:colOff>502829</xdr:colOff>
      <xdr:row>23</xdr:row>
      <xdr:rowOff>74323</xdr:rowOff>
    </xdr:to>
    <xdr:graphicFrame macro="">
      <xdr:nvGraphicFramePr>
        <xdr:cNvPr id="8" name="Chart 7" descr="Fed-Steer Margin ($ per 1500lb steer">
          <a:extLst>
            <a:ext uri="{FF2B5EF4-FFF2-40B4-BE49-F238E27FC236}">
              <a16:creationId xmlns:a16="http://schemas.microsoft.com/office/drawing/2014/main" id="{6B916EC0-EEA8-4B33-A33C-13D373DCD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38100</xdr:colOff>
      <xdr:row>0</xdr:row>
      <xdr:rowOff>0</xdr:rowOff>
    </xdr:from>
    <xdr:to>
      <xdr:col>10</xdr:col>
      <xdr:colOff>239494</xdr:colOff>
      <xdr:row>20</xdr:row>
      <xdr:rowOff>30480</xdr:rowOff>
    </xdr:to>
    <xdr:graphicFrame macro="">
      <xdr:nvGraphicFramePr>
        <xdr:cNvPr id="3" name="Chart 2" descr="Weekly prices (live weight) for 900-999 pounds feeder steers in dollars per hundredweight (100 pounds)">
          <a:extLst>
            <a:ext uri="{FF2B5EF4-FFF2-40B4-BE49-F238E27FC236}">
              <a16:creationId xmlns:a16="http://schemas.microsoft.com/office/drawing/2014/main" id="{E9391268-977C-4132-9174-85CD1895685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597535</xdr:colOff>
      <xdr:row>20</xdr:row>
      <xdr:rowOff>217805</xdr:rowOff>
    </xdr:to>
    <xdr:graphicFrame macro="">
      <xdr:nvGraphicFramePr>
        <xdr:cNvPr id="3" name="Chart 2" descr="Fed-Steer Margin ($ per 1500lb steer">
          <a:extLst>
            <a:ext uri="{FF2B5EF4-FFF2-40B4-BE49-F238E27FC236}">
              <a16:creationId xmlns:a16="http://schemas.microsoft.com/office/drawing/2014/main" id="{CE37FC60-6BE5-4427-9788-D32D26116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5</xdr:row>
      <xdr:rowOff>0</xdr:rowOff>
    </xdr:from>
    <xdr:to>
      <xdr:col>14</xdr:col>
      <xdr:colOff>222251</xdr:colOff>
      <xdr:row>26</xdr:row>
      <xdr:rowOff>115570</xdr:rowOff>
    </xdr:to>
    <xdr:graphicFrame macro="">
      <xdr:nvGraphicFramePr>
        <xdr:cNvPr id="5" name="Chart 4" descr="Long-term Trend of Fed Steer Prices ($ per cwt)">
          <a:extLst>
            <a:ext uri="{FF2B5EF4-FFF2-40B4-BE49-F238E27FC236}">
              <a16:creationId xmlns:a16="http://schemas.microsoft.com/office/drawing/2014/main" id="{97453D70-9D9B-4811-945F-24095A3E9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9022</xdr:colOff>
      <xdr:row>5</xdr:row>
      <xdr:rowOff>330869</xdr:rowOff>
    </xdr:from>
    <xdr:to>
      <xdr:col>26</xdr:col>
      <xdr:colOff>342900</xdr:colOff>
      <xdr:row>27</xdr:row>
      <xdr:rowOff>114301</xdr:rowOff>
    </xdr:to>
    <xdr:graphicFrame macro="">
      <xdr:nvGraphicFramePr>
        <xdr:cNvPr id="6" name="Chart 5" descr="Long-term Trend of Feeder Steer(500-599) Prices ($ per cwt)">
          <a:extLst>
            <a:ext uri="{FF2B5EF4-FFF2-40B4-BE49-F238E27FC236}">
              <a16:creationId xmlns:a16="http://schemas.microsoft.com/office/drawing/2014/main" id="{9E44A80A-828A-4C3E-97FE-4539C14F0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5214</xdr:colOff>
      <xdr:row>6</xdr:row>
      <xdr:rowOff>10026</xdr:rowOff>
    </xdr:from>
    <xdr:to>
      <xdr:col>39</xdr:col>
      <xdr:colOff>30480</xdr:colOff>
      <xdr:row>27</xdr:row>
      <xdr:rowOff>114300</xdr:rowOff>
    </xdr:to>
    <xdr:graphicFrame macro="">
      <xdr:nvGraphicFramePr>
        <xdr:cNvPr id="7" name="Chart 6" descr="Long-term Trend of Feeder Steer(900-999) Prices ($ per cwt)">
          <a:extLst>
            <a:ext uri="{FF2B5EF4-FFF2-40B4-BE49-F238E27FC236}">
              <a16:creationId xmlns:a16="http://schemas.microsoft.com/office/drawing/2014/main" id="{A73849D0-8234-435A-B7C9-1E0215FF2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rategic%20Policy%20Branch/02%20-%20Strategic%20Policy/22%20-%20Economic%20Analysis/Commoidty%20Price%20Data/Market%20Outlook/Price%20Tracking%202021upd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rategic%20Policy%20Branch/02%20-%20Strategic%20Policy/22%20-%20Economic%20Analysis/Commoidty%20Price%20Data/Market%20Outlook/Price%20Tracking%202022upd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rategic%20Policy%20Branch/02%20-%20Strategic%20Policy/22%20-%20Economic%20Analysis/Commoidty%20Price%20Data/Market%20Outlook/Price%20Tracking%202023upd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rategic%20Policy%20Branch/02%20-%20Strategic%20Policy/22%20-%20Economic%20Analysis/Commoidty%20Price%20Data/Market%20Outlook/Price%20Tracking%202024update.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ihs.ad.gov.on.ca\OMAFA\Groups\OMAFCommon_EXT\Strategic%20Policy%20Branch\02%20-%20Strategic%20Policy\22%20-%20Economic%20Analysis\Commoidty%20Price%20Data\Market%20Outlook\Tables%20for%20posting\weeklycattleprice.xlsx" TargetMode="External"/><Relationship Id="rId1" Type="http://schemas.openxmlformats.org/officeDocument/2006/relationships/externalLinkPath" Target="weeklycattlepric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ihs.ad.gov.on.ca\OMAFA\Groups\OMAFCommon_EXT\Strategic%20Policy%20Branch\02%20-%20Strategic%20Policy\22%20-%20Economic%20Analysis\Commoidty%20Price%20Data\Market%20Outlook\Price%20Tracking%202026update.xlsx" TargetMode="External"/><Relationship Id="rId1" Type="http://schemas.openxmlformats.org/officeDocument/2006/relationships/externalLinkPath" Target="/Groups/OMAFCommon_EXT/Strategic%20Policy%20Branch/02%20-%20Strategic%20Policy/22%20-%20Economic%20Analysis/Commoidty%20Price%20Data/Market%20Outlook/Price%20Tracking%202026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grain data"/>
      <sheetName val="WinterWheat_NewPriceSeries2021"/>
      <sheetName val="weekly data-pork"/>
      <sheetName val="WeeklyLamb-data"/>
      <sheetName val="weekly data-beef"/>
      <sheetName val="weekly-canfax-data"/>
      <sheetName val="weekly veal-data"/>
      <sheetName val="RMP Entry"/>
      <sheetName val="C$"/>
      <sheetName val="Cor"/>
      <sheetName val="Soy"/>
      <sheetName val="Wheat A"/>
      <sheetName val="Wheat B"/>
      <sheetName val="Wheat E"/>
      <sheetName val="Wheat C"/>
      <sheetName val="Hog 100%"/>
      <sheetName val="Hogs W 10years"/>
      <sheetName val="watching brief tables"/>
      <sheetName val="watching brief graphs"/>
      <sheetName val="summary"/>
      <sheetName val="Hog USDA"/>
      <sheetName val="fedcat"/>
      <sheetName val="Stoc"/>
      <sheetName val="Cattle CanFax"/>
      <sheetName val="RMP Cattle Summary"/>
      <sheetName val="Lambs"/>
      <sheetName val="DDG"/>
      <sheetName val="Soymeal"/>
      <sheetName val="Veal"/>
      <sheetName val="Livestock-Feed ratios"/>
      <sheetName val="Corn_Spot"/>
      <sheetName val="Corn_Basis"/>
      <sheetName val="Corn_Fwd"/>
      <sheetName val="Corn_FwdBasis"/>
      <sheetName val="Soy_Spot"/>
      <sheetName val="Soy_Basis"/>
      <sheetName val="Soy_Fwd"/>
      <sheetName val="Soy_FwdBasis"/>
      <sheetName val="Wheat_Spot"/>
      <sheetName val="Wheat_Basis"/>
      <sheetName val="Wheat_Fwd"/>
      <sheetName val="Wheat_FwdBasis"/>
      <sheetName val="Hog_100%FormP"/>
      <sheetName val="FedCat_Steer"/>
      <sheetName val="FedSt_Basis"/>
      <sheetName val="Sheet1"/>
      <sheetName val="Steers(500-599lbs)"/>
      <sheetName val="Steers(900-999lbs)"/>
      <sheetName val="feeder cattle"/>
      <sheetName val="Lamb"/>
      <sheetName val="Steers-Corn ratio"/>
      <sheetName val="Heifers-Corn ratio"/>
      <sheetName val="Hogs-Corn ratio"/>
      <sheetName val="DDG_SoyMeal"/>
      <sheetName val="Chart1"/>
      <sheetName val="Chart2"/>
      <sheetName val="Graphs-french"/>
      <sheetName val="CornBasis"/>
      <sheetName val="SoybeanBasis"/>
      <sheetName val="WheatBasis"/>
      <sheetName val="Hogs_Basis"/>
      <sheetName val="Price Tracking 2021update"/>
    </sheetNames>
    <sheetDataSet>
      <sheetData sheetId="0"/>
      <sheetData sheetId="1"/>
      <sheetData sheetId="2"/>
      <sheetData sheetId="3"/>
      <sheetData sheetId="4"/>
      <sheetData sheetId="5"/>
      <sheetData sheetId="6"/>
      <sheetData sheetId="7"/>
      <sheetData sheetId="8">
        <row r="5">
          <cell r="O5">
            <v>0.78711647749633995</v>
          </cell>
        </row>
        <row r="6">
          <cell r="O6">
            <v>0.78704213823608116</v>
          </cell>
        </row>
        <row r="7">
          <cell r="O7">
            <v>0.78757521343288284</v>
          </cell>
        </row>
        <row r="8">
          <cell r="O8">
            <v>0.7835885219953298</v>
          </cell>
        </row>
        <row r="9">
          <cell r="O9">
            <v>0.78117676467831143</v>
          </cell>
        </row>
        <row r="10">
          <cell r="O10">
            <v>0.7869554268446235</v>
          </cell>
        </row>
        <row r="11">
          <cell r="O11">
            <v>0.78898575880705357</v>
          </cell>
        </row>
        <row r="12">
          <cell r="O12">
            <v>0.79358781049123073</v>
          </cell>
        </row>
        <row r="13">
          <cell r="O13">
            <v>0.7908264136022144</v>
          </cell>
        </row>
        <row r="14">
          <cell r="O14">
            <v>0.79444523888968333</v>
          </cell>
        </row>
        <row r="15">
          <cell r="O15">
            <v>0.80237503008906363</v>
          </cell>
        </row>
        <row r="16">
          <cell r="O16">
            <v>0.79572093112080455</v>
          </cell>
        </row>
        <row r="17">
          <cell r="O17">
            <v>0.79476093591047814</v>
          </cell>
        </row>
        <row r="18">
          <cell r="O18">
            <v>0.79808459696727863</v>
          </cell>
        </row>
        <row r="19">
          <cell r="O19">
            <v>0.79980804606894351</v>
          </cell>
        </row>
        <row r="20">
          <cell r="O20">
            <v>0.80160320641282556</v>
          </cell>
        </row>
        <row r="21">
          <cell r="O21">
            <v>0.8145312372729494</v>
          </cell>
        </row>
        <row r="22">
          <cell r="O22">
            <v>0.82297753271335683</v>
          </cell>
        </row>
        <row r="23">
          <cell r="O23">
            <v>0.82549116724451044</v>
          </cell>
        </row>
        <row r="24">
          <cell r="O24">
            <v>0.8282945415389712</v>
          </cell>
        </row>
        <row r="25">
          <cell r="O25">
            <v>0.82802020369297014</v>
          </cell>
        </row>
        <row r="26">
          <cell r="O26">
            <v>0.82788310290586975</v>
          </cell>
        </row>
        <row r="27">
          <cell r="O27">
            <v>0.82176021037061375</v>
          </cell>
        </row>
        <row r="28">
          <cell r="O28">
            <v>0.8050233456770246</v>
          </cell>
        </row>
        <row r="29">
          <cell r="O29">
            <v>0.81267777326290136</v>
          </cell>
        </row>
        <row r="30">
          <cell r="O30">
            <v>0.8120178643930166</v>
          </cell>
        </row>
        <row r="31">
          <cell r="O31">
            <v>0.8026326350429408</v>
          </cell>
        </row>
        <row r="32">
          <cell r="O32">
            <v>0.79333597778659271</v>
          </cell>
        </row>
        <row r="33">
          <cell r="O33">
            <v>0.79510217062892574</v>
          </cell>
        </row>
        <row r="34">
          <cell r="O34">
            <v>0.80089700464520264</v>
          </cell>
        </row>
        <row r="35">
          <cell r="O35">
            <v>0.79636855936927609</v>
          </cell>
        </row>
        <row r="36">
          <cell r="O36">
            <v>0.79872204472843455</v>
          </cell>
        </row>
        <row r="37">
          <cell r="O37">
            <v>0.77845243655612639</v>
          </cell>
        </row>
        <row r="38">
          <cell r="O38">
            <v>0.79283279156425901</v>
          </cell>
        </row>
        <row r="39">
          <cell r="O39">
            <v>0.79910500239731497</v>
          </cell>
        </row>
        <row r="40">
          <cell r="O40">
            <v>0.78995181293941064</v>
          </cell>
        </row>
        <row r="41">
          <cell r="O41">
            <v>0.78449831332862641</v>
          </cell>
        </row>
        <row r="42">
          <cell r="O42">
            <v>0.78970228223959571</v>
          </cell>
        </row>
        <row r="43">
          <cell r="O43">
            <v>0.79164027865737807</v>
          </cell>
        </row>
        <row r="44">
          <cell r="O44">
            <v>0.80231065468549423</v>
          </cell>
        </row>
        <row r="45">
          <cell r="O45">
            <v>0.8071676487206394</v>
          </cell>
        </row>
        <row r="46">
          <cell r="O46">
            <v>0.80879974118408282</v>
          </cell>
        </row>
        <row r="47">
          <cell r="O47">
            <v>0.80781969464415537</v>
          </cell>
        </row>
        <row r="48">
          <cell r="O48">
            <v>0.80314834149867476</v>
          </cell>
        </row>
        <row r="49">
          <cell r="O49">
            <v>0.79681274900398413</v>
          </cell>
        </row>
        <row r="50">
          <cell r="O50">
            <v>0.79051383399209496</v>
          </cell>
        </row>
        <row r="51">
          <cell r="O51">
            <v>0.78253384458877839</v>
          </cell>
        </row>
        <row r="52">
          <cell r="O52">
            <v>0.77936248149014109</v>
          </cell>
        </row>
        <row r="53">
          <cell r="O53">
            <v>0.78566939032055316</v>
          </cell>
        </row>
        <row r="54">
          <cell r="O54">
            <v>0.77651809287156393</v>
          </cell>
        </row>
        <row r="55">
          <cell r="O55">
            <v>0.78027465667915097</v>
          </cell>
        </row>
        <row r="56">
          <cell r="O56">
            <v>0.7908264136022144</v>
          </cell>
        </row>
      </sheetData>
      <sheetData sheetId="9">
        <row r="5">
          <cell r="H5">
            <v>1.38</v>
          </cell>
        </row>
      </sheetData>
      <sheetData sheetId="10"/>
      <sheetData sheetId="11">
        <row r="5">
          <cell r="I5">
            <v>1.319285714285714</v>
          </cell>
        </row>
      </sheetData>
      <sheetData sheetId="12"/>
      <sheetData sheetId="13"/>
      <sheetData sheetId="14"/>
      <sheetData sheetId="15"/>
      <sheetData sheetId="16"/>
      <sheetData sheetId="17"/>
      <sheetData sheetId="18"/>
      <sheetData sheetId="19"/>
      <sheetData sheetId="20"/>
      <sheetData sheetId="21">
        <row r="5">
          <cell r="AB5">
            <v>129.22999999999999</v>
          </cell>
          <cell r="AC5">
            <v>131.9</v>
          </cell>
          <cell r="BJ5">
            <v>114.47</v>
          </cell>
          <cell r="BW5">
            <v>136.82</v>
          </cell>
          <cell r="CR5">
            <v>195.32</v>
          </cell>
          <cell r="CS5">
            <v>176.39</v>
          </cell>
          <cell r="CT5">
            <v>232</v>
          </cell>
          <cell r="CU5">
            <v>236</v>
          </cell>
          <cell r="CV5">
            <v>234</v>
          </cell>
        </row>
        <row r="6">
          <cell r="AB6">
            <v>129.97999999999999</v>
          </cell>
          <cell r="AC6">
            <v>129.47999999999999</v>
          </cell>
          <cell r="BJ6">
            <v>118.2</v>
          </cell>
          <cell r="BW6">
            <v>135.82</v>
          </cell>
          <cell r="CR6">
            <v>211.92</v>
          </cell>
          <cell r="CS6">
            <v>178.45</v>
          </cell>
          <cell r="CT6">
            <v>236</v>
          </cell>
          <cell r="CU6">
            <v>236</v>
          </cell>
          <cell r="CV6">
            <v>236</v>
          </cell>
        </row>
        <row r="7">
          <cell r="AB7">
            <v>133.5</v>
          </cell>
          <cell r="AC7">
            <v>131.13999999999999</v>
          </cell>
          <cell r="BJ7">
            <v>122.52</v>
          </cell>
          <cell r="BW7">
            <v>144.15</v>
          </cell>
          <cell r="CR7">
            <v>211.48</v>
          </cell>
          <cell r="CS7">
            <v>172.73</v>
          </cell>
          <cell r="CT7">
            <v>236</v>
          </cell>
          <cell r="CU7">
            <v>236</v>
          </cell>
          <cell r="CV7">
            <v>236</v>
          </cell>
        </row>
        <row r="8">
          <cell r="AB8">
            <v>134.16</v>
          </cell>
          <cell r="AC8">
            <v>136.88</v>
          </cell>
          <cell r="BJ8">
            <v>121.85</v>
          </cell>
          <cell r="BW8">
            <v>137.72</v>
          </cell>
          <cell r="CR8">
            <v>215.27</v>
          </cell>
          <cell r="CS8">
            <v>175.62</v>
          </cell>
          <cell r="CT8">
            <v>236</v>
          </cell>
          <cell r="CU8">
            <v>236</v>
          </cell>
          <cell r="CV8">
            <v>236</v>
          </cell>
        </row>
        <row r="9">
          <cell r="AB9">
            <v>138.07</v>
          </cell>
          <cell r="AC9">
            <v>133.80000000000001</v>
          </cell>
          <cell r="BJ9">
            <v>123.77</v>
          </cell>
          <cell r="BW9">
            <v>142.19999999999999</v>
          </cell>
          <cell r="CR9">
            <v>220.19</v>
          </cell>
          <cell r="CS9">
            <v>179.09</v>
          </cell>
          <cell r="CT9">
            <v>236</v>
          </cell>
          <cell r="CU9">
            <v>238</v>
          </cell>
          <cell r="CV9">
            <v>237</v>
          </cell>
        </row>
        <row r="10">
          <cell r="AB10">
            <v>135.93</v>
          </cell>
          <cell r="AC10">
            <v>133.16</v>
          </cell>
          <cell r="BJ10">
            <v>125.17</v>
          </cell>
          <cell r="BW10">
            <v>140.85</v>
          </cell>
          <cell r="CR10">
            <v>232.47</v>
          </cell>
          <cell r="CS10">
            <v>180.48</v>
          </cell>
          <cell r="CT10">
            <v>240</v>
          </cell>
          <cell r="CU10">
            <v>240</v>
          </cell>
          <cell r="CV10">
            <v>240</v>
          </cell>
        </row>
        <row r="11">
          <cell r="AB11">
            <v>131.69999999999999</v>
          </cell>
          <cell r="AC11">
            <v>137.94999999999999</v>
          </cell>
          <cell r="BJ11">
            <v>123.67</v>
          </cell>
          <cell r="BW11">
            <v>139.12</v>
          </cell>
          <cell r="CR11">
            <v>227.51</v>
          </cell>
          <cell r="CS11">
            <v>181.67</v>
          </cell>
          <cell r="CT11">
            <v>240</v>
          </cell>
          <cell r="CU11">
            <v>241</v>
          </cell>
          <cell r="CV11">
            <v>240.5</v>
          </cell>
        </row>
        <row r="12">
          <cell r="AB12">
            <v>136.79</v>
          </cell>
          <cell r="AC12">
            <v>138.22999999999999</v>
          </cell>
          <cell r="BJ12">
            <v>120</v>
          </cell>
          <cell r="BW12">
            <v>142.57</v>
          </cell>
          <cell r="CR12">
            <v>230.57</v>
          </cell>
          <cell r="CS12">
            <v>174.87</v>
          </cell>
          <cell r="CT12">
            <v>240</v>
          </cell>
          <cell r="CU12">
            <v>242</v>
          </cell>
          <cell r="CV12">
            <v>241</v>
          </cell>
        </row>
        <row r="13">
          <cell r="AB13">
            <v>140.1</v>
          </cell>
          <cell r="AC13">
            <v>137.16</v>
          </cell>
          <cell r="BJ13">
            <v>119.02</v>
          </cell>
          <cell r="BW13">
            <v>139.02000000000001</v>
          </cell>
          <cell r="CR13">
            <v>220.32</v>
          </cell>
          <cell r="CS13">
            <v>172.84</v>
          </cell>
          <cell r="CT13">
            <v>240</v>
          </cell>
          <cell r="CU13">
            <v>242</v>
          </cell>
          <cell r="CV13">
            <v>241</v>
          </cell>
        </row>
        <row r="14">
          <cell r="AB14">
            <v>141.07</v>
          </cell>
          <cell r="AC14">
            <v>139.35</v>
          </cell>
          <cell r="BJ14">
            <v>119</v>
          </cell>
          <cell r="BW14">
            <v>143.22</v>
          </cell>
          <cell r="CR14">
            <v>228.57</v>
          </cell>
          <cell r="CS14">
            <v>172.62</v>
          </cell>
          <cell r="CT14">
            <v>240</v>
          </cell>
          <cell r="CU14">
            <v>243</v>
          </cell>
          <cell r="CV14">
            <v>241.5</v>
          </cell>
        </row>
        <row r="15">
          <cell r="AB15">
            <v>140.79</v>
          </cell>
          <cell r="AC15">
            <v>138.72999999999999</v>
          </cell>
          <cell r="BJ15">
            <v>118.4</v>
          </cell>
          <cell r="BW15">
            <v>139.41999999999999</v>
          </cell>
          <cell r="CR15">
            <v>228.37</v>
          </cell>
          <cell r="CS15">
            <v>167.37</v>
          </cell>
          <cell r="CT15">
            <v>240</v>
          </cell>
          <cell r="CU15">
            <v>243</v>
          </cell>
          <cell r="CV15">
            <v>241.5</v>
          </cell>
        </row>
        <row r="16">
          <cell r="AB16">
            <v>140.30000000000001</v>
          </cell>
          <cell r="AC16">
            <v>139.44</v>
          </cell>
          <cell r="BJ16">
            <v>120.1</v>
          </cell>
          <cell r="BW16">
            <v>149.87</v>
          </cell>
          <cell r="CR16">
            <v>218.69</v>
          </cell>
          <cell r="CS16">
            <v>170.08</v>
          </cell>
          <cell r="CT16">
            <v>240</v>
          </cell>
          <cell r="CU16">
            <v>240</v>
          </cell>
          <cell r="CV16">
            <v>240</v>
          </cell>
        </row>
        <row r="17">
          <cell r="AB17">
            <v>141.96</v>
          </cell>
          <cell r="AC17">
            <v>137.66</v>
          </cell>
          <cell r="BJ17">
            <v>122.55</v>
          </cell>
          <cell r="BW17">
            <v>149.22</v>
          </cell>
          <cell r="CR17">
            <v>199.19</v>
          </cell>
          <cell r="CS17">
            <v>171.11</v>
          </cell>
          <cell r="CT17">
            <v>240</v>
          </cell>
          <cell r="CU17">
            <v>240</v>
          </cell>
          <cell r="CV17">
            <v>240</v>
          </cell>
        </row>
        <row r="18">
          <cell r="AB18">
            <v>141.75</v>
          </cell>
          <cell r="AC18">
            <v>142.25</v>
          </cell>
          <cell r="BJ18">
            <v>122.57</v>
          </cell>
          <cell r="BW18">
            <v>149.62</v>
          </cell>
          <cell r="CR18">
            <v>227.99</v>
          </cell>
          <cell r="CS18">
            <v>175.39</v>
          </cell>
          <cell r="CT18">
            <v>240</v>
          </cell>
          <cell r="CU18">
            <v>240</v>
          </cell>
          <cell r="CV18">
            <v>240</v>
          </cell>
        </row>
        <row r="19">
          <cell r="AB19">
            <v>142.75</v>
          </cell>
          <cell r="AC19">
            <v>143.30000000000001</v>
          </cell>
          <cell r="BJ19">
            <v>119.17</v>
          </cell>
          <cell r="BW19">
            <v>143.72</v>
          </cell>
          <cell r="CR19">
            <v>232.46</v>
          </cell>
          <cell r="CS19">
            <v>174.85</v>
          </cell>
          <cell r="CT19">
            <v>245</v>
          </cell>
          <cell r="CU19">
            <v>245</v>
          </cell>
          <cell r="CV19">
            <v>245</v>
          </cell>
        </row>
        <row r="20">
          <cell r="AB20">
            <v>145.51</v>
          </cell>
          <cell r="AC20">
            <v>146.35</v>
          </cell>
          <cell r="BJ20">
            <v>115.72</v>
          </cell>
          <cell r="BW20">
            <v>137.66999999999999</v>
          </cell>
          <cell r="CR20">
            <v>226.03</v>
          </cell>
          <cell r="CS20">
            <v>177.56</v>
          </cell>
          <cell r="CT20">
            <v>245</v>
          </cell>
          <cell r="CU20">
            <v>248</v>
          </cell>
          <cell r="CV20">
            <v>246.5</v>
          </cell>
        </row>
        <row r="21">
          <cell r="AB21">
            <v>146.91</v>
          </cell>
          <cell r="AC21">
            <v>142.54</v>
          </cell>
          <cell r="BJ21">
            <v>116.57</v>
          </cell>
          <cell r="BW21">
            <v>146.75</v>
          </cell>
          <cell r="CR21">
            <v>228.22</v>
          </cell>
          <cell r="CS21">
            <v>171.68</v>
          </cell>
          <cell r="CT21">
            <v>246</v>
          </cell>
          <cell r="CU21">
            <v>248</v>
          </cell>
          <cell r="CV21">
            <v>247</v>
          </cell>
        </row>
        <row r="22">
          <cell r="AB22">
            <v>145.72</v>
          </cell>
          <cell r="AC22">
            <v>144.54</v>
          </cell>
          <cell r="BJ22">
            <v>116.02</v>
          </cell>
          <cell r="BW22">
            <v>144.27000000000001</v>
          </cell>
          <cell r="CR22">
            <v>232.16</v>
          </cell>
          <cell r="CS22">
            <v>167.62</v>
          </cell>
          <cell r="CT22">
            <v>248</v>
          </cell>
          <cell r="CU22">
            <v>252</v>
          </cell>
          <cell r="CV22">
            <v>250</v>
          </cell>
        </row>
        <row r="23">
          <cell r="AB23">
            <v>147.25</v>
          </cell>
          <cell r="AC23">
            <v>146.86000000000001</v>
          </cell>
          <cell r="BJ23">
            <v>115.3</v>
          </cell>
          <cell r="BW23">
            <v>151.15</v>
          </cell>
          <cell r="CR23">
            <v>229.64</v>
          </cell>
          <cell r="CS23">
            <v>166.57</v>
          </cell>
          <cell r="CT23">
            <v>252</v>
          </cell>
          <cell r="CU23">
            <v>252</v>
          </cell>
          <cell r="CV23">
            <v>252</v>
          </cell>
        </row>
        <row r="24">
          <cell r="AB24">
            <v>147.21</v>
          </cell>
          <cell r="AC24">
            <v>145.38999999999999</v>
          </cell>
          <cell r="BJ24">
            <v>120.92</v>
          </cell>
          <cell r="BW24">
            <v>153.69999999999999</v>
          </cell>
          <cell r="CR24">
            <v>214</v>
          </cell>
          <cell r="CS24">
            <v>170.6</v>
          </cell>
          <cell r="CT24">
            <v>252</v>
          </cell>
          <cell r="CU24">
            <v>255</v>
          </cell>
          <cell r="CV24">
            <v>253.5</v>
          </cell>
        </row>
        <row r="25">
          <cell r="AB25">
            <v>151.65</v>
          </cell>
          <cell r="AC25">
            <v>146.93</v>
          </cell>
          <cell r="BJ25">
            <v>118.6</v>
          </cell>
          <cell r="BW25">
            <v>151.35</v>
          </cell>
          <cell r="CR25">
            <v>220.42</v>
          </cell>
          <cell r="CS25">
            <v>171.91</v>
          </cell>
          <cell r="CT25">
            <v>255</v>
          </cell>
          <cell r="CU25">
            <v>260</v>
          </cell>
          <cell r="CV25">
            <v>257.5</v>
          </cell>
        </row>
        <row r="26">
          <cell r="AB26">
            <v>155.18</v>
          </cell>
          <cell r="AC26">
            <v>150.68</v>
          </cell>
          <cell r="BJ26">
            <v>118.07</v>
          </cell>
          <cell r="BW26">
            <v>149.91999999999999</v>
          </cell>
          <cell r="CR26">
            <v>202.15</v>
          </cell>
          <cell r="CS26">
            <v>176.78</v>
          </cell>
          <cell r="CT26">
            <v>260</v>
          </cell>
          <cell r="CU26">
            <v>265</v>
          </cell>
          <cell r="CV26">
            <v>262.5</v>
          </cell>
        </row>
        <row r="27">
          <cell r="AB27">
            <v>160.81</v>
          </cell>
          <cell r="AC27">
            <v>153.99</v>
          </cell>
          <cell r="BJ27">
            <v>120.02</v>
          </cell>
          <cell r="BW27">
            <v>151.16999999999999</v>
          </cell>
          <cell r="CR27">
            <v>220.23</v>
          </cell>
          <cell r="CS27">
            <v>174.92</v>
          </cell>
          <cell r="CT27">
            <v>265</v>
          </cell>
          <cell r="CU27">
            <v>270</v>
          </cell>
          <cell r="CV27">
            <v>267.5</v>
          </cell>
        </row>
        <row r="28">
          <cell r="AB28">
            <v>158.79</v>
          </cell>
          <cell r="AC28">
            <v>158.25</v>
          </cell>
          <cell r="BJ28">
            <v>121.55</v>
          </cell>
          <cell r="BW28">
            <v>155.02000000000001</v>
          </cell>
          <cell r="CR28">
            <v>230.22</v>
          </cell>
          <cell r="CS28">
            <v>177.21</v>
          </cell>
          <cell r="CT28">
            <v>270</v>
          </cell>
          <cell r="CU28">
            <v>270</v>
          </cell>
          <cell r="CV28">
            <v>270</v>
          </cell>
        </row>
        <row r="29">
          <cell r="AB29">
            <v>160.47999999999999</v>
          </cell>
          <cell r="AC29">
            <v>158.93</v>
          </cell>
          <cell r="BJ29">
            <v>122.8</v>
          </cell>
          <cell r="BW29">
            <v>159.55000000000001</v>
          </cell>
          <cell r="CR29">
            <v>220.08</v>
          </cell>
          <cell r="CS29">
            <v>177.25</v>
          </cell>
          <cell r="CT29">
            <v>270</v>
          </cell>
          <cell r="CU29">
            <v>270</v>
          </cell>
          <cell r="CV29">
            <v>270</v>
          </cell>
        </row>
        <row r="30">
          <cell r="AB30">
            <v>159.16999999999999</v>
          </cell>
          <cell r="AC30">
            <v>154.35</v>
          </cell>
          <cell r="BJ30">
            <v>122</v>
          </cell>
          <cell r="BW30">
            <v>157.05000000000001</v>
          </cell>
          <cell r="CR30">
            <v>224.83</v>
          </cell>
          <cell r="CS30">
            <v>183.77</v>
          </cell>
          <cell r="CT30">
            <v>270</v>
          </cell>
          <cell r="CU30">
            <v>270</v>
          </cell>
          <cell r="CV30">
            <v>270</v>
          </cell>
        </row>
        <row r="31">
          <cell r="AB31">
            <v>155.80000000000001</v>
          </cell>
          <cell r="AC31">
            <v>156.97</v>
          </cell>
          <cell r="BJ31">
            <v>119.22</v>
          </cell>
          <cell r="BW31">
            <v>159.16999999999999</v>
          </cell>
          <cell r="CR31">
            <v>216.62</v>
          </cell>
          <cell r="CS31">
            <v>171.98</v>
          </cell>
          <cell r="CT31">
            <v>270</v>
          </cell>
          <cell r="CU31">
            <v>270</v>
          </cell>
          <cell r="CV31">
            <v>270</v>
          </cell>
        </row>
        <row r="32">
          <cell r="AB32">
            <v>157.65</v>
          </cell>
          <cell r="AC32">
            <v>151.91999999999999</v>
          </cell>
          <cell r="BJ32">
            <v>120.17</v>
          </cell>
          <cell r="BW32">
            <v>155.62</v>
          </cell>
          <cell r="CR32">
            <v>203.37</v>
          </cell>
          <cell r="CS32">
            <v>181.25</v>
          </cell>
          <cell r="CT32">
            <v>263</v>
          </cell>
          <cell r="CU32">
            <v>263</v>
          </cell>
          <cell r="CV32">
            <v>263</v>
          </cell>
        </row>
        <row r="33">
          <cell r="AB33">
            <v>156.99</v>
          </cell>
          <cell r="AC33">
            <v>152.28</v>
          </cell>
          <cell r="BJ33">
            <v>121.5</v>
          </cell>
          <cell r="BW33">
            <v>160.07</v>
          </cell>
          <cell r="CR33">
            <v>208.15</v>
          </cell>
          <cell r="CS33">
            <v>176.98</v>
          </cell>
          <cell r="CT33">
            <v>260</v>
          </cell>
          <cell r="CU33">
            <v>260</v>
          </cell>
          <cell r="CV33">
            <v>260</v>
          </cell>
        </row>
        <row r="34">
          <cell r="AB34">
            <v>154.54</v>
          </cell>
          <cell r="AC34">
            <v>149.65</v>
          </cell>
          <cell r="BJ34">
            <v>127.2</v>
          </cell>
          <cell r="BW34">
            <v>161.80000000000001</v>
          </cell>
          <cell r="CR34">
            <v>199.83</v>
          </cell>
          <cell r="CS34">
            <v>184.68</v>
          </cell>
          <cell r="CT34">
            <v>260</v>
          </cell>
          <cell r="CU34">
            <v>260</v>
          </cell>
          <cell r="CV34">
            <v>260</v>
          </cell>
        </row>
        <row r="35">
          <cell r="AB35">
            <v>152.36000000000001</v>
          </cell>
          <cell r="AC35">
            <v>149.33000000000001</v>
          </cell>
          <cell r="BJ35">
            <v>127.87</v>
          </cell>
          <cell r="BW35">
            <v>163.32</v>
          </cell>
          <cell r="CR35">
            <v>207.53</v>
          </cell>
          <cell r="CS35">
            <v>188.24</v>
          </cell>
          <cell r="CT35">
            <v>258</v>
          </cell>
          <cell r="CU35">
            <v>258</v>
          </cell>
          <cell r="CV35">
            <v>258</v>
          </cell>
        </row>
        <row r="36">
          <cell r="AB36">
            <v>152.13</v>
          </cell>
          <cell r="AC36">
            <v>143.75</v>
          </cell>
          <cell r="BJ36">
            <v>128.12</v>
          </cell>
          <cell r="BW36">
            <v>163.07</v>
          </cell>
          <cell r="CR36">
            <v>221.51</v>
          </cell>
          <cell r="CS36">
            <v>188.93</v>
          </cell>
          <cell r="CT36">
            <v>258</v>
          </cell>
          <cell r="CU36">
            <v>258</v>
          </cell>
          <cell r="CV36">
            <v>258</v>
          </cell>
        </row>
        <row r="37">
          <cell r="AB37">
            <v>151.74</v>
          </cell>
          <cell r="AC37">
            <v>143.69</v>
          </cell>
          <cell r="BJ37">
            <v>129.05000000000001</v>
          </cell>
          <cell r="BW37">
            <v>165.5</v>
          </cell>
          <cell r="CR37">
            <v>209.72</v>
          </cell>
          <cell r="CS37">
            <v>194.9</v>
          </cell>
          <cell r="CT37">
            <v>258</v>
          </cell>
          <cell r="CU37">
            <v>258</v>
          </cell>
          <cell r="CV37">
            <v>258</v>
          </cell>
        </row>
        <row r="38">
          <cell r="AB38">
            <v>156.77000000000001</v>
          </cell>
          <cell r="AC38">
            <v>150.51</v>
          </cell>
          <cell r="BJ38">
            <v>129.12</v>
          </cell>
          <cell r="BW38">
            <v>168.42</v>
          </cell>
          <cell r="CR38">
            <v>233.54</v>
          </cell>
          <cell r="CS38">
            <v>194.96</v>
          </cell>
          <cell r="CT38">
            <v>258</v>
          </cell>
          <cell r="CU38">
            <v>264</v>
          </cell>
          <cell r="CV38">
            <v>261</v>
          </cell>
        </row>
        <row r="39">
          <cell r="AB39">
            <v>160.47</v>
          </cell>
          <cell r="AC39">
            <v>151.91</v>
          </cell>
          <cell r="BJ39">
            <v>124.8</v>
          </cell>
          <cell r="BW39">
            <v>162.47</v>
          </cell>
          <cell r="CR39">
            <v>238.14</v>
          </cell>
          <cell r="CS39">
            <v>195.02</v>
          </cell>
          <cell r="CT39">
            <v>264</v>
          </cell>
          <cell r="CU39">
            <v>270</v>
          </cell>
          <cell r="CV39">
            <v>267</v>
          </cell>
        </row>
        <row r="40">
          <cell r="AB40">
            <v>163.62</v>
          </cell>
          <cell r="AC40">
            <v>156.27000000000001</v>
          </cell>
          <cell r="BJ40">
            <v>128.22</v>
          </cell>
          <cell r="BW40">
            <v>159.12</v>
          </cell>
          <cell r="CR40">
            <v>233.62</v>
          </cell>
          <cell r="CS40">
            <v>198.32</v>
          </cell>
          <cell r="CT40">
            <v>270</v>
          </cell>
          <cell r="CU40">
            <v>270</v>
          </cell>
          <cell r="CV40">
            <v>270</v>
          </cell>
        </row>
        <row r="41">
          <cell r="AB41">
            <v>160.63999999999999</v>
          </cell>
          <cell r="AC41">
            <v>156.32</v>
          </cell>
          <cell r="BJ41">
            <v>127.52</v>
          </cell>
          <cell r="BW41">
            <v>156.1</v>
          </cell>
          <cell r="CR41">
            <v>227.3</v>
          </cell>
          <cell r="CS41">
            <v>197.86</v>
          </cell>
          <cell r="CT41">
            <v>270</v>
          </cell>
          <cell r="CU41">
            <v>270</v>
          </cell>
          <cell r="CV41">
            <v>270</v>
          </cell>
        </row>
        <row r="42">
          <cell r="AB42">
            <v>159.9</v>
          </cell>
          <cell r="AC42">
            <v>159.52000000000001</v>
          </cell>
          <cell r="BJ42">
            <v>128.15</v>
          </cell>
          <cell r="BW42">
            <v>158.57</v>
          </cell>
          <cell r="CR42">
            <v>226.86</v>
          </cell>
          <cell r="CS42">
            <v>197.28</v>
          </cell>
          <cell r="CT42">
            <v>270</v>
          </cell>
          <cell r="CU42">
            <v>270</v>
          </cell>
          <cell r="CV42">
            <v>270</v>
          </cell>
        </row>
        <row r="43">
          <cell r="AB43">
            <v>155.06</v>
          </cell>
          <cell r="AC43">
            <v>156.19</v>
          </cell>
          <cell r="BJ43">
            <v>130.02000000000001</v>
          </cell>
          <cell r="BW43">
            <v>153.85</v>
          </cell>
          <cell r="CR43">
            <v>219.27</v>
          </cell>
          <cell r="CS43">
            <v>192.12</v>
          </cell>
          <cell r="CT43">
            <v>270</v>
          </cell>
          <cell r="CU43">
            <v>270</v>
          </cell>
          <cell r="CV43">
            <v>270</v>
          </cell>
        </row>
        <row r="44">
          <cell r="AB44">
            <v>157.49</v>
          </cell>
          <cell r="AC44">
            <v>155.74</v>
          </cell>
          <cell r="BJ44">
            <v>130.25</v>
          </cell>
          <cell r="BW44">
            <v>161.12</v>
          </cell>
          <cell r="CR44">
            <v>221.24</v>
          </cell>
          <cell r="CS44">
            <v>197.37</v>
          </cell>
          <cell r="CT44">
            <v>270</v>
          </cell>
          <cell r="CU44">
            <v>270</v>
          </cell>
          <cell r="CV44">
            <v>270</v>
          </cell>
        </row>
        <row r="45">
          <cell r="AB45">
            <v>158.21</v>
          </cell>
          <cell r="AC45">
            <v>150.56</v>
          </cell>
          <cell r="BJ45">
            <v>130.97</v>
          </cell>
          <cell r="BW45">
            <v>161.52000000000001</v>
          </cell>
          <cell r="CR45">
            <v>230.94</v>
          </cell>
          <cell r="CS45">
            <v>193.37</v>
          </cell>
          <cell r="CT45">
            <v>270</v>
          </cell>
          <cell r="CU45">
            <v>270</v>
          </cell>
          <cell r="CV45">
            <v>270</v>
          </cell>
        </row>
        <row r="46">
          <cell r="AB46">
            <v>157.18</v>
          </cell>
          <cell r="AC46">
            <v>153.22999999999999</v>
          </cell>
          <cell r="BJ46">
            <v>128.32</v>
          </cell>
          <cell r="BW46">
            <v>157.32</v>
          </cell>
          <cell r="CR46">
            <v>211.36</v>
          </cell>
          <cell r="CS46">
            <v>192.27</v>
          </cell>
          <cell r="CT46">
            <v>270</v>
          </cell>
          <cell r="CU46">
            <v>270</v>
          </cell>
          <cell r="CV46">
            <v>270</v>
          </cell>
        </row>
        <row r="47">
          <cell r="AB47">
            <v>156.69999999999999</v>
          </cell>
          <cell r="AC47">
            <v>153.69</v>
          </cell>
          <cell r="BJ47">
            <v>129.27000000000001</v>
          </cell>
          <cell r="BW47">
            <v>156.12</v>
          </cell>
          <cell r="CR47">
            <v>224.77</v>
          </cell>
          <cell r="CS47">
            <v>187.03</v>
          </cell>
          <cell r="CT47">
            <v>270</v>
          </cell>
          <cell r="CU47">
            <v>270</v>
          </cell>
          <cell r="CV47">
            <v>270</v>
          </cell>
        </row>
        <row r="48">
          <cell r="AB48">
            <v>158.43</v>
          </cell>
          <cell r="AC48">
            <v>158.44</v>
          </cell>
          <cell r="BJ48">
            <v>137.12</v>
          </cell>
          <cell r="BW48">
            <v>160.77000000000001</v>
          </cell>
          <cell r="CR48">
            <v>217.18</v>
          </cell>
          <cell r="CS48">
            <v>190.39</v>
          </cell>
          <cell r="CT48">
            <v>270</v>
          </cell>
          <cell r="CU48">
            <v>270</v>
          </cell>
          <cell r="CV48">
            <v>270</v>
          </cell>
        </row>
        <row r="49">
          <cell r="AB49">
            <v>147.91</v>
          </cell>
          <cell r="AC49">
            <v>152.61000000000001</v>
          </cell>
          <cell r="BJ49">
            <v>136.1</v>
          </cell>
          <cell r="BW49">
            <v>159.16999999999999</v>
          </cell>
          <cell r="CR49">
            <v>211.95</v>
          </cell>
          <cell r="CS49">
            <v>179.49</v>
          </cell>
          <cell r="CT49">
            <v>270</v>
          </cell>
          <cell r="CU49">
            <v>270</v>
          </cell>
          <cell r="CV49">
            <v>270</v>
          </cell>
        </row>
        <row r="50">
          <cell r="AB50">
            <v>160.46</v>
          </cell>
          <cell r="AC50">
            <v>155.43</v>
          </cell>
          <cell r="BJ50">
            <v>141.30000000000001</v>
          </cell>
          <cell r="BW50">
            <v>165.87</v>
          </cell>
          <cell r="CR50">
            <v>210.36</v>
          </cell>
          <cell r="CS50">
            <v>196.46</v>
          </cell>
          <cell r="CT50">
            <v>270</v>
          </cell>
          <cell r="CU50">
            <v>270</v>
          </cell>
          <cell r="CV50">
            <v>270</v>
          </cell>
        </row>
        <row r="51">
          <cell r="AB51">
            <v>158.38999999999999</v>
          </cell>
          <cell r="AC51">
            <v>153.9</v>
          </cell>
          <cell r="BJ51">
            <v>143.85</v>
          </cell>
          <cell r="BW51">
            <v>169.87</v>
          </cell>
          <cell r="CR51">
            <v>206.15</v>
          </cell>
          <cell r="CS51">
            <v>192.6</v>
          </cell>
          <cell r="CT51">
            <v>270</v>
          </cell>
          <cell r="CU51">
            <v>270</v>
          </cell>
          <cell r="CV51">
            <v>270</v>
          </cell>
        </row>
        <row r="52">
          <cell r="AB52">
            <v>159.21</v>
          </cell>
          <cell r="AC52">
            <v>154.85</v>
          </cell>
          <cell r="BJ52">
            <v>142.15</v>
          </cell>
          <cell r="BW52">
            <v>169.85</v>
          </cell>
          <cell r="CR52">
            <v>208.51</v>
          </cell>
          <cell r="CS52">
            <v>201.48</v>
          </cell>
          <cell r="CT52">
            <v>270</v>
          </cell>
          <cell r="CU52">
            <v>275</v>
          </cell>
          <cell r="CV52">
            <v>272.5</v>
          </cell>
        </row>
        <row r="53">
          <cell r="AB53">
            <v>158.85</v>
          </cell>
          <cell r="AC53">
            <v>159.07</v>
          </cell>
          <cell r="BJ53">
            <v>141.87</v>
          </cell>
          <cell r="BW53">
            <v>168.2</v>
          </cell>
          <cell r="CR53">
            <v>217.13</v>
          </cell>
          <cell r="CS53">
            <v>200.18</v>
          </cell>
          <cell r="CT53">
            <v>270</v>
          </cell>
          <cell r="CU53">
            <v>278</v>
          </cell>
          <cell r="CV53">
            <v>274</v>
          </cell>
        </row>
        <row r="54">
          <cell r="AB54">
            <v>157</v>
          </cell>
          <cell r="AC54">
            <v>156.12</v>
          </cell>
          <cell r="BJ54">
            <v>140.6</v>
          </cell>
          <cell r="BW54">
            <v>164.87</v>
          </cell>
          <cell r="CR54">
            <v>209.63</v>
          </cell>
          <cell r="CS54">
            <v>195.87</v>
          </cell>
          <cell r="CT54">
            <v>277</v>
          </cell>
          <cell r="CU54">
            <v>275</v>
          </cell>
          <cell r="CV54">
            <v>276</v>
          </cell>
        </row>
        <row r="55">
          <cell r="AB55">
            <v>159.26</v>
          </cell>
          <cell r="AC55">
            <v>160.08000000000001</v>
          </cell>
          <cell r="BJ55" t="e">
            <v>#N/A</v>
          </cell>
          <cell r="BW55" t="e">
            <v>#N/A</v>
          </cell>
          <cell r="CR55">
            <v>200.9</v>
          </cell>
          <cell r="CS55">
            <v>194.24</v>
          </cell>
          <cell r="CT55" t="e">
            <v>#N/A</v>
          </cell>
          <cell r="CU55" t="e">
            <v>#N/A</v>
          </cell>
          <cell r="CV55" t="str">
            <v>#N/A</v>
          </cell>
        </row>
        <row r="56">
          <cell r="AB56">
            <v>167.13</v>
          </cell>
          <cell r="AC56">
            <v>166.31</v>
          </cell>
          <cell r="BJ56" t="e">
            <v>#N/A</v>
          </cell>
          <cell r="BW56" t="e">
            <v>#N/A</v>
          </cell>
          <cell r="CR56">
            <v>193.21</v>
          </cell>
          <cell r="CS56">
            <v>202.6</v>
          </cell>
          <cell r="CT56" t="e">
            <v>#N/A</v>
          </cell>
          <cell r="CU56" t="e">
            <v>#N/A</v>
          </cell>
          <cell r="CV56" t="str">
            <v>#N/A</v>
          </cell>
        </row>
      </sheetData>
      <sheetData sheetId="22">
        <row r="5">
          <cell r="Q5">
            <v>167.16385720540507</v>
          </cell>
        </row>
        <row r="6">
          <cell r="Q6">
            <v>168.11312925244587</v>
          </cell>
        </row>
        <row r="7">
          <cell r="Q7">
            <v>170.49293013858286</v>
          </cell>
        </row>
        <row r="8">
          <cell r="Q8">
            <v>174.81795606312076</v>
          </cell>
        </row>
        <row r="9">
          <cell r="Q9">
            <v>180.74671159618924</v>
          </cell>
        </row>
        <row r="10">
          <cell r="Q10">
            <v>187.3694155188862</v>
          </cell>
        </row>
        <row r="11">
          <cell r="Q11">
            <v>183.61400128523627</v>
          </cell>
        </row>
        <row r="12">
          <cell r="Q12">
            <v>181.66385883882785</v>
          </cell>
        </row>
        <row r="13">
          <cell r="Q13">
            <v>182.11958189624028</v>
          </cell>
        </row>
        <row r="14">
          <cell r="Q14">
            <v>177.98843915715898</v>
          </cell>
        </row>
        <row r="15">
          <cell r="Q15">
            <v>177.52948249633246</v>
          </cell>
        </row>
        <row r="16">
          <cell r="Q16">
            <v>176.21914384718463</v>
          </cell>
        </row>
        <row r="17">
          <cell r="Q17">
            <v>171.08736966266821</v>
          </cell>
        </row>
        <row r="18">
          <cell r="Q18">
            <v>178.98866963646151</v>
          </cell>
        </row>
        <row r="19">
          <cell r="Q19">
            <v>187.55629843415238</v>
          </cell>
        </row>
        <row r="20">
          <cell r="Q20">
            <v>180.87999090873825</v>
          </cell>
        </row>
        <row r="21">
          <cell r="Q21">
            <v>180.47365791216725</v>
          </cell>
        </row>
        <row r="22">
          <cell r="Q22">
            <v>181.24458608216491</v>
          </cell>
        </row>
        <row r="23">
          <cell r="Q23">
            <v>176.6034288000269</v>
          </cell>
        </row>
        <row r="24">
          <cell r="Q24">
            <v>174.91274158158049</v>
          </cell>
        </row>
        <row r="25">
          <cell r="Q25">
            <v>177.53495713258562</v>
          </cell>
        </row>
        <row r="26">
          <cell r="Q26">
            <v>170.83929329719965</v>
          </cell>
        </row>
        <row r="27">
          <cell r="Q27">
            <v>171.17194134760365</v>
          </cell>
        </row>
        <row r="28">
          <cell r="Q28">
            <v>174.68243831740989</v>
          </cell>
        </row>
        <row r="29">
          <cell r="Q29">
            <v>170.88318553493824</v>
          </cell>
        </row>
        <row r="30">
          <cell r="Q30">
            <v>174.65257699178849</v>
          </cell>
        </row>
        <row r="31">
          <cell r="Q31">
            <v>168.90387443550406</v>
          </cell>
        </row>
        <row r="32">
          <cell r="Q32">
            <v>169.61587748398392</v>
          </cell>
        </row>
        <row r="33">
          <cell r="Q33">
            <v>169.70596516671989</v>
          </cell>
        </row>
        <row r="34">
          <cell r="Q34">
            <v>173.32543087123844</v>
          </cell>
        </row>
        <row r="35">
          <cell r="Q35">
            <v>173.61657304396473</v>
          </cell>
        </row>
        <row r="36">
          <cell r="Q36">
            <v>180.87390899351786</v>
          </cell>
        </row>
        <row r="37">
          <cell r="Q37">
            <v>184.43497895360707</v>
          </cell>
        </row>
        <row r="38">
          <cell r="Q38">
            <v>189.0181425545689</v>
          </cell>
        </row>
        <row r="39">
          <cell r="Q39">
            <v>189.15045269271923</v>
          </cell>
        </row>
        <row r="40">
          <cell r="Q40">
            <v>193.83827274479773</v>
          </cell>
        </row>
        <row r="41">
          <cell r="Q41">
            <v>187.20503338491662</v>
          </cell>
        </row>
        <row r="42">
          <cell r="Q42">
            <v>192.63122865053532</v>
          </cell>
        </row>
        <row r="43">
          <cell r="Q43">
            <v>190.69273163494867</v>
          </cell>
        </row>
        <row r="44">
          <cell r="Q44">
            <v>191.75880419163286</v>
          </cell>
        </row>
        <row r="45">
          <cell r="Q45">
            <v>192.02365659395977</v>
          </cell>
        </row>
        <row r="46">
          <cell r="Q46">
            <v>188.54535041919146</v>
          </cell>
        </row>
        <row r="47">
          <cell r="Q47">
            <v>195.38479582249099</v>
          </cell>
        </row>
        <row r="48">
          <cell r="Q48">
            <v>189.80250454563969</v>
          </cell>
        </row>
        <row r="49">
          <cell r="Q49">
            <v>188.4923944080636</v>
          </cell>
        </row>
        <row r="50">
          <cell r="Q50">
            <v>185.45140329591217</v>
          </cell>
        </row>
        <row r="51">
          <cell r="Q51">
            <v>184.11945719128283</v>
          </cell>
        </row>
        <row r="52">
          <cell r="Q52">
            <v>185.90056360680282</v>
          </cell>
        </row>
        <row r="53">
          <cell r="Q53">
            <v>191.56252081634557</v>
          </cell>
        </row>
        <row r="54">
          <cell r="Q54">
            <v>186.61641105111309</v>
          </cell>
        </row>
        <row r="55">
          <cell r="Q55">
            <v>186.14012466080297</v>
          </cell>
        </row>
        <row r="56">
          <cell r="Q56">
            <v>181.31405873516391</v>
          </cell>
        </row>
      </sheetData>
      <sheetData sheetId="23"/>
      <sheetData sheetId="24"/>
      <sheetData sheetId="25"/>
      <sheetData sheetId="26"/>
      <sheetData sheetId="27">
        <row r="3">
          <cell r="F3">
            <v>638.91</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grain data"/>
      <sheetName val="WinterWheat_NewPriceSeries2022"/>
      <sheetName val="weekly data-pork"/>
      <sheetName val="WeeklyLamb-data"/>
      <sheetName val="weekly data-beef"/>
      <sheetName val="weekly-canfax-data"/>
      <sheetName val="weekly veal-data"/>
      <sheetName val="RMP Entry"/>
      <sheetName val="C$"/>
      <sheetName val="Cor"/>
      <sheetName val="Soy"/>
      <sheetName val="Wheat A"/>
      <sheetName val="Wheat B"/>
      <sheetName val="Wheat E"/>
      <sheetName val="Wheat C"/>
      <sheetName val="Hog 100%"/>
      <sheetName val="Hogs W 10years"/>
      <sheetName val="watching brief tables"/>
      <sheetName val="watching brief graphs"/>
      <sheetName val="summary"/>
      <sheetName val="Hog USDA"/>
      <sheetName val="fedcat"/>
      <sheetName val="Stoc"/>
      <sheetName val="Cattle CanFax"/>
      <sheetName val="RMP Cattle Summary"/>
      <sheetName val="Lambs"/>
      <sheetName val="DDG"/>
      <sheetName val="Soymeal"/>
      <sheetName val="Veal"/>
      <sheetName val="Livestock-Feed ratios"/>
      <sheetName val="Corn_Spot"/>
      <sheetName val="Corn_Basis"/>
      <sheetName val="Corn_Fwd"/>
      <sheetName val="Corn_FwdBasis"/>
      <sheetName val="Soy_Spot"/>
      <sheetName val="Soy_Basis"/>
      <sheetName val="Soy_Fwd"/>
      <sheetName val="Soy_FwdBasis"/>
      <sheetName val="Wheat_Spot"/>
      <sheetName val="Wheat_Basis"/>
      <sheetName val="Wheat_Fwd"/>
      <sheetName val="Wheat_FwdBasis"/>
      <sheetName val="Hog_100%FormP"/>
      <sheetName val="FedCat_Steer"/>
      <sheetName val="FedSt_Basis"/>
      <sheetName val="Steers(500-599lbs)"/>
      <sheetName val="Steers(900-999lbs)"/>
      <sheetName val="feeder cattle"/>
      <sheetName val="Lamb"/>
      <sheetName val="Steers-Corn ratio"/>
      <sheetName val="Heifers-Corn ratio"/>
      <sheetName val="Hogs-Corn ratio"/>
      <sheetName val="DDG_SoyMeal"/>
      <sheetName val="Chart3"/>
      <sheetName val="Chart4"/>
      <sheetName val="Graphs-french"/>
      <sheetName val="CornBasis"/>
      <sheetName val="SoybeanBasis"/>
      <sheetName val="WheatBasis"/>
      <sheetName val="Hogs_Basis"/>
      <sheetName val="WinterWheat_NewPriceSeries2021"/>
      <sheetName val="Price Tracking 2022update"/>
    </sheetNames>
    <sheetDataSet>
      <sheetData sheetId="0"/>
      <sheetData sheetId="1"/>
      <sheetData sheetId="2"/>
      <sheetData sheetId="3"/>
      <sheetData sheetId="4"/>
      <sheetData sheetId="5">
        <row r="8">
          <cell r="AM8">
            <v>173.4</v>
          </cell>
        </row>
        <row r="9">
          <cell r="AM9">
            <v>173.04</v>
          </cell>
        </row>
        <row r="10">
          <cell r="AM10">
            <v>173.1</v>
          </cell>
        </row>
        <row r="11">
          <cell r="AM11">
            <v>173.1</v>
          </cell>
        </row>
        <row r="12">
          <cell r="AM12">
            <v>173.1</v>
          </cell>
        </row>
        <row r="13">
          <cell r="AM13">
            <v>173.1</v>
          </cell>
        </row>
        <row r="14">
          <cell r="AM14">
            <v>173.1</v>
          </cell>
        </row>
        <row r="15">
          <cell r="AM15">
            <v>173.1</v>
          </cell>
        </row>
        <row r="16">
          <cell r="AM16">
            <v>173.1</v>
          </cell>
        </row>
        <row r="17">
          <cell r="AM17">
            <v>173.18</v>
          </cell>
        </row>
        <row r="18">
          <cell r="AM18">
            <v>173.78</v>
          </cell>
        </row>
        <row r="19">
          <cell r="AM19">
            <v>173.31</v>
          </cell>
        </row>
        <row r="20">
          <cell r="AM20">
            <v>173.1</v>
          </cell>
        </row>
        <row r="21">
          <cell r="AM21">
            <v>173.61</v>
          </cell>
        </row>
        <row r="22">
          <cell r="AM22">
            <v>173.1</v>
          </cell>
        </row>
        <row r="23">
          <cell r="AM23">
            <v>174</v>
          </cell>
        </row>
        <row r="24">
          <cell r="AM24">
            <v>173.65</v>
          </cell>
        </row>
        <row r="25">
          <cell r="AM25">
            <v>178.92</v>
          </cell>
        </row>
        <row r="26">
          <cell r="AM26">
            <v>179.18</v>
          </cell>
        </row>
        <row r="27">
          <cell r="AM27">
            <v>181.87</v>
          </cell>
        </row>
        <row r="28">
          <cell r="AM28">
            <v>184.86</v>
          </cell>
        </row>
        <row r="29">
          <cell r="AM29">
            <v>189.41</v>
          </cell>
        </row>
        <row r="30">
          <cell r="AM30">
            <v>191.1</v>
          </cell>
        </row>
        <row r="31">
          <cell r="AM31">
            <v>191.1</v>
          </cell>
        </row>
        <row r="32">
          <cell r="AM32">
            <v>191.1</v>
          </cell>
        </row>
        <row r="33">
          <cell r="AM33">
            <v>190.3</v>
          </cell>
        </row>
        <row r="34">
          <cell r="AM34">
            <v>189.59</v>
          </cell>
        </row>
        <row r="35">
          <cell r="AM35">
            <v>187.51</v>
          </cell>
        </row>
        <row r="36">
          <cell r="AM36">
            <v>183.3</v>
          </cell>
        </row>
        <row r="37">
          <cell r="AM37">
            <v>183.36</v>
          </cell>
        </row>
        <row r="38">
          <cell r="AM38">
            <v>182.7</v>
          </cell>
        </row>
        <row r="41">
          <cell r="AM41">
            <v>182.7</v>
          </cell>
        </row>
        <row r="42">
          <cell r="AM42">
            <v>182.7</v>
          </cell>
        </row>
        <row r="43">
          <cell r="AM43">
            <v>182.7</v>
          </cell>
        </row>
        <row r="44">
          <cell r="AM44">
            <v>182.02</v>
          </cell>
        </row>
        <row r="45">
          <cell r="AM45">
            <v>181.38</v>
          </cell>
        </row>
        <row r="46">
          <cell r="AM46">
            <v>180.9</v>
          </cell>
        </row>
        <row r="47">
          <cell r="AM47">
            <v>180.9</v>
          </cell>
        </row>
        <row r="48">
          <cell r="AM48"/>
        </row>
        <row r="49">
          <cell r="AM49">
            <v>181.04</v>
          </cell>
        </row>
        <row r="50">
          <cell r="AM50">
            <v>182.5</v>
          </cell>
        </row>
        <row r="51">
          <cell r="AM51">
            <v>182.39</v>
          </cell>
        </row>
        <row r="52">
          <cell r="AM52"/>
        </row>
        <row r="53">
          <cell r="AM53">
            <v>184.94</v>
          </cell>
        </row>
        <row r="54">
          <cell r="AM54">
            <v>188.1</v>
          </cell>
        </row>
        <row r="55">
          <cell r="AM55">
            <v>190.84</v>
          </cell>
        </row>
        <row r="56">
          <cell r="AM56">
            <v>191.1</v>
          </cell>
        </row>
        <row r="57">
          <cell r="AM57">
            <v>190.98</v>
          </cell>
        </row>
        <row r="58">
          <cell r="AM58">
            <v>191.1</v>
          </cell>
        </row>
        <row r="59">
          <cell r="AM59"/>
        </row>
      </sheetData>
      <sheetData sheetId="6"/>
      <sheetData sheetId="7"/>
      <sheetData sheetId="8">
        <row r="5">
          <cell r="O5">
            <v>0.79126444057604051</v>
          </cell>
        </row>
        <row r="6">
          <cell r="O6">
            <v>0.79579818558013693</v>
          </cell>
        </row>
        <row r="7">
          <cell r="O7">
            <v>0.79567154678548702</v>
          </cell>
        </row>
        <row r="8">
          <cell r="O8">
            <v>0.7822277847309137</v>
          </cell>
        </row>
        <row r="9">
          <cell r="O9">
            <v>0.7843752451172642</v>
          </cell>
        </row>
        <row r="10">
          <cell r="O10">
            <v>0.78492935635792782</v>
          </cell>
        </row>
        <row r="11">
          <cell r="O11">
            <v>0.7845598619174643</v>
          </cell>
        </row>
        <row r="12">
          <cell r="O12">
            <v>0.78585461689587432</v>
          </cell>
        </row>
        <row r="13">
          <cell r="O13">
            <v>0.78548425104076669</v>
          </cell>
        </row>
        <row r="14">
          <cell r="O14">
            <v>0.78647267007471489</v>
          </cell>
        </row>
        <row r="15">
          <cell r="O15">
            <v>0.79327304458194514</v>
          </cell>
        </row>
        <row r="16">
          <cell r="O16">
            <v>0.80147471347278987</v>
          </cell>
        </row>
        <row r="17">
          <cell r="O17">
            <v>0.79891347767036824</v>
          </cell>
        </row>
        <row r="18">
          <cell r="O18">
            <v>0.7948493760432398</v>
          </cell>
        </row>
        <row r="19">
          <cell r="O19">
            <v>0.79333597778659271</v>
          </cell>
        </row>
        <row r="20">
          <cell r="O20">
            <v>0.78647267007471489</v>
          </cell>
        </row>
        <row r="21">
          <cell r="O21">
            <v>0.77948398160417809</v>
          </cell>
        </row>
        <row r="22">
          <cell r="O22">
            <v>0.77471335605825853</v>
          </cell>
        </row>
        <row r="23">
          <cell r="O23">
            <v>0.77202192542268211</v>
          </cell>
        </row>
        <row r="24">
          <cell r="O24">
            <v>0.77790742901594701</v>
          </cell>
        </row>
        <row r="25">
          <cell r="O25">
            <v>0.78542255733584665</v>
          </cell>
        </row>
        <row r="26">
          <cell r="O26">
            <v>0.79421809228814222</v>
          </cell>
        </row>
        <row r="27">
          <cell r="O27">
            <v>0.78345346286430584</v>
          </cell>
        </row>
        <row r="28">
          <cell r="O28">
            <v>0.76751861232634899</v>
          </cell>
        </row>
        <row r="29">
          <cell r="O29">
            <v>0.77477337878670494</v>
          </cell>
        </row>
        <row r="30">
          <cell r="O30">
            <v>0.77214114740174511</v>
          </cell>
        </row>
        <row r="31">
          <cell r="O31">
            <v>0.77178359188083656</v>
          </cell>
        </row>
        <row r="32">
          <cell r="O32">
            <v>0.76822616578320657</v>
          </cell>
        </row>
        <row r="33">
          <cell r="O33">
            <v>0.77387401331063299</v>
          </cell>
        </row>
        <row r="34">
          <cell r="O34">
            <v>0.77948398160417809</v>
          </cell>
        </row>
        <row r="35">
          <cell r="O35">
            <v>0.77327559542220858</v>
          </cell>
        </row>
        <row r="36">
          <cell r="O36">
            <v>0.78259508530286426</v>
          </cell>
        </row>
        <row r="37">
          <cell r="O37">
            <v>0.76952674105425156</v>
          </cell>
        </row>
        <row r="38">
          <cell r="O38">
            <v>0.76751861232634899</v>
          </cell>
        </row>
        <row r="39">
          <cell r="O39">
            <v>0.76161462300076166</v>
          </cell>
        </row>
        <row r="40">
          <cell r="O40">
            <v>0.76704763365805007</v>
          </cell>
        </row>
        <row r="41">
          <cell r="O41">
            <v>0.75221904618624946</v>
          </cell>
        </row>
        <row r="42">
          <cell r="O42">
            <v>0.73556454578889297</v>
          </cell>
        </row>
        <row r="43">
          <cell r="O43">
            <v>0.724112961622013</v>
          </cell>
        </row>
        <row r="44">
          <cell r="O44">
            <v>0.72891610175668786</v>
          </cell>
        </row>
        <row r="45">
          <cell r="O45">
            <v>0.71983875611862946</v>
          </cell>
        </row>
        <row r="46">
          <cell r="O46">
            <v>0.73206442166910679</v>
          </cell>
        </row>
        <row r="47">
          <cell r="O47">
            <v>0.73475385745775168</v>
          </cell>
        </row>
        <row r="48">
          <cell r="O48">
            <v>0.74117995849392238</v>
          </cell>
        </row>
        <row r="49">
          <cell r="O49">
            <v>0.75528700906344404</v>
          </cell>
        </row>
        <row r="50">
          <cell r="O50">
            <v>0.74677021880367411</v>
          </cell>
        </row>
        <row r="51">
          <cell r="O51">
            <v>0.74727245553728883</v>
          </cell>
        </row>
        <row r="52">
          <cell r="O52">
            <v>0.74299725091017155</v>
          </cell>
        </row>
        <row r="53">
          <cell r="O53">
            <v>0.73496986623548433</v>
          </cell>
        </row>
        <row r="54">
          <cell r="O54">
            <v>0.73062029663184047</v>
          </cell>
        </row>
        <row r="55">
          <cell r="O55">
            <v>0.73551044424830836</v>
          </cell>
        </row>
        <row r="56">
          <cell r="O56">
            <v>0.73887985813506729</v>
          </cell>
        </row>
      </sheetData>
      <sheetData sheetId="9">
        <row r="5">
          <cell r="H5">
            <v>1.38</v>
          </cell>
          <cell r="W5">
            <v>7.45</v>
          </cell>
        </row>
        <row r="6">
          <cell r="W6">
            <v>7.25</v>
          </cell>
        </row>
        <row r="7">
          <cell r="W7">
            <v>7.41</v>
          </cell>
        </row>
        <row r="8">
          <cell r="W8">
            <v>7.62</v>
          </cell>
        </row>
        <row r="9">
          <cell r="W9">
            <v>7.49</v>
          </cell>
        </row>
        <row r="10">
          <cell r="W10">
            <v>7.8</v>
          </cell>
        </row>
        <row r="11">
          <cell r="W11">
            <v>7.84</v>
          </cell>
        </row>
        <row r="12">
          <cell r="W12">
            <v>7.88</v>
          </cell>
        </row>
        <row r="13">
          <cell r="W13">
            <v>8.7799999999999994</v>
          </cell>
        </row>
        <row r="14">
          <cell r="W14">
            <v>8.8000000000000007</v>
          </cell>
        </row>
        <row r="15">
          <cell r="W15">
            <v>8.6300000000000008</v>
          </cell>
        </row>
        <row r="16">
          <cell r="W16">
            <v>8.84</v>
          </cell>
        </row>
        <row r="17">
          <cell r="W17">
            <v>8.67</v>
          </cell>
        </row>
        <row r="18">
          <cell r="W18">
            <v>9.06</v>
          </cell>
        </row>
        <row r="19">
          <cell r="W19">
            <v>9.31</v>
          </cell>
        </row>
        <row r="20">
          <cell r="W20">
            <v>9.36</v>
          </cell>
        </row>
        <row r="21">
          <cell r="W21">
            <v>9.74</v>
          </cell>
        </row>
        <row r="22">
          <cell r="W22">
            <v>9.48</v>
          </cell>
        </row>
        <row r="23">
          <cell r="W23">
            <v>9.51</v>
          </cell>
        </row>
        <row r="24">
          <cell r="W24">
            <v>9.4700000000000006</v>
          </cell>
        </row>
        <row r="25">
          <cell r="W25">
            <v>9.4600000000000009</v>
          </cell>
        </row>
        <row r="26">
          <cell r="W26">
            <v>8.86</v>
          </cell>
        </row>
        <row r="27">
          <cell r="W27">
            <v>9.32</v>
          </cell>
        </row>
        <row r="28">
          <cell r="W28">
            <v>9.49</v>
          </cell>
        </row>
        <row r="29">
          <cell r="W29">
            <v>8.99</v>
          </cell>
        </row>
        <row r="30">
          <cell r="W30">
            <v>8.2899999999999991</v>
          </cell>
        </row>
        <row r="31">
          <cell r="W31">
            <v>8.35</v>
          </cell>
        </row>
        <row r="32">
          <cell r="W32">
            <v>7.88</v>
          </cell>
        </row>
        <row r="33">
          <cell r="W33">
            <v>7.39</v>
          </cell>
        </row>
        <row r="34">
          <cell r="W34">
            <v>7.86</v>
          </cell>
        </row>
        <row r="35">
          <cell r="W35">
            <v>7.76</v>
          </cell>
        </row>
        <row r="36">
          <cell r="W36">
            <v>8.0500000000000007</v>
          </cell>
        </row>
        <row r="37">
          <cell r="W37">
            <v>7.91</v>
          </cell>
        </row>
        <row r="38">
          <cell r="W38">
            <v>8.39</v>
          </cell>
        </row>
        <row r="39">
          <cell r="W39">
            <v>8.24</v>
          </cell>
        </row>
        <row r="40">
          <cell r="W40">
            <v>8.4600000000000009</v>
          </cell>
        </row>
        <row r="41">
          <cell r="W41">
            <v>8.3000000000000007</v>
          </cell>
        </row>
        <row r="42">
          <cell r="W42">
            <v>8.3699999999999992</v>
          </cell>
        </row>
        <row r="43">
          <cell r="W43">
            <v>8.4600000000000009</v>
          </cell>
        </row>
        <row r="44">
          <cell r="W44">
            <v>8.5</v>
          </cell>
        </row>
        <row r="45">
          <cell r="W45">
            <v>8.76</v>
          </cell>
        </row>
        <row r="46">
          <cell r="W46">
            <v>8.66</v>
          </cell>
        </row>
        <row r="47">
          <cell r="W47">
            <v>8.5399999999999991</v>
          </cell>
        </row>
        <row r="48">
          <cell r="W48">
            <v>8.5</v>
          </cell>
        </row>
        <row r="49">
          <cell r="W49">
            <v>8.0500000000000007</v>
          </cell>
        </row>
        <row r="50">
          <cell r="W50">
            <v>8.11</v>
          </cell>
        </row>
        <row r="51">
          <cell r="W51">
            <v>8.1199999999999992</v>
          </cell>
        </row>
        <row r="52">
          <cell r="W52">
            <v>7.85</v>
          </cell>
        </row>
        <row r="53">
          <cell r="W53">
            <v>7.87</v>
          </cell>
        </row>
        <row r="54">
          <cell r="W54">
            <v>7.97</v>
          </cell>
        </row>
        <row r="55">
          <cell r="W55">
            <v>8.1</v>
          </cell>
        </row>
        <row r="56">
          <cell r="W56">
            <v>8.26</v>
          </cell>
        </row>
      </sheetData>
      <sheetData sheetId="10"/>
      <sheetData sheetId="11">
        <row r="5">
          <cell r="I5">
            <v>1.9277777777777771</v>
          </cell>
        </row>
      </sheetData>
      <sheetData sheetId="12"/>
      <sheetData sheetId="13"/>
      <sheetData sheetId="14"/>
      <sheetData sheetId="15">
        <row r="4">
          <cell r="C4">
            <v>168.64</v>
          </cell>
        </row>
      </sheetData>
      <sheetData sheetId="16"/>
      <sheetData sheetId="17"/>
      <sheetData sheetId="18"/>
      <sheetData sheetId="19"/>
      <sheetData sheetId="20"/>
      <sheetData sheetId="21">
        <row r="5">
          <cell r="T5">
            <v>171.37</v>
          </cell>
          <cell r="U5">
            <v>169.75</v>
          </cell>
          <cell r="AM5">
            <v>142.05000000000001</v>
          </cell>
          <cell r="BB5">
            <v>170.87</v>
          </cell>
          <cell r="BY5">
            <v>224.12</v>
          </cell>
          <cell r="BZ5">
            <v>218.69</v>
          </cell>
          <cell r="CA5">
            <v>290</v>
          </cell>
          <cell r="CB5">
            <v>293</v>
          </cell>
          <cell r="CC5">
            <v>291.5</v>
          </cell>
        </row>
        <row r="6">
          <cell r="T6">
            <v>169.2</v>
          </cell>
          <cell r="U6">
            <v>162.83000000000001</v>
          </cell>
          <cell r="AM6">
            <v>142.12</v>
          </cell>
          <cell r="BB6">
            <v>170.35</v>
          </cell>
          <cell r="BY6">
            <v>224.71</v>
          </cell>
          <cell r="BZ6">
            <v>208.92</v>
          </cell>
          <cell r="CA6">
            <v>290</v>
          </cell>
          <cell r="CB6">
            <v>290</v>
          </cell>
          <cell r="CC6">
            <v>290</v>
          </cell>
        </row>
        <row r="7">
          <cell r="T7">
            <v>169.71</v>
          </cell>
          <cell r="U7">
            <v>167.37</v>
          </cell>
          <cell r="AM7">
            <v>142.1</v>
          </cell>
          <cell r="BB7">
            <v>168.12</v>
          </cell>
          <cell r="BY7">
            <v>227.78</v>
          </cell>
          <cell r="BZ7">
            <v>201.12</v>
          </cell>
          <cell r="CA7">
            <v>290</v>
          </cell>
          <cell r="CB7">
            <v>290</v>
          </cell>
          <cell r="CC7">
            <v>290</v>
          </cell>
        </row>
        <row r="8">
          <cell r="T8">
            <v>166.91</v>
          </cell>
          <cell r="U8">
            <v>165.89</v>
          </cell>
          <cell r="AM8">
            <v>143.1</v>
          </cell>
          <cell r="BB8">
            <v>165.3</v>
          </cell>
          <cell r="BY8">
            <v>230.2</v>
          </cell>
          <cell r="BZ8">
            <v>203.39</v>
          </cell>
          <cell r="CA8">
            <v>290</v>
          </cell>
          <cell r="CB8">
            <v>290</v>
          </cell>
          <cell r="CC8">
            <v>290</v>
          </cell>
        </row>
        <row r="9">
          <cell r="T9">
            <v>171.93</v>
          </cell>
          <cell r="U9">
            <v>164.33</v>
          </cell>
          <cell r="AM9">
            <v>146.87</v>
          </cell>
          <cell r="BB9">
            <v>171.42</v>
          </cell>
          <cell r="BY9">
            <v>211.96</v>
          </cell>
          <cell r="BZ9">
            <v>204.91</v>
          </cell>
          <cell r="CA9">
            <v>290</v>
          </cell>
          <cell r="CB9">
            <v>290</v>
          </cell>
          <cell r="CC9">
            <v>290</v>
          </cell>
        </row>
        <row r="10">
          <cell r="T10">
            <v>169.26</v>
          </cell>
          <cell r="U10">
            <v>170.6</v>
          </cell>
          <cell r="AM10">
            <v>146.16999999999999</v>
          </cell>
          <cell r="BB10">
            <v>170.7</v>
          </cell>
          <cell r="BY10">
            <v>224.41</v>
          </cell>
          <cell r="BZ10">
            <v>204.86</v>
          </cell>
          <cell r="CA10">
            <v>290</v>
          </cell>
          <cell r="CB10">
            <v>290</v>
          </cell>
          <cell r="CC10">
            <v>290</v>
          </cell>
        </row>
        <row r="11">
          <cell r="T11">
            <v>165.89</v>
          </cell>
          <cell r="U11">
            <v>168.9</v>
          </cell>
          <cell r="AM11">
            <v>145.87</v>
          </cell>
          <cell r="BB11">
            <v>170.85</v>
          </cell>
          <cell r="BY11">
            <v>227.08</v>
          </cell>
          <cell r="BZ11">
            <v>206.45</v>
          </cell>
          <cell r="CA11">
            <v>290</v>
          </cell>
          <cell r="CB11">
            <v>290</v>
          </cell>
          <cell r="CC11">
            <v>290</v>
          </cell>
        </row>
        <row r="12">
          <cell r="T12">
            <v>165.31</v>
          </cell>
          <cell r="U12">
            <v>166.85</v>
          </cell>
          <cell r="AM12">
            <v>141.91999999999999</v>
          </cell>
          <cell r="BB12">
            <v>164.75</v>
          </cell>
          <cell r="BY12">
            <v>219.72</v>
          </cell>
          <cell r="BZ12">
            <v>195.4</v>
          </cell>
          <cell r="CA12">
            <v>290</v>
          </cell>
          <cell r="CB12">
            <v>290</v>
          </cell>
          <cell r="CC12">
            <v>290</v>
          </cell>
        </row>
        <row r="13">
          <cell r="T13">
            <v>169.08</v>
          </cell>
          <cell r="U13">
            <v>167.65</v>
          </cell>
          <cell r="AM13">
            <v>132.52000000000001</v>
          </cell>
          <cell r="BB13">
            <v>162.35</v>
          </cell>
          <cell r="BY13">
            <v>218.73</v>
          </cell>
          <cell r="BZ13">
            <v>192.51</v>
          </cell>
          <cell r="CA13">
            <v>290</v>
          </cell>
          <cell r="CB13">
            <v>290</v>
          </cell>
          <cell r="CC13">
            <v>290</v>
          </cell>
        </row>
        <row r="14">
          <cell r="T14">
            <v>168.13</v>
          </cell>
          <cell r="U14">
            <v>167.68</v>
          </cell>
          <cell r="AM14">
            <v>132.94999999999999</v>
          </cell>
          <cell r="BB14">
            <v>163.72</v>
          </cell>
          <cell r="BY14">
            <v>222.23</v>
          </cell>
          <cell r="BZ14">
            <v>193.1</v>
          </cell>
          <cell r="CA14">
            <v>290</v>
          </cell>
          <cell r="CB14">
            <v>290</v>
          </cell>
          <cell r="CC14">
            <v>290</v>
          </cell>
        </row>
        <row r="15">
          <cell r="T15">
            <v>170.55</v>
          </cell>
          <cell r="U15">
            <v>168.38</v>
          </cell>
          <cell r="AM15">
            <v>137.07</v>
          </cell>
          <cell r="BB15">
            <v>167.45</v>
          </cell>
          <cell r="BY15">
            <v>221.21</v>
          </cell>
          <cell r="BZ15">
            <v>193.16</v>
          </cell>
          <cell r="CA15">
            <v>290</v>
          </cell>
          <cell r="CB15">
            <v>290</v>
          </cell>
          <cell r="CC15">
            <v>290</v>
          </cell>
        </row>
        <row r="16">
          <cell r="T16">
            <v>172.08</v>
          </cell>
          <cell r="U16">
            <v>170.16</v>
          </cell>
          <cell r="AM16">
            <v>137.37</v>
          </cell>
          <cell r="BB16">
            <v>165.32</v>
          </cell>
          <cell r="BY16">
            <v>230.5</v>
          </cell>
          <cell r="BZ16">
            <v>186.09</v>
          </cell>
          <cell r="CA16">
            <v>290</v>
          </cell>
          <cell r="CB16">
            <v>290</v>
          </cell>
          <cell r="CC16">
            <v>290</v>
          </cell>
        </row>
        <row r="17">
          <cell r="T17">
            <v>169.08</v>
          </cell>
          <cell r="U17">
            <v>168.85</v>
          </cell>
          <cell r="AM17">
            <v>136.9</v>
          </cell>
          <cell r="BB17">
            <v>176.35</v>
          </cell>
          <cell r="BY17">
            <v>204.6</v>
          </cell>
          <cell r="BZ17">
            <v>181.26</v>
          </cell>
          <cell r="CA17">
            <v>290</v>
          </cell>
          <cell r="CB17">
            <v>290</v>
          </cell>
          <cell r="CC17">
            <v>290</v>
          </cell>
        </row>
        <row r="18">
          <cell r="T18">
            <v>172.49</v>
          </cell>
          <cell r="U18">
            <v>169.73</v>
          </cell>
          <cell r="AM18">
            <v>135.85</v>
          </cell>
          <cell r="BB18">
            <v>173.55</v>
          </cell>
          <cell r="BY18">
            <v>224.42</v>
          </cell>
          <cell r="BZ18">
            <v>183.78</v>
          </cell>
          <cell r="CA18">
            <v>290</v>
          </cell>
          <cell r="CB18">
            <v>290</v>
          </cell>
          <cell r="CC18">
            <v>290</v>
          </cell>
        </row>
        <row r="19">
          <cell r="T19">
            <v>170.66</v>
          </cell>
          <cell r="U19">
            <v>169.47</v>
          </cell>
          <cell r="AM19">
            <v>138.32</v>
          </cell>
          <cell r="BB19">
            <v>174.35</v>
          </cell>
          <cell r="BY19">
            <v>223.79</v>
          </cell>
          <cell r="BZ19">
            <v>191.81</v>
          </cell>
          <cell r="CA19">
            <v>290</v>
          </cell>
          <cell r="CB19">
            <v>290</v>
          </cell>
          <cell r="CC19">
            <v>290</v>
          </cell>
        </row>
        <row r="20">
          <cell r="T20">
            <v>173.78</v>
          </cell>
          <cell r="U20">
            <v>170.64</v>
          </cell>
          <cell r="AM20">
            <v>140.37</v>
          </cell>
          <cell r="BB20">
            <v>176.9</v>
          </cell>
          <cell r="BY20">
            <v>225.51</v>
          </cell>
          <cell r="BZ20">
            <v>189.46</v>
          </cell>
          <cell r="CA20">
            <v>290</v>
          </cell>
          <cell r="CB20">
            <v>293</v>
          </cell>
          <cell r="CC20">
            <v>291.5</v>
          </cell>
        </row>
        <row r="21">
          <cell r="T21">
            <v>172.01</v>
          </cell>
          <cell r="U21">
            <v>173.23</v>
          </cell>
          <cell r="AM21">
            <v>135.27000000000001</v>
          </cell>
          <cell r="BB21">
            <v>168.27</v>
          </cell>
          <cell r="BY21">
            <v>231.85</v>
          </cell>
          <cell r="BZ21">
            <v>186.47</v>
          </cell>
          <cell r="CA21">
            <v>295</v>
          </cell>
          <cell r="CB21">
            <v>295</v>
          </cell>
          <cell r="CC21">
            <v>295</v>
          </cell>
        </row>
        <row r="22">
          <cell r="T22">
            <v>175.65</v>
          </cell>
          <cell r="U22">
            <v>172.9</v>
          </cell>
          <cell r="AM22">
            <v>135.35</v>
          </cell>
          <cell r="BB22">
            <v>174.7</v>
          </cell>
          <cell r="BY22">
            <v>246.87</v>
          </cell>
          <cell r="BZ22">
            <v>187.02</v>
          </cell>
          <cell r="CA22">
            <v>295</v>
          </cell>
          <cell r="CB22">
            <v>300</v>
          </cell>
          <cell r="CC22">
            <v>297.5</v>
          </cell>
        </row>
        <row r="23">
          <cell r="T23">
            <v>178.87</v>
          </cell>
          <cell r="U23">
            <v>172.96</v>
          </cell>
          <cell r="AM23">
            <v>132.35</v>
          </cell>
          <cell r="BB23">
            <v>168.02</v>
          </cell>
          <cell r="BY23">
            <v>240.63</v>
          </cell>
          <cell r="BZ23">
            <v>188.9</v>
          </cell>
          <cell r="CA23">
            <v>300</v>
          </cell>
          <cell r="CB23">
            <v>300</v>
          </cell>
          <cell r="CC23">
            <v>300</v>
          </cell>
        </row>
        <row r="24">
          <cell r="T24">
            <v>178.39</v>
          </cell>
          <cell r="U24">
            <v>179.56</v>
          </cell>
          <cell r="AM24">
            <v>131.55000000000001</v>
          </cell>
          <cell r="BB24">
            <v>163.92</v>
          </cell>
          <cell r="BY24">
            <v>240.98</v>
          </cell>
          <cell r="BZ24">
            <v>192.87</v>
          </cell>
          <cell r="CA24">
            <v>300</v>
          </cell>
          <cell r="CB24">
            <v>306</v>
          </cell>
          <cell r="CC24">
            <v>303</v>
          </cell>
        </row>
        <row r="25">
          <cell r="T25">
            <v>185.79</v>
          </cell>
          <cell r="U25">
            <v>185.58</v>
          </cell>
          <cell r="AM25">
            <v>132.4</v>
          </cell>
          <cell r="BB25">
            <v>166.32</v>
          </cell>
          <cell r="BY25">
            <v>225.4</v>
          </cell>
          <cell r="BZ25">
            <v>196.68</v>
          </cell>
          <cell r="CA25">
            <v>305</v>
          </cell>
          <cell r="CB25">
            <v>310</v>
          </cell>
          <cell r="CC25">
            <v>307.5</v>
          </cell>
        </row>
        <row r="26">
          <cell r="T26">
            <v>191.17</v>
          </cell>
          <cell r="U26">
            <v>188.59</v>
          </cell>
          <cell r="AM26">
            <v>133.85</v>
          </cell>
          <cell r="BB26">
            <v>173.87</v>
          </cell>
          <cell r="BY26">
            <v>243.07</v>
          </cell>
          <cell r="BZ26">
            <v>202.36</v>
          </cell>
          <cell r="CA26">
            <v>310</v>
          </cell>
          <cell r="CB26">
            <v>320</v>
          </cell>
          <cell r="CC26">
            <v>315</v>
          </cell>
        </row>
        <row r="27">
          <cell r="T27">
            <v>191.85</v>
          </cell>
          <cell r="U27">
            <v>191.98</v>
          </cell>
          <cell r="AM27">
            <v>136.19999999999999</v>
          </cell>
          <cell r="BB27">
            <v>174.47</v>
          </cell>
          <cell r="BY27">
            <v>250.02</v>
          </cell>
          <cell r="BZ27">
            <v>204.46</v>
          </cell>
          <cell r="CA27">
            <v>320</v>
          </cell>
          <cell r="CB27">
            <v>320</v>
          </cell>
          <cell r="CC27">
            <v>320</v>
          </cell>
        </row>
        <row r="28">
          <cell r="T28">
            <v>190.88</v>
          </cell>
          <cell r="U28">
            <v>188.52</v>
          </cell>
          <cell r="AM28">
            <v>136.57</v>
          </cell>
          <cell r="BB28">
            <v>172.95</v>
          </cell>
          <cell r="BY28">
            <v>227.48</v>
          </cell>
          <cell r="BZ28">
            <v>195.87</v>
          </cell>
          <cell r="CA28">
            <v>320</v>
          </cell>
          <cell r="CB28">
            <v>320</v>
          </cell>
          <cell r="CC28">
            <v>320</v>
          </cell>
        </row>
        <row r="29">
          <cell r="T29">
            <v>189.8</v>
          </cell>
          <cell r="U29">
            <v>182.56</v>
          </cell>
          <cell r="AM29">
            <v>133.37</v>
          </cell>
          <cell r="BB29">
            <v>172.5</v>
          </cell>
          <cell r="BY29">
            <v>225.09</v>
          </cell>
          <cell r="BZ29">
            <v>193.12</v>
          </cell>
          <cell r="CA29">
            <v>320</v>
          </cell>
          <cell r="CB29">
            <v>320</v>
          </cell>
          <cell r="CC29">
            <v>320</v>
          </cell>
        </row>
        <row r="30">
          <cell r="T30">
            <v>186.77</v>
          </cell>
          <cell r="U30">
            <v>185.59</v>
          </cell>
          <cell r="AM30">
            <v>132.57</v>
          </cell>
          <cell r="BB30">
            <v>173.6</v>
          </cell>
          <cell r="BY30">
            <v>237.61</v>
          </cell>
          <cell r="BZ30">
            <v>203.71</v>
          </cell>
          <cell r="CA30">
            <v>318</v>
          </cell>
          <cell r="CB30">
            <v>320</v>
          </cell>
          <cell r="CC30">
            <v>319</v>
          </cell>
        </row>
        <row r="31">
          <cell r="T31">
            <v>186.77</v>
          </cell>
          <cell r="U31">
            <v>181.27</v>
          </cell>
          <cell r="AM31">
            <v>138.94999999999999</v>
          </cell>
          <cell r="BB31">
            <v>177.75</v>
          </cell>
          <cell r="BY31">
            <v>232.41</v>
          </cell>
          <cell r="BZ31">
            <v>204.32</v>
          </cell>
          <cell r="CA31">
            <v>315</v>
          </cell>
          <cell r="CB31">
            <v>320</v>
          </cell>
          <cell r="CC31">
            <v>317.5</v>
          </cell>
        </row>
        <row r="32">
          <cell r="T32">
            <v>187.06</v>
          </cell>
          <cell r="U32">
            <v>185.74</v>
          </cell>
          <cell r="AM32">
            <v>139.55000000000001</v>
          </cell>
          <cell r="BB32">
            <v>182.45</v>
          </cell>
          <cell r="BY32">
            <v>247.54</v>
          </cell>
          <cell r="BZ32">
            <v>200.81</v>
          </cell>
          <cell r="CA32">
            <v>313</v>
          </cell>
          <cell r="CB32">
            <v>315</v>
          </cell>
          <cell r="CC32">
            <v>314</v>
          </cell>
        </row>
        <row r="33">
          <cell r="T33">
            <v>185.58</v>
          </cell>
          <cell r="U33">
            <v>180.01</v>
          </cell>
          <cell r="AM33">
            <v>143</v>
          </cell>
          <cell r="BB33">
            <v>187</v>
          </cell>
          <cell r="BY33">
            <v>249.3</v>
          </cell>
          <cell r="BZ33">
            <v>206.99</v>
          </cell>
          <cell r="CA33">
            <v>313</v>
          </cell>
          <cell r="CB33">
            <v>313</v>
          </cell>
          <cell r="CC33">
            <v>313</v>
          </cell>
        </row>
        <row r="34">
          <cell r="T34">
            <v>178.71</v>
          </cell>
          <cell r="U34">
            <v>171.55</v>
          </cell>
          <cell r="AM34">
            <v>142.22</v>
          </cell>
          <cell r="BB34">
            <v>183.72</v>
          </cell>
          <cell r="BY34">
            <v>242.04</v>
          </cell>
          <cell r="BZ34">
            <v>206.09</v>
          </cell>
          <cell r="CA34">
            <v>306</v>
          </cell>
          <cell r="CB34">
            <v>306</v>
          </cell>
          <cell r="CC34">
            <v>306</v>
          </cell>
        </row>
        <row r="35">
          <cell r="T35">
            <v>178.38</v>
          </cell>
          <cell r="U35">
            <v>177.38</v>
          </cell>
          <cell r="AM35">
            <v>143.87</v>
          </cell>
          <cell r="BB35">
            <v>185.95</v>
          </cell>
          <cell r="BY35">
            <v>248.87</v>
          </cell>
          <cell r="BZ35">
            <v>213.31</v>
          </cell>
          <cell r="CA35">
            <v>306</v>
          </cell>
          <cell r="CB35">
            <v>306</v>
          </cell>
          <cell r="CC35">
            <v>306</v>
          </cell>
        </row>
        <row r="36">
          <cell r="T36">
            <v>181.5</v>
          </cell>
          <cell r="U36">
            <v>172.89</v>
          </cell>
          <cell r="AM36">
            <v>144.5</v>
          </cell>
          <cell r="BB36">
            <v>186</v>
          </cell>
          <cell r="BY36">
            <v>243.5</v>
          </cell>
          <cell r="BZ36">
            <v>212.55</v>
          </cell>
          <cell r="CA36">
            <v>306</v>
          </cell>
          <cell r="CB36">
            <v>306</v>
          </cell>
          <cell r="CC36">
            <v>306</v>
          </cell>
        </row>
        <row r="37">
          <cell r="T37">
            <v>182.94</v>
          </cell>
          <cell r="U37">
            <v>175.14</v>
          </cell>
          <cell r="AM37">
            <v>145.25</v>
          </cell>
          <cell r="BB37">
            <v>186.77</v>
          </cell>
          <cell r="BY37">
            <v>252.32</v>
          </cell>
          <cell r="BZ37">
            <v>221.22</v>
          </cell>
          <cell r="CA37" t="e">
            <v>#N/A</v>
          </cell>
          <cell r="CB37" t="e">
            <v>#N/A</v>
          </cell>
          <cell r="CC37" t="str">
            <v/>
          </cell>
        </row>
        <row r="38">
          <cell r="T38">
            <v>179.91</v>
          </cell>
          <cell r="U38">
            <v>174.43</v>
          </cell>
          <cell r="AM38">
            <v>143.05000000000001</v>
          </cell>
          <cell r="BB38">
            <v>185.17</v>
          </cell>
          <cell r="BY38">
            <v>245.99</v>
          </cell>
          <cell r="BZ38">
            <v>214.2</v>
          </cell>
          <cell r="CA38">
            <v>306</v>
          </cell>
          <cell r="CB38">
            <v>306</v>
          </cell>
          <cell r="CC38">
            <v>306</v>
          </cell>
        </row>
        <row r="39">
          <cell r="T39">
            <v>180.64</v>
          </cell>
          <cell r="U39">
            <v>176.66</v>
          </cell>
          <cell r="AM39">
            <v>144.55000000000001</v>
          </cell>
          <cell r="BB39">
            <v>184.95</v>
          </cell>
          <cell r="BY39">
            <v>235.84</v>
          </cell>
          <cell r="BZ39">
            <v>224.83</v>
          </cell>
          <cell r="CA39">
            <v>306</v>
          </cell>
          <cell r="CB39">
            <v>306</v>
          </cell>
          <cell r="CC39">
            <v>306</v>
          </cell>
        </row>
        <row r="40">
          <cell r="T40">
            <v>181.05</v>
          </cell>
          <cell r="U40">
            <v>178.21</v>
          </cell>
          <cell r="AM40">
            <v>150.97</v>
          </cell>
          <cell r="BB40">
            <v>186.82</v>
          </cell>
          <cell r="BY40">
            <v>253.37</v>
          </cell>
          <cell r="BZ40">
            <v>231.69</v>
          </cell>
          <cell r="CA40">
            <v>306</v>
          </cell>
          <cell r="CB40">
            <v>306</v>
          </cell>
          <cell r="CC40">
            <v>306</v>
          </cell>
        </row>
        <row r="41">
          <cell r="T41">
            <v>181.31</v>
          </cell>
          <cell r="U41">
            <v>176.89</v>
          </cell>
          <cell r="AM41">
            <v>150.97</v>
          </cell>
          <cell r="BB41">
            <v>182.75</v>
          </cell>
          <cell r="BY41">
            <v>270.95999999999998</v>
          </cell>
          <cell r="BZ41">
            <v>237.97</v>
          </cell>
          <cell r="CA41">
            <v>303</v>
          </cell>
          <cell r="CB41">
            <v>306</v>
          </cell>
          <cell r="CC41">
            <v>304.5</v>
          </cell>
        </row>
        <row r="42">
          <cell r="T42">
            <v>183.44</v>
          </cell>
          <cell r="U42">
            <v>173.97</v>
          </cell>
          <cell r="AM42">
            <v>148.55000000000001</v>
          </cell>
          <cell r="BB42">
            <v>178.35</v>
          </cell>
          <cell r="BY42">
            <v>266.02</v>
          </cell>
          <cell r="BZ42">
            <v>242.34</v>
          </cell>
          <cell r="CA42">
            <v>303</v>
          </cell>
          <cell r="CB42">
            <v>303</v>
          </cell>
          <cell r="CC42">
            <v>303</v>
          </cell>
        </row>
        <row r="43">
          <cell r="T43">
            <v>179.59</v>
          </cell>
          <cell r="U43">
            <v>172.57</v>
          </cell>
          <cell r="AM43">
            <v>147.05000000000001</v>
          </cell>
          <cell r="BB43">
            <v>174.62</v>
          </cell>
          <cell r="BY43">
            <v>266.37</v>
          </cell>
          <cell r="BZ43">
            <v>242.84</v>
          </cell>
          <cell r="CA43">
            <v>303</v>
          </cell>
          <cell r="CB43">
            <v>303</v>
          </cell>
          <cell r="CC43">
            <v>303</v>
          </cell>
        </row>
        <row r="44">
          <cell r="T44">
            <v>181.17</v>
          </cell>
          <cell r="U44">
            <v>177.17</v>
          </cell>
          <cell r="AM44">
            <v>145.32</v>
          </cell>
          <cell r="BB44">
            <v>174.72</v>
          </cell>
          <cell r="BY44">
            <v>258.14</v>
          </cell>
          <cell r="BZ44">
            <v>248.13</v>
          </cell>
          <cell r="CA44">
            <v>303</v>
          </cell>
          <cell r="CB44">
            <v>303</v>
          </cell>
          <cell r="CC44">
            <v>303</v>
          </cell>
        </row>
        <row r="45">
          <cell r="T45">
            <v>182.17</v>
          </cell>
          <cell r="U45">
            <v>163.66</v>
          </cell>
          <cell r="AM45">
            <v>146.94999999999999</v>
          </cell>
          <cell r="BB45">
            <v>173.8</v>
          </cell>
          <cell r="BY45">
            <v>261.5</v>
          </cell>
          <cell r="BZ45">
            <v>244.45</v>
          </cell>
          <cell r="CA45">
            <v>303</v>
          </cell>
          <cell r="CB45">
            <v>303</v>
          </cell>
          <cell r="CC45">
            <v>303</v>
          </cell>
        </row>
        <row r="46">
          <cell r="T46">
            <v>177.66</v>
          </cell>
          <cell r="U46">
            <v>173.29</v>
          </cell>
          <cell r="AM46">
            <v>152.41999999999999</v>
          </cell>
          <cell r="BB46">
            <v>175.27</v>
          </cell>
          <cell r="BY46">
            <v>257.98</v>
          </cell>
          <cell r="BZ46">
            <v>245.11</v>
          </cell>
          <cell r="CA46">
            <v>303</v>
          </cell>
          <cell r="CB46">
            <v>303</v>
          </cell>
          <cell r="CC46">
            <v>303</v>
          </cell>
        </row>
        <row r="47">
          <cell r="T47">
            <v>178.94</v>
          </cell>
          <cell r="U47">
            <v>175.81</v>
          </cell>
          <cell r="AM47">
            <v>150.37</v>
          </cell>
          <cell r="BB47">
            <v>177.87</v>
          </cell>
          <cell r="BY47">
            <v>279.05</v>
          </cell>
          <cell r="BZ47">
            <v>238.23</v>
          </cell>
          <cell r="CA47">
            <v>303</v>
          </cell>
          <cell r="CB47">
            <v>303</v>
          </cell>
          <cell r="CC47">
            <v>303</v>
          </cell>
        </row>
        <row r="48">
          <cell r="T48">
            <v>181.73</v>
          </cell>
          <cell r="U48">
            <v>178.09</v>
          </cell>
          <cell r="AM48">
            <v>151.65</v>
          </cell>
          <cell r="BB48">
            <v>177.82</v>
          </cell>
          <cell r="BY48">
            <v>262.95999999999998</v>
          </cell>
          <cell r="BZ48">
            <v>246.13</v>
          </cell>
          <cell r="CA48">
            <v>303</v>
          </cell>
          <cell r="CB48">
            <v>306</v>
          </cell>
          <cell r="CC48">
            <v>304.5</v>
          </cell>
        </row>
        <row r="49">
          <cell r="T49">
            <v>184.35</v>
          </cell>
          <cell r="U49">
            <v>178.89</v>
          </cell>
          <cell r="AM49">
            <v>151.52000000000001</v>
          </cell>
          <cell r="BB49">
            <v>176.95</v>
          </cell>
          <cell r="BY49">
            <v>268.75</v>
          </cell>
          <cell r="BZ49">
            <v>234.44</v>
          </cell>
          <cell r="CA49">
            <v>306</v>
          </cell>
          <cell r="CB49">
            <v>306</v>
          </cell>
          <cell r="CC49">
            <v>306</v>
          </cell>
        </row>
        <row r="50">
          <cell r="T50">
            <v>184.62</v>
          </cell>
          <cell r="U50">
            <v>179.19</v>
          </cell>
          <cell r="AM50">
            <v>153.07</v>
          </cell>
          <cell r="BB50">
            <v>180.77</v>
          </cell>
          <cell r="BY50">
            <v>261.81</v>
          </cell>
          <cell r="BZ50">
            <v>254.02</v>
          </cell>
          <cell r="CA50">
            <v>306</v>
          </cell>
          <cell r="CB50">
            <v>310</v>
          </cell>
          <cell r="CC50">
            <v>308</v>
          </cell>
        </row>
        <row r="51">
          <cell r="T51">
            <v>185.04</v>
          </cell>
          <cell r="U51">
            <v>184.38</v>
          </cell>
          <cell r="AM51">
            <v>153.07</v>
          </cell>
          <cell r="BB51">
            <v>178.3</v>
          </cell>
          <cell r="BY51">
            <v>260.57</v>
          </cell>
          <cell r="BZ51">
            <v>251.83</v>
          </cell>
          <cell r="CA51">
            <v>310</v>
          </cell>
          <cell r="CB51">
            <v>315</v>
          </cell>
          <cell r="CC51">
            <v>312.5</v>
          </cell>
        </row>
        <row r="52">
          <cell r="T52">
            <v>189.86</v>
          </cell>
          <cell r="U52">
            <v>187.32</v>
          </cell>
          <cell r="AM52">
            <v>153.35</v>
          </cell>
          <cell r="BB52">
            <v>182.45</v>
          </cell>
          <cell r="BY52">
            <v>261.47000000000003</v>
          </cell>
          <cell r="BZ52">
            <v>254.16</v>
          </cell>
          <cell r="CA52">
            <v>320</v>
          </cell>
          <cell r="CB52">
            <v>320</v>
          </cell>
          <cell r="CC52">
            <v>320</v>
          </cell>
        </row>
        <row r="53">
          <cell r="T53">
            <v>187.58</v>
          </cell>
          <cell r="U53">
            <v>178.54</v>
          </cell>
          <cell r="AM53">
            <v>153.66999999999999</v>
          </cell>
          <cell r="BB53">
            <v>183.92</v>
          </cell>
          <cell r="BY53">
            <v>267.66000000000003</v>
          </cell>
          <cell r="BZ53">
            <v>246.05</v>
          </cell>
          <cell r="CA53">
            <v>320</v>
          </cell>
          <cell r="CB53">
            <v>320</v>
          </cell>
          <cell r="CC53">
            <v>320</v>
          </cell>
        </row>
        <row r="54">
          <cell r="T54">
            <v>188.6</v>
          </cell>
          <cell r="U54">
            <v>185.52</v>
          </cell>
          <cell r="AM54">
            <v>155.05000000000001</v>
          </cell>
          <cell r="BB54">
            <v>183.77</v>
          </cell>
          <cell r="BY54">
            <v>250.56</v>
          </cell>
          <cell r="BZ54">
            <v>249.7</v>
          </cell>
          <cell r="CA54">
            <v>320</v>
          </cell>
          <cell r="CB54">
            <v>320</v>
          </cell>
          <cell r="CC54">
            <v>320</v>
          </cell>
        </row>
        <row r="55">
          <cell r="T55">
            <v>190.11</v>
          </cell>
          <cell r="U55">
            <v>188.43</v>
          </cell>
          <cell r="AM55">
            <v>156.9</v>
          </cell>
          <cell r="BB55">
            <v>184</v>
          </cell>
          <cell r="BY55">
            <v>271.48</v>
          </cell>
          <cell r="BZ55">
            <v>251.65</v>
          </cell>
          <cell r="CA55">
            <v>320</v>
          </cell>
          <cell r="CB55">
            <v>320</v>
          </cell>
          <cell r="CC55">
            <v>320</v>
          </cell>
        </row>
        <row r="56">
          <cell r="T56">
            <v>198.98</v>
          </cell>
          <cell r="U56">
            <v>184.84</v>
          </cell>
          <cell r="AM56">
            <v>154.82499999999999</v>
          </cell>
          <cell r="BB56">
            <v>183.7</v>
          </cell>
          <cell r="BY56">
            <v>306.32</v>
          </cell>
          <cell r="BZ56">
            <v>240.32</v>
          </cell>
          <cell r="CA56">
            <v>320</v>
          </cell>
          <cell r="CB56">
            <v>320</v>
          </cell>
          <cell r="CC56">
            <v>320</v>
          </cell>
        </row>
      </sheetData>
      <sheetData sheetId="22">
        <row r="5">
          <cell r="Q5">
            <v>196.07516909690543</v>
          </cell>
        </row>
        <row r="6">
          <cell r="Q6">
            <v>198.54100706565214</v>
          </cell>
        </row>
        <row r="7">
          <cell r="Q7">
            <v>196.396389481775</v>
          </cell>
        </row>
        <row r="8">
          <cell r="Q8">
            <v>196.01933206440737</v>
          </cell>
        </row>
        <row r="9">
          <cell r="Q9">
            <v>192.97423176838004</v>
          </cell>
        </row>
        <row r="10">
          <cell r="Q10">
            <v>195.82414534669422</v>
          </cell>
        </row>
        <row r="11">
          <cell r="Q11">
            <v>195.76277276579825</v>
          </cell>
        </row>
        <row r="12">
          <cell r="Q12">
            <v>192.42476406846987</v>
          </cell>
        </row>
        <row r="13">
          <cell r="Q13">
            <v>185.54192907085709</v>
          </cell>
        </row>
        <row r="14">
          <cell r="Q14">
            <v>191.51780077972631</v>
          </cell>
        </row>
        <row r="15">
          <cell r="Q15">
            <v>190.65077321780601</v>
          </cell>
        </row>
        <row r="16">
          <cell r="Q16">
            <v>190.25800063665622</v>
          </cell>
        </row>
        <row r="17">
          <cell r="Q17">
            <v>180.59839007901775</v>
          </cell>
        </row>
        <row r="18">
          <cell r="Q18">
            <v>186.84167237098688</v>
          </cell>
        </row>
        <row r="19">
          <cell r="Q19">
            <v>188.38342567429979</v>
          </cell>
        </row>
        <row r="20">
          <cell r="Q20">
            <v>189.53155320837598</v>
          </cell>
        </row>
        <row r="21">
          <cell r="Q21">
            <v>193.83316275563706</v>
          </cell>
        </row>
        <row r="22">
          <cell r="Q22">
            <v>200.19617480364093</v>
          </cell>
        </row>
        <row r="23">
          <cell r="Q23">
            <v>198.20204970387468</v>
          </cell>
        </row>
        <row r="24">
          <cell r="Q24">
            <v>202.16418570068961</v>
          </cell>
        </row>
        <row r="25">
          <cell r="Q25">
            <v>194.74270228674163</v>
          </cell>
        </row>
        <row r="26">
          <cell r="Q26">
            <v>202.82027837407836</v>
          </cell>
        </row>
        <row r="27">
          <cell r="Q27">
            <v>202.64629329664851</v>
          </cell>
        </row>
        <row r="28">
          <cell r="Q28">
            <v>193.94821696375948</v>
          </cell>
        </row>
        <row r="29">
          <cell r="Q29">
            <v>192.36592624082499</v>
          </cell>
        </row>
        <row r="30">
          <cell r="Q30">
            <v>195.94006144799189</v>
          </cell>
        </row>
        <row r="31">
          <cell r="Q31">
            <v>192.46334503105174</v>
          </cell>
        </row>
        <row r="32">
          <cell r="Q32">
            <v>192.47642688222297</v>
          </cell>
        </row>
        <row r="33">
          <cell r="Q33">
            <v>204.79502488676226</v>
          </cell>
        </row>
        <row r="34">
          <cell r="Q34">
            <v>197.71662769524485</v>
          </cell>
        </row>
        <row r="35">
          <cell r="Q35">
            <v>203.38370906191327</v>
          </cell>
        </row>
        <row r="36">
          <cell r="Q36">
            <v>199.2015228188553</v>
          </cell>
        </row>
        <row r="37">
          <cell r="Q37">
            <v>210.52831240393155</v>
          </cell>
        </row>
        <row r="38">
          <cell r="Q38">
            <v>208.27199155500819</v>
          </cell>
        </row>
        <row r="39">
          <cell r="Q39">
            <v>211.64958280557761</v>
          </cell>
        </row>
        <row r="40">
          <cell r="Q40">
            <v>221.89776662164707</v>
          </cell>
        </row>
        <row r="41">
          <cell r="Q41">
            <v>227.84978866180256</v>
          </cell>
        </row>
        <row r="42">
          <cell r="Q42">
            <v>229.64918982597436</v>
          </cell>
        </row>
        <row r="43">
          <cell r="Q43">
            <v>228.9576773189001</v>
          </cell>
        </row>
        <row r="44">
          <cell r="Q44">
            <v>233.82896135238974</v>
          </cell>
        </row>
        <row r="45">
          <cell r="Q45">
            <v>232.92954743469627</v>
          </cell>
        </row>
        <row r="46">
          <cell r="Q46">
            <v>234.50476693300442</v>
          </cell>
        </row>
        <row r="47">
          <cell r="Q47">
            <v>242.81549532119183</v>
          </cell>
        </row>
        <row r="48">
          <cell r="Q48">
            <v>236.84700591081364</v>
          </cell>
        </row>
        <row r="49">
          <cell r="Q49">
            <v>238.0374055807589</v>
          </cell>
        </row>
        <row r="50">
          <cell r="Q50">
            <v>237.26242140383363</v>
          </cell>
        </row>
        <row r="51">
          <cell r="Q51">
            <v>232.86632139087115</v>
          </cell>
        </row>
        <row r="52">
          <cell r="Q52">
            <v>229.90989294203754</v>
          </cell>
        </row>
        <row r="53">
          <cell r="Q53">
            <v>234.23487369539544</v>
          </cell>
        </row>
        <row r="54">
          <cell r="Q54">
            <v>230.41962052281369</v>
          </cell>
        </row>
        <row r="55">
          <cell r="Q55">
            <v>240.04690188731337</v>
          </cell>
        </row>
        <row r="56">
          <cell r="Q56">
            <v>249.11763634495387</v>
          </cell>
        </row>
      </sheetData>
      <sheetData sheetId="23"/>
      <sheetData sheetId="24"/>
      <sheetData sheetId="25"/>
      <sheetData sheetId="26">
        <row r="3">
          <cell r="F3">
            <v>297.5</v>
          </cell>
        </row>
        <row r="4">
          <cell r="F4">
            <v>297.5</v>
          </cell>
        </row>
        <row r="5">
          <cell r="F5">
            <v>305</v>
          </cell>
        </row>
        <row r="6">
          <cell r="F6">
            <v>315</v>
          </cell>
        </row>
        <row r="7">
          <cell r="F7">
            <v>315</v>
          </cell>
        </row>
        <row r="8">
          <cell r="F8">
            <v>335</v>
          </cell>
        </row>
        <row r="9">
          <cell r="F9">
            <v>352.5</v>
          </cell>
        </row>
        <row r="10">
          <cell r="F10">
            <v>355</v>
          </cell>
        </row>
        <row r="11">
          <cell r="F11">
            <v>360</v>
          </cell>
        </row>
        <row r="12">
          <cell r="F12">
            <v>360</v>
          </cell>
        </row>
        <row r="13">
          <cell r="F13">
            <v>357.5</v>
          </cell>
        </row>
        <row r="14">
          <cell r="F14">
            <v>367.5</v>
          </cell>
        </row>
        <row r="15">
          <cell r="F15">
            <v>375</v>
          </cell>
        </row>
        <row r="16">
          <cell r="F16">
            <v>370</v>
          </cell>
        </row>
        <row r="17">
          <cell r="F17">
            <v>380</v>
          </cell>
        </row>
        <row r="18">
          <cell r="F18">
            <v>390</v>
          </cell>
        </row>
        <row r="19">
          <cell r="F19">
            <v>405</v>
          </cell>
        </row>
        <row r="20">
          <cell r="F20">
            <v>410</v>
          </cell>
        </row>
        <row r="21">
          <cell r="F21">
            <v>412.5</v>
          </cell>
        </row>
        <row r="22">
          <cell r="F22">
            <v>407.5</v>
          </cell>
        </row>
        <row r="23">
          <cell r="F23">
            <v>380</v>
          </cell>
        </row>
        <row r="24">
          <cell r="F24">
            <v>377.5</v>
          </cell>
        </row>
        <row r="25">
          <cell r="F25">
            <v>377.5</v>
          </cell>
        </row>
        <row r="26">
          <cell r="F26">
            <v>360</v>
          </cell>
        </row>
        <row r="27">
          <cell r="F27">
            <v>350</v>
          </cell>
        </row>
        <row r="28">
          <cell r="F28">
            <v>345</v>
          </cell>
        </row>
        <row r="29">
          <cell r="F29">
            <v>340</v>
          </cell>
        </row>
        <row r="30">
          <cell r="F30">
            <v>335</v>
          </cell>
        </row>
        <row r="31">
          <cell r="F31">
            <v>327.5</v>
          </cell>
        </row>
        <row r="32">
          <cell r="F32">
            <v>312.5</v>
          </cell>
        </row>
        <row r="33">
          <cell r="F33">
            <v>315</v>
          </cell>
        </row>
        <row r="34">
          <cell r="F34">
            <v>312.5</v>
          </cell>
        </row>
        <row r="35">
          <cell r="F35">
            <v>310</v>
          </cell>
        </row>
        <row r="36">
          <cell r="F36">
            <v>280</v>
          </cell>
        </row>
        <row r="37">
          <cell r="F37">
            <v>295</v>
          </cell>
        </row>
        <row r="38">
          <cell r="F38">
            <v>295</v>
          </cell>
        </row>
        <row r="39">
          <cell r="F39">
            <v>300</v>
          </cell>
        </row>
        <row r="40">
          <cell r="F40">
            <v>280</v>
          </cell>
        </row>
        <row r="41">
          <cell r="F41">
            <v>312.5</v>
          </cell>
        </row>
        <row r="42">
          <cell r="F42">
            <v>322.5</v>
          </cell>
        </row>
        <row r="43">
          <cell r="F43">
            <v>325</v>
          </cell>
        </row>
        <row r="44">
          <cell r="F44">
            <v>360</v>
          </cell>
        </row>
        <row r="45">
          <cell r="F45" t="e">
            <v>#N/A</v>
          </cell>
        </row>
        <row r="46">
          <cell r="F46">
            <v>370</v>
          </cell>
        </row>
        <row r="47">
          <cell r="F47">
            <v>360</v>
          </cell>
        </row>
        <row r="48">
          <cell r="F48">
            <v>360</v>
          </cell>
        </row>
        <row r="49">
          <cell r="F49">
            <v>360</v>
          </cell>
        </row>
        <row r="50">
          <cell r="F50">
            <v>360</v>
          </cell>
        </row>
        <row r="51">
          <cell r="F51">
            <v>355</v>
          </cell>
        </row>
        <row r="52">
          <cell r="F52">
            <v>355</v>
          </cell>
        </row>
        <row r="53">
          <cell r="F53">
            <v>360</v>
          </cell>
        </row>
        <row r="54">
          <cell r="F54">
            <v>360</v>
          </cell>
        </row>
      </sheetData>
      <sheetData sheetId="27">
        <row r="3">
          <cell r="F3">
            <v>628.33000000000004</v>
          </cell>
        </row>
        <row r="4">
          <cell r="F4">
            <v>603.64</v>
          </cell>
        </row>
        <row r="5">
          <cell r="F5">
            <v>589.41999999999996</v>
          </cell>
        </row>
        <row r="6">
          <cell r="F6">
            <v>618.63</v>
          </cell>
        </row>
        <row r="7">
          <cell r="F7">
            <v>654.66999999999996</v>
          </cell>
        </row>
        <row r="8">
          <cell r="F8">
            <v>688.52</v>
          </cell>
        </row>
        <row r="9">
          <cell r="F9">
            <v>674.52</v>
          </cell>
        </row>
        <row r="10">
          <cell r="F10">
            <v>683.78</v>
          </cell>
        </row>
        <row r="11">
          <cell r="F11">
            <v>689.4</v>
          </cell>
        </row>
        <row r="12">
          <cell r="F12">
            <v>702.29</v>
          </cell>
        </row>
        <row r="13">
          <cell r="F13">
            <v>720.92</v>
          </cell>
        </row>
        <row r="14">
          <cell r="F14">
            <v>735.14</v>
          </cell>
        </row>
        <row r="15">
          <cell r="F15">
            <v>692.26</v>
          </cell>
        </row>
        <row r="16">
          <cell r="F16">
            <v>716.73</v>
          </cell>
        </row>
        <row r="17">
          <cell r="F17">
            <v>709.24</v>
          </cell>
        </row>
        <row r="18">
          <cell r="F18">
            <v>708.58</v>
          </cell>
        </row>
        <row r="19">
          <cell r="F19">
            <v>690.61</v>
          </cell>
        </row>
        <row r="20">
          <cell r="F20">
            <v>658.75</v>
          </cell>
        </row>
        <row r="21">
          <cell r="F21">
            <v>649.6</v>
          </cell>
        </row>
        <row r="22">
          <cell r="F22">
            <v>666.8</v>
          </cell>
        </row>
        <row r="23">
          <cell r="F23">
            <v>674.96</v>
          </cell>
        </row>
        <row r="24">
          <cell r="F24">
            <v>650.26</v>
          </cell>
        </row>
        <row r="25">
          <cell r="F25">
            <v>654.89</v>
          </cell>
        </row>
        <row r="26">
          <cell r="F26">
            <v>706.7</v>
          </cell>
        </row>
        <row r="27">
          <cell r="F27">
            <v>700.64</v>
          </cell>
        </row>
        <row r="28">
          <cell r="F28">
            <v>743.74</v>
          </cell>
        </row>
        <row r="29">
          <cell r="F29">
            <v>751.02</v>
          </cell>
        </row>
        <row r="30">
          <cell r="F30">
            <v>763.91</v>
          </cell>
        </row>
        <row r="31">
          <cell r="F31">
            <v>754.54</v>
          </cell>
        </row>
        <row r="32">
          <cell r="F32">
            <v>795.11</v>
          </cell>
        </row>
        <row r="33">
          <cell r="F33">
            <v>799.3</v>
          </cell>
        </row>
        <row r="34">
          <cell r="F34">
            <v>780.12</v>
          </cell>
        </row>
        <row r="35">
          <cell r="F35">
            <v>754.77</v>
          </cell>
        </row>
        <row r="36">
          <cell r="F36">
            <v>794.89</v>
          </cell>
        </row>
        <row r="37">
          <cell r="F37">
            <v>787.06</v>
          </cell>
        </row>
        <row r="38">
          <cell r="F38">
            <v>740.55</v>
          </cell>
        </row>
        <row r="39">
          <cell r="F39">
            <v>756.84</v>
          </cell>
        </row>
        <row r="40">
          <cell r="F40">
            <v>762.7</v>
          </cell>
        </row>
        <row r="41">
          <cell r="F41">
            <v>714.53</v>
          </cell>
        </row>
        <row r="42">
          <cell r="F42">
            <v>711.77</v>
          </cell>
        </row>
        <row r="43">
          <cell r="F43">
            <v>687.96</v>
          </cell>
        </row>
        <row r="44">
          <cell r="F44">
            <v>704.28</v>
          </cell>
        </row>
        <row r="45">
          <cell r="F45">
            <v>712.55</v>
          </cell>
        </row>
        <row r="46">
          <cell r="F46">
            <v>724.67</v>
          </cell>
        </row>
        <row r="47">
          <cell r="F47">
            <v>669.56</v>
          </cell>
        </row>
        <row r="48">
          <cell r="F48">
            <v>672.86</v>
          </cell>
        </row>
        <row r="49">
          <cell r="F49">
            <v>671.1</v>
          </cell>
        </row>
        <row r="50">
          <cell r="F50">
            <v>693.48</v>
          </cell>
        </row>
        <row r="51">
          <cell r="F51">
            <v>762.37</v>
          </cell>
        </row>
        <row r="52">
          <cell r="F52">
            <v>759.51</v>
          </cell>
        </row>
        <row r="53">
          <cell r="F53">
            <v>737.79</v>
          </cell>
        </row>
        <row r="54">
          <cell r="F54">
            <v>749.03</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refreshError="1"/>
      <sheetData sheetId="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grain data"/>
      <sheetName val="WinterWheat_NewPriceSeries2023"/>
      <sheetName val="weekly data-pork"/>
      <sheetName val="WeeklyLamb-data"/>
      <sheetName val="weekly veal-data"/>
      <sheetName val="weekly data-beef"/>
      <sheetName val="weekly-canfax-data"/>
      <sheetName val="summary"/>
      <sheetName val="RMP Entry"/>
      <sheetName val="C$"/>
      <sheetName val="Cor"/>
      <sheetName val="Soy"/>
      <sheetName val="Wheat A"/>
      <sheetName val="Wheat B"/>
      <sheetName val="Wheat E"/>
      <sheetName val="Wheat C"/>
      <sheetName val="Hogs W 10years"/>
      <sheetName val="watching brief tables"/>
      <sheetName val="Hog 100%"/>
      <sheetName val="watching brief graphs"/>
      <sheetName val="Hog USDA"/>
      <sheetName val="fedcat"/>
      <sheetName val="Stoc"/>
      <sheetName val="Cattle CanFax"/>
      <sheetName val="RMP Cattle Summary"/>
      <sheetName val="Lambs"/>
      <sheetName val="DDG"/>
      <sheetName val="Soymeal"/>
      <sheetName val="Veal"/>
      <sheetName val="Livestock-Feed ratios"/>
      <sheetName val="Corn_Spot"/>
      <sheetName val="Corn_Basis"/>
      <sheetName val="Corn_Fwd"/>
      <sheetName val="Corn_FwdBasis"/>
      <sheetName val="Soy_Spot"/>
      <sheetName val="Soy_Basis"/>
      <sheetName val="Soy_Fwd"/>
      <sheetName val="Soy_FwdBasis"/>
      <sheetName val="Wheat_Spot"/>
      <sheetName val="Wheat_Basis"/>
      <sheetName val="Wheat_Fwd"/>
      <sheetName val="Wheat_FwdBasis"/>
      <sheetName val="Hog_100%FormP"/>
      <sheetName val="FedCat_Steer"/>
      <sheetName val="FedSt_Basis"/>
      <sheetName val="Steers(500-599lbs)"/>
      <sheetName val="Steers(900-999lbs)"/>
      <sheetName val="feeder cattle"/>
      <sheetName val="Lamb"/>
      <sheetName val="Steers-Corn ratio"/>
      <sheetName val="Heifers-Corn ratio"/>
      <sheetName val="Hogs-Corn ratio"/>
      <sheetName val="DDG_SoyMeal"/>
      <sheetName val="Chart1"/>
      <sheetName val="Chart2"/>
      <sheetName val="Graphs-french"/>
      <sheetName val="CornBasis"/>
      <sheetName val="SoybeanBasis"/>
      <sheetName val="WheatBasis"/>
      <sheetName val="Hogs_Basis"/>
    </sheetNames>
    <sheetDataSet>
      <sheetData sheetId="0"/>
      <sheetData sheetId="1"/>
      <sheetData sheetId="2"/>
      <sheetData sheetId="3"/>
      <sheetData sheetId="4"/>
      <sheetData sheetId="5"/>
      <sheetData sheetId="6">
        <row r="8">
          <cell r="AN8">
            <v>192.96</v>
          </cell>
        </row>
        <row r="9">
          <cell r="AN9">
            <v>194.78</v>
          </cell>
        </row>
        <row r="10">
          <cell r="AN10">
            <v>195.9</v>
          </cell>
        </row>
        <row r="11">
          <cell r="AN11"/>
        </row>
        <row r="12">
          <cell r="AN12">
            <v>195.9</v>
          </cell>
        </row>
        <row r="13">
          <cell r="AN13">
            <v>196.74</v>
          </cell>
        </row>
        <row r="14">
          <cell r="AN14">
            <v>198.3</v>
          </cell>
        </row>
        <row r="15">
          <cell r="AN15">
            <v>201.86</v>
          </cell>
        </row>
        <row r="16">
          <cell r="AN16">
            <v>204.3</v>
          </cell>
        </row>
        <row r="17">
          <cell r="AN17">
            <v>210.13</v>
          </cell>
        </row>
        <row r="18">
          <cell r="AN18">
            <v>211.59</v>
          </cell>
        </row>
        <row r="19">
          <cell r="AN19">
            <v>215.1</v>
          </cell>
        </row>
        <row r="20">
          <cell r="AN20">
            <v>215.1</v>
          </cell>
        </row>
        <row r="21">
          <cell r="AN21">
            <v>215.42</v>
          </cell>
        </row>
        <row r="22">
          <cell r="AN22"/>
        </row>
        <row r="23">
          <cell r="AN23">
            <v>224.73</v>
          </cell>
        </row>
        <row r="24">
          <cell r="AN24">
            <v>224.44</v>
          </cell>
        </row>
        <row r="25">
          <cell r="AN25">
            <v>224.1</v>
          </cell>
        </row>
        <row r="26">
          <cell r="AN26"/>
        </row>
        <row r="27">
          <cell r="AN27">
            <v>224.1</v>
          </cell>
        </row>
        <row r="28">
          <cell r="AN28"/>
        </row>
        <row r="29">
          <cell r="AN29">
            <v>233.63</v>
          </cell>
        </row>
        <row r="30">
          <cell r="AN30">
            <v>245.47</v>
          </cell>
        </row>
        <row r="31">
          <cell r="AN31">
            <v>248.07</v>
          </cell>
        </row>
        <row r="32">
          <cell r="AN32">
            <v>245.1</v>
          </cell>
        </row>
        <row r="33">
          <cell r="AN33">
            <v>242.09</v>
          </cell>
        </row>
        <row r="34">
          <cell r="AN34">
            <v>239.1</v>
          </cell>
        </row>
        <row r="35">
          <cell r="AN35">
            <v>238.85</v>
          </cell>
        </row>
        <row r="36">
          <cell r="AN36" t="str">
            <v xml:space="preserve"> </v>
          </cell>
        </row>
        <row r="37">
          <cell r="AN37">
            <v>235.49</v>
          </cell>
        </row>
        <row r="38">
          <cell r="AN38">
            <v>232.5</v>
          </cell>
        </row>
        <row r="39">
          <cell r="AN39">
            <v>232.5</v>
          </cell>
        </row>
        <row r="41">
          <cell r="AN41">
            <v>232.5</v>
          </cell>
        </row>
        <row r="42">
          <cell r="AN42">
            <v>232.5</v>
          </cell>
        </row>
        <row r="43">
          <cell r="AN43">
            <v>232.5</v>
          </cell>
        </row>
        <row r="44">
          <cell r="AN44">
            <v>234.3</v>
          </cell>
        </row>
        <row r="45">
          <cell r="AN45">
            <v>236.08</v>
          </cell>
        </row>
        <row r="46">
          <cell r="AN46">
            <v>235.89</v>
          </cell>
        </row>
        <row r="47">
          <cell r="AN47">
            <v>236.94</v>
          </cell>
        </row>
        <row r="48">
          <cell r="AN48">
            <v>236.1</v>
          </cell>
        </row>
        <row r="49">
          <cell r="AN49">
            <v>236.1</v>
          </cell>
        </row>
        <row r="50">
          <cell r="AN50">
            <v>236.1</v>
          </cell>
        </row>
        <row r="51">
          <cell r="AN51">
            <v>236.1</v>
          </cell>
        </row>
        <row r="52">
          <cell r="AN52">
            <v>236.1</v>
          </cell>
        </row>
        <row r="53">
          <cell r="AN53">
            <v>233.49</v>
          </cell>
        </row>
        <row r="54">
          <cell r="AN54">
            <v>233.65</v>
          </cell>
        </row>
        <row r="55">
          <cell r="AN55"/>
        </row>
        <row r="56">
          <cell r="AN56">
            <v>231.04</v>
          </cell>
        </row>
        <row r="57">
          <cell r="AN57">
            <v>227.1</v>
          </cell>
        </row>
        <row r="58">
          <cell r="AN58">
            <v>224.49</v>
          </cell>
        </row>
        <row r="59">
          <cell r="AN59"/>
        </row>
      </sheetData>
      <sheetData sheetId="7"/>
      <sheetData sheetId="8"/>
      <sheetData sheetId="9">
        <row r="5">
          <cell r="O5">
            <v>0.74471254095918971</v>
          </cell>
        </row>
        <row r="6">
          <cell r="O6">
            <v>0.74699335175916937</v>
          </cell>
        </row>
        <row r="7">
          <cell r="O7">
            <v>0.74749588877261175</v>
          </cell>
        </row>
        <row r="8">
          <cell r="O8">
            <v>0.75171014056979624</v>
          </cell>
        </row>
        <row r="9">
          <cell r="O9">
            <v>0.74688176861602806</v>
          </cell>
        </row>
        <row r="10">
          <cell r="O10">
            <v>0.74906367041198507</v>
          </cell>
        </row>
        <row r="11">
          <cell r="O11">
            <v>0.74250074250074249</v>
          </cell>
        </row>
        <row r="12">
          <cell r="O12">
            <v>0.73524005587824415</v>
          </cell>
        </row>
        <row r="13">
          <cell r="O13">
            <v>0.73551044424830836</v>
          </cell>
        </row>
        <row r="14">
          <cell r="O14">
            <v>0.72285672979615445</v>
          </cell>
        </row>
        <row r="15">
          <cell r="O15">
            <v>0.72966070777088654</v>
          </cell>
        </row>
        <row r="16">
          <cell r="O16">
            <v>0.729235032450959</v>
          </cell>
        </row>
        <row r="17">
          <cell r="O17">
            <v>0.73986386504883106</v>
          </cell>
        </row>
        <row r="18">
          <cell r="O18">
            <v>0.74250074250074249</v>
          </cell>
        </row>
        <row r="19">
          <cell r="O19">
            <v>0.74917590650284682</v>
          </cell>
        </row>
        <row r="20">
          <cell r="O20">
            <v>0.73931687121100098</v>
          </cell>
        </row>
        <row r="21">
          <cell r="O21">
            <v>0.73942620526471459</v>
          </cell>
        </row>
        <row r="22">
          <cell r="O22">
            <v>0.74805505685218432</v>
          </cell>
        </row>
        <row r="23">
          <cell r="O23">
            <v>0.73773515308004434</v>
          </cell>
        </row>
        <row r="24">
          <cell r="O24">
            <v>0.74057616825890538</v>
          </cell>
        </row>
        <row r="25">
          <cell r="O25">
            <v>0.73480784774781394</v>
          </cell>
        </row>
        <row r="26">
          <cell r="O26">
            <v>0.74632435256362406</v>
          </cell>
        </row>
        <row r="27">
          <cell r="O27">
            <v>0.75261533830059457</v>
          </cell>
        </row>
        <row r="28">
          <cell r="O28">
            <v>0.76045627376425862</v>
          </cell>
        </row>
        <row r="29">
          <cell r="O29">
            <v>0.75987841945288748</v>
          </cell>
        </row>
        <row r="30">
          <cell r="O30">
            <v>0.75734625870948191</v>
          </cell>
        </row>
        <row r="31">
          <cell r="O31">
            <v>0.7551159102922298</v>
          </cell>
        </row>
        <row r="32">
          <cell r="O32">
            <v>0.758782912208817</v>
          </cell>
        </row>
        <row r="33">
          <cell r="O33">
            <v>0.75855268148372901</v>
          </cell>
        </row>
        <row r="34">
          <cell r="O34">
            <v>0.75637243778836694</v>
          </cell>
        </row>
        <row r="35">
          <cell r="O35">
            <v>0.74883929908641611</v>
          </cell>
        </row>
        <row r="36">
          <cell r="O36">
            <v>0.74510096118023983</v>
          </cell>
        </row>
        <row r="37">
          <cell r="O37">
            <v>0.73920756948551158</v>
          </cell>
        </row>
        <row r="38">
          <cell r="O38">
            <v>0.73621438562909514</v>
          </cell>
        </row>
        <row r="39">
          <cell r="O39">
            <v>0.7362685907819172</v>
          </cell>
        </row>
        <row r="40">
          <cell r="O40">
            <v>0.73416048748256368</v>
          </cell>
        </row>
        <row r="41">
          <cell r="O41">
            <v>0.74052132701421802</v>
          </cell>
        </row>
        <row r="42">
          <cell r="O42">
            <v>0.74233538712790437</v>
          </cell>
        </row>
        <row r="43">
          <cell r="O43">
            <v>0.73784401977421976</v>
          </cell>
        </row>
        <row r="44">
          <cell r="O44">
            <v>0.73335288941038435</v>
          </cell>
        </row>
        <row r="45">
          <cell r="O45">
            <v>0.73286918285086111</v>
          </cell>
        </row>
        <row r="46">
          <cell r="O46">
            <v>0.73014018691588789</v>
          </cell>
        </row>
        <row r="47">
          <cell r="O47">
            <v>0.72165692429818873</v>
          </cell>
        </row>
        <row r="48">
          <cell r="O48">
            <v>0.7320108337603396</v>
          </cell>
        </row>
        <row r="49">
          <cell r="O49">
            <v>0.72469019494166254</v>
          </cell>
        </row>
        <row r="50">
          <cell r="O50">
            <v>0.72918185795537405</v>
          </cell>
        </row>
        <row r="51">
          <cell r="O51">
            <v>0.73469987510102119</v>
          </cell>
        </row>
        <row r="52">
          <cell r="O52">
            <v>0.74101519081141165</v>
          </cell>
        </row>
        <row r="53">
          <cell r="O53">
            <v>0.73610599926389397</v>
          </cell>
        </row>
        <row r="54">
          <cell r="O54">
            <v>0.74794315632011965</v>
          </cell>
        </row>
        <row r="55">
          <cell r="O55">
            <v>0.75466002565844092</v>
          </cell>
        </row>
        <row r="56">
          <cell r="O56">
            <v>0.75597218022376778</v>
          </cell>
        </row>
      </sheetData>
      <sheetData sheetId="10">
        <row r="5">
          <cell r="H5">
            <v>1.43</v>
          </cell>
          <cell r="W5">
            <v>7.97</v>
          </cell>
        </row>
        <row r="6">
          <cell r="W6">
            <v>8.14</v>
          </cell>
        </row>
        <row r="7">
          <cell r="W7">
            <v>8.18</v>
          </cell>
        </row>
        <row r="8">
          <cell r="W8">
            <v>8.2100000000000009</v>
          </cell>
        </row>
        <row r="9">
          <cell r="W9">
            <v>8.15</v>
          </cell>
        </row>
        <row r="10">
          <cell r="W10">
            <v>8.17</v>
          </cell>
        </row>
        <row r="11">
          <cell r="W11">
            <v>8.14</v>
          </cell>
        </row>
        <row r="12">
          <cell r="W12">
            <v>7.85</v>
          </cell>
        </row>
        <row r="13">
          <cell r="W13">
            <v>7.75</v>
          </cell>
        </row>
        <row r="14">
          <cell r="W14">
            <v>7.56</v>
          </cell>
        </row>
        <row r="15">
          <cell r="W15">
            <v>7.69</v>
          </cell>
        </row>
        <row r="16">
          <cell r="W16">
            <v>7.74</v>
          </cell>
        </row>
        <row r="17">
          <cell r="W17">
            <v>7.89</v>
          </cell>
        </row>
        <row r="18">
          <cell r="W18">
            <v>7.51</v>
          </cell>
        </row>
        <row r="19">
          <cell r="W19">
            <v>7.59</v>
          </cell>
        </row>
        <row r="20">
          <cell r="W20">
            <v>7.33</v>
          </cell>
        </row>
        <row r="21">
          <cell r="W21">
            <v>6.97</v>
          </cell>
        </row>
        <row r="22">
          <cell r="W22">
            <v>7.02</v>
          </cell>
        </row>
        <row r="23">
          <cell r="W23">
            <v>6.86</v>
          </cell>
        </row>
        <row r="24">
          <cell r="W24">
            <v>6.52</v>
          </cell>
        </row>
        <row r="25">
          <cell r="W25">
            <v>7.03</v>
          </cell>
        </row>
        <row r="26">
          <cell r="W26">
            <v>7.06</v>
          </cell>
        </row>
        <row r="27">
          <cell r="W27">
            <v>7.01</v>
          </cell>
        </row>
        <row r="28">
          <cell r="W28">
            <v>7.35</v>
          </cell>
        </row>
        <row r="29">
          <cell r="W29">
            <v>7.29</v>
          </cell>
        </row>
        <row r="30">
          <cell r="W30">
            <v>6.27</v>
          </cell>
        </row>
        <row r="31">
          <cell r="W31">
            <v>6.23</v>
          </cell>
        </row>
        <row r="32">
          <cell r="W32">
            <v>6.38</v>
          </cell>
        </row>
        <row r="33">
          <cell r="W33">
            <v>6.6</v>
          </cell>
        </row>
        <row r="34">
          <cell r="W34">
            <v>6.61</v>
          </cell>
        </row>
        <row r="35">
          <cell r="W35">
            <v>6.24</v>
          </cell>
        </row>
        <row r="36">
          <cell r="W36">
            <v>6.21</v>
          </cell>
        </row>
        <row r="37">
          <cell r="W37">
            <v>6.3</v>
          </cell>
        </row>
        <row r="38">
          <cell r="W38">
            <v>6.3</v>
          </cell>
        </row>
        <row r="39">
          <cell r="W39">
            <v>6.31</v>
          </cell>
        </row>
        <row r="40">
          <cell r="W40">
            <v>6.45</v>
          </cell>
        </row>
        <row r="41">
          <cell r="W41">
            <v>6.41</v>
          </cell>
        </row>
        <row r="42">
          <cell r="W42">
            <v>6.42</v>
          </cell>
        </row>
        <row r="43">
          <cell r="W43">
            <v>6.42</v>
          </cell>
        </row>
        <row r="44">
          <cell r="W44">
            <v>6.03</v>
          </cell>
        </row>
        <row r="45">
          <cell r="W45">
            <v>6</v>
          </cell>
        </row>
        <row r="46">
          <cell r="W46">
            <v>6.02</v>
          </cell>
        </row>
        <row r="47">
          <cell r="W47">
            <v>5.83</v>
          </cell>
        </row>
        <row r="48">
          <cell r="W48">
            <v>5.74</v>
          </cell>
        </row>
        <row r="49">
          <cell r="W49">
            <v>5.59</v>
          </cell>
        </row>
        <row r="50">
          <cell r="W50">
            <v>5.61</v>
          </cell>
        </row>
        <row r="51">
          <cell r="W51">
            <v>5.55</v>
          </cell>
        </row>
        <row r="52">
          <cell r="W52">
            <v>5.54</v>
          </cell>
        </row>
        <row r="53">
          <cell r="W53">
            <v>5.57</v>
          </cell>
        </row>
        <row r="54">
          <cell r="W54">
            <v>5.52</v>
          </cell>
        </row>
        <row r="55">
          <cell r="W55">
            <v>5.4</v>
          </cell>
        </row>
        <row r="56">
          <cell r="W56">
            <v>5.37</v>
          </cell>
        </row>
      </sheetData>
      <sheetData sheetId="11"/>
      <sheetData sheetId="12">
        <row r="5">
          <cell r="I5">
            <v>2.1755555555555564</v>
          </cell>
        </row>
      </sheetData>
      <sheetData sheetId="13"/>
      <sheetData sheetId="14"/>
      <sheetData sheetId="15"/>
      <sheetData sheetId="16"/>
      <sheetData sheetId="17"/>
      <sheetData sheetId="18">
        <row r="3">
          <cell r="E3">
            <v>224.87</v>
          </cell>
        </row>
      </sheetData>
      <sheetData sheetId="19"/>
      <sheetData sheetId="20"/>
      <sheetData sheetId="21">
        <row r="5">
          <cell r="U5">
            <v>187.71</v>
          </cell>
          <cell r="AK5">
            <v>192.38</v>
          </cell>
          <cell r="AO5">
            <v>156.77000000000001</v>
          </cell>
          <cell r="BE5">
            <v>182.7</v>
          </cell>
          <cell r="CC5">
            <v>259.38</v>
          </cell>
          <cell r="CD5">
            <v>253.21</v>
          </cell>
          <cell r="CE5">
            <v>323</v>
          </cell>
          <cell r="CF5">
            <v>323</v>
          </cell>
          <cell r="CG5">
            <v>323</v>
          </cell>
        </row>
        <row r="6">
          <cell r="U6">
            <v>186.6</v>
          </cell>
          <cell r="AK6">
            <v>189.22</v>
          </cell>
          <cell r="AO6">
            <v>157.72</v>
          </cell>
          <cell r="BE6">
            <v>181.25</v>
          </cell>
          <cell r="CC6">
            <v>257.92</v>
          </cell>
          <cell r="CD6">
            <v>246.5</v>
          </cell>
          <cell r="CE6">
            <v>326</v>
          </cell>
          <cell r="CF6">
            <v>326</v>
          </cell>
          <cell r="CG6">
            <v>326</v>
          </cell>
        </row>
        <row r="7">
          <cell r="U7">
            <v>185.28</v>
          </cell>
          <cell r="AK7">
            <v>191.06</v>
          </cell>
          <cell r="AO7">
            <v>156.62</v>
          </cell>
          <cell r="BE7">
            <v>177.92</v>
          </cell>
          <cell r="CC7">
            <v>275.99</v>
          </cell>
          <cell r="CD7">
            <v>247.8</v>
          </cell>
          <cell r="CE7">
            <v>326</v>
          </cell>
          <cell r="CF7">
            <v>328</v>
          </cell>
          <cell r="CG7">
            <v>327</v>
          </cell>
        </row>
        <row r="8">
          <cell r="U8">
            <v>192.31</v>
          </cell>
          <cell r="AK8">
            <v>191.92</v>
          </cell>
          <cell r="AO8">
            <v>156.72</v>
          </cell>
          <cell r="BE8">
            <v>183.47</v>
          </cell>
          <cell r="CC8">
            <v>264.89999999999998</v>
          </cell>
          <cell r="CD8">
            <v>242.12</v>
          </cell>
          <cell r="CE8">
            <v>328</v>
          </cell>
          <cell r="CF8">
            <v>328</v>
          </cell>
          <cell r="CG8">
            <v>328</v>
          </cell>
        </row>
        <row r="9">
          <cell r="U9">
            <v>182.17</v>
          </cell>
          <cell r="AK9">
            <v>192.45</v>
          </cell>
          <cell r="AO9">
            <v>160.27000000000001</v>
          </cell>
          <cell r="BE9">
            <v>186.1</v>
          </cell>
          <cell r="CC9">
            <v>282.85000000000002</v>
          </cell>
          <cell r="CD9">
            <v>250.99</v>
          </cell>
          <cell r="CE9">
            <v>328</v>
          </cell>
          <cell r="CF9">
            <v>328</v>
          </cell>
          <cell r="CG9">
            <v>328</v>
          </cell>
        </row>
        <row r="10">
          <cell r="U10">
            <v>192.03</v>
          </cell>
          <cell r="AK10">
            <v>197.92</v>
          </cell>
          <cell r="AO10">
            <v>161.19999999999999</v>
          </cell>
          <cell r="BE10">
            <v>186.4</v>
          </cell>
          <cell r="CC10">
            <v>293.38</v>
          </cell>
          <cell r="CD10">
            <v>256.79000000000002</v>
          </cell>
          <cell r="CE10">
            <v>328</v>
          </cell>
          <cell r="CF10">
            <v>330</v>
          </cell>
          <cell r="CG10">
            <v>329</v>
          </cell>
        </row>
        <row r="11">
          <cell r="U11">
            <v>194.77</v>
          </cell>
          <cell r="AK11">
            <v>196.71</v>
          </cell>
          <cell r="AO11">
            <v>163.75</v>
          </cell>
          <cell r="BE11">
            <v>186.52</v>
          </cell>
          <cell r="CC11">
            <v>305.10000000000002</v>
          </cell>
          <cell r="CD11">
            <v>257.87</v>
          </cell>
          <cell r="CE11">
            <v>332</v>
          </cell>
          <cell r="CF11">
            <v>332</v>
          </cell>
          <cell r="CG11">
            <v>332</v>
          </cell>
        </row>
        <row r="12">
          <cell r="U12">
            <v>196.89</v>
          </cell>
          <cell r="AK12">
            <v>196.23</v>
          </cell>
          <cell r="AO12">
            <v>165.2</v>
          </cell>
          <cell r="BE12">
            <v>189.07</v>
          </cell>
          <cell r="CC12">
            <v>319.29000000000002</v>
          </cell>
          <cell r="CD12">
            <v>254.68</v>
          </cell>
          <cell r="CE12">
            <v>338</v>
          </cell>
          <cell r="CF12">
            <v>338</v>
          </cell>
          <cell r="CG12">
            <v>338</v>
          </cell>
        </row>
        <row r="13">
          <cell r="U13">
            <v>200.21</v>
          </cell>
          <cell r="AK13">
            <v>205.02</v>
          </cell>
          <cell r="AO13">
            <v>165.42</v>
          </cell>
          <cell r="BE13">
            <v>190</v>
          </cell>
          <cell r="CC13">
            <v>302.63</v>
          </cell>
          <cell r="CD13">
            <v>267.02</v>
          </cell>
          <cell r="CE13">
            <v>342</v>
          </cell>
          <cell r="CF13">
            <v>342</v>
          </cell>
          <cell r="CG13">
            <v>342</v>
          </cell>
        </row>
        <row r="14">
          <cell r="U14">
            <v>205.91</v>
          </cell>
          <cell r="AK14">
            <v>206.22</v>
          </cell>
          <cell r="AO14">
            <v>164.27</v>
          </cell>
          <cell r="BE14">
            <v>191.47</v>
          </cell>
          <cell r="CC14">
            <v>322.99</v>
          </cell>
          <cell r="CD14">
            <v>264.18</v>
          </cell>
          <cell r="CE14">
            <v>350</v>
          </cell>
          <cell r="CF14">
            <v>352</v>
          </cell>
          <cell r="CG14">
            <v>351</v>
          </cell>
        </row>
        <row r="15">
          <cell r="U15">
            <v>207.46</v>
          </cell>
          <cell r="AK15">
            <v>207.62</v>
          </cell>
          <cell r="AO15">
            <v>162.32</v>
          </cell>
          <cell r="BE15">
            <v>188.85</v>
          </cell>
          <cell r="CC15">
            <v>332.81</v>
          </cell>
          <cell r="CD15">
            <v>267.72000000000003</v>
          </cell>
          <cell r="CE15">
            <v>353</v>
          </cell>
          <cell r="CF15">
            <v>355</v>
          </cell>
          <cell r="CG15">
            <v>354</v>
          </cell>
        </row>
        <row r="16">
          <cell r="U16">
            <v>208.53</v>
          </cell>
          <cell r="AK16">
            <v>209.54</v>
          </cell>
          <cell r="AO16">
            <v>163</v>
          </cell>
          <cell r="BE16">
            <v>189.65</v>
          </cell>
          <cell r="CC16">
            <v>301.42</v>
          </cell>
          <cell r="CD16">
            <v>258.02</v>
          </cell>
          <cell r="CE16">
            <v>355</v>
          </cell>
          <cell r="CF16">
            <v>360</v>
          </cell>
          <cell r="CG16">
            <v>357.5</v>
          </cell>
        </row>
        <row r="17">
          <cell r="U17">
            <v>208.51</v>
          </cell>
          <cell r="AK17">
            <v>208.66</v>
          </cell>
          <cell r="AO17">
            <v>168.35</v>
          </cell>
          <cell r="BE17">
            <v>200.82</v>
          </cell>
          <cell r="CC17">
            <v>282.48</v>
          </cell>
          <cell r="CD17">
            <v>256.77999999999997</v>
          </cell>
          <cell r="CE17">
            <v>360</v>
          </cell>
          <cell r="CF17">
            <v>360</v>
          </cell>
          <cell r="CG17">
            <v>360</v>
          </cell>
        </row>
        <row r="18">
          <cell r="U18">
            <v>211.91</v>
          </cell>
          <cell r="AK18">
            <v>208.74</v>
          </cell>
          <cell r="AO18">
            <v>171.07</v>
          </cell>
          <cell r="BE18">
            <v>200.62</v>
          </cell>
          <cell r="CC18">
            <v>293.86</v>
          </cell>
          <cell r="CD18">
            <v>246.99</v>
          </cell>
          <cell r="CE18">
            <v>360</v>
          </cell>
          <cell r="CF18">
            <v>360</v>
          </cell>
          <cell r="CG18">
            <v>360</v>
          </cell>
        </row>
        <row r="19">
          <cell r="U19">
            <v>214.05</v>
          </cell>
          <cell r="AK19">
            <v>219.25</v>
          </cell>
          <cell r="AO19">
            <v>174.75</v>
          </cell>
          <cell r="BE19">
            <v>203.4</v>
          </cell>
          <cell r="CC19">
            <v>288.66000000000003</v>
          </cell>
          <cell r="CD19">
            <v>254.03</v>
          </cell>
          <cell r="CE19">
            <v>365</v>
          </cell>
          <cell r="CF19">
            <v>365</v>
          </cell>
          <cell r="CG19">
            <v>365</v>
          </cell>
        </row>
        <row r="20">
          <cell r="U20">
            <v>217</v>
          </cell>
          <cell r="AK20">
            <v>221.76</v>
          </cell>
          <cell r="AO20">
            <v>173.97</v>
          </cell>
          <cell r="BE20">
            <v>203.77</v>
          </cell>
          <cell r="CC20">
            <v>294.89</v>
          </cell>
          <cell r="CD20">
            <v>256.29000000000002</v>
          </cell>
          <cell r="CE20">
            <v>375</v>
          </cell>
          <cell r="CF20">
            <v>375</v>
          </cell>
          <cell r="CG20">
            <v>375</v>
          </cell>
        </row>
        <row r="21">
          <cell r="U21">
            <v>217.65</v>
          </cell>
          <cell r="AK21">
            <v>220.8</v>
          </cell>
          <cell r="AO21">
            <v>175.17</v>
          </cell>
          <cell r="BE21">
            <v>210.97</v>
          </cell>
          <cell r="CC21">
            <v>293.58999999999997</v>
          </cell>
          <cell r="CD21">
            <v>260.76</v>
          </cell>
          <cell r="CE21">
            <v>375</v>
          </cell>
          <cell r="CF21">
            <v>375</v>
          </cell>
          <cell r="CG21">
            <v>375</v>
          </cell>
        </row>
        <row r="22">
          <cell r="U22">
            <v>222.41</v>
          </cell>
          <cell r="AK22">
            <v>225.01</v>
          </cell>
          <cell r="AO22">
            <v>161.91999999999999</v>
          </cell>
          <cell r="BE22">
            <v>202.52</v>
          </cell>
          <cell r="CC22">
            <v>321.14</v>
          </cell>
          <cell r="CD22">
            <v>270.58</v>
          </cell>
          <cell r="CE22">
            <v>375</v>
          </cell>
          <cell r="CF22">
            <v>375</v>
          </cell>
          <cell r="CG22">
            <v>375</v>
          </cell>
        </row>
        <row r="23">
          <cell r="U23">
            <v>222.92</v>
          </cell>
          <cell r="AK23">
            <v>224.47</v>
          </cell>
          <cell r="AO23">
            <v>164.4</v>
          </cell>
          <cell r="BE23">
            <v>205.47</v>
          </cell>
          <cell r="CC23">
            <v>322.14</v>
          </cell>
          <cell r="CD23">
            <v>275.76</v>
          </cell>
          <cell r="CE23">
            <v>375</v>
          </cell>
          <cell r="CF23">
            <v>375</v>
          </cell>
          <cell r="CG23">
            <v>375</v>
          </cell>
        </row>
        <row r="24">
          <cell r="U24">
            <v>222.39</v>
          </cell>
          <cell r="AK24">
            <v>222.6</v>
          </cell>
          <cell r="AO24">
            <v>165.72</v>
          </cell>
          <cell r="BE24">
            <v>206.27</v>
          </cell>
          <cell r="CC24">
            <v>334.44</v>
          </cell>
          <cell r="CD24">
            <v>268.45</v>
          </cell>
          <cell r="CE24">
            <v>375</v>
          </cell>
          <cell r="CF24">
            <v>375</v>
          </cell>
          <cell r="CG24">
            <v>375</v>
          </cell>
        </row>
        <row r="25">
          <cell r="U25">
            <v>225.26</v>
          </cell>
          <cell r="AK25">
            <v>221.34</v>
          </cell>
          <cell r="AO25">
            <v>167.35</v>
          </cell>
          <cell r="BE25">
            <v>233.92</v>
          </cell>
          <cell r="CC25">
            <v>333.09</v>
          </cell>
          <cell r="CD25">
            <v>277.89</v>
          </cell>
          <cell r="CE25">
            <v>380</v>
          </cell>
          <cell r="CF25">
            <v>380</v>
          </cell>
          <cell r="CG25">
            <v>380</v>
          </cell>
        </row>
        <row r="26">
          <cell r="U26">
            <v>231.79</v>
          </cell>
          <cell r="AK26">
            <v>234.11</v>
          </cell>
          <cell r="AO26">
            <v>172.9</v>
          </cell>
          <cell r="BE26">
            <v>241.9</v>
          </cell>
          <cell r="CC26">
            <v>346.5</v>
          </cell>
          <cell r="CD26">
            <v>271.24</v>
          </cell>
          <cell r="CE26">
            <v>390</v>
          </cell>
          <cell r="CF26">
            <v>390</v>
          </cell>
          <cell r="CG26">
            <v>390</v>
          </cell>
        </row>
        <row r="27">
          <cell r="U27">
            <v>239.83</v>
          </cell>
          <cell r="AK27">
            <v>239.71</v>
          </cell>
          <cell r="AO27">
            <v>178.22</v>
          </cell>
          <cell r="BE27">
            <v>239</v>
          </cell>
          <cell r="CC27">
            <v>334.95</v>
          </cell>
          <cell r="CD27">
            <v>287.17</v>
          </cell>
          <cell r="CE27">
            <v>400</v>
          </cell>
          <cell r="CF27">
            <v>415</v>
          </cell>
          <cell r="CG27">
            <v>407.5</v>
          </cell>
        </row>
        <row r="28">
          <cell r="U28">
            <v>242.8</v>
          </cell>
          <cell r="AK28">
            <v>244.87</v>
          </cell>
          <cell r="AO28">
            <v>178.35</v>
          </cell>
          <cell r="BE28">
            <v>234.92</v>
          </cell>
          <cell r="CC28">
            <v>315.39999999999998</v>
          </cell>
          <cell r="CD28">
            <v>298.18</v>
          </cell>
          <cell r="CE28">
            <v>410</v>
          </cell>
          <cell r="CF28">
            <v>415</v>
          </cell>
          <cell r="CG28">
            <v>412.5</v>
          </cell>
        </row>
        <row r="29">
          <cell r="U29">
            <v>240.66</v>
          </cell>
          <cell r="AK29">
            <v>242.18</v>
          </cell>
          <cell r="AO29">
            <v>177.5</v>
          </cell>
          <cell r="BE29">
            <v>233.95</v>
          </cell>
          <cell r="CC29">
            <v>312.52</v>
          </cell>
          <cell r="CD29">
            <v>291.22000000000003</v>
          </cell>
          <cell r="CE29">
            <v>410</v>
          </cell>
          <cell r="CF29">
            <v>410</v>
          </cell>
          <cell r="CG29">
            <v>410</v>
          </cell>
        </row>
        <row r="30">
          <cell r="U30">
            <v>236.41</v>
          </cell>
          <cell r="AK30">
            <v>237.5</v>
          </cell>
          <cell r="AO30">
            <v>177.17</v>
          </cell>
          <cell r="BE30">
            <v>247.57</v>
          </cell>
          <cell r="CC30">
            <v>308.52</v>
          </cell>
          <cell r="CD30">
            <v>285.54000000000002</v>
          </cell>
          <cell r="CE30">
            <v>405</v>
          </cell>
          <cell r="CF30">
            <v>405</v>
          </cell>
          <cell r="CG30">
            <v>405</v>
          </cell>
        </row>
        <row r="31">
          <cell r="U31">
            <v>233.89</v>
          </cell>
          <cell r="AK31">
            <v>230.26</v>
          </cell>
          <cell r="AO31">
            <v>177</v>
          </cell>
          <cell r="BE31">
            <v>245.42</v>
          </cell>
          <cell r="CC31">
            <v>328.95</v>
          </cell>
          <cell r="CD31">
            <v>283.7</v>
          </cell>
          <cell r="CE31">
            <v>400</v>
          </cell>
          <cell r="CF31">
            <v>400</v>
          </cell>
          <cell r="CG31">
            <v>400</v>
          </cell>
        </row>
        <row r="32">
          <cell r="U32">
            <v>232.06</v>
          </cell>
          <cell r="AK32">
            <v>236.12</v>
          </cell>
          <cell r="AO32">
            <v>180.17</v>
          </cell>
          <cell r="BE32">
            <v>246.65</v>
          </cell>
          <cell r="CC32">
            <v>318.85000000000002</v>
          </cell>
          <cell r="CD32">
            <v>292.58</v>
          </cell>
          <cell r="CE32">
            <v>395</v>
          </cell>
          <cell r="CF32">
            <v>400</v>
          </cell>
          <cell r="CG32">
            <v>397.5</v>
          </cell>
        </row>
        <row r="33">
          <cell r="U33">
            <v>232.5</v>
          </cell>
          <cell r="AK33">
            <v>232.98</v>
          </cell>
          <cell r="AO33">
            <v>180.02</v>
          </cell>
          <cell r="BE33">
            <v>245.92</v>
          </cell>
          <cell r="CC33">
            <v>317.47000000000003</v>
          </cell>
          <cell r="CD33">
            <v>302.95999999999998</v>
          </cell>
          <cell r="CE33" t="e">
            <v>#N/A</v>
          </cell>
          <cell r="CF33" t="e">
            <v>#N/A</v>
          </cell>
          <cell r="CG33" t="str">
            <v/>
          </cell>
        </row>
        <row r="34">
          <cell r="U34">
            <v>232.48</v>
          </cell>
          <cell r="AK34">
            <v>234.11</v>
          </cell>
          <cell r="AO34">
            <v>178.15</v>
          </cell>
          <cell r="BE34">
            <v>245.6</v>
          </cell>
          <cell r="CC34">
            <v>316.32</v>
          </cell>
          <cell r="CD34">
            <v>296.18</v>
          </cell>
          <cell r="CE34">
            <v>389</v>
          </cell>
          <cell r="CF34">
            <v>392</v>
          </cell>
          <cell r="CG34">
            <v>390.5</v>
          </cell>
        </row>
        <row r="35">
          <cell r="U35">
            <v>229.35</v>
          </cell>
          <cell r="AK35">
            <v>232.3</v>
          </cell>
          <cell r="AO35">
            <v>180.9</v>
          </cell>
          <cell r="BE35">
            <v>249.52</v>
          </cell>
          <cell r="CC35">
            <v>322.77</v>
          </cell>
          <cell r="CD35">
            <v>311.17</v>
          </cell>
          <cell r="CE35">
            <v>389</v>
          </cell>
          <cell r="CF35">
            <v>389</v>
          </cell>
          <cell r="CG35">
            <v>389</v>
          </cell>
        </row>
        <row r="36">
          <cell r="U36">
            <v>225.89</v>
          </cell>
          <cell r="AK36">
            <v>230.92</v>
          </cell>
          <cell r="AO36">
            <v>181.32</v>
          </cell>
          <cell r="BE36">
            <v>252.87</v>
          </cell>
          <cell r="CC36">
            <v>357.41</v>
          </cell>
          <cell r="CD36">
            <v>308.48</v>
          </cell>
          <cell r="CE36">
            <v>389</v>
          </cell>
          <cell r="CF36">
            <v>389</v>
          </cell>
          <cell r="CG36">
            <v>389</v>
          </cell>
        </row>
        <row r="37">
          <cell r="U37">
            <v>231.66</v>
          </cell>
          <cell r="AK37">
            <v>228.43</v>
          </cell>
          <cell r="AO37">
            <v>178.52</v>
          </cell>
          <cell r="BE37">
            <v>245.57</v>
          </cell>
          <cell r="CC37">
            <v>393.61</v>
          </cell>
          <cell r="CD37">
            <v>315.44</v>
          </cell>
          <cell r="CE37">
            <v>389</v>
          </cell>
          <cell r="CF37">
            <v>389</v>
          </cell>
          <cell r="CG37">
            <v>389</v>
          </cell>
        </row>
        <row r="38">
          <cell r="U38">
            <v>229.71</v>
          </cell>
          <cell r="AK38">
            <v>232.77</v>
          </cell>
          <cell r="AO38">
            <v>180.67</v>
          </cell>
          <cell r="BE38">
            <v>247.62</v>
          </cell>
          <cell r="CC38">
            <v>360.45</v>
          </cell>
          <cell r="CD38">
            <v>302.19</v>
          </cell>
          <cell r="CE38">
            <v>389</v>
          </cell>
          <cell r="CF38">
            <v>389</v>
          </cell>
          <cell r="CG38">
            <v>389</v>
          </cell>
        </row>
        <row r="39">
          <cell r="U39">
            <v>231.51</v>
          </cell>
          <cell r="AK39">
            <v>235.09</v>
          </cell>
          <cell r="AO39">
            <v>180.15</v>
          </cell>
          <cell r="BE39">
            <v>251.85</v>
          </cell>
          <cell r="CC39">
            <v>387.76</v>
          </cell>
          <cell r="CD39">
            <v>315.45</v>
          </cell>
          <cell r="CE39">
            <v>389</v>
          </cell>
          <cell r="CF39">
            <v>389</v>
          </cell>
          <cell r="CG39">
            <v>389</v>
          </cell>
        </row>
        <row r="40">
          <cell r="U40">
            <v>228.24</v>
          </cell>
          <cell r="AK40">
            <v>229.88</v>
          </cell>
          <cell r="AO40">
            <v>183.22</v>
          </cell>
          <cell r="BE40">
            <v>255.35</v>
          </cell>
          <cell r="CC40">
            <v>373.18</v>
          </cell>
          <cell r="CD40">
            <v>309.11</v>
          </cell>
          <cell r="CE40">
            <v>389</v>
          </cell>
          <cell r="CF40">
            <v>389</v>
          </cell>
          <cell r="CG40">
            <v>389</v>
          </cell>
        </row>
        <row r="41">
          <cell r="U41">
            <v>230.09</v>
          </cell>
          <cell r="AK41">
            <v>230.3</v>
          </cell>
          <cell r="AO41">
            <v>186.92</v>
          </cell>
          <cell r="BE41">
            <v>257.37</v>
          </cell>
          <cell r="CC41">
            <v>383.49</v>
          </cell>
          <cell r="CD41">
            <v>313.43</v>
          </cell>
          <cell r="CE41">
            <v>392</v>
          </cell>
          <cell r="CF41">
            <v>392</v>
          </cell>
          <cell r="CG41">
            <v>392</v>
          </cell>
        </row>
        <row r="42">
          <cell r="U42">
            <v>234.47</v>
          </cell>
          <cell r="AK42">
            <v>235.12</v>
          </cell>
          <cell r="AO42">
            <v>187.07</v>
          </cell>
          <cell r="BE42">
            <v>254.1</v>
          </cell>
          <cell r="CC42">
            <v>396.01</v>
          </cell>
          <cell r="CD42">
            <v>314.19</v>
          </cell>
          <cell r="CE42">
            <v>395</v>
          </cell>
          <cell r="CF42">
            <v>395</v>
          </cell>
          <cell r="CG42">
            <v>395</v>
          </cell>
        </row>
        <row r="43">
          <cell r="U43">
            <v>234.99</v>
          </cell>
          <cell r="AK43">
            <v>232.69</v>
          </cell>
          <cell r="AO43">
            <v>184.2</v>
          </cell>
          <cell r="BE43">
            <v>252.47</v>
          </cell>
          <cell r="CC43">
            <v>371.49</v>
          </cell>
          <cell r="CD43">
            <v>307.60000000000002</v>
          </cell>
          <cell r="CE43">
            <v>395</v>
          </cell>
          <cell r="CF43">
            <v>395</v>
          </cell>
          <cell r="CG43">
            <v>395</v>
          </cell>
        </row>
        <row r="44">
          <cell r="U44">
            <v>226.8</v>
          </cell>
          <cell r="AK44">
            <v>231.97</v>
          </cell>
          <cell r="AO44">
            <v>183.07</v>
          </cell>
          <cell r="BE44">
            <v>248.37</v>
          </cell>
          <cell r="CC44">
            <v>370.4</v>
          </cell>
          <cell r="CD44">
            <v>311.66000000000003</v>
          </cell>
          <cell r="CE44">
            <v>395</v>
          </cell>
          <cell r="CF44">
            <v>395</v>
          </cell>
          <cell r="CG44">
            <v>395</v>
          </cell>
        </row>
        <row r="45">
          <cell r="U45">
            <v>230.74</v>
          </cell>
          <cell r="AK45">
            <v>233.69</v>
          </cell>
          <cell r="AO45">
            <v>185.12</v>
          </cell>
          <cell r="BE45">
            <v>249.87</v>
          </cell>
          <cell r="CC45">
            <v>360.35</v>
          </cell>
          <cell r="CD45">
            <v>313.66000000000003</v>
          </cell>
          <cell r="CE45">
            <v>395</v>
          </cell>
          <cell r="CF45">
            <v>395</v>
          </cell>
          <cell r="CG45">
            <v>395</v>
          </cell>
        </row>
        <row r="46">
          <cell r="U46">
            <v>227.85</v>
          </cell>
          <cell r="AK46">
            <v>233.77</v>
          </cell>
          <cell r="AO46">
            <v>184.27</v>
          </cell>
          <cell r="BE46">
            <v>241.82</v>
          </cell>
          <cell r="CC46">
            <v>360.93</v>
          </cell>
          <cell r="CD46">
            <v>311.5</v>
          </cell>
          <cell r="CE46">
            <v>395</v>
          </cell>
          <cell r="CF46">
            <v>395</v>
          </cell>
          <cell r="CG46">
            <v>395</v>
          </cell>
        </row>
        <row r="47">
          <cell r="U47">
            <v>230.03</v>
          </cell>
          <cell r="AK47">
            <v>230.51</v>
          </cell>
          <cell r="AO47">
            <v>184.1</v>
          </cell>
          <cell r="BE47">
            <v>236.9</v>
          </cell>
          <cell r="CC47">
            <v>375.21</v>
          </cell>
          <cell r="CD47">
            <v>294.04000000000002</v>
          </cell>
          <cell r="CE47">
            <v>395</v>
          </cell>
          <cell r="CF47">
            <v>395</v>
          </cell>
          <cell r="CG47">
            <v>395</v>
          </cell>
        </row>
        <row r="48">
          <cell r="U48">
            <v>233.78</v>
          </cell>
          <cell r="AK48">
            <v>230.68</v>
          </cell>
          <cell r="AO48">
            <v>183.87</v>
          </cell>
          <cell r="BE48">
            <v>240.6</v>
          </cell>
          <cell r="CC48">
            <v>362.99</v>
          </cell>
          <cell r="CD48">
            <v>303.35000000000002</v>
          </cell>
          <cell r="CE48">
            <v>395</v>
          </cell>
          <cell r="CF48">
            <v>395</v>
          </cell>
          <cell r="CG48">
            <v>395</v>
          </cell>
        </row>
        <row r="49">
          <cell r="U49">
            <v>225.72</v>
          </cell>
          <cell r="AK49">
            <v>234.36</v>
          </cell>
          <cell r="AO49">
            <v>174.17</v>
          </cell>
          <cell r="BE49">
            <v>229.72</v>
          </cell>
          <cell r="CC49">
            <v>370.75</v>
          </cell>
          <cell r="CD49">
            <v>308.45</v>
          </cell>
          <cell r="CE49">
            <v>393</v>
          </cell>
          <cell r="CF49">
            <v>395</v>
          </cell>
          <cell r="CG49">
            <v>394</v>
          </cell>
        </row>
        <row r="50">
          <cell r="U50">
            <v>230.35</v>
          </cell>
          <cell r="AK50">
            <v>233.9</v>
          </cell>
          <cell r="AO50">
            <v>175.75</v>
          </cell>
          <cell r="BE50">
            <v>228.5</v>
          </cell>
          <cell r="CC50">
            <v>327.01</v>
          </cell>
          <cell r="CD50">
            <v>301.92</v>
          </cell>
          <cell r="CE50">
            <v>388</v>
          </cell>
          <cell r="CF50">
            <v>393</v>
          </cell>
          <cell r="CG50">
            <v>390.5</v>
          </cell>
        </row>
        <row r="51">
          <cell r="U51">
            <v>226.51</v>
          </cell>
          <cell r="AK51">
            <v>231.17</v>
          </cell>
          <cell r="AO51">
            <v>170.25</v>
          </cell>
          <cell r="BE51">
            <v>219.32300000000001</v>
          </cell>
          <cell r="CC51">
            <v>331.94</v>
          </cell>
          <cell r="CD51">
            <v>311.45</v>
          </cell>
          <cell r="CE51">
            <v>388</v>
          </cell>
          <cell r="CF51">
            <v>388</v>
          </cell>
          <cell r="CG51">
            <v>388</v>
          </cell>
        </row>
        <row r="52">
          <cell r="U52">
            <v>224.33</v>
          </cell>
          <cell r="AK52">
            <v>219.02</v>
          </cell>
          <cell r="AO52">
            <v>169.72</v>
          </cell>
          <cell r="BE52">
            <v>214.42</v>
          </cell>
          <cell r="CC52">
            <v>341.22</v>
          </cell>
          <cell r="CD52">
            <v>308.86</v>
          </cell>
          <cell r="CE52">
            <v>388</v>
          </cell>
          <cell r="CF52">
            <v>388</v>
          </cell>
          <cell r="CG52">
            <v>388</v>
          </cell>
        </row>
        <row r="53">
          <cell r="U53">
            <v>220.48</v>
          </cell>
          <cell r="AK53">
            <v>222.75</v>
          </cell>
          <cell r="AO53">
            <v>165.45</v>
          </cell>
          <cell r="BE53">
            <v>215.3</v>
          </cell>
          <cell r="CC53">
            <v>353.97</v>
          </cell>
          <cell r="CD53">
            <v>306.14999999999998</v>
          </cell>
          <cell r="CE53">
            <v>385</v>
          </cell>
          <cell r="CF53">
            <v>388</v>
          </cell>
          <cell r="CG53">
            <v>386.5</v>
          </cell>
        </row>
        <row r="54">
          <cell r="U54">
            <v>221.29</v>
          </cell>
          <cell r="AK54">
            <v>217.34</v>
          </cell>
          <cell r="AO54">
            <v>168.22</v>
          </cell>
          <cell r="BE54">
            <v>220.9</v>
          </cell>
          <cell r="CC54">
            <v>346.07</v>
          </cell>
          <cell r="CD54">
            <v>306.25</v>
          </cell>
          <cell r="CE54">
            <v>380</v>
          </cell>
          <cell r="CF54">
            <v>388</v>
          </cell>
          <cell r="CG54">
            <v>384</v>
          </cell>
        </row>
        <row r="55">
          <cell r="U55">
            <v>226.23</v>
          </cell>
          <cell r="AK55">
            <v>219.53</v>
          </cell>
          <cell r="AO55">
            <v>170.05</v>
          </cell>
          <cell r="BE55">
            <v>222.75</v>
          </cell>
          <cell r="CC55">
            <v>342.15</v>
          </cell>
          <cell r="CD55">
            <v>304.91000000000003</v>
          </cell>
          <cell r="CE55">
            <v>375</v>
          </cell>
          <cell r="CF55">
            <v>377</v>
          </cell>
          <cell r="CG55">
            <v>376</v>
          </cell>
        </row>
        <row r="56">
          <cell r="U56">
            <v>207.14</v>
          </cell>
          <cell r="AK56">
            <v>217.21</v>
          </cell>
          <cell r="AO56">
            <v>173.68</v>
          </cell>
          <cell r="BE56">
            <v>222.3</v>
          </cell>
          <cell r="CC56">
            <v>307.52</v>
          </cell>
          <cell r="CD56">
            <v>311.02999999999997</v>
          </cell>
          <cell r="CE56" t="e">
            <v>#N/A</v>
          </cell>
          <cell r="CF56" t="e">
            <v>#N/A</v>
          </cell>
          <cell r="CG56" t="str">
            <v/>
          </cell>
        </row>
      </sheetData>
      <sheetData sheetId="22">
        <row r="5">
          <cell r="Q5">
            <v>227.60916263067662</v>
          </cell>
        </row>
        <row r="6">
          <cell r="Q6">
            <v>230.10535824244826</v>
          </cell>
        </row>
        <row r="7">
          <cell r="Q7">
            <v>234.97398804831641</v>
          </cell>
        </row>
        <row r="8">
          <cell r="Q8">
            <v>230.8900895446653</v>
          </cell>
        </row>
        <row r="9">
          <cell r="Q9">
            <v>242.96399643288717</v>
          </cell>
        </row>
        <row r="10">
          <cell r="Q10">
            <v>246.77427951585912</v>
          </cell>
        </row>
        <row r="11">
          <cell r="Q11">
            <v>255.58781233996638</v>
          </cell>
        </row>
        <row r="12">
          <cell r="Q12">
            <v>260.16747817557513</v>
          </cell>
        </row>
        <row r="13">
          <cell r="Q13">
            <v>258.21814560878545</v>
          </cell>
        </row>
        <row r="14">
          <cell r="Q14">
            <v>260.90723813028222</v>
          </cell>
        </row>
        <row r="15">
          <cell r="Q15">
            <v>267.29346903784591</v>
          </cell>
        </row>
        <row r="16">
          <cell r="Q16">
            <v>253.83953463638821</v>
          </cell>
        </row>
        <row r="17">
          <cell r="Q17">
            <v>249.58247052835108</v>
          </cell>
        </row>
        <row r="18">
          <cell r="Q18">
            <v>249.27857776401163</v>
          </cell>
        </row>
        <row r="19">
          <cell r="Q19">
            <v>252.48229727040018</v>
          </cell>
        </row>
        <row r="20">
          <cell r="Q20">
            <v>258.60964664503649</v>
          </cell>
        </row>
        <row r="21">
          <cell r="Q21">
            <v>262.12998920949462</v>
          </cell>
        </row>
        <row r="22">
          <cell r="Q22">
            <v>280.85607394315167</v>
          </cell>
        </row>
        <row r="23">
          <cell r="Q23">
            <v>278.61803266624565</v>
          </cell>
        </row>
        <row r="24">
          <cell r="Q24">
            <v>277.47352770171517</v>
          </cell>
        </row>
        <row r="25">
          <cell r="Q25">
            <v>279.89201908223123</v>
          </cell>
        </row>
        <row r="26">
          <cell r="Q26">
            <v>277.64587395259787</v>
          </cell>
        </row>
        <row r="27">
          <cell r="Q27">
            <v>284.78117295159444</v>
          </cell>
        </row>
        <row r="28">
          <cell r="Q28">
            <v>279.74835395671602</v>
          </cell>
        </row>
        <row r="29">
          <cell r="Q29">
            <v>284.17773629305918</v>
          </cell>
        </row>
        <row r="30">
          <cell r="Q30">
            <v>268.85871768871664</v>
          </cell>
        </row>
        <row r="31">
          <cell r="Q31">
            <v>281.75497428407982</v>
          </cell>
        </row>
        <row r="32">
          <cell r="Q32">
            <v>281.59652571385664</v>
          </cell>
        </row>
        <row r="33">
          <cell r="Q33">
            <v>285.68649708599082</v>
          </cell>
        </row>
        <row r="34">
          <cell r="Q34">
            <v>280.52350666723396</v>
          </cell>
        </row>
        <row r="35">
          <cell r="Q35">
            <v>284.63431375586066</v>
          </cell>
        </row>
        <row r="36">
          <cell r="Q36">
            <v>293.29172535630659</v>
          </cell>
        </row>
        <row r="37">
          <cell r="Q37">
            <v>306.5262218105039</v>
          </cell>
        </row>
        <row r="38">
          <cell r="Q38">
            <v>290.07969387968814</v>
          </cell>
        </row>
        <row r="39">
          <cell r="Q39">
            <v>306.8130808831491</v>
          </cell>
        </row>
        <row r="40">
          <cell r="Q40">
            <v>309.67877309483885</v>
          </cell>
        </row>
        <row r="41">
          <cell r="Q41">
            <v>311.26462186940836</v>
          </cell>
        </row>
        <row r="42">
          <cell r="Q42">
            <v>317.2289016597191</v>
          </cell>
        </row>
        <row r="43">
          <cell r="Q43">
            <v>307.20649154122179</v>
          </cell>
        </row>
        <row r="44">
          <cell r="Q44">
            <v>310.52376089277391</v>
          </cell>
        </row>
        <row r="45">
          <cell r="Q45">
            <v>306.83358930787415</v>
          </cell>
        </row>
        <row r="46">
          <cell r="Q46">
            <v>306.413583359499</v>
          </cell>
        </row>
        <row r="47">
          <cell r="Q47">
            <v>321.77618622590086</v>
          </cell>
        </row>
        <row r="48">
          <cell r="Q48">
            <v>305.72253060863386</v>
          </cell>
        </row>
        <row r="49">
          <cell r="Q49">
            <v>311.16337052590404</v>
          </cell>
        </row>
        <row r="50">
          <cell r="Q50">
            <v>289.69742797553221</v>
          </cell>
        </row>
        <row r="51">
          <cell r="Q51">
            <v>298.54597592280339</v>
          </cell>
        </row>
        <row r="52">
          <cell r="Q52">
            <v>294.29779389672444</v>
          </cell>
        </row>
        <row r="53">
          <cell r="Q53">
            <v>295.09405945476362</v>
          </cell>
        </row>
        <row r="54">
          <cell r="Q54">
            <v>296.27759024738026</v>
          </cell>
        </row>
        <row r="55">
          <cell r="Q55" t="e">
            <v>#N/A</v>
          </cell>
        </row>
        <row r="56">
          <cell r="Q56">
            <v>278.31757101122719</v>
          </cell>
        </row>
      </sheetData>
      <sheetData sheetId="23"/>
      <sheetData sheetId="24"/>
      <sheetData sheetId="25"/>
      <sheetData sheetId="26">
        <row r="3">
          <cell r="F3">
            <v>360</v>
          </cell>
        </row>
        <row r="4">
          <cell r="F4">
            <v>370</v>
          </cell>
        </row>
        <row r="5">
          <cell r="F5">
            <v>370</v>
          </cell>
        </row>
        <row r="6">
          <cell r="F6">
            <v>370</v>
          </cell>
        </row>
        <row r="7">
          <cell r="F7">
            <v>360</v>
          </cell>
        </row>
        <row r="8">
          <cell r="F8">
            <v>365</v>
          </cell>
        </row>
        <row r="9">
          <cell r="F9">
            <v>375</v>
          </cell>
        </row>
        <row r="10">
          <cell r="F10">
            <v>375</v>
          </cell>
        </row>
        <row r="11">
          <cell r="F11">
            <v>365</v>
          </cell>
        </row>
        <row r="12">
          <cell r="F12">
            <v>360</v>
          </cell>
        </row>
        <row r="13">
          <cell r="F13">
            <v>360</v>
          </cell>
        </row>
        <row r="14">
          <cell r="F14">
            <v>370</v>
          </cell>
        </row>
        <row r="15">
          <cell r="F15">
            <v>370</v>
          </cell>
        </row>
        <row r="16">
          <cell r="F16">
            <v>370</v>
          </cell>
        </row>
        <row r="17">
          <cell r="F17">
            <v>375</v>
          </cell>
        </row>
        <row r="18">
          <cell r="F18" t="e">
            <v>#N/A</v>
          </cell>
        </row>
        <row r="19">
          <cell r="F19">
            <v>390</v>
          </cell>
        </row>
        <row r="20">
          <cell r="F20">
            <v>390</v>
          </cell>
        </row>
        <row r="21">
          <cell r="F21">
            <v>390</v>
          </cell>
        </row>
        <row r="22">
          <cell r="F22">
            <v>385</v>
          </cell>
        </row>
        <row r="23">
          <cell r="F23">
            <v>365</v>
          </cell>
        </row>
        <row r="24">
          <cell r="F24">
            <v>335</v>
          </cell>
        </row>
        <row r="25">
          <cell r="F25">
            <v>300</v>
          </cell>
        </row>
        <row r="26">
          <cell r="F26">
            <v>300</v>
          </cell>
        </row>
        <row r="27">
          <cell r="F27">
            <v>295</v>
          </cell>
        </row>
        <row r="28">
          <cell r="F28">
            <v>295</v>
          </cell>
        </row>
        <row r="29">
          <cell r="F29">
            <v>300</v>
          </cell>
        </row>
        <row r="30">
          <cell r="F30">
            <v>300</v>
          </cell>
        </row>
        <row r="31">
          <cell r="F31">
            <v>300</v>
          </cell>
        </row>
        <row r="32">
          <cell r="F32">
            <v>300</v>
          </cell>
        </row>
        <row r="33">
          <cell r="F33">
            <v>300</v>
          </cell>
        </row>
        <row r="34">
          <cell r="F34">
            <v>300</v>
          </cell>
        </row>
        <row r="35">
          <cell r="F35">
            <v>305</v>
          </cell>
        </row>
        <row r="36">
          <cell r="F36">
            <v>305</v>
          </cell>
        </row>
        <row r="37">
          <cell r="F37">
            <v>310</v>
          </cell>
        </row>
        <row r="38">
          <cell r="F38">
            <v>320</v>
          </cell>
        </row>
        <row r="39">
          <cell r="F39" t="e">
            <v>#N/A</v>
          </cell>
        </row>
        <row r="40">
          <cell r="F40">
            <v>325</v>
          </cell>
        </row>
        <row r="41">
          <cell r="F41">
            <v>325</v>
          </cell>
        </row>
        <row r="42">
          <cell r="F42">
            <v>325</v>
          </cell>
        </row>
        <row r="43">
          <cell r="F43">
            <v>320</v>
          </cell>
        </row>
        <row r="44">
          <cell r="F44">
            <v>315</v>
          </cell>
        </row>
        <row r="45">
          <cell r="F45">
            <v>310</v>
          </cell>
        </row>
        <row r="46">
          <cell r="F46">
            <v>310</v>
          </cell>
        </row>
        <row r="47">
          <cell r="F47">
            <v>300</v>
          </cell>
        </row>
        <row r="48">
          <cell r="F48">
            <v>300</v>
          </cell>
        </row>
        <row r="49">
          <cell r="F49">
            <v>315</v>
          </cell>
        </row>
        <row r="50">
          <cell r="F50">
            <v>305</v>
          </cell>
        </row>
        <row r="51">
          <cell r="F51">
            <v>280</v>
          </cell>
        </row>
        <row r="52">
          <cell r="F52">
            <v>280</v>
          </cell>
        </row>
        <row r="53">
          <cell r="F53">
            <v>280</v>
          </cell>
        </row>
        <row r="54">
          <cell r="F54">
            <v>280</v>
          </cell>
        </row>
      </sheetData>
      <sheetData sheetId="27">
        <row r="3">
          <cell r="F3">
            <v>735.92</v>
          </cell>
        </row>
        <row r="4">
          <cell r="F4">
            <v>739.99</v>
          </cell>
        </row>
        <row r="5">
          <cell r="F5">
            <v>737.13</v>
          </cell>
        </row>
        <row r="6">
          <cell r="F6">
            <v>740.21</v>
          </cell>
        </row>
        <row r="7">
          <cell r="F7">
            <v>778.8</v>
          </cell>
        </row>
        <row r="8">
          <cell r="F8">
            <v>779.79</v>
          </cell>
        </row>
        <row r="9">
          <cell r="F9">
            <v>770.64</v>
          </cell>
        </row>
        <row r="10">
          <cell r="F10">
            <v>779.46</v>
          </cell>
        </row>
        <row r="11">
          <cell r="F11">
            <v>790.7</v>
          </cell>
        </row>
        <row r="12">
          <cell r="F12">
            <v>812.31</v>
          </cell>
        </row>
        <row r="13">
          <cell r="F13">
            <v>772.73</v>
          </cell>
        </row>
        <row r="14">
          <cell r="F14">
            <v>740.88</v>
          </cell>
        </row>
        <row r="15">
          <cell r="F15">
            <v>763.91</v>
          </cell>
        </row>
        <row r="16">
          <cell r="F16">
            <v>736.69</v>
          </cell>
        </row>
        <row r="17">
          <cell r="F17">
            <v>730.51</v>
          </cell>
        </row>
        <row r="18">
          <cell r="F18">
            <v>722.8</v>
          </cell>
        </row>
        <row r="19">
          <cell r="F19">
            <v>697.11</v>
          </cell>
        </row>
        <row r="20">
          <cell r="F20">
            <v>690.17</v>
          </cell>
        </row>
        <row r="21">
          <cell r="F21">
            <v>692.15</v>
          </cell>
        </row>
        <row r="22">
          <cell r="F22">
            <v>663.71</v>
          </cell>
        </row>
        <row r="23">
          <cell r="F23">
            <v>652.79999999999995</v>
          </cell>
        </row>
        <row r="24">
          <cell r="F24">
            <v>647.95000000000005</v>
          </cell>
        </row>
        <row r="25">
          <cell r="F25">
            <v>647.29</v>
          </cell>
        </row>
        <row r="26">
          <cell r="F26">
            <v>651.91999999999996</v>
          </cell>
        </row>
        <row r="27">
          <cell r="F27">
            <v>651.15</v>
          </cell>
        </row>
        <row r="28">
          <cell r="F28">
            <v>646.19000000000005</v>
          </cell>
        </row>
        <row r="29">
          <cell r="F29">
            <v>635.82000000000005</v>
          </cell>
        </row>
        <row r="30">
          <cell r="F30">
            <v>656.77</v>
          </cell>
        </row>
        <row r="31">
          <cell r="F31">
            <v>705.27</v>
          </cell>
        </row>
        <row r="32">
          <cell r="F32">
            <v>713.43</v>
          </cell>
        </row>
        <row r="33">
          <cell r="F33">
            <v>695.13</v>
          </cell>
        </row>
        <row r="34">
          <cell r="F34">
            <v>691.49</v>
          </cell>
        </row>
        <row r="35">
          <cell r="F35">
            <v>684.44</v>
          </cell>
        </row>
        <row r="36">
          <cell r="F36">
            <v>701.96</v>
          </cell>
        </row>
        <row r="37">
          <cell r="F37">
            <v>677.6</v>
          </cell>
        </row>
        <row r="38">
          <cell r="F38">
            <v>676.5</v>
          </cell>
        </row>
        <row r="39">
          <cell r="F39">
            <v>663.16</v>
          </cell>
        </row>
        <row r="40">
          <cell r="F40">
            <v>657.21</v>
          </cell>
        </row>
        <row r="41">
          <cell r="F41">
            <v>620.5</v>
          </cell>
        </row>
        <row r="42">
          <cell r="F42">
            <v>600.88</v>
          </cell>
        </row>
        <row r="43">
          <cell r="F43">
            <v>620.61</v>
          </cell>
        </row>
        <row r="44">
          <cell r="F44">
            <v>667.9</v>
          </cell>
        </row>
        <row r="45">
          <cell r="F45">
            <v>718.06</v>
          </cell>
        </row>
        <row r="46">
          <cell r="F46">
            <v>724.34</v>
          </cell>
        </row>
        <row r="47">
          <cell r="F47">
            <v>726.88</v>
          </cell>
        </row>
        <row r="48">
          <cell r="F48">
            <v>754.32</v>
          </cell>
        </row>
        <row r="49">
          <cell r="F49">
            <v>770.97</v>
          </cell>
        </row>
        <row r="50">
          <cell r="F50">
            <v>742.2</v>
          </cell>
        </row>
        <row r="51">
          <cell r="F51">
            <v>717.29</v>
          </cell>
        </row>
        <row r="52">
          <cell r="F52">
            <v>720.48</v>
          </cell>
        </row>
        <row r="53">
          <cell r="F53">
            <v>687.41</v>
          </cell>
        </row>
        <row r="54">
          <cell r="F54">
            <v>647.07000000000005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grain data"/>
      <sheetName val="WinterWheat_NewPriceSeries2024"/>
      <sheetName val="weekly data-pork"/>
      <sheetName val="WeeklyLamb-data"/>
      <sheetName val="weekly data-beef"/>
      <sheetName val="weekly veal-data"/>
      <sheetName val="summary"/>
      <sheetName val="weekly-canfax-data"/>
      <sheetName val="Hog 100%"/>
      <sheetName val="RMP Entry"/>
      <sheetName val="C$"/>
      <sheetName val="Cor"/>
      <sheetName val="Soy"/>
      <sheetName val="Wheat A"/>
      <sheetName val="Wheat B"/>
      <sheetName val="Wheat E"/>
      <sheetName val="Wheat C"/>
      <sheetName val="Hogs W 10years"/>
      <sheetName val="Hog USDA"/>
      <sheetName val="fedcat"/>
      <sheetName val="Stoc"/>
      <sheetName val="Cattle CanFax"/>
      <sheetName val="RMP Cattle Summary"/>
      <sheetName val="Lambs"/>
      <sheetName val="DDG"/>
      <sheetName val="Soymeal"/>
      <sheetName val="Veal"/>
      <sheetName val="Livestock-Feed ratios"/>
      <sheetName val="Lamb"/>
      <sheetName val="DDG_SoyMeal"/>
      <sheetName val="Corn_Spot"/>
      <sheetName val="Corn_Basis"/>
      <sheetName val="Corn_Fwd"/>
      <sheetName val="Corn_FwdBasis"/>
      <sheetName val="Soy_Spot"/>
      <sheetName val="Soy_Basis"/>
      <sheetName val="Soy_Fwd"/>
      <sheetName val="Soy_FwdBasis"/>
      <sheetName val="Wheat_Spot"/>
      <sheetName val="Wheat_Basis"/>
      <sheetName val="Wheat_Fwd"/>
      <sheetName val="Wheat_FwdBasis"/>
      <sheetName val="Hog_100%FormP"/>
      <sheetName val="FedCat_Steer"/>
      <sheetName val="FedSt_Basis"/>
      <sheetName val="Steers(500-599lbs)"/>
      <sheetName val="Steers(900-999lbs)"/>
      <sheetName val="feeder cattle"/>
      <sheetName val="Steers-Corn ratio"/>
      <sheetName val="Heifers-Corn ratio"/>
      <sheetName val="Hogs-Corn ratio"/>
      <sheetName val="Chart3"/>
      <sheetName val="Chart4"/>
      <sheetName val="Graphs-french"/>
      <sheetName val="CornBasis"/>
      <sheetName val="SoybeanBasis"/>
      <sheetName val="WheatBasis"/>
      <sheetName val="Hogs_Basis"/>
    </sheetNames>
    <sheetDataSet>
      <sheetData sheetId="0"/>
      <sheetData sheetId="1"/>
      <sheetData sheetId="2"/>
      <sheetData sheetId="3"/>
      <sheetData sheetId="4"/>
      <sheetData sheetId="5"/>
      <sheetData sheetId="6"/>
      <sheetData sheetId="7">
        <row r="10">
          <cell r="AO10">
            <v>2024</v>
          </cell>
        </row>
        <row r="11">
          <cell r="AO11">
            <v>224.08</v>
          </cell>
        </row>
        <row r="12">
          <cell r="AO12">
            <v>224.09</v>
          </cell>
        </row>
        <row r="13">
          <cell r="AO13">
            <v>224.1</v>
          </cell>
        </row>
        <row r="14">
          <cell r="AO14">
            <v>228.58</v>
          </cell>
        </row>
        <row r="15">
          <cell r="AO15">
            <v>230.58</v>
          </cell>
        </row>
        <row r="16">
          <cell r="AO16">
            <v>235.08</v>
          </cell>
        </row>
        <row r="17">
          <cell r="AO17">
            <v>239.1</v>
          </cell>
        </row>
        <row r="18">
          <cell r="AO18">
            <v>239.1</v>
          </cell>
        </row>
        <row r="19">
          <cell r="AO19">
            <v>239.1</v>
          </cell>
        </row>
        <row r="20">
          <cell r="AO20">
            <v>239.1</v>
          </cell>
        </row>
        <row r="21">
          <cell r="AO21">
            <v>239.1</v>
          </cell>
        </row>
        <row r="22">
          <cell r="AO22">
            <v>239.1</v>
          </cell>
        </row>
        <row r="23">
          <cell r="AO23">
            <v>239.1</v>
          </cell>
        </row>
        <row r="24">
          <cell r="AO24">
            <v>239.1</v>
          </cell>
        </row>
        <row r="25">
          <cell r="AO25">
            <v>239.1</v>
          </cell>
        </row>
        <row r="26">
          <cell r="AO26">
            <v>239.1</v>
          </cell>
        </row>
        <row r="27">
          <cell r="AO27">
            <v>243.3</v>
          </cell>
        </row>
        <row r="28">
          <cell r="AO28">
            <v>243.3</v>
          </cell>
        </row>
        <row r="29">
          <cell r="AO29">
            <v>243.3</v>
          </cell>
        </row>
        <row r="30">
          <cell r="AO30">
            <v>243.3</v>
          </cell>
        </row>
        <row r="31">
          <cell r="AO31">
            <v>247.59</v>
          </cell>
        </row>
        <row r="32">
          <cell r="AO32">
            <v>249.35</v>
          </cell>
        </row>
        <row r="34">
          <cell r="AO34"/>
        </row>
        <row r="35">
          <cell r="AO35"/>
        </row>
        <row r="38">
          <cell r="AO38">
            <v>248.1</v>
          </cell>
        </row>
        <row r="39">
          <cell r="AO39">
            <v>248.1</v>
          </cell>
        </row>
        <row r="40">
          <cell r="AO40">
            <v>248.46</v>
          </cell>
        </row>
        <row r="41">
          <cell r="AO41">
            <v>251.1</v>
          </cell>
        </row>
        <row r="42">
          <cell r="AO42">
            <v>253.31</v>
          </cell>
        </row>
        <row r="43">
          <cell r="AO43">
            <v>254.1</v>
          </cell>
        </row>
        <row r="44">
          <cell r="AO44">
            <v>254.1</v>
          </cell>
        </row>
        <row r="45">
          <cell r="AO45">
            <v>245.05</v>
          </cell>
        </row>
        <row r="46">
          <cell r="AO46">
            <v>244.28</v>
          </cell>
        </row>
        <row r="47">
          <cell r="AO47">
            <v>242.7</v>
          </cell>
        </row>
        <row r="48">
          <cell r="AO48">
            <v>242.7</v>
          </cell>
        </row>
        <row r="49">
          <cell r="AO49">
            <v>242.7</v>
          </cell>
        </row>
        <row r="50">
          <cell r="AO50">
            <v>242.7</v>
          </cell>
        </row>
        <row r="51">
          <cell r="AO51">
            <v>242.7</v>
          </cell>
        </row>
        <row r="52">
          <cell r="AO52">
            <v>242.64</v>
          </cell>
        </row>
        <row r="53">
          <cell r="AO53">
            <v>243.03</v>
          </cell>
        </row>
        <row r="54">
          <cell r="AO54">
            <v>245.17</v>
          </cell>
        </row>
        <row r="55">
          <cell r="AO55">
            <v>245.7</v>
          </cell>
        </row>
        <row r="56">
          <cell r="AO56">
            <v>245.7</v>
          </cell>
        </row>
        <row r="57">
          <cell r="AO57">
            <v>245.7</v>
          </cell>
        </row>
        <row r="58">
          <cell r="AO58">
            <v>245.7</v>
          </cell>
        </row>
        <row r="59">
          <cell r="AO59">
            <v>249.34</v>
          </cell>
        </row>
        <row r="60">
          <cell r="AO60">
            <v>253.24</v>
          </cell>
        </row>
        <row r="61">
          <cell r="AO61">
            <v>256.69</v>
          </cell>
        </row>
      </sheetData>
      <sheetData sheetId="8">
        <row r="4">
          <cell r="C4">
            <v>157.69</v>
          </cell>
        </row>
      </sheetData>
      <sheetData sheetId="9"/>
      <sheetData sheetId="10">
        <row r="5">
          <cell r="O5">
            <v>0.749232037161909</v>
          </cell>
        </row>
        <row r="6">
          <cell r="O6">
            <v>0.74682598954443613</v>
          </cell>
        </row>
        <row r="7">
          <cell r="O7">
            <v>0.74437993151704629</v>
          </cell>
        </row>
        <row r="8">
          <cell r="O8">
            <v>0.74399226248047012</v>
          </cell>
        </row>
        <row r="9">
          <cell r="O9">
            <v>0.74338388343740713</v>
          </cell>
        </row>
        <row r="10">
          <cell r="O10">
            <v>0.74343914950561296</v>
          </cell>
        </row>
        <row r="11">
          <cell r="O11">
            <v>0.74205995844464234</v>
          </cell>
        </row>
        <row r="12">
          <cell r="O12">
            <v>0.74068587512036144</v>
          </cell>
        </row>
        <row r="13">
          <cell r="O13">
            <v>0.73768073177928595</v>
          </cell>
        </row>
        <row r="14">
          <cell r="O14">
            <v>0.74277649855158578</v>
          </cell>
        </row>
        <row r="15">
          <cell r="O15">
            <v>0.7395902669920863</v>
          </cell>
        </row>
        <row r="16">
          <cell r="O16">
            <v>0.73572689817539727</v>
          </cell>
        </row>
        <row r="17">
          <cell r="O17">
            <v>0.73942620526471459</v>
          </cell>
        </row>
        <row r="18">
          <cell r="O18">
            <v>0.73681108163866782</v>
          </cell>
        </row>
        <row r="19">
          <cell r="O19">
            <v>0.72632190586868095</v>
          </cell>
        </row>
        <row r="20">
          <cell r="O20">
            <v>0.72759022118742722</v>
          </cell>
        </row>
        <row r="21">
          <cell r="O21">
            <v>0.73249340755933201</v>
          </cell>
        </row>
        <row r="22">
          <cell r="O22">
            <v>0.7314753858532661</v>
          </cell>
        </row>
        <row r="23">
          <cell r="O23">
            <v>0.73168947098851245</v>
          </cell>
        </row>
        <row r="24">
          <cell r="O24">
            <v>0.73491585213493049</v>
          </cell>
        </row>
        <row r="25">
          <cell r="O25">
            <v>0.73238611395927933</v>
          </cell>
        </row>
        <row r="26">
          <cell r="O26">
            <v>0.73383723490129893</v>
          </cell>
        </row>
        <row r="27">
          <cell r="O27">
            <v>0.72759022118742722</v>
          </cell>
        </row>
        <row r="28">
          <cell r="O28">
            <v>0.72759022118742722</v>
          </cell>
        </row>
        <row r="29">
          <cell r="O29">
            <v>0.73131490419774758</v>
          </cell>
        </row>
        <row r="30">
          <cell r="O30">
            <v>0.73222523248151139</v>
          </cell>
        </row>
        <row r="31">
          <cell r="O31">
            <v>0.73475385745775168</v>
          </cell>
        </row>
        <row r="32">
          <cell r="O32">
            <v>0.73486184597295712</v>
          </cell>
        </row>
        <row r="33">
          <cell r="O33">
            <v>0.72928821470245042</v>
          </cell>
        </row>
        <row r="34">
          <cell r="O34">
            <v>0.72369373281227389</v>
          </cell>
        </row>
        <row r="35">
          <cell r="O35">
            <v>0.72223024700274441</v>
          </cell>
        </row>
        <row r="36">
          <cell r="O36">
            <v>0.72896923749817766</v>
          </cell>
        </row>
        <row r="37">
          <cell r="O37">
            <v>0.73115449294435919</v>
          </cell>
        </row>
        <row r="38">
          <cell r="O38">
            <v>0.74096028452874929</v>
          </cell>
        </row>
        <row r="39">
          <cell r="O39">
            <v>0.74172971369233043</v>
          </cell>
        </row>
        <row r="40">
          <cell r="O40">
            <v>0.73942620526471459</v>
          </cell>
        </row>
        <row r="41">
          <cell r="O41">
            <v>0.73735437251142899</v>
          </cell>
        </row>
        <row r="42">
          <cell r="O42">
            <v>0.73882526782415958</v>
          </cell>
        </row>
        <row r="43">
          <cell r="O43">
            <v>0.74112502779218858</v>
          </cell>
        </row>
        <row r="44">
          <cell r="O44">
            <v>0.73784401977421976</v>
          </cell>
        </row>
        <row r="45">
          <cell r="O45">
            <v>0.72806698216235899</v>
          </cell>
        </row>
        <row r="46">
          <cell r="O46">
            <v>0.72516316171138506</v>
          </cell>
        </row>
        <row r="47">
          <cell r="O47">
            <v>0.72160484918458656</v>
          </cell>
        </row>
        <row r="48">
          <cell r="O48">
            <v>0.71792662789862871</v>
          </cell>
        </row>
        <row r="49">
          <cell r="O49">
            <v>0.71932096101280385</v>
          </cell>
        </row>
        <row r="50">
          <cell r="O50">
            <v>0.71037863181075511</v>
          </cell>
        </row>
        <row r="51">
          <cell r="O51">
            <v>0.7158708568974157</v>
          </cell>
        </row>
        <row r="52">
          <cell r="O52">
            <v>0.71489848441521298</v>
          </cell>
        </row>
        <row r="53">
          <cell r="O53">
            <v>0.70651405962978664</v>
          </cell>
        </row>
        <row r="54">
          <cell r="O54">
            <v>0.7027900766041183</v>
          </cell>
        </row>
        <row r="55">
          <cell r="O55">
            <v>0.69895855175788069</v>
          </cell>
        </row>
        <row r="56">
          <cell r="O56">
            <v>0.69594265432528357</v>
          </cell>
        </row>
      </sheetData>
      <sheetData sheetId="11">
        <row r="5">
          <cell r="H5">
            <v>0.68</v>
          </cell>
          <cell r="W5">
            <v>5.29</v>
          </cell>
        </row>
        <row r="6">
          <cell r="W6">
            <v>5.17</v>
          </cell>
        </row>
        <row r="7">
          <cell r="W7">
            <v>5.16</v>
          </cell>
        </row>
        <row r="8">
          <cell r="W8">
            <v>5.16</v>
          </cell>
        </row>
        <row r="9">
          <cell r="W9">
            <v>5.13</v>
          </cell>
        </row>
        <row r="10">
          <cell r="W10">
            <v>4.99</v>
          </cell>
        </row>
        <row r="11">
          <cell r="W11">
            <v>4.91</v>
          </cell>
        </row>
        <row r="12">
          <cell r="W12">
            <v>4.7300000000000004</v>
          </cell>
        </row>
        <row r="13">
          <cell r="W13">
            <v>4.82</v>
          </cell>
        </row>
        <row r="14">
          <cell r="W14">
            <v>4.99</v>
          </cell>
        </row>
        <row r="15">
          <cell r="W15">
            <v>4.97</v>
          </cell>
        </row>
        <row r="16">
          <cell r="W16">
            <v>5.01</v>
          </cell>
        </row>
        <row r="17">
          <cell r="W17">
            <v>5.05</v>
          </cell>
        </row>
        <row r="18">
          <cell r="W18">
            <v>5</v>
          </cell>
        </row>
        <row r="19">
          <cell r="W19">
            <v>5.03</v>
          </cell>
        </row>
        <row r="20">
          <cell r="W20">
            <v>5.04</v>
          </cell>
        </row>
        <row r="21">
          <cell r="W21">
            <v>5.0999999999999996</v>
          </cell>
        </row>
        <row r="22">
          <cell r="W22">
            <v>5.23</v>
          </cell>
        </row>
        <row r="23">
          <cell r="W23">
            <v>5.4</v>
          </cell>
        </row>
        <row r="24">
          <cell r="W24">
            <v>5.26</v>
          </cell>
        </row>
        <row r="25">
          <cell r="W25">
            <v>5.4</v>
          </cell>
        </row>
        <row r="26">
          <cell r="W26">
            <v>5.24</v>
          </cell>
        </row>
        <row r="27">
          <cell r="W27">
            <v>5.32</v>
          </cell>
        </row>
        <row r="28">
          <cell r="W28">
            <v>5.4</v>
          </cell>
        </row>
        <row r="29">
          <cell r="W29">
            <v>5.27</v>
          </cell>
        </row>
        <row r="30">
          <cell r="W30">
            <v>4.9800000000000004</v>
          </cell>
        </row>
        <row r="31">
          <cell r="W31">
            <v>5.01</v>
          </cell>
        </row>
        <row r="32">
          <cell r="W32">
            <v>4.95</v>
          </cell>
        </row>
        <row r="33">
          <cell r="W33">
            <v>4.92</v>
          </cell>
        </row>
        <row r="34">
          <cell r="W34">
            <v>5.05</v>
          </cell>
        </row>
        <row r="35">
          <cell r="W35">
            <v>5.0199999999999996</v>
          </cell>
        </row>
        <row r="36">
          <cell r="W36">
            <v>4.99</v>
          </cell>
        </row>
        <row r="37">
          <cell r="W37">
            <v>4.93</v>
          </cell>
        </row>
        <row r="38">
          <cell r="W38">
            <v>4.91</v>
          </cell>
        </row>
        <row r="39">
          <cell r="W39">
            <v>5.04</v>
          </cell>
        </row>
        <row r="40">
          <cell r="W40">
            <v>5.09</v>
          </cell>
        </row>
        <row r="41">
          <cell r="W41">
            <v>5.16</v>
          </cell>
        </row>
        <row r="42">
          <cell r="W42">
            <v>5.04</v>
          </cell>
        </row>
        <row r="43">
          <cell r="W43">
            <v>5.21</v>
          </cell>
        </row>
        <row r="44">
          <cell r="W44">
            <v>5.25</v>
          </cell>
        </row>
        <row r="45">
          <cell r="W45">
            <v>5.21</v>
          </cell>
        </row>
        <row r="46">
          <cell r="W46">
            <v>5.0999999999999996</v>
          </cell>
        </row>
        <row r="47">
          <cell r="W47">
            <v>5.2</v>
          </cell>
        </row>
        <row r="48">
          <cell r="W48">
            <v>5.2</v>
          </cell>
        </row>
        <row r="49">
          <cell r="W49">
            <v>5.32</v>
          </cell>
        </row>
        <row r="50">
          <cell r="W50">
            <v>5.28</v>
          </cell>
        </row>
        <row r="51">
          <cell r="W51">
            <v>5.38</v>
          </cell>
        </row>
        <row r="52">
          <cell r="W52">
            <v>5.43</v>
          </cell>
        </row>
        <row r="53">
          <cell r="W53">
            <v>5.5</v>
          </cell>
        </row>
        <row r="54">
          <cell r="W54">
            <v>5.55</v>
          </cell>
        </row>
        <row r="55">
          <cell r="W55">
            <v>5.64</v>
          </cell>
        </row>
        <row r="56">
          <cell r="W56">
            <v>5.73</v>
          </cell>
        </row>
      </sheetData>
      <sheetData sheetId="12">
        <row r="5">
          <cell r="I5">
            <v>3.12</v>
          </cell>
        </row>
      </sheetData>
      <sheetData sheetId="13">
        <row r="5">
          <cell r="I5">
            <v>1.2002857142857133</v>
          </cell>
        </row>
      </sheetData>
      <sheetData sheetId="14"/>
      <sheetData sheetId="15"/>
      <sheetData sheetId="16"/>
      <sheetData sheetId="17"/>
      <sheetData sheetId="18"/>
      <sheetData sheetId="19">
        <row r="5">
          <cell r="V5">
            <v>208.5</v>
          </cell>
          <cell r="AM5">
            <v>216.51</v>
          </cell>
          <cell r="AQ5">
            <v>170.57</v>
          </cell>
          <cell r="BH5">
            <v>224.15</v>
          </cell>
          <cell r="CG5">
            <v>311.94</v>
          </cell>
          <cell r="CH5">
            <v>266.61</v>
          </cell>
          <cell r="CI5">
            <v>375</v>
          </cell>
          <cell r="CJ5">
            <v>375</v>
          </cell>
          <cell r="CK5">
            <v>375</v>
          </cell>
        </row>
        <row r="6">
          <cell r="V6">
            <v>219.67</v>
          </cell>
          <cell r="AM6">
            <v>222.03</v>
          </cell>
          <cell r="AQ6">
            <v>171.37</v>
          </cell>
          <cell r="BH6">
            <v>227.7</v>
          </cell>
          <cell r="CG6">
            <v>315.77999999999997</v>
          </cell>
          <cell r="CH6">
            <v>281.13</v>
          </cell>
          <cell r="CI6">
            <v>375</v>
          </cell>
          <cell r="CJ6">
            <v>375</v>
          </cell>
          <cell r="CK6">
            <v>375</v>
          </cell>
        </row>
        <row r="7">
          <cell r="V7">
            <v>219.15</v>
          </cell>
          <cell r="AM7">
            <v>223.08</v>
          </cell>
          <cell r="AQ7">
            <v>174.37</v>
          </cell>
          <cell r="BH7">
            <v>231.95</v>
          </cell>
          <cell r="CG7">
            <v>343.61</v>
          </cell>
          <cell r="CH7">
            <v>303.39</v>
          </cell>
          <cell r="CI7">
            <v>375</v>
          </cell>
          <cell r="CJ7">
            <v>375</v>
          </cell>
          <cell r="CK7">
            <v>375</v>
          </cell>
        </row>
        <row r="8">
          <cell r="V8">
            <v>226.88</v>
          </cell>
          <cell r="AM8">
            <v>224.5</v>
          </cell>
          <cell r="AQ8">
            <v>178.45</v>
          </cell>
          <cell r="BH8">
            <v>239.7</v>
          </cell>
          <cell r="CG8">
            <v>346.16</v>
          </cell>
          <cell r="CH8">
            <v>301.44</v>
          </cell>
          <cell r="CI8">
            <v>380</v>
          </cell>
          <cell r="CJ8">
            <v>385</v>
          </cell>
          <cell r="CK8">
            <v>382.5</v>
          </cell>
        </row>
        <row r="9">
          <cell r="V9">
            <v>224.39</v>
          </cell>
          <cell r="AM9">
            <v>231.03</v>
          </cell>
          <cell r="AQ9">
            <v>183.75</v>
          </cell>
          <cell r="BH9">
            <v>244.8</v>
          </cell>
          <cell r="CG9">
            <v>366.35</v>
          </cell>
          <cell r="CH9">
            <v>308.85000000000002</v>
          </cell>
          <cell r="CI9">
            <v>385</v>
          </cell>
          <cell r="CJ9">
            <v>390</v>
          </cell>
          <cell r="CK9">
            <v>387.5</v>
          </cell>
        </row>
        <row r="10">
          <cell r="V10">
            <v>229.8</v>
          </cell>
          <cell r="AM10">
            <v>231.84</v>
          </cell>
          <cell r="AQ10">
            <v>186.72</v>
          </cell>
          <cell r="BH10">
            <v>247.15</v>
          </cell>
          <cell r="CG10">
            <v>393.15</v>
          </cell>
          <cell r="CH10">
            <v>314.35000000000002</v>
          </cell>
          <cell r="CI10">
            <v>390</v>
          </cell>
          <cell r="CJ10">
            <v>395</v>
          </cell>
          <cell r="CK10">
            <v>392.5</v>
          </cell>
        </row>
        <row r="11">
          <cell r="V11">
            <v>235.97</v>
          </cell>
          <cell r="AM11">
            <v>232.98</v>
          </cell>
          <cell r="AQ11">
            <v>187.55</v>
          </cell>
          <cell r="BH11">
            <v>251.02</v>
          </cell>
          <cell r="CG11">
            <v>397.84</v>
          </cell>
          <cell r="CH11">
            <v>309.52</v>
          </cell>
          <cell r="CI11">
            <v>400</v>
          </cell>
          <cell r="CJ11">
            <v>400</v>
          </cell>
          <cell r="CK11">
            <v>400</v>
          </cell>
        </row>
        <row r="12">
          <cell r="V12">
            <v>233.97</v>
          </cell>
          <cell r="AM12">
            <v>239.25</v>
          </cell>
          <cell r="AQ12">
            <v>187.9</v>
          </cell>
          <cell r="BH12">
            <v>254.57</v>
          </cell>
          <cell r="CG12">
            <v>387.07</v>
          </cell>
          <cell r="CH12">
            <v>323.22000000000003</v>
          </cell>
          <cell r="CI12">
            <v>400</v>
          </cell>
          <cell r="CJ12">
            <v>400</v>
          </cell>
          <cell r="CK12">
            <v>400</v>
          </cell>
        </row>
        <row r="13">
          <cell r="V13">
            <v>239.8</v>
          </cell>
          <cell r="AM13">
            <v>227.51</v>
          </cell>
          <cell r="AQ13">
            <v>188.45</v>
          </cell>
          <cell r="BH13">
            <v>258</v>
          </cell>
          <cell r="CG13">
            <v>398.81</v>
          </cell>
          <cell r="CH13">
            <v>311.49</v>
          </cell>
          <cell r="CI13">
            <v>400</v>
          </cell>
          <cell r="CJ13">
            <v>400</v>
          </cell>
          <cell r="CK13">
            <v>400</v>
          </cell>
        </row>
        <row r="14">
          <cell r="V14">
            <v>238.88</v>
          </cell>
          <cell r="AM14">
            <v>239.34</v>
          </cell>
          <cell r="AQ14">
            <v>187.6</v>
          </cell>
          <cell r="BH14">
            <v>254.1</v>
          </cell>
          <cell r="CG14">
            <v>358.7</v>
          </cell>
          <cell r="CH14">
            <v>307.32</v>
          </cell>
          <cell r="CI14">
            <v>400</v>
          </cell>
          <cell r="CJ14">
            <v>400</v>
          </cell>
          <cell r="CK14">
            <v>400</v>
          </cell>
        </row>
        <row r="15">
          <cell r="V15">
            <v>238.93</v>
          </cell>
          <cell r="AM15">
            <v>240.15</v>
          </cell>
          <cell r="AQ15">
            <v>187.25</v>
          </cell>
          <cell r="BH15">
            <v>252.12</v>
          </cell>
          <cell r="CG15">
            <v>419.84</v>
          </cell>
          <cell r="CH15">
            <v>312.26</v>
          </cell>
          <cell r="CI15">
            <v>400</v>
          </cell>
          <cell r="CJ15">
            <v>400</v>
          </cell>
          <cell r="CK15">
            <v>400</v>
          </cell>
        </row>
        <row r="16">
          <cell r="V16">
            <v>241.74</v>
          </cell>
          <cell r="AM16">
            <v>242.6</v>
          </cell>
          <cell r="AQ16">
            <v>187.5</v>
          </cell>
          <cell r="BH16">
            <v>251.5</v>
          </cell>
          <cell r="CG16">
            <v>375.58</v>
          </cell>
          <cell r="CH16">
            <v>318.45</v>
          </cell>
          <cell r="CI16">
            <v>400</v>
          </cell>
          <cell r="CJ16">
            <v>400</v>
          </cell>
          <cell r="CK16">
            <v>400</v>
          </cell>
        </row>
        <row r="17">
          <cell r="V17">
            <v>241.41</v>
          </cell>
          <cell r="AM17">
            <v>241.71</v>
          </cell>
          <cell r="AQ17">
            <v>185</v>
          </cell>
          <cell r="BH17">
            <v>247.12</v>
          </cell>
          <cell r="CG17">
            <v>380.98</v>
          </cell>
          <cell r="CH17">
            <v>323.04000000000002</v>
          </cell>
          <cell r="CI17">
            <v>400</v>
          </cell>
          <cell r="CJ17">
            <v>400</v>
          </cell>
          <cell r="CK17">
            <v>400</v>
          </cell>
        </row>
        <row r="18">
          <cell r="V18">
            <v>237.75</v>
          </cell>
          <cell r="AM18">
            <v>240.81</v>
          </cell>
          <cell r="AQ18">
            <v>172.05</v>
          </cell>
          <cell r="BH18">
            <v>238.17</v>
          </cell>
          <cell r="CG18">
            <v>394.94</v>
          </cell>
          <cell r="CH18">
            <v>317.8</v>
          </cell>
          <cell r="CI18">
            <v>400</v>
          </cell>
          <cell r="CJ18">
            <v>400</v>
          </cell>
          <cell r="CK18">
            <v>400</v>
          </cell>
        </row>
        <row r="19">
          <cell r="V19">
            <v>237.95</v>
          </cell>
          <cell r="AM19">
            <v>239.91</v>
          </cell>
          <cell r="AQ19">
            <v>171.47</v>
          </cell>
          <cell r="BH19">
            <v>234.2</v>
          </cell>
          <cell r="CG19">
            <v>399.64</v>
          </cell>
          <cell r="CH19">
            <v>308.31</v>
          </cell>
          <cell r="CI19">
            <v>400</v>
          </cell>
          <cell r="CJ19">
            <v>400</v>
          </cell>
          <cell r="CK19">
            <v>400</v>
          </cell>
        </row>
        <row r="20">
          <cell r="V20">
            <v>236.18</v>
          </cell>
          <cell r="AM20">
            <v>239.48</v>
          </cell>
          <cell r="AQ20">
            <v>175.67</v>
          </cell>
          <cell r="BH20">
            <v>242</v>
          </cell>
          <cell r="CG20">
            <v>400.76</v>
          </cell>
          <cell r="CH20">
            <v>307.92</v>
          </cell>
          <cell r="CI20">
            <v>400</v>
          </cell>
          <cell r="CJ20">
            <v>400</v>
          </cell>
          <cell r="CK20">
            <v>400</v>
          </cell>
        </row>
        <row r="21">
          <cell r="V21">
            <v>242.14</v>
          </cell>
          <cell r="AM21">
            <v>241.4</v>
          </cell>
          <cell r="AQ21">
            <v>178.57</v>
          </cell>
          <cell r="BH21">
            <v>248.7</v>
          </cell>
          <cell r="CG21">
            <v>421.18</v>
          </cell>
          <cell r="CH21">
            <v>308.79000000000002</v>
          </cell>
          <cell r="CI21">
            <v>400</v>
          </cell>
          <cell r="CJ21">
            <v>407</v>
          </cell>
          <cell r="CK21">
            <v>403.5</v>
          </cell>
        </row>
        <row r="22">
          <cell r="V22">
            <v>240.79</v>
          </cell>
          <cell r="AM22">
            <v>244.72</v>
          </cell>
          <cell r="AQ22">
            <v>176.67</v>
          </cell>
          <cell r="BH22">
            <v>254.75</v>
          </cell>
          <cell r="CG22">
            <v>412.34</v>
          </cell>
          <cell r="CH22">
            <v>308.42</v>
          </cell>
          <cell r="CI22">
            <v>407</v>
          </cell>
          <cell r="CJ22">
            <v>407</v>
          </cell>
          <cell r="CK22">
            <v>407</v>
          </cell>
        </row>
        <row r="23">
          <cell r="V23">
            <v>243.45</v>
          </cell>
          <cell r="AM23">
            <v>243.56</v>
          </cell>
          <cell r="AQ23">
            <v>176.15</v>
          </cell>
          <cell r="BH23">
            <v>250.9</v>
          </cell>
          <cell r="CG23">
            <v>415.56</v>
          </cell>
          <cell r="CH23">
            <v>314.98</v>
          </cell>
          <cell r="CI23">
            <v>407</v>
          </cell>
          <cell r="CJ23">
            <v>407</v>
          </cell>
          <cell r="CK23">
            <v>407</v>
          </cell>
        </row>
        <row r="24">
          <cell r="V24">
            <v>241.63</v>
          </cell>
          <cell r="AM24">
            <v>240.88</v>
          </cell>
          <cell r="AQ24">
            <v>181.05</v>
          </cell>
          <cell r="BH24">
            <v>259.85000000000002</v>
          </cell>
          <cell r="CG24">
            <v>427.41</v>
          </cell>
          <cell r="CH24">
            <v>321.68</v>
          </cell>
          <cell r="CI24">
            <v>407</v>
          </cell>
          <cell r="CJ24">
            <v>407</v>
          </cell>
          <cell r="CK24">
            <v>407</v>
          </cell>
        </row>
        <row r="25">
          <cell r="V25">
            <v>245.01</v>
          </cell>
          <cell r="AM25">
            <v>245.74</v>
          </cell>
          <cell r="AQ25">
            <v>183.7</v>
          </cell>
          <cell r="BH25">
            <v>260.23</v>
          </cell>
          <cell r="CG25">
            <v>441.41</v>
          </cell>
          <cell r="CH25">
            <v>316.04000000000002</v>
          </cell>
          <cell r="CI25">
            <v>407</v>
          </cell>
          <cell r="CJ25">
            <v>415</v>
          </cell>
          <cell r="CK25">
            <v>411</v>
          </cell>
        </row>
        <row r="26">
          <cell r="V26">
            <v>246.02</v>
          </cell>
          <cell r="AM26">
            <v>255.36</v>
          </cell>
          <cell r="AQ26">
            <v>181.55</v>
          </cell>
          <cell r="BH26">
            <v>256.39999999999998</v>
          </cell>
          <cell r="CG26">
            <v>425.11</v>
          </cell>
          <cell r="CH26">
            <v>329.6</v>
          </cell>
          <cell r="CI26">
            <v>407</v>
          </cell>
          <cell r="CJ26">
            <v>415</v>
          </cell>
          <cell r="CK26">
            <v>411</v>
          </cell>
        </row>
        <row r="27">
          <cell r="V27">
            <v>240.35</v>
          </cell>
          <cell r="AM27">
            <v>239.95</v>
          </cell>
          <cell r="AQ27">
            <v>177.18</v>
          </cell>
          <cell r="BH27">
            <v>254.93</v>
          </cell>
          <cell r="CG27">
            <v>405.59</v>
          </cell>
          <cell r="CH27">
            <v>327.82</v>
          </cell>
          <cell r="CI27" t="e">
            <v>#N/A</v>
          </cell>
          <cell r="CJ27" t="e">
            <v>#N/A</v>
          </cell>
          <cell r="CK27" t="str">
            <v/>
          </cell>
        </row>
        <row r="28">
          <cell r="V28">
            <v>238.61</v>
          </cell>
          <cell r="AM28">
            <v>231.26</v>
          </cell>
          <cell r="AQ28">
            <v>183.18</v>
          </cell>
          <cell r="BH28">
            <v>261.98</v>
          </cell>
          <cell r="CG28">
            <v>406.03</v>
          </cell>
          <cell r="CH28">
            <v>305.99</v>
          </cell>
          <cell r="CI28" t="e">
            <v>#N/A</v>
          </cell>
          <cell r="CJ28" t="e">
            <v>#N/A</v>
          </cell>
          <cell r="CK28" t="str">
            <v/>
          </cell>
        </row>
        <row r="29">
          <cell r="V29">
            <v>233.31</v>
          </cell>
          <cell r="AM29">
            <v>223.91</v>
          </cell>
          <cell r="AQ29">
            <v>183.15</v>
          </cell>
          <cell r="BH29">
            <v>258.38</v>
          </cell>
          <cell r="CG29">
            <v>400.52</v>
          </cell>
          <cell r="CH29">
            <v>303.11</v>
          </cell>
          <cell r="CI29" t="e">
            <v>#N/A</v>
          </cell>
          <cell r="CJ29" t="e">
            <v>#N/A</v>
          </cell>
          <cell r="CK29" t="str">
            <v/>
          </cell>
        </row>
        <row r="30">
          <cell r="V30">
            <v>232.43</v>
          </cell>
          <cell r="AM30">
            <v>231.41</v>
          </cell>
          <cell r="AQ30">
            <v>185.43</v>
          </cell>
          <cell r="BH30">
            <v>259.3</v>
          </cell>
          <cell r="CG30">
            <v>399.6</v>
          </cell>
          <cell r="CH30">
            <v>299.77</v>
          </cell>
          <cell r="CI30" t="e">
            <v>#N/A</v>
          </cell>
          <cell r="CJ30" t="e">
            <v>#N/A</v>
          </cell>
          <cell r="CK30" t="str">
            <v/>
          </cell>
        </row>
        <row r="31">
          <cell r="V31">
            <v>234.42</v>
          </cell>
          <cell r="AM31">
            <v>237.88</v>
          </cell>
          <cell r="AQ31">
            <v>186.43</v>
          </cell>
          <cell r="BH31">
            <v>261.48</v>
          </cell>
          <cell r="CG31">
            <v>427.27</v>
          </cell>
          <cell r="CH31">
            <v>319.26</v>
          </cell>
          <cell r="CI31" t="e">
            <v>#N/A</v>
          </cell>
          <cell r="CJ31" t="e">
            <v>#N/A</v>
          </cell>
          <cell r="CK31" t="str">
            <v/>
          </cell>
        </row>
        <row r="32">
          <cell r="V32">
            <v>238.44</v>
          </cell>
          <cell r="AM32">
            <v>239.36</v>
          </cell>
          <cell r="AQ32">
            <v>182.375</v>
          </cell>
          <cell r="BH32">
            <v>258.64999999999998</v>
          </cell>
          <cell r="CG32">
            <v>421.71</v>
          </cell>
          <cell r="CH32">
            <v>316.33999999999997</v>
          </cell>
          <cell r="CI32">
            <v>415</v>
          </cell>
          <cell r="CJ32">
            <v>415</v>
          </cell>
          <cell r="CK32">
            <v>415</v>
          </cell>
        </row>
        <row r="33">
          <cell r="V33">
            <v>244.69</v>
          </cell>
          <cell r="AM33">
            <v>244.37</v>
          </cell>
          <cell r="AQ33">
            <v>183.1</v>
          </cell>
          <cell r="BH33">
            <v>255.6</v>
          </cell>
          <cell r="CG33">
            <v>438.75</v>
          </cell>
          <cell r="CH33">
            <v>331.9</v>
          </cell>
          <cell r="CI33">
            <v>415</v>
          </cell>
          <cell r="CJ33">
            <v>415</v>
          </cell>
          <cell r="CK33">
            <v>415</v>
          </cell>
        </row>
        <row r="34">
          <cell r="V34">
            <v>246.14</v>
          </cell>
          <cell r="AM34">
            <v>253.04</v>
          </cell>
          <cell r="AQ34">
            <v>188.58</v>
          </cell>
          <cell r="BH34">
            <v>259.7</v>
          </cell>
          <cell r="CG34">
            <v>417.36</v>
          </cell>
          <cell r="CH34">
            <v>332.51</v>
          </cell>
          <cell r="CI34">
            <v>415</v>
          </cell>
          <cell r="CJ34">
            <v>415</v>
          </cell>
          <cell r="CK34">
            <v>415</v>
          </cell>
        </row>
        <row r="35">
          <cell r="V35">
            <v>251.71</v>
          </cell>
          <cell r="AM35">
            <v>251.03</v>
          </cell>
          <cell r="AQ35">
            <v>182.08</v>
          </cell>
          <cell r="BH35">
            <v>248.15</v>
          </cell>
          <cell r="CG35">
            <v>434.92</v>
          </cell>
          <cell r="CH35">
            <v>341.61</v>
          </cell>
          <cell r="CI35">
            <v>420</v>
          </cell>
          <cell r="CJ35">
            <v>420</v>
          </cell>
          <cell r="CK35">
            <v>420</v>
          </cell>
        </row>
        <row r="36">
          <cell r="V36">
            <v>249.19</v>
          </cell>
          <cell r="AM36">
            <v>256.86</v>
          </cell>
          <cell r="AQ36">
            <v>181.15</v>
          </cell>
          <cell r="BH36">
            <v>248.15</v>
          </cell>
          <cell r="CG36">
            <v>459.64</v>
          </cell>
          <cell r="CH36">
            <v>336.79</v>
          </cell>
          <cell r="CI36">
            <v>420</v>
          </cell>
          <cell r="CJ36">
            <v>425</v>
          </cell>
          <cell r="CK36">
            <v>422.5</v>
          </cell>
        </row>
        <row r="37">
          <cell r="V37">
            <v>238.92</v>
          </cell>
          <cell r="AM37">
            <v>248.69</v>
          </cell>
          <cell r="AQ37">
            <v>178.3</v>
          </cell>
          <cell r="BH37">
            <v>239.5</v>
          </cell>
          <cell r="CG37">
            <v>449.69</v>
          </cell>
          <cell r="CH37">
            <v>346.34</v>
          </cell>
          <cell r="CI37">
            <v>425</v>
          </cell>
          <cell r="CJ37">
            <v>425</v>
          </cell>
          <cell r="CK37">
            <v>425</v>
          </cell>
        </row>
        <row r="38">
          <cell r="V38">
            <v>230.63</v>
          </cell>
          <cell r="AM38">
            <v>245.58</v>
          </cell>
          <cell r="AQ38">
            <v>175.7</v>
          </cell>
          <cell r="BH38">
            <v>238.58</v>
          </cell>
          <cell r="CG38">
            <v>436.34</v>
          </cell>
          <cell r="CH38">
            <v>329.98</v>
          </cell>
          <cell r="CI38">
            <v>425</v>
          </cell>
          <cell r="CJ38">
            <v>425</v>
          </cell>
          <cell r="CK38">
            <v>425</v>
          </cell>
        </row>
        <row r="39">
          <cell r="V39">
            <v>231.6</v>
          </cell>
          <cell r="AM39">
            <v>242.9</v>
          </cell>
          <cell r="AQ39">
            <v>178.6</v>
          </cell>
          <cell r="BH39">
            <v>240.48</v>
          </cell>
          <cell r="CG39">
            <v>433.97</v>
          </cell>
          <cell r="CH39">
            <v>330.97</v>
          </cell>
          <cell r="CI39">
            <v>410</v>
          </cell>
          <cell r="CJ39">
            <v>410</v>
          </cell>
          <cell r="CK39">
            <v>410</v>
          </cell>
        </row>
        <row r="40">
          <cell r="V40">
            <v>234.16</v>
          </cell>
          <cell r="AM40">
            <v>230.17</v>
          </cell>
          <cell r="AQ40">
            <v>175.18</v>
          </cell>
          <cell r="BH40">
            <v>230.95</v>
          </cell>
          <cell r="CG40">
            <v>407.29</v>
          </cell>
          <cell r="CH40">
            <v>323.27999999999997</v>
          </cell>
          <cell r="CI40">
            <v>408</v>
          </cell>
          <cell r="CJ40">
            <v>408</v>
          </cell>
          <cell r="CK40">
            <v>408</v>
          </cell>
        </row>
        <row r="41">
          <cell r="V41">
            <v>235.87</v>
          </cell>
          <cell r="AM41">
            <v>244.2</v>
          </cell>
          <cell r="AQ41">
            <v>177.65</v>
          </cell>
          <cell r="BH41">
            <v>239.13</v>
          </cell>
          <cell r="CG41">
            <v>420.19</v>
          </cell>
          <cell r="CH41">
            <v>331.97</v>
          </cell>
          <cell r="CI41">
            <v>406</v>
          </cell>
          <cell r="CJ41">
            <v>406</v>
          </cell>
          <cell r="CK41">
            <v>406</v>
          </cell>
        </row>
        <row r="42">
          <cell r="V42">
            <v>230.02</v>
          </cell>
          <cell r="AM42">
            <v>241.03</v>
          </cell>
          <cell r="AQ42">
            <v>182.47</v>
          </cell>
          <cell r="BH42">
            <v>243.9</v>
          </cell>
          <cell r="CG42">
            <v>414.77</v>
          </cell>
          <cell r="CH42">
            <v>330.56</v>
          </cell>
          <cell r="CI42">
            <v>406</v>
          </cell>
          <cell r="CJ42">
            <v>406</v>
          </cell>
          <cell r="CK42">
            <v>406</v>
          </cell>
        </row>
        <row r="43">
          <cell r="V43">
            <v>235.02</v>
          </cell>
          <cell r="AM43">
            <v>237.79</v>
          </cell>
          <cell r="AQ43">
            <v>183.75</v>
          </cell>
          <cell r="BH43">
            <v>247.08</v>
          </cell>
          <cell r="CG43">
            <v>408.57</v>
          </cell>
          <cell r="CH43">
            <v>326.23</v>
          </cell>
          <cell r="CI43">
            <v>406</v>
          </cell>
          <cell r="CJ43">
            <v>406</v>
          </cell>
          <cell r="CK43">
            <v>406</v>
          </cell>
        </row>
        <row r="44">
          <cell r="V44">
            <v>232.17</v>
          </cell>
          <cell r="AM44">
            <v>237.65</v>
          </cell>
          <cell r="AQ44">
            <v>187</v>
          </cell>
          <cell r="BH44">
            <v>249.28</v>
          </cell>
          <cell r="CG44">
            <v>412.9</v>
          </cell>
          <cell r="CH44">
            <v>325.02999999999997</v>
          </cell>
          <cell r="CI44">
            <v>406</v>
          </cell>
          <cell r="CJ44">
            <v>406</v>
          </cell>
          <cell r="CK44">
            <v>406</v>
          </cell>
        </row>
        <row r="45">
          <cell r="V45">
            <v>229.98</v>
          </cell>
          <cell r="AM45">
            <v>236.15</v>
          </cell>
          <cell r="AQ45">
            <v>187.58</v>
          </cell>
          <cell r="BH45">
            <v>249.8</v>
          </cell>
          <cell r="CG45">
            <v>404.74</v>
          </cell>
          <cell r="CH45">
            <v>327.64999999999998</v>
          </cell>
          <cell r="CI45">
            <v>406</v>
          </cell>
          <cell r="CJ45">
            <v>406</v>
          </cell>
          <cell r="CK45">
            <v>406</v>
          </cell>
        </row>
        <row r="46">
          <cell r="V46">
            <v>238.08</v>
          </cell>
          <cell r="AM46">
            <v>242.46</v>
          </cell>
          <cell r="AQ46">
            <v>187.33</v>
          </cell>
          <cell r="BH46">
            <v>247.6</v>
          </cell>
          <cell r="CG46">
            <v>414.42</v>
          </cell>
          <cell r="CH46">
            <v>322.87</v>
          </cell>
          <cell r="CI46">
            <v>406</v>
          </cell>
          <cell r="CJ46">
            <v>406</v>
          </cell>
          <cell r="CK46">
            <v>406</v>
          </cell>
        </row>
        <row r="47">
          <cell r="V47">
            <v>230.78</v>
          </cell>
          <cell r="AM47">
            <v>242.14</v>
          </cell>
          <cell r="AQ47">
            <v>189.15</v>
          </cell>
          <cell r="BH47">
            <v>248.58</v>
          </cell>
          <cell r="CG47">
            <v>414.44</v>
          </cell>
          <cell r="CH47">
            <v>324.62</v>
          </cell>
          <cell r="CI47">
            <v>406</v>
          </cell>
          <cell r="CJ47">
            <v>406</v>
          </cell>
          <cell r="CK47">
            <v>406</v>
          </cell>
        </row>
        <row r="48">
          <cell r="V48">
            <v>235.03</v>
          </cell>
          <cell r="AM48">
            <v>239.53</v>
          </cell>
          <cell r="AQ48">
            <v>185.93</v>
          </cell>
          <cell r="BH48">
            <v>243.2</v>
          </cell>
          <cell r="CG48">
            <v>434.17</v>
          </cell>
          <cell r="CH48">
            <v>331.31</v>
          </cell>
          <cell r="CI48">
            <v>406</v>
          </cell>
          <cell r="CJ48">
            <v>411</v>
          </cell>
          <cell r="CK48">
            <v>408.5</v>
          </cell>
        </row>
        <row r="49">
          <cell r="V49">
            <v>243.08</v>
          </cell>
          <cell r="AM49">
            <v>245.78</v>
          </cell>
          <cell r="AQ49">
            <v>183.7</v>
          </cell>
          <cell r="BH49">
            <v>241.43</v>
          </cell>
          <cell r="CG49">
            <v>427.23</v>
          </cell>
          <cell r="CH49">
            <v>322.76</v>
          </cell>
          <cell r="CI49">
            <v>411</v>
          </cell>
          <cell r="CJ49">
            <v>411</v>
          </cell>
          <cell r="CK49">
            <v>411</v>
          </cell>
        </row>
        <row r="50">
          <cell r="V50">
            <v>246.26</v>
          </cell>
          <cell r="AM50">
            <v>243.78</v>
          </cell>
          <cell r="AQ50">
            <v>182.95</v>
          </cell>
          <cell r="BH50">
            <v>247.23</v>
          </cell>
          <cell r="CG50">
            <v>434.97</v>
          </cell>
          <cell r="CH50">
            <v>331.62</v>
          </cell>
          <cell r="CI50">
            <v>411</v>
          </cell>
          <cell r="CJ50">
            <v>411</v>
          </cell>
          <cell r="CK50">
            <v>411</v>
          </cell>
        </row>
        <row r="51">
          <cell r="V51">
            <v>243.57</v>
          </cell>
          <cell r="AM51">
            <v>245.27</v>
          </cell>
          <cell r="AQ51">
            <v>186.78</v>
          </cell>
          <cell r="BH51">
            <v>254.3</v>
          </cell>
          <cell r="CG51">
            <v>438.23</v>
          </cell>
          <cell r="CH51">
            <v>345.24</v>
          </cell>
          <cell r="CI51">
            <v>411</v>
          </cell>
          <cell r="CJ51">
            <v>411</v>
          </cell>
          <cell r="CK51">
            <v>411</v>
          </cell>
        </row>
        <row r="52">
          <cell r="V52">
            <v>233.75</v>
          </cell>
          <cell r="AM52">
            <v>231.59</v>
          </cell>
          <cell r="AQ52">
            <v>187.98</v>
          </cell>
          <cell r="BH52">
            <v>259.48</v>
          </cell>
          <cell r="CG52">
            <v>452.59</v>
          </cell>
          <cell r="CH52">
            <v>341.37</v>
          </cell>
          <cell r="CI52">
            <v>411</v>
          </cell>
          <cell r="CJ52">
            <v>411</v>
          </cell>
          <cell r="CK52">
            <v>411</v>
          </cell>
        </row>
        <row r="53">
          <cell r="V53">
            <v>248.2</v>
          </cell>
          <cell r="AM53">
            <v>252.25</v>
          </cell>
          <cell r="AQ53">
            <v>186.18</v>
          </cell>
          <cell r="BH53">
            <v>255.83</v>
          </cell>
          <cell r="CG53">
            <v>458.44</v>
          </cell>
          <cell r="CH53">
            <v>354.67</v>
          </cell>
          <cell r="CI53">
            <v>416</v>
          </cell>
          <cell r="CJ53">
            <v>420</v>
          </cell>
          <cell r="CK53">
            <v>418</v>
          </cell>
        </row>
        <row r="54">
          <cell r="V54">
            <v>253.85</v>
          </cell>
          <cell r="AM54">
            <v>249.16</v>
          </cell>
          <cell r="AQ54">
            <v>192.03</v>
          </cell>
          <cell r="BH54">
            <v>257.64999999999998</v>
          </cell>
          <cell r="CG54">
            <v>457.81</v>
          </cell>
          <cell r="CH54">
            <v>360.88</v>
          </cell>
          <cell r="CI54">
            <v>420</v>
          </cell>
          <cell r="CJ54">
            <v>411</v>
          </cell>
          <cell r="CK54">
            <v>415.5</v>
          </cell>
        </row>
        <row r="55">
          <cell r="V55">
            <v>253.91</v>
          </cell>
          <cell r="AM55">
            <v>253.52</v>
          </cell>
          <cell r="AQ55">
            <v>188.4</v>
          </cell>
          <cell r="BH55">
            <v>255.6</v>
          </cell>
          <cell r="CG55">
            <v>458.09</v>
          </cell>
          <cell r="CH55">
            <v>348.76</v>
          </cell>
          <cell r="CI55">
            <v>427</v>
          </cell>
          <cell r="CJ55">
            <v>430</v>
          </cell>
          <cell r="CK55">
            <v>428.5</v>
          </cell>
        </row>
        <row r="56">
          <cell r="V56" t="e">
            <v>#N/A</v>
          </cell>
          <cell r="AM56" t="e">
            <v>#N/A</v>
          </cell>
          <cell r="AQ56" t="e">
            <v>#N/A</v>
          </cell>
          <cell r="BH56" t="e">
            <v>#N/A</v>
          </cell>
          <cell r="CG56" t="e">
            <v>#N/A</v>
          </cell>
          <cell r="CH56" t="e">
            <v>#N/A</v>
          </cell>
          <cell r="CI56" t="e">
            <v>#N/A</v>
          </cell>
          <cell r="CJ56" t="e">
            <v>#N/A</v>
          </cell>
          <cell r="CK56" t="str">
            <v/>
          </cell>
        </row>
      </sheetData>
      <sheetData sheetId="20">
        <row r="5">
          <cell r="Q5" t="e">
            <v>#N/A</v>
          </cell>
        </row>
        <row r="6">
          <cell r="Q6">
            <v>278.53357166100983</v>
          </cell>
        </row>
        <row r="7">
          <cell r="Q7">
            <v>300.28643253651808</v>
          </cell>
        </row>
        <row r="8">
          <cell r="Q8">
            <v>299.33596071381805</v>
          </cell>
        </row>
        <row r="9">
          <cell r="Q9">
            <v>310.85086884341428</v>
          </cell>
        </row>
        <row r="10">
          <cell r="Q10">
            <v>311.20481474950031</v>
          </cell>
        </row>
        <row r="11">
          <cell r="Q11">
            <v>327.18256605579069</v>
          </cell>
        </row>
        <row r="12">
          <cell r="Q12">
            <v>321.85393219547336</v>
          </cell>
        </row>
        <row r="13">
          <cell r="Q13">
            <v>320.084151129975</v>
          </cell>
        </row>
        <row r="14">
          <cell r="Q14">
            <v>310.90413902459585</v>
          </cell>
        </row>
        <row r="15">
          <cell r="Q15">
            <v>332.70915443371626</v>
          </cell>
        </row>
        <row r="16">
          <cell r="Q16">
            <v>325.84027287911789</v>
          </cell>
        </row>
        <row r="17">
          <cell r="Q17">
            <v>319.97083244873443</v>
          </cell>
        </row>
        <row r="18">
          <cell r="Q18">
            <v>327.7628600500762</v>
          </cell>
        </row>
        <row r="19">
          <cell r="Q19">
            <v>328.06867911634384</v>
          </cell>
        </row>
        <row r="20">
          <cell r="Q20">
            <v>326.9815101696592</v>
          </cell>
        </row>
        <row r="21">
          <cell r="Q21">
            <v>331.14633986383035</v>
          </cell>
        </row>
        <row r="22">
          <cell r="Q22">
            <v>344.66835487621046</v>
          </cell>
        </row>
        <row r="23">
          <cell r="Q23">
            <v>336.6146381894639</v>
          </cell>
        </row>
        <row r="24">
          <cell r="Q24">
            <v>341.71046581348327</v>
          </cell>
        </row>
        <row r="25">
          <cell r="Q25">
            <v>352.51497787188981</v>
          </cell>
        </row>
        <row r="26">
          <cell r="Q26">
            <v>334.09900328077953</v>
          </cell>
        </row>
        <row r="27">
          <cell r="Q27">
            <v>323.48879166549546</v>
          </cell>
        </row>
        <row r="28">
          <cell r="Q28">
            <v>321.86997066405348</v>
          </cell>
        </row>
        <row r="29">
          <cell r="Q29">
            <v>308.90101107767748</v>
          </cell>
        </row>
        <row r="30">
          <cell r="Q30">
            <v>310.03091578214327</v>
          </cell>
        </row>
        <row r="31">
          <cell r="Q31">
            <v>313.58113518674378</v>
          </cell>
        </row>
        <row r="32">
          <cell r="Q32">
            <v>320.95909814412772</v>
          </cell>
        </row>
        <row r="33">
          <cell r="Q33">
            <v>331.56230507445679</v>
          </cell>
        </row>
        <row r="34">
          <cell r="Q34">
            <v>326.62762041871139</v>
          </cell>
        </row>
        <row r="35">
          <cell r="Q35">
            <v>338.48281733467428</v>
          </cell>
        </row>
        <row r="36">
          <cell r="Q36">
            <v>340.11882930216234</v>
          </cell>
        </row>
        <row r="37">
          <cell r="Q37">
            <v>348.57664355460349</v>
          </cell>
        </row>
        <row r="38">
          <cell r="Q38">
            <v>339.49726957643259</v>
          </cell>
        </row>
        <row r="39">
          <cell r="Q39">
            <v>336.76798147825338</v>
          </cell>
        </row>
        <row r="40">
          <cell r="Q40">
            <v>321.99666178156218</v>
          </cell>
        </row>
        <row r="41">
          <cell r="Q41">
            <v>337.11909040655098</v>
          </cell>
        </row>
        <row r="42">
          <cell r="Q42">
            <v>331.64381025588312</v>
          </cell>
        </row>
        <row r="43">
          <cell r="Q43">
            <v>333.10217577338619</v>
          </cell>
        </row>
        <row r="44">
          <cell r="Q44">
            <v>330.93957535192476</v>
          </cell>
        </row>
        <row r="45">
          <cell r="Q45">
            <v>338.41680884846352</v>
          </cell>
        </row>
        <row r="46">
          <cell r="Q46">
            <v>336.71686833962167</v>
          </cell>
        </row>
        <row r="47">
          <cell r="Q47">
            <v>356.18295170844493</v>
          </cell>
        </row>
        <row r="48">
          <cell r="Q48">
            <v>365.47684317836593</v>
          </cell>
        </row>
        <row r="49">
          <cell r="Q49">
            <v>364.41781853263171</v>
          </cell>
        </row>
        <row r="50">
          <cell r="Q50">
            <v>359.85062711231592</v>
          </cell>
        </row>
        <row r="51">
          <cell r="Q51">
            <v>359.32681874586291</v>
          </cell>
        </row>
        <row r="52">
          <cell r="Q52">
            <v>374.22265407067658</v>
          </cell>
        </row>
        <row r="53">
          <cell r="Q53">
            <v>376.89379941143875</v>
          </cell>
        </row>
        <row r="54">
          <cell r="Q54">
            <v>383.15894581409003</v>
          </cell>
        </row>
        <row r="55">
          <cell r="Q55">
            <v>373.09229307626788</v>
          </cell>
        </row>
        <row r="56">
          <cell r="Q56" t="e">
            <v>#N/A</v>
          </cell>
        </row>
      </sheetData>
      <sheetData sheetId="21"/>
      <sheetData sheetId="22"/>
      <sheetData sheetId="23"/>
      <sheetData sheetId="24">
        <row r="3">
          <cell r="F3">
            <v>280</v>
          </cell>
        </row>
        <row r="4">
          <cell r="F4">
            <v>280</v>
          </cell>
        </row>
        <row r="5">
          <cell r="F5">
            <v>280</v>
          </cell>
        </row>
        <row r="6">
          <cell r="F6">
            <v>275</v>
          </cell>
        </row>
        <row r="7">
          <cell r="F7">
            <v>275</v>
          </cell>
        </row>
        <row r="8">
          <cell r="F8">
            <v>270</v>
          </cell>
        </row>
        <row r="9">
          <cell r="F9">
            <v>265</v>
          </cell>
        </row>
        <row r="10">
          <cell r="F10">
            <v>260</v>
          </cell>
        </row>
        <row r="11">
          <cell r="F11">
            <v>260</v>
          </cell>
        </row>
        <row r="12">
          <cell r="F12">
            <v>245</v>
          </cell>
        </row>
        <row r="13">
          <cell r="F13">
            <v>240</v>
          </cell>
        </row>
        <row r="14">
          <cell r="F14">
            <v>245</v>
          </cell>
        </row>
        <row r="15">
          <cell r="F15">
            <v>250</v>
          </cell>
        </row>
        <row r="16">
          <cell r="F16">
            <v>250</v>
          </cell>
        </row>
        <row r="17">
          <cell r="F17" t="e">
            <v>#N/A</v>
          </cell>
        </row>
        <row r="18">
          <cell r="F18">
            <v>255</v>
          </cell>
        </row>
        <row r="19">
          <cell r="F19">
            <v>255</v>
          </cell>
        </row>
        <row r="20">
          <cell r="F20">
            <v>255</v>
          </cell>
        </row>
        <row r="21">
          <cell r="F21">
            <v>255</v>
          </cell>
        </row>
        <row r="22">
          <cell r="F22">
            <v>255</v>
          </cell>
        </row>
        <row r="23">
          <cell r="F23">
            <v>245</v>
          </cell>
        </row>
        <row r="24">
          <cell r="F24">
            <v>240</v>
          </cell>
        </row>
        <row r="25">
          <cell r="F25">
            <v>230</v>
          </cell>
        </row>
        <row r="26">
          <cell r="F26">
            <v>205</v>
          </cell>
        </row>
        <row r="27">
          <cell r="F27">
            <v>205</v>
          </cell>
        </row>
        <row r="28">
          <cell r="F28">
            <v>205</v>
          </cell>
        </row>
        <row r="29">
          <cell r="F29">
            <v>205</v>
          </cell>
        </row>
        <row r="30">
          <cell r="F30">
            <v>205</v>
          </cell>
        </row>
        <row r="31">
          <cell r="F31">
            <v>205</v>
          </cell>
        </row>
        <row r="32">
          <cell r="F32">
            <v>205</v>
          </cell>
        </row>
        <row r="33">
          <cell r="F33">
            <v>205</v>
          </cell>
        </row>
        <row r="34">
          <cell r="F34">
            <v>205</v>
          </cell>
        </row>
        <row r="35">
          <cell r="F35">
            <v>205</v>
          </cell>
        </row>
        <row r="36">
          <cell r="F36">
            <v>205</v>
          </cell>
        </row>
        <row r="37">
          <cell r="F37">
            <v>205</v>
          </cell>
        </row>
        <row r="38">
          <cell r="F38">
            <v>215</v>
          </cell>
        </row>
        <row r="39">
          <cell r="F39" t="e">
            <v>#N/A</v>
          </cell>
        </row>
        <row r="40">
          <cell r="F40">
            <v>215</v>
          </cell>
        </row>
        <row r="41">
          <cell r="F41">
            <v>215</v>
          </cell>
        </row>
        <row r="42">
          <cell r="F42">
            <v>220</v>
          </cell>
        </row>
        <row r="43">
          <cell r="F43">
            <v>220</v>
          </cell>
        </row>
        <row r="44">
          <cell r="F44">
            <v>218</v>
          </cell>
        </row>
        <row r="45">
          <cell r="F45">
            <v>215</v>
          </cell>
        </row>
        <row r="46">
          <cell r="F46">
            <v>215</v>
          </cell>
        </row>
        <row r="47">
          <cell r="F47">
            <v>208</v>
          </cell>
        </row>
        <row r="48">
          <cell r="F48">
            <v>205</v>
          </cell>
        </row>
        <row r="49">
          <cell r="F49">
            <v>208</v>
          </cell>
        </row>
        <row r="50">
          <cell r="F50" t="e">
            <v>#N/A</v>
          </cell>
        </row>
        <row r="51">
          <cell r="F51" t="e">
            <v>#N/A</v>
          </cell>
        </row>
        <row r="52">
          <cell r="F52" t="e">
            <v>#N/A</v>
          </cell>
        </row>
        <row r="53">
          <cell r="F53">
            <v>250</v>
          </cell>
        </row>
        <row r="54">
          <cell r="F54">
            <v>250</v>
          </cell>
        </row>
      </sheetData>
      <sheetData sheetId="25">
        <row r="3">
          <cell r="F3">
            <v>604.52</v>
          </cell>
        </row>
        <row r="4">
          <cell r="F4">
            <v>582.14</v>
          </cell>
        </row>
        <row r="5">
          <cell r="F5">
            <v>573.76</v>
          </cell>
        </row>
        <row r="6">
          <cell r="F6">
            <v>568.79999999999995</v>
          </cell>
        </row>
        <row r="7">
          <cell r="F7">
            <v>578.5</v>
          </cell>
        </row>
        <row r="8">
          <cell r="F8">
            <v>575</v>
          </cell>
        </row>
        <row r="9">
          <cell r="F9">
            <v>574.98</v>
          </cell>
        </row>
        <row r="10">
          <cell r="F10">
            <v>560.53</v>
          </cell>
        </row>
        <row r="11">
          <cell r="F11">
            <v>561.09</v>
          </cell>
        </row>
        <row r="12">
          <cell r="F12">
            <v>571.45000000000005</v>
          </cell>
        </row>
        <row r="13">
          <cell r="F13">
            <v>560.76</v>
          </cell>
        </row>
        <row r="14">
          <cell r="F14">
            <v>563.4</v>
          </cell>
        </row>
        <row r="15">
          <cell r="F15">
            <v>565.16</v>
          </cell>
        </row>
        <row r="16">
          <cell r="F16">
            <v>551.28</v>
          </cell>
        </row>
        <row r="17">
          <cell r="F17">
            <v>565.94000000000005</v>
          </cell>
        </row>
        <row r="18">
          <cell r="F18">
            <v>568.47</v>
          </cell>
        </row>
        <row r="19">
          <cell r="F19">
            <v>566.6</v>
          </cell>
        </row>
        <row r="20">
          <cell r="F20">
            <v>605.4</v>
          </cell>
        </row>
        <row r="21">
          <cell r="F21">
            <v>619.4</v>
          </cell>
        </row>
        <row r="22">
          <cell r="F22">
            <v>606.05999999999995</v>
          </cell>
        </row>
        <row r="23">
          <cell r="F23">
            <v>639.9</v>
          </cell>
        </row>
        <row r="24">
          <cell r="F24">
            <v>622.49</v>
          </cell>
        </row>
        <row r="25">
          <cell r="F25">
            <v>634.61</v>
          </cell>
        </row>
        <row r="26">
          <cell r="F26">
            <v>635.38</v>
          </cell>
        </row>
        <row r="27">
          <cell r="F27">
            <v>606.05999999999995</v>
          </cell>
        </row>
        <row r="28">
          <cell r="F28">
            <v>606.83000000000004</v>
          </cell>
        </row>
        <row r="29">
          <cell r="F29">
            <v>616.41999999999996</v>
          </cell>
        </row>
        <row r="30">
          <cell r="F30">
            <v>599.45000000000005</v>
          </cell>
        </row>
        <row r="31">
          <cell r="F31">
            <v>597.24</v>
          </cell>
        </row>
        <row r="32">
          <cell r="F32">
            <v>657.32</v>
          </cell>
        </row>
        <row r="33">
          <cell r="F33">
            <v>666.36</v>
          </cell>
        </row>
        <row r="34">
          <cell r="F34">
            <v>630.20000000000005</v>
          </cell>
        </row>
        <row r="35">
          <cell r="F35">
            <v>608.92999999999995</v>
          </cell>
        </row>
        <row r="36">
          <cell r="F36">
            <v>646.29999999999995</v>
          </cell>
        </row>
        <row r="37">
          <cell r="F37">
            <v>610.25</v>
          </cell>
        </row>
        <row r="38">
          <cell r="F38">
            <v>636.92999999999995</v>
          </cell>
        </row>
        <row r="39">
          <cell r="F39">
            <v>632.08000000000004</v>
          </cell>
        </row>
        <row r="40">
          <cell r="F40">
            <v>618.85</v>
          </cell>
        </row>
        <row r="41">
          <cell r="F41">
            <v>582.79999999999995</v>
          </cell>
        </row>
        <row r="42">
          <cell r="F42">
            <v>553.91999999999996</v>
          </cell>
        </row>
        <row r="43">
          <cell r="F43">
            <v>525.91999999999996</v>
          </cell>
        </row>
        <row r="44">
          <cell r="F44">
            <v>526.47</v>
          </cell>
        </row>
        <row r="45">
          <cell r="F45">
            <v>530</v>
          </cell>
        </row>
        <row r="46">
          <cell r="F46">
            <v>516.22</v>
          </cell>
        </row>
        <row r="47">
          <cell r="F47">
            <v>523.83000000000004</v>
          </cell>
        </row>
        <row r="48">
          <cell r="F48">
            <v>524.27</v>
          </cell>
        </row>
        <row r="49">
          <cell r="F49">
            <v>522.72</v>
          </cell>
        </row>
        <row r="50">
          <cell r="F50">
            <v>519.30999999999995</v>
          </cell>
        </row>
        <row r="51">
          <cell r="F51">
            <v>515.66999999999996</v>
          </cell>
        </row>
        <row r="52">
          <cell r="F52">
            <v>509.5</v>
          </cell>
        </row>
        <row r="53">
          <cell r="F53">
            <v>523.05999999999995</v>
          </cell>
        </row>
        <row r="54">
          <cell r="F54">
            <v>530.11</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sheetData sheetId="54"/>
      <sheetData sheetId="55"/>
      <sheetData sheetId="56"/>
      <sheetData sheetId="5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finitions"/>
      <sheetName val="CttlePrices_Basis"/>
      <sheetName val="Steer price comp"/>
      <sheetName val="Market Price"/>
      <sheetName val="Feed Cost"/>
      <sheetName val="Fed Steer Margin"/>
      <sheetName val="FED STEER MARGIN_graphs"/>
      <sheetName val="FedCat_Steer graph"/>
      <sheetName val="FedSt_Basis graph"/>
      <sheetName val="Steers(500-599lbs) LW graph"/>
      <sheetName val="Graph_FeederSteer(500-599)Basis"/>
      <sheetName val="Steers(900-999lbs) graph LW"/>
      <sheetName val="Graph_FeederSteer900-999)Basis"/>
      <sheetName val="Annual Fed steer prices grphs "/>
    </sheetNames>
    <sheetDataSet>
      <sheetData sheetId="0"/>
      <sheetData sheetId="1">
        <row r="5">
          <cell r="A5">
            <v>2005</v>
          </cell>
          <cell r="I5">
            <v>108.72545454545455</v>
          </cell>
          <cell r="J5">
            <v>87.4</v>
          </cell>
        </row>
        <row r="6">
          <cell r="A6">
            <v>2005</v>
          </cell>
          <cell r="I6">
            <v>112.28545454545456</v>
          </cell>
          <cell r="J6">
            <v>99.58</v>
          </cell>
        </row>
        <row r="7">
          <cell r="A7">
            <v>2005</v>
          </cell>
          <cell r="I7">
            <v>118.34545454545454</v>
          </cell>
          <cell r="J7">
            <v>101.64</v>
          </cell>
        </row>
        <row r="8">
          <cell r="A8">
            <v>2005</v>
          </cell>
          <cell r="I8">
            <v>122.00545454545454</v>
          </cell>
          <cell r="J8">
            <v>103.6</v>
          </cell>
        </row>
        <row r="9">
          <cell r="A9">
            <v>2005</v>
          </cell>
          <cell r="I9">
            <v>125.07545454545453</v>
          </cell>
          <cell r="J9">
            <v>100.69</v>
          </cell>
        </row>
        <row r="10">
          <cell r="A10">
            <v>2005</v>
          </cell>
          <cell r="I10">
            <v>125.23545454545454</v>
          </cell>
          <cell r="J10">
            <v>105.63</v>
          </cell>
        </row>
        <row r="11">
          <cell r="A11">
            <v>2005</v>
          </cell>
          <cell r="I11">
            <v>128.78545454545454</v>
          </cell>
          <cell r="J11">
            <v>100.37</v>
          </cell>
        </row>
        <row r="12">
          <cell r="A12">
            <v>2005</v>
          </cell>
          <cell r="I12">
            <v>127.94545454545455</v>
          </cell>
          <cell r="J12">
            <v>103.82</v>
          </cell>
        </row>
        <row r="13">
          <cell r="A13">
            <v>2005</v>
          </cell>
          <cell r="I13">
            <v>123.44545454545455</v>
          </cell>
          <cell r="J13">
            <v>99.339999999999989</v>
          </cell>
        </row>
        <row r="14">
          <cell r="A14">
            <v>2005</v>
          </cell>
          <cell r="I14">
            <v>113.03545454545456</v>
          </cell>
          <cell r="J14">
            <v>94.06</v>
          </cell>
        </row>
        <row r="15">
          <cell r="A15">
            <v>2005</v>
          </cell>
          <cell r="I15">
            <v>112.11545454545454</v>
          </cell>
          <cell r="J15">
            <v>89.06</v>
          </cell>
        </row>
        <row r="16">
          <cell r="A16">
            <v>2005</v>
          </cell>
          <cell r="I16">
            <v>115.23545454545454</v>
          </cell>
          <cell r="J16">
            <v>94.77</v>
          </cell>
        </row>
        <row r="17">
          <cell r="A17">
            <v>2005</v>
          </cell>
          <cell r="I17">
            <v>116.94545454545455</v>
          </cell>
          <cell r="J17">
            <v>96.94</v>
          </cell>
        </row>
        <row r="18">
          <cell r="A18">
            <v>2005</v>
          </cell>
          <cell r="I18">
            <v>123.62545454545456</v>
          </cell>
          <cell r="J18">
            <v>94.83</v>
          </cell>
        </row>
        <row r="19">
          <cell r="A19">
            <v>2005</v>
          </cell>
          <cell r="I19">
            <v>120.15545454545455</v>
          </cell>
          <cell r="J19">
            <v>93.35</v>
          </cell>
        </row>
        <row r="20">
          <cell r="A20">
            <v>2005</v>
          </cell>
          <cell r="I20">
            <v>115.07545454545453</v>
          </cell>
          <cell r="J20">
            <v>92.699999999999989</v>
          </cell>
        </row>
        <row r="21">
          <cell r="A21">
            <v>2005</v>
          </cell>
          <cell r="I21">
            <v>114.53545454545456</v>
          </cell>
          <cell r="J21">
            <v>90.339999999999989</v>
          </cell>
        </row>
        <row r="22">
          <cell r="A22">
            <v>2005</v>
          </cell>
          <cell r="I22">
            <v>115.45545454545454</v>
          </cell>
          <cell r="J22">
            <v>92.910000000000011</v>
          </cell>
        </row>
        <row r="23">
          <cell r="A23">
            <v>2005</v>
          </cell>
          <cell r="I23">
            <v>116.58545454545455</v>
          </cell>
          <cell r="J23">
            <v>91.25</v>
          </cell>
        </row>
        <row r="24">
          <cell r="A24">
            <v>2005</v>
          </cell>
          <cell r="I24">
            <v>116.59545454545454</v>
          </cell>
          <cell r="J24">
            <v>95.77</v>
          </cell>
        </row>
        <row r="25">
          <cell r="A25">
            <v>2005</v>
          </cell>
          <cell r="I25">
            <v>117.95545454545454</v>
          </cell>
          <cell r="J25">
            <v>97.06</v>
          </cell>
        </row>
        <row r="26">
          <cell r="A26">
            <v>2005</v>
          </cell>
          <cell r="I26">
            <v>118.00545454545454</v>
          </cell>
          <cell r="J26">
            <v>95.14</v>
          </cell>
        </row>
        <row r="27">
          <cell r="A27">
            <v>2005</v>
          </cell>
          <cell r="I27">
            <v>118.52545454545454</v>
          </cell>
          <cell r="J27">
            <v>96.96</v>
          </cell>
        </row>
        <row r="28">
          <cell r="A28">
            <v>2005</v>
          </cell>
          <cell r="I28">
            <v>110.22545454545455</v>
          </cell>
          <cell r="J28">
            <v>94.199999999999989</v>
          </cell>
        </row>
        <row r="29">
          <cell r="A29">
            <v>2005</v>
          </cell>
          <cell r="I29">
            <v>108.04545454545455</v>
          </cell>
          <cell r="J29">
            <v>98.49</v>
          </cell>
        </row>
        <row r="30">
          <cell r="A30">
            <v>2005</v>
          </cell>
          <cell r="I30">
            <v>110.63545454545455</v>
          </cell>
          <cell r="J30">
            <v>96.92</v>
          </cell>
        </row>
        <row r="31">
          <cell r="A31">
            <v>2005</v>
          </cell>
          <cell r="I31">
            <v>114.11545454545454</v>
          </cell>
          <cell r="J31">
            <v>99.48</v>
          </cell>
        </row>
        <row r="32">
          <cell r="A32">
            <v>2005</v>
          </cell>
          <cell r="I32">
            <v>115.98545454545454</v>
          </cell>
          <cell r="J32">
            <v>100.33</v>
          </cell>
        </row>
        <row r="33">
          <cell r="A33">
            <v>2005</v>
          </cell>
          <cell r="I33">
            <v>123.51545454545455</v>
          </cell>
          <cell r="J33">
            <v>102.30000000000001</v>
          </cell>
        </row>
        <row r="34">
          <cell r="A34">
            <v>2005</v>
          </cell>
          <cell r="I34">
            <v>120.17545454545456</v>
          </cell>
          <cell r="J34">
            <v>105.51</v>
          </cell>
        </row>
        <row r="35">
          <cell r="A35">
            <v>2005</v>
          </cell>
          <cell r="I35">
            <v>120.42545454545456</v>
          </cell>
          <cell r="J35">
            <v>106.12</v>
          </cell>
        </row>
        <row r="36">
          <cell r="A36">
            <v>2005</v>
          </cell>
          <cell r="I36">
            <v>125.50545454545454</v>
          </cell>
          <cell r="J36">
            <v>104.06</v>
          </cell>
        </row>
        <row r="37">
          <cell r="A37">
            <v>2005</v>
          </cell>
          <cell r="I37">
            <v>125.92545454545456</v>
          </cell>
          <cell r="J37">
            <v>106.35</v>
          </cell>
        </row>
        <row r="38">
          <cell r="A38">
            <v>2005</v>
          </cell>
          <cell r="I38">
            <v>123.70545454545454</v>
          </cell>
          <cell r="J38">
            <v>106.5</v>
          </cell>
        </row>
        <row r="39">
          <cell r="A39">
            <v>2005</v>
          </cell>
          <cell r="I39">
            <v>123.43545454545455</v>
          </cell>
          <cell r="J39">
            <v>109.94999999999999</v>
          </cell>
        </row>
        <row r="40">
          <cell r="A40">
            <v>2005</v>
          </cell>
          <cell r="I40">
            <v>127.59545454545454</v>
          </cell>
          <cell r="J40">
            <v>108.11</v>
          </cell>
        </row>
        <row r="41">
          <cell r="A41">
            <v>2005</v>
          </cell>
          <cell r="I41">
            <v>130.75545454545454</v>
          </cell>
          <cell r="J41">
            <v>110.86</v>
          </cell>
        </row>
        <row r="42">
          <cell r="A42">
            <v>2005</v>
          </cell>
          <cell r="I42">
            <v>131.77545454545455</v>
          </cell>
          <cell r="J42">
            <v>119.44999999999999</v>
          </cell>
        </row>
        <row r="43">
          <cell r="A43">
            <v>2005</v>
          </cell>
          <cell r="I43">
            <v>133.24545454545455</v>
          </cell>
          <cell r="J43">
            <v>119.06</v>
          </cell>
        </row>
        <row r="44">
          <cell r="A44">
            <v>2005</v>
          </cell>
          <cell r="I44">
            <v>132.46545454545455</v>
          </cell>
          <cell r="J44">
            <v>117.03999999999999</v>
          </cell>
        </row>
        <row r="45">
          <cell r="A45">
            <v>2005</v>
          </cell>
          <cell r="I45">
            <v>136.24545454545455</v>
          </cell>
          <cell r="J45">
            <v>118.33</v>
          </cell>
        </row>
        <row r="46">
          <cell r="A46">
            <v>2005</v>
          </cell>
          <cell r="I46">
            <v>137.83545454545455</v>
          </cell>
          <cell r="J46">
            <v>119.33999999999999</v>
          </cell>
        </row>
        <row r="47">
          <cell r="A47">
            <v>2005</v>
          </cell>
          <cell r="I47">
            <v>139.48545454545453</v>
          </cell>
          <cell r="J47">
            <v>110.66000000000001</v>
          </cell>
        </row>
        <row r="48">
          <cell r="A48">
            <v>2005</v>
          </cell>
          <cell r="I48">
            <v>138.43545454545455</v>
          </cell>
          <cell r="J48">
            <v>105.68</v>
          </cell>
        </row>
        <row r="49">
          <cell r="A49">
            <v>2005</v>
          </cell>
          <cell r="I49">
            <v>139.57545454545453</v>
          </cell>
          <cell r="J49">
            <v>108.76</v>
          </cell>
        </row>
        <row r="50">
          <cell r="A50">
            <v>2005</v>
          </cell>
          <cell r="I50">
            <v>127.20545454545454</v>
          </cell>
          <cell r="J50">
            <v>121.75999999999999</v>
          </cell>
        </row>
        <row r="51">
          <cell r="A51">
            <v>2005</v>
          </cell>
          <cell r="I51">
            <v>127.65545454545455</v>
          </cell>
          <cell r="J51">
            <v>112.81</v>
          </cell>
        </row>
        <row r="52">
          <cell r="A52">
            <v>2005</v>
          </cell>
          <cell r="I52">
            <v>122.05545454545454</v>
          </cell>
          <cell r="J52">
            <v>110.12</v>
          </cell>
        </row>
        <row r="53">
          <cell r="A53">
            <v>2005</v>
          </cell>
          <cell r="I53">
            <v>123.14545454545454</v>
          </cell>
          <cell r="J53">
            <v>114.22</v>
          </cell>
        </row>
        <row r="54">
          <cell r="A54">
            <v>2005</v>
          </cell>
          <cell r="I54">
            <v>129.92545454545456</v>
          </cell>
          <cell r="J54">
            <v>110.74</v>
          </cell>
        </row>
        <row r="55">
          <cell r="A55">
            <v>2005</v>
          </cell>
          <cell r="I55">
            <v>131.53545454545454</v>
          </cell>
          <cell r="J55">
            <v>115.16000000000001</v>
          </cell>
        </row>
        <row r="56">
          <cell r="A56">
            <v>2005</v>
          </cell>
          <cell r="I56">
            <v>126.01545454545455</v>
          </cell>
          <cell r="J56">
            <v>120.97</v>
          </cell>
        </row>
        <row r="57">
          <cell r="A57">
            <v>2006</v>
          </cell>
          <cell r="I57">
            <v>127.99545454545455</v>
          </cell>
          <cell r="J57">
            <v>118.35000000000001</v>
          </cell>
        </row>
        <row r="58">
          <cell r="A58">
            <v>2006</v>
          </cell>
          <cell r="I58">
            <v>130.24545454545455</v>
          </cell>
          <cell r="J58">
            <v>115.58999999999999</v>
          </cell>
        </row>
        <row r="59">
          <cell r="A59">
            <v>2006</v>
          </cell>
          <cell r="I59">
            <v>133.94545454545457</v>
          </cell>
          <cell r="J59">
            <v>111.58</v>
          </cell>
        </row>
        <row r="60">
          <cell r="A60">
            <v>2006</v>
          </cell>
          <cell r="I60">
            <v>135.29545454545453</v>
          </cell>
          <cell r="J60">
            <v>116.61</v>
          </cell>
        </row>
        <row r="61">
          <cell r="A61">
            <v>2006</v>
          </cell>
          <cell r="I61">
            <v>133.28545454545454</v>
          </cell>
          <cell r="J61">
            <v>109.17</v>
          </cell>
        </row>
        <row r="62">
          <cell r="A62">
            <v>2006</v>
          </cell>
          <cell r="I62">
            <v>133.04545454545453</v>
          </cell>
          <cell r="J62">
            <v>111.55000000000001</v>
          </cell>
        </row>
        <row r="63">
          <cell r="A63">
            <v>2006</v>
          </cell>
          <cell r="I63">
            <v>133.79545454545453</v>
          </cell>
          <cell r="J63">
            <v>106.92</v>
          </cell>
        </row>
        <row r="64">
          <cell r="A64">
            <v>2006</v>
          </cell>
          <cell r="I64">
            <v>126.44545454545455</v>
          </cell>
          <cell r="J64">
            <v>105.91000000000001</v>
          </cell>
        </row>
        <row r="65">
          <cell r="A65">
            <v>2006</v>
          </cell>
          <cell r="I65">
            <v>133.10545454545456</v>
          </cell>
          <cell r="J65">
            <v>109.57</v>
          </cell>
        </row>
        <row r="66">
          <cell r="A66">
            <v>2006</v>
          </cell>
          <cell r="I66">
            <v>133.92545454545456</v>
          </cell>
          <cell r="J66">
            <v>108.53</v>
          </cell>
        </row>
        <row r="67">
          <cell r="A67">
            <v>2006</v>
          </cell>
          <cell r="I67">
            <v>132.52545454545455</v>
          </cell>
          <cell r="J67">
            <v>102.87</v>
          </cell>
        </row>
        <row r="68">
          <cell r="A68">
            <v>2006</v>
          </cell>
          <cell r="I68">
            <v>135.94545454545457</v>
          </cell>
          <cell r="J68">
            <v>104.47</v>
          </cell>
        </row>
        <row r="69">
          <cell r="A69">
            <v>2006</v>
          </cell>
          <cell r="I69">
            <v>135.79545454545453</v>
          </cell>
          <cell r="J69">
            <v>103.82</v>
          </cell>
        </row>
        <row r="70">
          <cell r="A70">
            <v>2006</v>
          </cell>
          <cell r="I70">
            <v>135.53545454545454</v>
          </cell>
          <cell r="J70">
            <v>102.6</v>
          </cell>
        </row>
        <row r="71">
          <cell r="A71">
            <v>2006</v>
          </cell>
          <cell r="I71">
            <v>134.62545454545455</v>
          </cell>
          <cell r="J71">
            <v>101.94</v>
          </cell>
        </row>
        <row r="72">
          <cell r="A72">
            <v>2006</v>
          </cell>
          <cell r="I72">
            <v>135.67545454545456</v>
          </cell>
          <cell r="J72">
            <v>104.86</v>
          </cell>
        </row>
        <row r="73">
          <cell r="A73">
            <v>2006</v>
          </cell>
          <cell r="I73">
            <v>133.65545454545455</v>
          </cell>
          <cell r="J73">
            <v>103.82</v>
          </cell>
        </row>
        <row r="74">
          <cell r="A74">
            <v>2006</v>
          </cell>
          <cell r="I74">
            <v>134.70545454545456</v>
          </cell>
          <cell r="J74">
            <v>98.6</v>
          </cell>
        </row>
        <row r="75">
          <cell r="A75">
            <v>2006</v>
          </cell>
          <cell r="I75">
            <v>132.86545454545455</v>
          </cell>
          <cell r="J75">
            <v>104.312</v>
          </cell>
        </row>
        <row r="76">
          <cell r="A76">
            <v>2006</v>
          </cell>
          <cell r="I76">
            <v>133.59545454545454</v>
          </cell>
          <cell r="J76">
            <v>103.44</v>
          </cell>
        </row>
        <row r="77">
          <cell r="A77">
            <v>2006</v>
          </cell>
          <cell r="I77">
            <v>131.39545454545453</v>
          </cell>
          <cell r="J77">
            <v>104.46</v>
          </cell>
        </row>
        <row r="78">
          <cell r="A78">
            <v>2006</v>
          </cell>
          <cell r="I78">
            <v>135.36545454545455</v>
          </cell>
          <cell r="J78">
            <v>105.75</v>
          </cell>
        </row>
        <row r="79">
          <cell r="A79">
            <v>2006</v>
          </cell>
          <cell r="I79">
            <v>135.66545454545454</v>
          </cell>
          <cell r="J79">
            <v>102.58999999999999</v>
          </cell>
        </row>
        <row r="80">
          <cell r="A80">
            <v>2006</v>
          </cell>
          <cell r="I80">
            <v>135.16545454545454</v>
          </cell>
          <cell r="J80">
            <v>104.83</v>
          </cell>
        </row>
        <row r="81">
          <cell r="A81">
            <v>2006</v>
          </cell>
          <cell r="I81">
            <v>140.36545454545455</v>
          </cell>
          <cell r="J81">
            <v>108.16000000000001</v>
          </cell>
        </row>
        <row r="82">
          <cell r="A82">
            <v>2006</v>
          </cell>
          <cell r="I82">
            <v>140.40545454545455</v>
          </cell>
          <cell r="J82">
            <v>110.31</v>
          </cell>
        </row>
        <row r="83">
          <cell r="A83">
            <v>2006</v>
          </cell>
          <cell r="I83">
            <v>141.03545454545454</v>
          </cell>
          <cell r="J83">
            <v>110.74</v>
          </cell>
        </row>
        <row r="84">
          <cell r="A84">
            <v>2006</v>
          </cell>
          <cell r="I84">
            <v>133.37545454545455</v>
          </cell>
          <cell r="J84">
            <v>105.87</v>
          </cell>
        </row>
        <row r="85">
          <cell r="A85">
            <v>2006</v>
          </cell>
          <cell r="I85">
            <v>136.77545454545455</v>
          </cell>
          <cell r="J85">
            <v>106</v>
          </cell>
        </row>
        <row r="86">
          <cell r="A86">
            <v>2006</v>
          </cell>
          <cell r="I86">
            <v>133.42545454545456</v>
          </cell>
          <cell r="J86">
            <v>106.82</v>
          </cell>
        </row>
        <row r="87">
          <cell r="A87">
            <v>2006</v>
          </cell>
          <cell r="I87">
            <v>133.78545454545454</v>
          </cell>
          <cell r="J87">
            <v>106.74</v>
          </cell>
        </row>
        <row r="88">
          <cell r="A88">
            <v>2006</v>
          </cell>
          <cell r="I88">
            <v>126.86545454545454</v>
          </cell>
          <cell r="J88">
            <v>109.15</v>
          </cell>
        </row>
        <row r="89">
          <cell r="A89">
            <v>2006</v>
          </cell>
          <cell r="I89">
            <v>137.97545454545454</v>
          </cell>
          <cell r="J89">
            <v>109.77</v>
          </cell>
        </row>
        <row r="90">
          <cell r="A90">
            <v>2006</v>
          </cell>
          <cell r="I90">
            <v>142.49545454545455</v>
          </cell>
          <cell r="J90">
            <v>111.11</v>
          </cell>
        </row>
        <row r="91">
          <cell r="A91">
            <v>2006</v>
          </cell>
          <cell r="I91">
            <v>141.81545454545454</v>
          </cell>
          <cell r="J91">
            <v>114.86999999999999</v>
          </cell>
        </row>
        <row r="92">
          <cell r="A92">
            <v>2006</v>
          </cell>
          <cell r="I92">
            <v>140.06545454545454</v>
          </cell>
          <cell r="J92">
            <v>113.1</v>
          </cell>
        </row>
        <row r="93">
          <cell r="A93">
            <v>2006</v>
          </cell>
          <cell r="I93">
            <v>140.73545454545453</v>
          </cell>
          <cell r="J93">
            <v>113.83999999999999</v>
          </cell>
        </row>
        <row r="94">
          <cell r="A94">
            <v>2006</v>
          </cell>
          <cell r="I94">
            <v>138.77545454545455</v>
          </cell>
          <cell r="J94">
            <v>115.74000000000001</v>
          </cell>
        </row>
        <row r="95">
          <cell r="A95">
            <v>2006</v>
          </cell>
          <cell r="I95">
            <v>141.21545454545455</v>
          </cell>
          <cell r="J95">
            <v>111.27</v>
          </cell>
        </row>
        <row r="96">
          <cell r="A96">
            <v>2006</v>
          </cell>
          <cell r="I96">
            <v>137.55545454545452</v>
          </cell>
          <cell r="J96">
            <v>112.64</v>
          </cell>
        </row>
        <row r="97">
          <cell r="A97">
            <v>2006</v>
          </cell>
          <cell r="I97">
            <v>132.06545454545454</v>
          </cell>
          <cell r="J97">
            <v>115.06</v>
          </cell>
        </row>
        <row r="98">
          <cell r="A98">
            <v>2006</v>
          </cell>
          <cell r="I98">
            <v>127.53545454545456</v>
          </cell>
          <cell r="J98">
            <v>108.29</v>
          </cell>
        </row>
        <row r="99">
          <cell r="A99">
            <v>2006</v>
          </cell>
          <cell r="I99">
            <v>131.12545454545455</v>
          </cell>
          <cell r="J99">
            <v>102.22</v>
          </cell>
        </row>
        <row r="100">
          <cell r="A100">
            <v>2006</v>
          </cell>
          <cell r="I100">
            <v>131.53545454545454</v>
          </cell>
          <cell r="J100">
            <v>101.58</v>
          </cell>
        </row>
        <row r="101">
          <cell r="A101">
            <v>2006</v>
          </cell>
          <cell r="I101">
            <v>123.53545454545456</v>
          </cell>
          <cell r="J101">
            <v>98.02</v>
          </cell>
        </row>
        <row r="102">
          <cell r="A102">
            <v>2006</v>
          </cell>
          <cell r="I102">
            <v>125.27545454545454</v>
          </cell>
          <cell r="J102">
            <v>109.46</v>
          </cell>
        </row>
        <row r="103">
          <cell r="A103">
            <v>2006</v>
          </cell>
          <cell r="I103">
            <v>125.51545454545455</v>
          </cell>
          <cell r="J103">
            <v>102.99</v>
          </cell>
        </row>
        <row r="104">
          <cell r="A104">
            <v>2006</v>
          </cell>
          <cell r="I104">
            <v>123.70545454545454</v>
          </cell>
          <cell r="J104">
            <v>100.02</v>
          </cell>
        </row>
        <row r="105">
          <cell r="A105">
            <v>2006</v>
          </cell>
          <cell r="I105">
            <v>119.16545454545454</v>
          </cell>
          <cell r="J105">
            <v>104.74</v>
          </cell>
        </row>
        <row r="106">
          <cell r="A106">
            <v>2006</v>
          </cell>
          <cell r="I106">
            <v>117.80545454545454</v>
          </cell>
          <cell r="J106">
            <v>99.68</v>
          </cell>
        </row>
        <row r="107">
          <cell r="A107">
            <v>2006</v>
          </cell>
          <cell r="I107">
            <v>117.20545454545454</v>
          </cell>
          <cell r="J107">
            <v>96.39</v>
          </cell>
        </row>
        <row r="108">
          <cell r="A108">
            <v>2006</v>
          </cell>
          <cell r="I108">
            <v>121.75545454545454</v>
          </cell>
          <cell r="J108">
            <v>96.81</v>
          </cell>
        </row>
        <row r="109">
          <cell r="A109">
            <v>2007</v>
          </cell>
          <cell r="I109">
            <v>110.02</v>
          </cell>
          <cell r="J109">
            <v>94.4</v>
          </cell>
        </row>
        <row r="110">
          <cell r="A110">
            <v>2007</v>
          </cell>
          <cell r="I110">
            <v>118.52</v>
          </cell>
          <cell r="J110">
            <v>105.74</v>
          </cell>
        </row>
        <row r="111">
          <cell r="A111">
            <v>2007</v>
          </cell>
          <cell r="I111">
            <v>114.12</v>
          </cell>
          <cell r="J111">
            <v>101.25</v>
          </cell>
        </row>
        <row r="112">
          <cell r="A112">
            <v>2007</v>
          </cell>
          <cell r="I112">
            <v>109.5</v>
          </cell>
          <cell r="J112">
            <v>97.3</v>
          </cell>
        </row>
        <row r="113">
          <cell r="A113">
            <v>2007</v>
          </cell>
          <cell r="I113">
            <v>112.27</v>
          </cell>
          <cell r="J113">
            <v>100.61</v>
          </cell>
        </row>
        <row r="114">
          <cell r="A114">
            <v>2007</v>
          </cell>
          <cell r="I114">
            <v>117.13</v>
          </cell>
          <cell r="J114">
            <v>106.76</v>
          </cell>
        </row>
        <row r="115">
          <cell r="A115">
            <v>2007</v>
          </cell>
          <cell r="I115">
            <v>121.2</v>
          </cell>
          <cell r="J115">
            <v>104.92</v>
          </cell>
        </row>
        <row r="116">
          <cell r="A116">
            <v>2007</v>
          </cell>
          <cell r="I116">
            <v>125.3</v>
          </cell>
          <cell r="J116">
            <v>105.21</v>
          </cell>
        </row>
        <row r="117">
          <cell r="A117">
            <v>2007</v>
          </cell>
          <cell r="I117">
            <v>121.18</v>
          </cell>
          <cell r="J117">
            <v>103.74</v>
          </cell>
        </row>
        <row r="118">
          <cell r="A118">
            <v>2007</v>
          </cell>
          <cell r="I118">
            <v>121.22</v>
          </cell>
          <cell r="J118">
            <v>104.79</v>
          </cell>
        </row>
        <row r="119">
          <cell r="A119">
            <v>2007</v>
          </cell>
          <cell r="I119">
            <v>123.24</v>
          </cell>
          <cell r="J119">
            <v>107.99</v>
          </cell>
        </row>
        <row r="120">
          <cell r="A120">
            <v>2007</v>
          </cell>
          <cell r="I120">
            <v>123.57</v>
          </cell>
          <cell r="J120">
            <v>106.63</v>
          </cell>
        </row>
        <row r="121">
          <cell r="A121">
            <v>2007</v>
          </cell>
          <cell r="I121">
            <v>120.46</v>
          </cell>
          <cell r="J121">
            <v>108.91</v>
          </cell>
        </row>
        <row r="122">
          <cell r="A122">
            <v>2007</v>
          </cell>
          <cell r="I122">
            <v>123.33</v>
          </cell>
          <cell r="J122">
            <v>107.81</v>
          </cell>
        </row>
        <row r="123">
          <cell r="A123">
            <v>2007</v>
          </cell>
          <cell r="I123">
            <v>124.79</v>
          </cell>
          <cell r="J123">
            <v>111.3</v>
          </cell>
        </row>
        <row r="124">
          <cell r="A124">
            <v>2007</v>
          </cell>
          <cell r="I124">
            <v>128.06</v>
          </cell>
          <cell r="J124">
            <v>107.83</v>
          </cell>
        </row>
        <row r="125">
          <cell r="A125">
            <v>2007</v>
          </cell>
          <cell r="I125">
            <v>126.26</v>
          </cell>
          <cell r="J125">
            <v>106.78</v>
          </cell>
        </row>
        <row r="126">
          <cell r="A126">
            <v>2007</v>
          </cell>
          <cell r="I126">
            <v>122.51</v>
          </cell>
          <cell r="J126">
            <v>104.85</v>
          </cell>
        </row>
        <row r="127">
          <cell r="A127">
            <v>2007</v>
          </cell>
          <cell r="I127">
            <v>123.94</v>
          </cell>
          <cell r="J127">
            <v>106.88</v>
          </cell>
        </row>
        <row r="128">
          <cell r="A128">
            <v>2007</v>
          </cell>
          <cell r="I128">
            <v>127.18</v>
          </cell>
          <cell r="J128">
            <v>109.61</v>
          </cell>
        </row>
        <row r="129">
          <cell r="A129">
            <v>2007</v>
          </cell>
          <cell r="I129">
            <v>124.84</v>
          </cell>
          <cell r="J129">
            <v>107.67</v>
          </cell>
        </row>
        <row r="130">
          <cell r="A130">
            <v>2007</v>
          </cell>
          <cell r="I130">
            <v>118.06</v>
          </cell>
          <cell r="J130">
            <v>107.25</v>
          </cell>
        </row>
        <row r="131">
          <cell r="A131">
            <v>2007</v>
          </cell>
          <cell r="I131">
            <v>124.11</v>
          </cell>
          <cell r="J131">
            <v>106.13</v>
          </cell>
        </row>
        <row r="132">
          <cell r="A132">
            <v>2007</v>
          </cell>
          <cell r="I132">
            <v>120.76</v>
          </cell>
          <cell r="J132">
            <v>103.23</v>
          </cell>
        </row>
        <row r="133">
          <cell r="A133">
            <v>2007</v>
          </cell>
          <cell r="I133">
            <v>124.31</v>
          </cell>
          <cell r="J133">
            <v>102.86</v>
          </cell>
        </row>
        <row r="134">
          <cell r="A134">
            <v>2007</v>
          </cell>
          <cell r="I134">
            <v>127.52</v>
          </cell>
          <cell r="J134">
            <v>105.5</v>
          </cell>
        </row>
        <row r="135">
          <cell r="A135">
            <v>2007</v>
          </cell>
          <cell r="I135">
            <v>112.55</v>
          </cell>
          <cell r="J135">
            <v>105.1</v>
          </cell>
        </row>
        <row r="136">
          <cell r="A136">
            <v>2007</v>
          </cell>
          <cell r="I136">
            <v>120.65</v>
          </cell>
          <cell r="J136">
            <v>105.52</v>
          </cell>
        </row>
        <row r="137">
          <cell r="A137">
            <v>2007</v>
          </cell>
          <cell r="I137">
            <v>122.36</v>
          </cell>
          <cell r="J137">
            <v>106.13</v>
          </cell>
        </row>
        <row r="138">
          <cell r="A138">
            <v>2007</v>
          </cell>
          <cell r="I138">
            <v>117.08</v>
          </cell>
          <cell r="J138">
            <v>104.07</v>
          </cell>
        </row>
        <row r="139">
          <cell r="A139">
            <v>2007</v>
          </cell>
          <cell r="I139">
            <v>117.01</v>
          </cell>
          <cell r="J139">
            <v>101.48</v>
          </cell>
        </row>
        <row r="140">
          <cell r="A140">
            <v>2007</v>
          </cell>
          <cell r="I140">
            <v>119.89</v>
          </cell>
          <cell r="J140">
            <v>103.29</v>
          </cell>
        </row>
        <row r="141">
          <cell r="A141">
            <v>2007</v>
          </cell>
          <cell r="I141">
            <v>119.24</v>
          </cell>
          <cell r="J141">
            <v>103.15</v>
          </cell>
        </row>
        <row r="142">
          <cell r="A142">
            <v>2007</v>
          </cell>
          <cell r="I142">
            <v>119.86</v>
          </cell>
          <cell r="J142">
            <v>105.22</v>
          </cell>
        </row>
        <row r="143">
          <cell r="A143">
            <v>2007</v>
          </cell>
          <cell r="I143">
            <v>115.75</v>
          </cell>
          <cell r="J143">
            <v>104.52</v>
          </cell>
        </row>
        <row r="144">
          <cell r="A144">
            <v>2007</v>
          </cell>
          <cell r="I144">
            <v>115.92</v>
          </cell>
          <cell r="J144">
            <v>107.2</v>
          </cell>
        </row>
        <row r="145">
          <cell r="A145">
            <v>2007</v>
          </cell>
          <cell r="I145">
            <v>115.71</v>
          </cell>
          <cell r="J145">
            <v>106.22</v>
          </cell>
        </row>
        <row r="146">
          <cell r="A146">
            <v>2007</v>
          </cell>
          <cell r="I146">
            <v>116.14</v>
          </cell>
          <cell r="J146">
            <v>105.81</v>
          </cell>
        </row>
        <row r="147">
          <cell r="A147">
            <v>2007</v>
          </cell>
          <cell r="I147">
            <v>108.14</v>
          </cell>
          <cell r="J147">
            <v>103.57</v>
          </cell>
        </row>
        <row r="148">
          <cell r="A148">
            <v>2007</v>
          </cell>
          <cell r="I148">
            <v>110.11</v>
          </cell>
          <cell r="J148">
            <v>102.8</v>
          </cell>
        </row>
        <row r="149">
          <cell r="A149">
            <v>2007</v>
          </cell>
          <cell r="I149">
            <v>106.69</v>
          </cell>
          <cell r="J149">
            <v>100.18</v>
          </cell>
        </row>
        <row r="150">
          <cell r="A150">
            <v>2007</v>
          </cell>
          <cell r="I150">
            <v>101.9</v>
          </cell>
          <cell r="J150">
            <v>96.38</v>
          </cell>
        </row>
        <row r="151">
          <cell r="A151">
            <v>2007</v>
          </cell>
          <cell r="I151">
            <v>113.47</v>
          </cell>
          <cell r="J151">
            <v>86.68</v>
          </cell>
        </row>
        <row r="152">
          <cell r="A152">
            <v>2007</v>
          </cell>
          <cell r="I152">
            <v>105.89</v>
          </cell>
          <cell r="J152">
            <v>90.11</v>
          </cell>
        </row>
        <row r="153">
          <cell r="A153">
            <v>2007</v>
          </cell>
          <cell r="I153">
            <v>108.33</v>
          </cell>
          <cell r="J153">
            <v>83.43</v>
          </cell>
        </row>
        <row r="154">
          <cell r="A154">
            <v>2007</v>
          </cell>
          <cell r="I154">
            <v>101.35</v>
          </cell>
          <cell r="J154">
            <v>90.82</v>
          </cell>
        </row>
        <row r="155">
          <cell r="A155">
            <v>2007</v>
          </cell>
          <cell r="I155">
            <v>106.18</v>
          </cell>
          <cell r="J155">
            <v>88.66</v>
          </cell>
        </row>
        <row r="156">
          <cell r="A156">
            <v>2007</v>
          </cell>
          <cell r="I156">
            <v>107.26</v>
          </cell>
          <cell r="J156">
            <v>93.79</v>
          </cell>
        </row>
        <row r="157">
          <cell r="A157">
            <v>2007</v>
          </cell>
          <cell r="I157">
            <v>104.17</v>
          </cell>
          <cell r="J157">
            <v>94.77</v>
          </cell>
        </row>
        <row r="158">
          <cell r="A158">
            <v>2007</v>
          </cell>
          <cell r="I158">
            <v>105.23</v>
          </cell>
          <cell r="J158">
            <v>94.33</v>
          </cell>
        </row>
        <row r="159">
          <cell r="A159">
            <v>2007</v>
          </cell>
          <cell r="I159">
            <v>94.8</v>
          </cell>
          <cell r="J159">
            <v>94.07</v>
          </cell>
        </row>
        <row r="160">
          <cell r="A160">
            <v>2007</v>
          </cell>
          <cell r="I160">
            <v>98.73</v>
          </cell>
          <cell r="J160">
            <v>87.52</v>
          </cell>
        </row>
        <row r="161">
          <cell r="A161">
            <v>2008</v>
          </cell>
          <cell r="I161">
            <v>92.96</v>
          </cell>
          <cell r="J161">
            <v>87.85</v>
          </cell>
        </row>
        <row r="162">
          <cell r="A162">
            <v>2008</v>
          </cell>
          <cell r="I162">
            <v>97.13</v>
          </cell>
          <cell r="J162">
            <v>90.14</v>
          </cell>
        </row>
        <row r="163">
          <cell r="A163">
            <v>2008</v>
          </cell>
          <cell r="I163">
            <v>96.57</v>
          </cell>
          <cell r="J163">
            <v>85.77</v>
          </cell>
        </row>
        <row r="164">
          <cell r="A164">
            <v>2008</v>
          </cell>
          <cell r="I164">
            <v>96.41</v>
          </cell>
          <cell r="J164">
            <v>85.79</v>
          </cell>
        </row>
        <row r="165">
          <cell r="A165">
            <v>2008</v>
          </cell>
          <cell r="I165">
            <v>101.54</v>
          </cell>
          <cell r="J165">
            <v>87.67</v>
          </cell>
        </row>
        <row r="166">
          <cell r="A166">
            <v>2008</v>
          </cell>
          <cell r="I166">
            <v>104.44</v>
          </cell>
          <cell r="J166">
            <v>91.83</v>
          </cell>
        </row>
        <row r="167">
          <cell r="A167">
            <v>2008</v>
          </cell>
          <cell r="I167">
            <v>108.02</v>
          </cell>
          <cell r="J167">
            <v>87.92</v>
          </cell>
        </row>
        <row r="168">
          <cell r="A168">
            <v>2008</v>
          </cell>
          <cell r="I168">
            <v>101.1</v>
          </cell>
          <cell r="J168">
            <v>92.68</v>
          </cell>
        </row>
        <row r="169">
          <cell r="A169">
            <v>2008</v>
          </cell>
          <cell r="I169">
            <v>105.89</v>
          </cell>
          <cell r="J169">
            <v>92.66</v>
          </cell>
        </row>
        <row r="170">
          <cell r="A170">
            <v>2008</v>
          </cell>
          <cell r="I170">
            <v>104.41</v>
          </cell>
          <cell r="J170">
            <v>92.23</v>
          </cell>
        </row>
        <row r="171">
          <cell r="A171">
            <v>2008</v>
          </cell>
          <cell r="I171">
            <v>109.87</v>
          </cell>
          <cell r="J171">
            <v>91.07</v>
          </cell>
        </row>
        <row r="172">
          <cell r="A172">
            <v>2008</v>
          </cell>
          <cell r="I172">
            <v>98.96</v>
          </cell>
          <cell r="J172">
            <v>88.32</v>
          </cell>
        </row>
        <row r="173">
          <cell r="A173">
            <v>2008</v>
          </cell>
          <cell r="I173">
            <v>102.01</v>
          </cell>
          <cell r="J173">
            <v>87.92</v>
          </cell>
        </row>
        <row r="174">
          <cell r="A174">
            <v>2008</v>
          </cell>
          <cell r="I174">
            <v>96.13</v>
          </cell>
          <cell r="J174">
            <v>85.41</v>
          </cell>
        </row>
        <row r="175">
          <cell r="A175">
            <v>2008</v>
          </cell>
          <cell r="I175">
            <v>97.28</v>
          </cell>
          <cell r="J175">
            <v>85.6</v>
          </cell>
        </row>
        <row r="176">
          <cell r="A176">
            <v>2008</v>
          </cell>
          <cell r="I176">
            <v>95.32</v>
          </cell>
          <cell r="J176">
            <v>87.08</v>
          </cell>
        </row>
        <row r="177">
          <cell r="A177">
            <v>2008</v>
          </cell>
          <cell r="I177">
            <v>98.87</v>
          </cell>
          <cell r="J177">
            <v>87.35</v>
          </cell>
        </row>
        <row r="178">
          <cell r="A178">
            <v>2008</v>
          </cell>
          <cell r="I178">
            <v>101.53</v>
          </cell>
          <cell r="J178">
            <v>89.61</v>
          </cell>
        </row>
        <row r="179">
          <cell r="A179">
            <v>2008</v>
          </cell>
          <cell r="I179">
            <v>103.17</v>
          </cell>
          <cell r="J179">
            <v>88.78</v>
          </cell>
        </row>
        <row r="180">
          <cell r="A180">
            <v>2008</v>
          </cell>
          <cell r="I180">
            <v>101.18</v>
          </cell>
          <cell r="J180">
            <v>87.65</v>
          </cell>
        </row>
        <row r="181">
          <cell r="A181">
            <v>2008</v>
          </cell>
          <cell r="I181">
            <v>98.5</v>
          </cell>
          <cell r="J181">
            <v>89</v>
          </cell>
        </row>
        <row r="182">
          <cell r="A182">
            <v>2008</v>
          </cell>
          <cell r="I182">
            <v>102.05</v>
          </cell>
          <cell r="J182">
            <v>90.1</v>
          </cell>
        </row>
        <row r="183">
          <cell r="A183">
            <v>2008</v>
          </cell>
          <cell r="I183">
            <v>102.06</v>
          </cell>
          <cell r="J183">
            <v>93.39</v>
          </cell>
        </row>
        <row r="184">
          <cell r="A184">
            <v>2008</v>
          </cell>
          <cell r="I184">
            <v>99.78</v>
          </cell>
          <cell r="J184">
            <v>93.15</v>
          </cell>
        </row>
        <row r="185">
          <cell r="A185">
            <v>2008</v>
          </cell>
          <cell r="I185">
            <v>106.84</v>
          </cell>
          <cell r="J185">
            <v>94.69</v>
          </cell>
        </row>
        <row r="186">
          <cell r="A186">
            <v>2008</v>
          </cell>
          <cell r="I186">
            <v>109.62</v>
          </cell>
          <cell r="J186">
            <v>94.2</v>
          </cell>
        </row>
        <row r="187">
          <cell r="A187">
            <v>2008</v>
          </cell>
          <cell r="I187">
            <v>110.14</v>
          </cell>
          <cell r="J187">
            <v>99.27</v>
          </cell>
        </row>
        <row r="188">
          <cell r="A188">
            <v>2008</v>
          </cell>
          <cell r="I188">
            <v>115.69</v>
          </cell>
          <cell r="J188">
            <v>104.32</v>
          </cell>
        </row>
        <row r="189">
          <cell r="A189">
            <v>2008</v>
          </cell>
          <cell r="I189">
            <v>104.73</v>
          </cell>
          <cell r="J189">
            <v>105.74</v>
          </cell>
        </row>
        <row r="190">
          <cell r="A190">
            <v>2008</v>
          </cell>
          <cell r="I190">
            <v>112.9</v>
          </cell>
          <cell r="J190">
            <v>105.65</v>
          </cell>
        </row>
        <row r="191">
          <cell r="A191">
            <v>2008</v>
          </cell>
          <cell r="I191">
            <v>116.74</v>
          </cell>
          <cell r="J191">
            <v>102.68</v>
          </cell>
        </row>
        <row r="192">
          <cell r="A192">
            <v>2008</v>
          </cell>
          <cell r="I192">
            <v>110.51</v>
          </cell>
          <cell r="J192">
            <v>103.84</v>
          </cell>
        </row>
        <row r="193">
          <cell r="A193">
            <v>2008</v>
          </cell>
          <cell r="I193">
            <v>119.69</v>
          </cell>
          <cell r="J193">
            <v>108.6</v>
          </cell>
        </row>
        <row r="194">
          <cell r="A194">
            <v>2008</v>
          </cell>
          <cell r="I194">
            <v>123.08</v>
          </cell>
          <cell r="J194">
            <v>108.6</v>
          </cell>
        </row>
        <row r="195">
          <cell r="A195">
            <v>2008</v>
          </cell>
          <cell r="I195">
            <v>128.44</v>
          </cell>
          <cell r="J195">
            <v>106.37</v>
          </cell>
        </row>
        <row r="196">
          <cell r="A196">
            <v>2008</v>
          </cell>
          <cell r="I196">
            <v>109.8</v>
          </cell>
          <cell r="J196">
            <v>102.6</v>
          </cell>
        </row>
        <row r="197">
          <cell r="A197">
            <v>2008</v>
          </cell>
          <cell r="I197">
            <v>110.73</v>
          </cell>
          <cell r="J197">
            <v>106.32</v>
          </cell>
        </row>
        <row r="198">
          <cell r="A198">
            <v>2008</v>
          </cell>
          <cell r="I198">
            <v>113.23</v>
          </cell>
          <cell r="J198">
            <v>103.02</v>
          </cell>
        </row>
        <row r="199">
          <cell r="A199">
            <v>2008</v>
          </cell>
          <cell r="I199">
            <v>110.16</v>
          </cell>
          <cell r="J199">
            <v>104.64</v>
          </cell>
        </row>
        <row r="200">
          <cell r="A200">
            <v>2008</v>
          </cell>
          <cell r="I200">
            <v>105.95</v>
          </cell>
          <cell r="J200">
            <v>103.07</v>
          </cell>
        </row>
        <row r="201">
          <cell r="A201">
            <v>2008</v>
          </cell>
          <cell r="I201">
            <v>109.45</v>
          </cell>
          <cell r="J201">
            <v>101.76</v>
          </cell>
        </row>
        <row r="202">
          <cell r="A202">
            <v>2008</v>
          </cell>
          <cell r="I202">
            <v>108.41</v>
          </cell>
          <cell r="J202">
            <v>102.57</v>
          </cell>
        </row>
        <row r="203">
          <cell r="A203">
            <v>2008</v>
          </cell>
          <cell r="I203">
            <v>117.82</v>
          </cell>
          <cell r="J203">
            <v>98.76</v>
          </cell>
        </row>
        <row r="204">
          <cell r="A204">
            <v>2008</v>
          </cell>
          <cell r="I204">
            <v>108.73</v>
          </cell>
          <cell r="J204">
            <v>98.58</v>
          </cell>
        </row>
        <row r="205">
          <cell r="A205">
            <v>2008</v>
          </cell>
          <cell r="I205">
            <v>110.2</v>
          </cell>
          <cell r="J205">
            <v>98.02</v>
          </cell>
        </row>
        <row r="206">
          <cell r="A206">
            <v>2008</v>
          </cell>
          <cell r="I206">
            <v>111.53</v>
          </cell>
          <cell r="J206">
            <v>107.99</v>
          </cell>
        </row>
        <row r="207">
          <cell r="A207">
            <v>2008</v>
          </cell>
          <cell r="I207">
            <v>109.79</v>
          </cell>
          <cell r="J207">
            <v>101.19</v>
          </cell>
        </row>
        <row r="208">
          <cell r="A208">
            <v>2008</v>
          </cell>
          <cell r="I208">
            <v>104.72</v>
          </cell>
          <cell r="J208">
            <v>98.12</v>
          </cell>
        </row>
        <row r="209">
          <cell r="A209">
            <v>2008</v>
          </cell>
          <cell r="I209">
            <v>102.35</v>
          </cell>
          <cell r="J209">
            <v>103.22</v>
          </cell>
        </row>
        <row r="210">
          <cell r="A210">
            <v>2008</v>
          </cell>
          <cell r="I210">
            <v>104.48</v>
          </cell>
          <cell r="J210">
            <v>106.7</v>
          </cell>
        </row>
        <row r="211">
          <cell r="A211">
            <v>2008</v>
          </cell>
          <cell r="I211">
            <v>102.4</v>
          </cell>
          <cell r="J211">
            <v>104.94</v>
          </cell>
        </row>
        <row r="212">
          <cell r="A212">
            <v>2008</v>
          </cell>
          <cell r="I212">
            <v>103.19</v>
          </cell>
          <cell r="J212">
            <v>98.46</v>
          </cell>
        </row>
        <row r="213">
          <cell r="A213">
            <v>2009</v>
          </cell>
          <cell r="I213">
            <v>82.72</v>
          </cell>
          <cell r="J213">
            <v>106.51</v>
          </cell>
        </row>
        <row r="214">
          <cell r="A214">
            <v>2009</v>
          </cell>
          <cell r="I214">
            <v>103.59</v>
          </cell>
          <cell r="J214">
            <v>105.79</v>
          </cell>
        </row>
        <row r="215">
          <cell r="A215">
            <v>2009</v>
          </cell>
          <cell r="I215">
            <v>111.65</v>
          </cell>
          <cell r="J215">
            <v>104.33</v>
          </cell>
        </row>
        <row r="216">
          <cell r="A216">
            <v>2009</v>
          </cell>
          <cell r="I216">
            <v>115.21</v>
          </cell>
          <cell r="J216">
            <v>105.5</v>
          </cell>
        </row>
        <row r="217">
          <cell r="A217">
            <v>2009</v>
          </cell>
          <cell r="I217">
            <v>112.83</v>
          </cell>
          <cell r="J217">
            <v>104.21</v>
          </cell>
        </row>
        <row r="218">
          <cell r="A218">
            <v>2009</v>
          </cell>
          <cell r="I218">
            <v>110.78</v>
          </cell>
          <cell r="J218">
            <v>100.57</v>
          </cell>
        </row>
        <row r="219">
          <cell r="A219">
            <v>2009</v>
          </cell>
          <cell r="I219">
            <v>110.5</v>
          </cell>
          <cell r="J219">
            <v>105.68</v>
          </cell>
        </row>
        <row r="220">
          <cell r="A220">
            <v>2009</v>
          </cell>
          <cell r="I220">
            <v>109</v>
          </cell>
          <cell r="J220">
            <v>104.92</v>
          </cell>
        </row>
        <row r="221">
          <cell r="A221">
            <v>2009</v>
          </cell>
          <cell r="I221">
            <v>114.05</v>
          </cell>
          <cell r="J221">
            <v>102.53</v>
          </cell>
        </row>
        <row r="222">
          <cell r="A222">
            <v>2009</v>
          </cell>
          <cell r="I222">
            <v>114.64</v>
          </cell>
          <cell r="J222">
            <v>104.86</v>
          </cell>
        </row>
        <row r="223">
          <cell r="A223">
            <v>2009</v>
          </cell>
          <cell r="I223">
            <v>116.32</v>
          </cell>
          <cell r="J223">
            <v>104.27</v>
          </cell>
        </row>
        <row r="224">
          <cell r="A224">
            <v>2009</v>
          </cell>
          <cell r="I224">
            <v>118.93</v>
          </cell>
          <cell r="J224">
            <v>106.36</v>
          </cell>
        </row>
        <row r="225">
          <cell r="A225">
            <v>2009</v>
          </cell>
          <cell r="I225">
            <v>123.43</v>
          </cell>
          <cell r="J225">
            <v>107.41</v>
          </cell>
        </row>
        <row r="226">
          <cell r="A226">
            <v>2009</v>
          </cell>
          <cell r="I226">
            <v>121.36</v>
          </cell>
          <cell r="J226">
            <v>105.59</v>
          </cell>
        </row>
        <row r="227">
          <cell r="A227">
            <v>2009</v>
          </cell>
          <cell r="I227">
            <v>122.33</v>
          </cell>
          <cell r="J227">
            <v>105.5</v>
          </cell>
        </row>
        <row r="228">
          <cell r="A228">
            <v>2009</v>
          </cell>
          <cell r="I228">
            <v>123.77</v>
          </cell>
          <cell r="J228">
            <v>105.45</v>
          </cell>
        </row>
        <row r="229">
          <cell r="A229">
            <v>2009</v>
          </cell>
          <cell r="I229">
            <v>122.66</v>
          </cell>
          <cell r="J229">
            <v>105.16</v>
          </cell>
        </row>
        <row r="230">
          <cell r="A230">
            <v>2009</v>
          </cell>
          <cell r="I230">
            <v>122.45</v>
          </cell>
          <cell r="J230">
            <v>106.3</v>
          </cell>
        </row>
        <row r="231">
          <cell r="A231">
            <v>2009</v>
          </cell>
          <cell r="I231">
            <v>120.86</v>
          </cell>
          <cell r="J231">
            <v>103.76</v>
          </cell>
        </row>
        <row r="232">
          <cell r="A232">
            <v>2009</v>
          </cell>
          <cell r="I232">
            <v>118.15</v>
          </cell>
          <cell r="J232">
            <v>103.47</v>
          </cell>
        </row>
        <row r="233">
          <cell r="A233">
            <v>2009</v>
          </cell>
          <cell r="I233">
            <v>119.17</v>
          </cell>
          <cell r="J233">
            <v>104.88</v>
          </cell>
        </row>
        <row r="234">
          <cell r="A234">
            <v>2009</v>
          </cell>
          <cell r="I234">
            <v>120.68</v>
          </cell>
          <cell r="J234">
            <v>101.63</v>
          </cell>
        </row>
        <row r="235">
          <cell r="A235">
            <v>2009</v>
          </cell>
          <cell r="I235">
            <v>117.61</v>
          </cell>
          <cell r="J235">
            <v>98.94</v>
          </cell>
        </row>
        <row r="236">
          <cell r="A236">
            <v>2009</v>
          </cell>
          <cell r="I236">
            <v>116.03</v>
          </cell>
          <cell r="J236">
            <v>98.45</v>
          </cell>
        </row>
        <row r="237">
          <cell r="A237">
            <v>2009</v>
          </cell>
          <cell r="I237">
            <v>118.98</v>
          </cell>
          <cell r="J237">
            <v>99.71</v>
          </cell>
        </row>
        <row r="238">
          <cell r="A238">
            <v>2009</v>
          </cell>
          <cell r="I238">
            <v>111.27</v>
          </cell>
          <cell r="J238">
            <v>94.53</v>
          </cell>
        </row>
        <row r="239">
          <cell r="A239">
            <v>2009</v>
          </cell>
          <cell r="I239">
            <v>110</v>
          </cell>
          <cell r="J239">
            <v>99.42</v>
          </cell>
        </row>
        <row r="240">
          <cell r="A240">
            <v>2009</v>
          </cell>
          <cell r="I240">
            <v>121.12</v>
          </cell>
          <cell r="J240">
            <v>100.29</v>
          </cell>
        </row>
        <row r="241">
          <cell r="A241">
            <v>2009</v>
          </cell>
          <cell r="I241">
            <v>117.52</v>
          </cell>
          <cell r="J241">
            <v>101.87</v>
          </cell>
        </row>
        <row r="242">
          <cell r="A242">
            <v>2009</v>
          </cell>
          <cell r="I242">
            <v>117.66</v>
          </cell>
          <cell r="J242">
            <v>103.21</v>
          </cell>
        </row>
        <row r="243">
          <cell r="A243">
            <v>2009</v>
          </cell>
          <cell r="I243">
            <v>114.96</v>
          </cell>
          <cell r="J243">
            <v>98.09</v>
          </cell>
        </row>
        <row r="244">
          <cell r="A244">
            <v>2009</v>
          </cell>
          <cell r="I244">
            <v>112.71</v>
          </cell>
          <cell r="J244">
            <v>97.99</v>
          </cell>
        </row>
        <row r="245">
          <cell r="A245">
            <v>2009</v>
          </cell>
          <cell r="I245">
            <v>110.85</v>
          </cell>
          <cell r="J245">
            <v>96.82</v>
          </cell>
        </row>
        <row r="246">
          <cell r="A246">
            <v>2009</v>
          </cell>
          <cell r="I246">
            <v>109.84</v>
          </cell>
          <cell r="J246">
            <v>96.94</v>
          </cell>
        </row>
        <row r="247">
          <cell r="A247">
            <v>2009</v>
          </cell>
          <cell r="I247">
            <v>101.29</v>
          </cell>
          <cell r="J247">
            <v>95.62</v>
          </cell>
        </row>
        <row r="248">
          <cell r="A248">
            <v>2009</v>
          </cell>
          <cell r="I248">
            <v>107.33</v>
          </cell>
          <cell r="J248">
            <v>95.97</v>
          </cell>
        </row>
        <row r="249">
          <cell r="A249">
            <v>2009</v>
          </cell>
          <cell r="I249">
            <v>113.37</v>
          </cell>
          <cell r="J249">
            <v>95.19</v>
          </cell>
        </row>
        <row r="250">
          <cell r="A250">
            <v>2009</v>
          </cell>
          <cell r="I250">
            <v>103.81</v>
          </cell>
          <cell r="J250">
            <v>95.13</v>
          </cell>
        </row>
        <row r="251">
          <cell r="A251">
            <v>2009</v>
          </cell>
          <cell r="I251">
            <v>107.21</v>
          </cell>
          <cell r="J251">
            <v>94.1</v>
          </cell>
        </row>
        <row r="252">
          <cell r="A252">
            <v>2009</v>
          </cell>
          <cell r="I252">
            <v>107.12</v>
          </cell>
          <cell r="J252">
            <v>95.2</v>
          </cell>
        </row>
        <row r="253">
          <cell r="A253">
            <v>2009</v>
          </cell>
          <cell r="I253">
            <v>106.61</v>
          </cell>
          <cell r="J253">
            <v>95.39</v>
          </cell>
        </row>
        <row r="254">
          <cell r="A254">
            <v>2009</v>
          </cell>
          <cell r="I254">
            <v>102.08</v>
          </cell>
          <cell r="J254">
            <v>96.11</v>
          </cell>
        </row>
        <row r="255">
          <cell r="A255">
            <v>2009</v>
          </cell>
          <cell r="I255">
            <v>102.67</v>
          </cell>
          <cell r="J255">
            <v>94.75</v>
          </cell>
        </row>
        <row r="256">
          <cell r="A256">
            <v>2009</v>
          </cell>
          <cell r="I256">
            <v>112.8</v>
          </cell>
          <cell r="J256">
            <v>91.03</v>
          </cell>
        </row>
        <row r="257">
          <cell r="A257">
            <v>2009</v>
          </cell>
          <cell r="I257">
            <v>109.26</v>
          </cell>
          <cell r="J257">
            <v>93.12</v>
          </cell>
        </row>
        <row r="258">
          <cell r="A258">
            <v>2009</v>
          </cell>
          <cell r="I258">
            <v>108.68</v>
          </cell>
          <cell r="J258">
            <v>93.76</v>
          </cell>
        </row>
        <row r="259">
          <cell r="A259">
            <v>2009</v>
          </cell>
          <cell r="I259">
            <v>106.27</v>
          </cell>
          <cell r="J259">
            <v>96.09</v>
          </cell>
        </row>
        <row r="260">
          <cell r="A260">
            <v>2009</v>
          </cell>
          <cell r="I260">
            <v>104.67</v>
          </cell>
          <cell r="J260">
            <v>88.19</v>
          </cell>
        </row>
        <row r="261">
          <cell r="A261">
            <v>2009</v>
          </cell>
          <cell r="I261">
            <v>102.39</v>
          </cell>
          <cell r="J261">
            <v>90.88</v>
          </cell>
        </row>
        <row r="262">
          <cell r="A262">
            <v>2009</v>
          </cell>
          <cell r="I262">
            <v>104.4</v>
          </cell>
          <cell r="J262">
            <v>92.55</v>
          </cell>
        </row>
        <row r="263">
          <cell r="A263">
            <v>2009</v>
          </cell>
          <cell r="I263">
            <v>105.12</v>
          </cell>
          <cell r="J263">
            <v>90.91</v>
          </cell>
        </row>
        <row r="264">
          <cell r="A264">
            <v>2009</v>
          </cell>
          <cell r="I264">
            <v>100.3</v>
          </cell>
          <cell r="J264">
            <v>89.99</v>
          </cell>
        </row>
        <row r="265">
          <cell r="A265">
            <v>2010</v>
          </cell>
          <cell r="I265">
            <v>103.78</v>
          </cell>
          <cell r="J265">
            <v>82.39</v>
          </cell>
          <cell r="O265">
            <v>4.0018670000000185</v>
          </cell>
        </row>
        <row r="266">
          <cell r="A266">
            <v>2010</v>
          </cell>
          <cell r="I266">
            <v>107.47</v>
          </cell>
          <cell r="J266">
            <v>96.8</v>
          </cell>
          <cell r="O266">
            <v>6.4394172000000083</v>
          </cell>
        </row>
        <row r="267">
          <cell r="A267">
            <v>2010</v>
          </cell>
          <cell r="I267">
            <v>108.25</v>
          </cell>
          <cell r="J267">
            <v>93.33</v>
          </cell>
          <cell r="O267">
            <v>7.056264000000013</v>
          </cell>
        </row>
        <row r="268">
          <cell r="A268">
            <v>2010</v>
          </cell>
          <cell r="I268">
            <v>108.91</v>
          </cell>
          <cell r="J268">
            <v>95.54</v>
          </cell>
          <cell r="O268">
            <v>3.8349187999999828</v>
          </cell>
        </row>
        <row r="269">
          <cell r="A269">
            <v>2010</v>
          </cell>
          <cell r="I269">
            <v>111.8</v>
          </cell>
          <cell r="J269">
            <v>95.96</v>
          </cell>
          <cell r="O269">
            <v>6.9358208000000303</v>
          </cell>
        </row>
        <row r="270">
          <cell r="A270">
            <v>2010</v>
          </cell>
          <cell r="I270">
            <v>115.48</v>
          </cell>
          <cell r="J270">
            <v>95.64</v>
          </cell>
          <cell r="O270">
            <v>9.5315350000000194</v>
          </cell>
        </row>
        <row r="271">
          <cell r="A271">
            <v>2010</v>
          </cell>
          <cell r="I271">
            <v>115.38</v>
          </cell>
          <cell r="J271">
            <v>97.5</v>
          </cell>
          <cell r="O271">
            <v>8.2835550000000069</v>
          </cell>
        </row>
        <row r="272">
          <cell r="A272">
            <v>2010</v>
          </cell>
          <cell r="I272">
            <v>117.45</v>
          </cell>
          <cell r="J272">
            <v>95.88</v>
          </cell>
          <cell r="O272">
            <v>10.951384000000004</v>
          </cell>
        </row>
        <row r="273">
          <cell r="A273">
            <v>2010</v>
          </cell>
          <cell r="I273">
            <v>114.22</v>
          </cell>
          <cell r="J273">
            <v>99.84</v>
          </cell>
          <cell r="O273">
            <v>8.6903240000000181</v>
          </cell>
        </row>
        <row r="274">
          <cell r="A274">
            <v>2010</v>
          </cell>
          <cell r="I274">
            <v>117.61</v>
          </cell>
          <cell r="J274">
            <v>97.78</v>
          </cell>
          <cell r="O274">
            <v>12.07208</v>
          </cell>
        </row>
        <row r="275">
          <cell r="A275">
            <v>2010</v>
          </cell>
          <cell r="I275">
            <v>113.44</v>
          </cell>
          <cell r="J275">
            <v>94.76</v>
          </cell>
          <cell r="O275">
            <v>7.3865920000000074</v>
          </cell>
        </row>
        <row r="276">
          <cell r="A276">
            <v>2010</v>
          </cell>
          <cell r="I276">
            <v>111.36</v>
          </cell>
          <cell r="J276">
            <v>96.36</v>
          </cell>
          <cell r="O276">
            <v>1.7780159999999796</v>
          </cell>
        </row>
        <row r="277">
          <cell r="A277">
            <v>2010</v>
          </cell>
          <cell r="I277">
            <v>115.33</v>
          </cell>
          <cell r="J277">
            <v>95.51</v>
          </cell>
          <cell r="O277">
            <v>3.2437465000000003</v>
          </cell>
        </row>
        <row r="278">
          <cell r="A278">
            <v>2010</v>
          </cell>
          <cell r="I278">
            <v>116.41</v>
          </cell>
          <cell r="J278">
            <v>98.33</v>
          </cell>
          <cell r="O278">
            <v>0.84156360000000063</v>
          </cell>
        </row>
        <row r="279">
          <cell r="A279">
            <v>2010</v>
          </cell>
          <cell r="I279">
            <v>118.1</v>
          </cell>
          <cell r="J279">
            <v>99.31</v>
          </cell>
          <cell r="O279">
            <v>5.7783259999999927</v>
          </cell>
        </row>
        <row r="280">
          <cell r="A280">
            <v>2010</v>
          </cell>
          <cell r="I280">
            <v>119.25</v>
          </cell>
          <cell r="J280">
            <v>98.24</v>
          </cell>
          <cell r="O280">
            <v>6.3265302000000219</v>
          </cell>
        </row>
        <row r="281">
          <cell r="A281">
            <v>2010</v>
          </cell>
          <cell r="I281">
            <v>115.53</v>
          </cell>
          <cell r="J281">
            <v>96.59</v>
          </cell>
          <cell r="O281">
            <v>2.4209280000000035</v>
          </cell>
        </row>
        <row r="282">
          <cell r="A282">
            <v>2010</v>
          </cell>
          <cell r="I282">
            <v>115.25</v>
          </cell>
          <cell r="J282">
            <v>97.82</v>
          </cell>
          <cell r="O282">
            <v>-3.0293416000000235</v>
          </cell>
        </row>
        <row r="283">
          <cell r="A283">
            <v>2010</v>
          </cell>
          <cell r="I283">
            <v>119.64</v>
          </cell>
          <cell r="J283">
            <v>98.1</v>
          </cell>
          <cell r="O283">
            <v>6.9180060000000054</v>
          </cell>
        </row>
        <row r="284">
          <cell r="A284">
            <v>2010</v>
          </cell>
          <cell r="I284">
            <v>119.64</v>
          </cell>
          <cell r="J284">
            <v>99.13</v>
          </cell>
          <cell r="O284">
            <v>4.0287630000000121</v>
          </cell>
        </row>
        <row r="285">
          <cell r="A285">
            <v>2010</v>
          </cell>
          <cell r="I285">
            <v>118.7</v>
          </cell>
          <cell r="J285">
            <v>99.01</v>
          </cell>
          <cell r="O285">
            <v>3.3758144000000101</v>
          </cell>
        </row>
        <row r="286">
          <cell r="A286">
            <v>2010</v>
          </cell>
          <cell r="I286">
            <v>118.32</v>
          </cell>
          <cell r="J286">
            <v>98.1</v>
          </cell>
          <cell r="O286">
            <v>4.5100237499999878</v>
          </cell>
        </row>
        <row r="287">
          <cell r="A287">
            <v>2010</v>
          </cell>
          <cell r="I287">
            <v>117.62</v>
          </cell>
          <cell r="J287">
            <v>98.65</v>
          </cell>
          <cell r="O287">
            <v>2.8764277999999877</v>
          </cell>
        </row>
        <row r="288">
          <cell r="A288">
            <v>2010</v>
          </cell>
          <cell r="I288">
            <v>117.69</v>
          </cell>
          <cell r="J288">
            <v>98.71</v>
          </cell>
          <cell r="O288">
            <v>4.6577834000000138</v>
          </cell>
        </row>
        <row r="289">
          <cell r="A289">
            <v>2010</v>
          </cell>
          <cell r="I289">
            <v>113.05</v>
          </cell>
          <cell r="J289">
            <v>98.98</v>
          </cell>
          <cell r="O289">
            <v>-3.8539039999999858</v>
          </cell>
        </row>
        <row r="290">
          <cell r="A290">
            <v>2010</v>
          </cell>
          <cell r="I290">
            <v>112.31</v>
          </cell>
          <cell r="J290">
            <v>97.81</v>
          </cell>
          <cell r="O290">
            <v>-6.5050217999999802</v>
          </cell>
        </row>
        <row r="291">
          <cell r="A291">
            <v>2010</v>
          </cell>
          <cell r="I291">
            <v>114.77</v>
          </cell>
          <cell r="J291">
            <v>102.52</v>
          </cell>
          <cell r="O291">
            <v>-3.9971760000000103</v>
          </cell>
        </row>
        <row r="292">
          <cell r="A292">
            <v>2010</v>
          </cell>
          <cell r="I292">
            <v>115.35</v>
          </cell>
          <cell r="J292">
            <v>103.78</v>
          </cell>
          <cell r="O292">
            <v>-2.068158000000011</v>
          </cell>
        </row>
        <row r="293">
          <cell r="A293">
            <v>2010</v>
          </cell>
          <cell r="I293">
            <v>117.46</v>
          </cell>
          <cell r="J293">
            <v>101.43</v>
          </cell>
          <cell r="O293">
            <v>-2.9179874000000154</v>
          </cell>
        </row>
        <row r="294">
          <cell r="A294">
            <v>2010</v>
          </cell>
          <cell r="I294">
            <v>118.58</v>
          </cell>
          <cell r="J294">
            <v>100.8</v>
          </cell>
          <cell r="O294">
            <v>1.0253615999999965</v>
          </cell>
        </row>
        <row r="295">
          <cell r="A295">
            <v>2010</v>
          </cell>
          <cell r="I295">
            <v>113.36</v>
          </cell>
          <cell r="J295">
            <v>99.98</v>
          </cell>
          <cell r="O295">
            <v>-1.429095000000018</v>
          </cell>
        </row>
        <row r="296">
          <cell r="A296">
            <v>2010</v>
          </cell>
          <cell r="I296">
            <v>119.96</v>
          </cell>
          <cell r="J296">
            <v>106.21</v>
          </cell>
          <cell r="O296">
            <v>4.4172440000000108</v>
          </cell>
        </row>
        <row r="297">
          <cell r="A297">
            <v>2010</v>
          </cell>
          <cell r="I297">
            <v>121.49</v>
          </cell>
          <cell r="J297">
            <v>103.06</v>
          </cell>
          <cell r="O297">
            <v>0.33264399999998773</v>
          </cell>
        </row>
        <row r="298">
          <cell r="A298">
            <v>2010</v>
          </cell>
          <cell r="I298">
            <v>122.06</v>
          </cell>
          <cell r="J298">
            <v>107.03</v>
          </cell>
          <cell r="O298">
            <v>-0.65600879999998085</v>
          </cell>
        </row>
        <row r="299">
          <cell r="A299">
            <v>2010</v>
          </cell>
          <cell r="I299">
            <v>124.81</v>
          </cell>
          <cell r="J299">
            <v>105.56</v>
          </cell>
          <cell r="O299">
            <v>4.6369413999999978</v>
          </cell>
        </row>
        <row r="300">
          <cell r="A300">
            <v>2010</v>
          </cell>
          <cell r="I300">
            <v>121.31</v>
          </cell>
          <cell r="J300">
            <v>106.98</v>
          </cell>
          <cell r="O300">
            <v>5.3750240000000105</v>
          </cell>
        </row>
        <row r="301">
          <cell r="A301">
            <v>2010</v>
          </cell>
          <cell r="I301">
            <v>125.7</v>
          </cell>
          <cell r="J301">
            <v>109.66</v>
          </cell>
          <cell r="O301">
            <v>5.0496420000000057</v>
          </cell>
        </row>
        <row r="302">
          <cell r="A302">
            <v>2010</v>
          </cell>
          <cell r="I302">
            <v>127.07</v>
          </cell>
          <cell r="J302">
            <v>111.6</v>
          </cell>
          <cell r="O302">
            <v>15.148593599999998</v>
          </cell>
        </row>
        <row r="303">
          <cell r="A303">
            <v>2010</v>
          </cell>
          <cell r="I303">
            <v>125.01</v>
          </cell>
          <cell r="J303">
            <v>110.01</v>
          </cell>
          <cell r="O303">
            <v>12.901022000000026</v>
          </cell>
        </row>
        <row r="304">
          <cell r="A304">
            <v>2010</v>
          </cell>
          <cell r="I304">
            <v>125.03</v>
          </cell>
          <cell r="J304">
            <v>110.79</v>
          </cell>
          <cell r="O304">
            <v>15.707118999999992</v>
          </cell>
        </row>
        <row r="305">
          <cell r="A305">
            <v>2010</v>
          </cell>
          <cell r="I305">
            <v>125.59</v>
          </cell>
          <cell r="J305">
            <v>110.04</v>
          </cell>
          <cell r="O305">
            <v>15.301292000000004</v>
          </cell>
        </row>
        <row r="306">
          <cell r="A306">
            <v>2010</v>
          </cell>
          <cell r="I306">
            <v>127.44</v>
          </cell>
          <cell r="J306">
            <v>109.95</v>
          </cell>
          <cell r="O306">
            <v>12.215812000000014</v>
          </cell>
        </row>
        <row r="307">
          <cell r="A307">
            <v>2010</v>
          </cell>
          <cell r="I307">
            <v>135.72999999999999</v>
          </cell>
          <cell r="J307">
            <v>105.95</v>
          </cell>
          <cell r="O307">
            <v>22.914561599999985</v>
          </cell>
        </row>
        <row r="308">
          <cell r="A308">
            <v>2010</v>
          </cell>
          <cell r="I308">
            <v>131.63</v>
          </cell>
          <cell r="J308">
            <v>106.1</v>
          </cell>
          <cell r="O308">
            <v>19.552914000000001</v>
          </cell>
        </row>
        <row r="309">
          <cell r="A309">
            <v>2010</v>
          </cell>
          <cell r="I309">
            <v>130.35</v>
          </cell>
          <cell r="J309">
            <v>106.97</v>
          </cell>
          <cell r="O309">
            <v>15.609087999999986</v>
          </cell>
        </row>
        <row r="310">
          <cell r="A310">
            <v>2010</v>
          </cell>
          <cell r="I310">
            <v>129.33000000000001</v>
          </cell>
          <cell r="J310">
            <v>114.6</v>
          </cell>
          <cell r="O310">
            <v>9.5975949999999983</v>
          </cell>
        </row>
        <row r="311">
          <cell r="A311">
            <v>2010</v>
          </cell>
          <cell r="I311">
            <v>129.37</v>
          </cell>
          <cell r="J311">
            <v>110.23</v>
          </cell>
          <cell r="O311">
            <v>8.6891250000000042</v>
          </cell>
        </row>
        <row r="312">
          <cell r="A312">
            <v>2010</v>
          </cell>
          <cell r="I312">
            <v>129.53</v>
          </cell>
          <cell r="J312">
            <v>108.23</v>
          </cell>
          <cell r="O312">
            <v>9.0633361999999806</v>
          </cell>
        </row>
        <row r="313">
          <cell r="A313">
            <v>2010</v>
          </cell>
          <cell r="I313">
            <v>132.24</v>
          </cell>
          <cell r="J313">
            <v>116.51</v>
          </cell>
          <cell r="O313">
            <v>13.027740600000001</v>
          </cell>
        </row>
        <row r="314">
          <cell r="A314">
            <v>2010</v>
          </cell>
          <cell r="I314">
            <v>132.85</v>
          </cell>
          <cell r="J314">
            <v>115.52</v>
          </cell>
          <cell r="O314">
            <v>13.11111919999999</v>
          </cell>
        </row>
        <row r="315">
          <cell r="A315">
            <v>2010</v>
          </cell>
          <cell r="I315">
            <v>122.64</v>
          </cell>
          <cell r="J315">
            <v>116.58</v>
          </cell>
          <cell r="O315">
            <v>-0.61960500000002128</v>
          </cell>
        </row>
        <row r="316">
          <cell r="A316">
            <v>2010</v>
          </cell>
          <cell r="I316">
            <v>132.22</v>
          </cell>
          <cell r="J316">
            <v>113.54</v>
          </cell>
          <cell r="O316">
            <v>9.0885776000000078</v>
          </cell>
        </row>
        <row r="317">
          <cell r="A317">
            <v>2011</v>
          </cell>
          <cell r="I317">
            <v>133.69999999999999</v>
          </cell>
          <cell r="J317">
            <v>115.2</v>
          </cell>
          <cell r="O317">
            <v>12.666655999999989</v>
          </cell>
        </row>
        <row r="318">
          <cell r="A318">
            <v>2011</v>
          </cell>
          <cell r="I318">
            <v>134.69999999999999</v>
          </cell>
          <cell r="J318">
            <v>117.26</v>
          </cell>
          <cell r="O318">
            <v>10.195232000000004</v>
          </cell>
        </row>
        <row r="319">
          <cell r="A319">
            <v>2011</v>
          </cell>
          <cell r="I319">
            <v>140.52000000000001</v>
          </cell>
          <cell r="J319">
            <v>118.91</v>
          </cell>
          <cell r="O319">
            <v>15.034233999999984</v>
          </cell>
        </row>
        <row r="320">
          <cell r="A320">
            <v>2011</v>
          </cell>
          <cell r="I320">
            <v>142.36000000000001</v>
          </cell>
          <cell r="J320">
            <v>118.33</v>
          </cell>
          <cell r="O320">
            <v>16.63478240000002</v>
          </cell>
        </row>
        <row r="321">
          <cell r="A321">
            <v>2011</v>
          </cell>
          <cell r="I321">
            <v>144.04</v>
          </cell>
          <cell r="J321">
            <v>115.67</v>
          </cell>
          <cell r="O321">
            <v>19.967500000000001</v>
          </cell>
        </row>
        <row r="322">
          <cell r="A322">
            <v>2011</v>
          </cell>
          <cell r="I322">
            <v>148.02000000000001</v>
          </cell>
          <cell r="J322">
            <v>121.4</v>
          </cell>
          <cell r="O322">
            <v>23.01572120000003</v>
          </cell>
        </row>
        <row r="323">
          <cell r="A323">
            <v>2011</v>
          </cell>
          <cell r="I323">
            <v>151.41999999999999</v>
          </cell>
          <cell r="J323">
            <v>122.59</v>
          </cell>
          <cell r="O323">
            <v>23.181385599999999</v>
          </cell>
        </row>
        <row r="324">
          <cell r="A324">
            <v>2011</v>
          </cell>
          <cell r="I324">
            <v>149.4</v>
          </cell>
          <cell r="J324">
            <v>119.43</v>
          </cell>
          <cell r="O324">
            <v>21.387377500000014</v>
          </cell>
        </row>
        <row r="325">
          <cell r="A325">
            <v>2011</v>
          </cell>
          <cell r="I325">
            <v>143.22</v>
          </cell>
          <cell r="J325">
            <v>119.9</v>
          </cell>
          <cell r="O325">
            <v>16.708477000000045</v>
          </cell>
        </row>
        <row r="326">
          <cell r="A326">
            <v>2011</v>
          </cell>
          <cell r="I326">
            <v>146.12</v>
          </cell>
          <cell r="J326">
            <v>119.26</v>
          </cell>
          <cell r="O326">
            <v>18.248137999999983</v>
          </cell>
        </row>
        <row r="327">
          <cell r="A327">
            <v>2011</v>
          </cell>
          <cell r="I327">
            <v>150.11000000000001</v>
          </cell>
          <cell r="J327">
            <v>119.72</v>
          </cell>
          <cell r="O327">
            <v>24.065840000000009</v>
          </cell>
        </row>
        <row r="328">
          <cell r="A328">
            <v>2011</v>
          </cell>
          <cell r="I328">
            <v>142.88999999999999</v>
          </cell>
          <cell r="J328">
            <v>117.15</v>
          </cell>
          <cell r="O328">
            <v>13.920817999999969</v>
          </cell>
        </row>
        <row r="329">
          <cell r="A329">
            <v>2011</v>
          </cell>
          <cell r="I329">
            <v>141.91999999999999</v>
          </cell>
          <cell r="J329">
            <v>120.49</v>
          </cell>
          <cell r="O329">
            <v>7.7420399999999745</v>
          </cell>
        </row>
        <row r="330">
          <cell r="A330">
            <v>2011</v>
          </cell>
          <cell r="I330">
            <v>145.97999999999999</v>
          </cell>
          <cell r="J330">
            <v>120.66</v>
          </cell>
          <cell r="O330">
            <v>15.731979999999993</v>
          </cell>
        </row>
        <row r="331">
          <cell r="A331">
            <v>2011</v>
          </cell>
          <cell r="I331">
            <v>152.46</v>
          </cell>
          <cell r="J331">
            <v>123.52</v>
          </cell>
          <cell r="O331">
            <v>25.455920999999989</v>
          </cell>
        </row>
        <row r="332">
          <cell r="A332">
            <v>2011</v>
          </cell>
          <cell r="I332">
            <v>145.16</v>
          </cell>
          <cell r="J332">
            <v>116.61</v>
          </cell>
          <cell r="O332">
            <v>26.443228750000017</v>
          </cell>
        </row>
        <row r="333">
          <cell r="A333">
            <v>2011</v>
          </cell>
          <cell r="I333">
            <v>147.63</v>
          </cell>
          <cell r="J333">
            <v>119.12</v>
          </cell>
          <cell r="O333">
            <v>18.29736625000001</v>
          </cell>
        </row>
        <row r="334">
          <cell r="A334">
            <v>2011</v>
          </cell>
          <cell r="I334">
            <v>146.62</v>
          </cell>
          <cell r="J334">
            <v>116.98</v>
          </cell>
          <cell r="O334">
            <v>23.028615999999971</v>
          </cell>
        </row>
        <row r="335">
          <cell r="A335">
            <v>2011</v>
          </cell>
          <cell r="I335">
            <v>141.44999999999999</v>
          </cell>
          <cell r="J335">
            <v>115.67</v>
          </cell>
          <cell r="O335">
            <v>17.331720000000004</v>
          </cell>
        </row>
        <row r="336">
          <cell r="A336">
            <v>2011</v>
          </cell>
          <cell r="I336">
            <v>135.78</v>
          </cell>
          <cell r="J336">
            <v>116.08</v>
          </cell>
          <cell r="O336">
            <v>13.462975000000014</v>
          </cell>
        </row>
        <row r="337">
          <cell r="A337">
            <v>2011</v>
          </cell>
          <cell r="I337">
            <v>136.25</v>
          </cell>
          <cell r="J337">
            <v>115.51</v>
          </cell>
          <cell r="O337">
            <v>16.355014400000016</v>
          </cell>
        </row>
        <row r="338">
          <cell r="A338">
            <v>2011</v>
          </cell>
          <cell r="I338">
            <v>133.91999999999999</v>
          </cell>
          <cell r="J338">
            <v>111.68</v>
          </cell>
          <cell r="O338">
            <v>12.884968749999985</v>
          </cell>
        </row>
        <row r="339">
          <cell r="A339">
            <v>2011</v>
          </cell>
          <cell r="I339">
            <v>135</v>
          </cell>
          <cell r="J339">
            <v>110.71</v>
          </cell>
          <cell r="O339">
            <v>14.322155999999978</v>
          </cell>
        </row>
        <row r="340">
          <cell r="A340">
            <v>2011</v>
          </cell>
          <cell r="I340">
            <v>133.56</v>
          </cell>
          <cell r="J340">
            <v>112.35</v>
          </cell>
          <cell r="O340">
            <v>3.8680949999999825</v>
          </cell>
        </row>
        <row r="341">
          <cell r="A341">
            <v>2011</v>
          </cell>
          <cell r="I341">
            <v>137.24</v>
          </cell>
          <cell r="J341">
            <v>118.09</v>
          </cell>
          <cell r="O341">
            <v>1.6365320000000168</v>
          </cell>
        </row>
        <row r="342">
          <cell r="A342">
            <v>2011</v>
          </cell>
          <cell r="I342">
            <v>138.51</v>
          </cell>
          <cell r="J342">
            <v>118.35</v>
          </cell>
          <cell r="O342">
            <v>3.4910979999999938</v>
          </cell>
        </row>
        <row r="343">
          <cell r="A343">
            <v>2011</v>
          </cell>
          <cell r="I343">
            <v>144.61000000000001</v>
          </cell>
          <cell r="J343">
            <v>122.63</v>
          </cell>
          <cell r="O343">
            <v>6.406487999999996</v>
          </cell>
        </row>
        <row r="344">
          <cell r="A344">
            <v>2011</v>
          </cell>
          <cell r="I344">
            <v>141.27000000000001</v>
          </cell>
          <cell r="J344">
            <v>119.48</v>
          </cell>
          <cell r="O344">
            <v>10.897582</v>
          </cell>
        </row>
        <row r="345">
          <cell r="A345">
            <v>2011</v>
          </cell>
          <cell r="I345">
            <v>135.1</v>
          </cell>
          <cell r="J345">
            <v>119.66</v>
          </cell>
          <cell r="O345">
            <v>5.3754159999999729</v>
          </cell>
        </row>
        <row r="346">
          <cell r="A346">
            <v>2011</v>
          </cell>
          <cell r="I346">
            <v>132.80000000000001</v>
          </cell>
          <cell r="J346">
            <v>122.01</v>
          </cell>
          <cell r="O346">
            <v>2.8930459999999982</v>
          </cell>
        </row>
        <row r="347">
          <cell r="A347">
            <v>2011</v>
          </cell>
          <cell r="I347">
            <v>133.19</v>
          </cell>
          <cell r="J347">
            <v>121.14</v>
          </cell>
          <cell r="O347">
            <v>2.6416172000000131</v>
          </cell>
        </row>
        <row r="348">
          <cell r="A348">
            <v>2011</v>
          </cell>
          <cell r="I348">
            <v>133.22999999999999</v>
          </cell>
          <cell r="J348">
            <v>122.86</v>
          </cell>
          <cell r="O348">
            <v>-2.8157855999999981</v>
          </cell>
        </row>
        <row r="349">
          <cell r="A349">
            <v>2011</v>
          </cell>
          <cell r="I349">
            <v>139.97999999999999</v>
          </cell>
          <cell r="J349">
            <v>121.33</v>
          </cell>
          <cell r="O349">
            <v>8.2538999999999874</v>
          </cell>
        </row>
        <row r="350">
          <cell r="A350">
            <v>2011</v>
          </cell>
          <cell r="I350">
            <v>135.84</v>
          </cell>
          <cell r="J350">
            <v>121.43</v>
          </cell>
          <cell r="O350">
            <v>4.9531920000000298</v>
          </cell>
        </row>
        <row r="351">
          <cell r="A351">
            <v>2011</v>
          </cell>
          <cell r="I351">
            <v>138.37</v>
          </cell>
          <cell r="J351">
            <v>121.47</v>
          </cell>
          <cell r="O351">
            <v>8.5746280000000183</v>
          </cell>
        </row>
        <row r="352">
          <cell r="A352">
            <v>2011</v>
          </cell>
          <cell r="I352">
            <v>145.44</v>
          </cell>
          <cell r="J352">
            <v>117.45</v>
          </cell>
          <cell r="O352">
            <v>12.198086250000017</v>
          </cell>
        </row>
        <row r="353">
          <cell r="A353">
            <v>2011</v>
          </cell>
          <cell r="I353">
            <v>148.01</v>
          </cell>
          <cell r="J353">
            <v>126.91</v>
          </cell>
          <cell r="O353">
            <v>12.038422999999995</v>
          </cell>
        </row>
        <row r="354">
          <cell r="A354">
            <v>2011</v>
          </cell>
          <cell r="I354">
            <v>149.32</v>
          </cell>
          <cell r="J354">
            <v>126.54</v>
          </cell>
          <cell r="O354">
            <v>13.370208399999996</v>
          </cell>
        </row>
        <row r="355">
          <cell r="A355">
            <v>2011</v>
          </cell>
          <cell r="I355">
            <v>151.18</v>
          </cell>
          <cell r="J355">
            <v>132.22</v>
          </cell>
          <cell r="O355">
            <v>3.9958210000000065</v>
          </cell>
        </row>
        <row r="356">
          <cell r="A356">
            <v>2011</v>
          </cell>
          <cell r="I356">
            <v>148.59</v>
          </cell>
          <cell r="J356">
            <v>132.68</v>
          </cell>
          <cell r="O356">
            <v>-0.16859700000000544</v>
          </cell>
        </row>
        <row r="357">
          <cell r="A357">
            <v>2011</v>
          </cell>
          <cell r="I357">
            <v>155.18</v>
          </cell>
          <cell r="J357">
            <v>133.25</v>
          </cell>
          <cell r="O357">
            <v>7.0686248000000091</v>
          </cell>
        </row>
        <row r="358">
          <cell r="A358">
            <v>2011</v>
          </cell>
          <cell r="I358">
            <v>154.26</v>
          </cell>
          <cell r="J358">
            <v>133.66999999999999</v>
          </cell>
          <cell r="O358">
            <v>9.3735103999999581</v>
          </cell>
        </row>
        <row r="359">
          <cell r="A359">
            <v>2011</v>
          </cell>
          <cell r="I359">
            <v>162.86000000000001</v>
          </cell>
          <cell r="J359">
            <v>130.65</v>
          </cell>
          <cell r="O359">
            <v>16.727104000000026</v>
          </cell>
        </row>
        <row r="360">
          <cell r="A360">
            <v>2011</v>
          </cell>
          <cell r="I360">
            <v>155.15</v>
          </cell>
          <cell r="J360">
            <v>128.31</v>
          </cell>
          <cell r="O360">
            <v>6.0814320000000066</v>
          </cell>
        </row>
        <row r="361">
          <cell r="A361">
            <v>2011</v>
          </cell>
          <cell r="I361">
            <v>153.13999999999999</v>
          </cell>
          <cell r="J361">
            <v>133.97999999999999</v>
          </cell>
          <cell r="O361">
            <v>4.949908999999991</v>
          </cell>
        </row>
        <row r="362">
          <cell r="A362">
            <v>2011</v>
          </cell>
          <cell r="I362">
            <v>158.03</v>
          </cell>
          <cell r="J362">
            <v>137.02000000000001</v>
          </cell>
          <cell r="O362">
            <v>7.3461211999999989</v>
          </cell>
        </row>
        <row r="363">
          <cell r="A363">
            <v>2011</v>
          </cell>
          <cell r="I363">
            <v>153.63</v>
          </cell>
          <cell r="J363">
            <v>135.75</v>
          </cell>
          <cell r="O363">
            <v>2.7913399999999911</v>
          </cell>
        </row>
        <row r="364">
          <cell r="A364">
            <v>2011</v>
          </cell>
          <cell r="I364">
            <v>156.85</v>
          </cell>
          <cell r="J364">
            <v>139.06</v>
          </cell>
          <cell r="O364">
            <v>6.3709173999999962</v>
          </cell>
        </row>
        <row r="365">
          <cell r="A365">
            <v>2011</v>
          </cell>
          <cell r="I365">
            <v>150.83000000000001</v>
          </cell>
          <cell r="J365">
            <v>131.84</v>
          </cell>
          <cell r="O365">
            <v>6.5786059999999793</v>
          </cell>
        </row>
        <row r="366">
          <cell r="A366">
            <v>2011</v>
          </cell>
          <cell r="I366">
            <v>155</v>
          </cell>
          <cell r="J366">
            <v>136.78</v>
          </cell>
          <cell r="O366">
            <v>7.1149099999999805</v>
          </cell>
        </row>
        <row r="367">
          <cell r="A367">
            <v>2011</v>
          </cell>
          <cell r="I367">
            <v>151.28</v>
          </cell>
          <cell r="J367">
            <v>133.11000000000001</v>
          </cell>
          <cell r="O367">
            <v>-0.3464067999999827</v>
          </cell>
        </row>
        <row r="368">
          <cell r="A368">
            <v>2011</v>
          </cell>
          <cell r="I368">
            <v>156.46</v>
          </cell>
          <cell r="J368">
            <v>130.19</v>
          </cell>
          <cell r="O368">
            <v>4.5817490000000021</v>
          </cell>
        </row>
        <row r="369">
          <cell r="A369">
            <v>2012</v>
          </cell>
          <cell r="I369">
            <v>121.35</v>
          </cell>
          <cell r="J369">
            <v>113.54</v>
          </cell>
          <cell r="O369">
            <v>-30.97037450000002</v>
          </cell>
        </row>
        <row r="370">
          <cell r="A370">
            <v>2012</v>
          </cell>
          <cell r="I370">
            <v>133.69999999999999</v>
          </cell>
          <cell r="J370">
            <v>115.2</v>
          </cell>
          <cell r="O370">
            <v>-21.93376539999997</v>
          </cell>
        </row>
        <row r="371">
          <cell r="A371">
            <v>2012</v>
          </cell>
          <cell r="I371">
            <v>134.69999999999999</v>
          </cell>
          <cell r="J371">
            <v>117.26</v>
          </cell>
          <cell r="O371">
            <v>-21.242359999999991</v>
          </cell>
        </row>
        <row r="372">
          <cell r="A372">
            <v>2012</v>
          </cell>
          <cell r="I372">
            <v>140.52000000000001</v>
          </cell>
          <cell r="J372">
            <v>118.91</v>
          </cell>
          <cell r="O372">
            <v>-14.995232000000016</v>
          </cell>
        </row>
        <row r="373">
          <cell r="A373">
            <v>2012</v>
          </cell>
          <cell r="I373">
            <v>142.36000000000001</v>
          </cell>
          <cell r="J373">
            <v>118.33</v>
          </cell>
          <cell r="O373">
            <v>-12.043664999999976</v>
          </cell>
        </row>
        <row r="374">
          <cell r="A374">
            <v>2012</v>
          </cell>
          <cell r="I374">
            <v>144.04</v>
          </cell>
          <cell r="J374">
            <v>115.67</v>
          </cell>
          <cell r="O374">
            <v>-9.0546195999999952</v>
          </cell>
        </row>
        <row r="375">
          <cell r="A375">
            <v>2012</v>
          </cell>
          <cell r="I375">
            <v>148.02000000000001</v>
          </cell>
          <cell r="J375">
            <v>121.4</v>
          </cell>
          <cell r="O375">
            <v>-10.130685999999997</v>
          </cell>
        </row>
        <row r="376">
          <cell r="A376">
            <v>2012</v>
          </cell>
          <cell r="I376">
            <v>151.41999999999999</v>
          </cell>
          <cell r="J376">
            <v>122.59</v>
          </cell>
          <cell r="O376">
            <v>-5.96619400000003</v>
          </cell>
        </row>
        <row r="377">
          <cell r="A377">
            <v>2012</v>
          </cell>
          <cell r="I377">
            <v>149.4</v>
          </cell>
          <cell r="J377">
            <v>119.43</v>
          </cell>
          <cell r="O377">
            <v>-10.548780000000022</v>
          </cell>
        </row>
        <row r="378">
          <cell r="A378">
            <v>2012</v>
          </cell>
          <cell r="I378">
            <v>143.22</v>
          </cell>
          <cell r="J378">
            <v>119.9</v>
          </cell>
          <cell r="O378">
            <v>-11.881920000000008</v>
          </cell>
        </row>
        <row r="379">
          <cell r="A379">
            <v>2012</v>
          </cell>
          <cell r="I379">
            <v>146.12</v>
          </cell>
          <cell r="J379">
            <v>119.26</v>
          </cell>
          <cell r="O379">
            <v>-6.9394280000000208</v>
          </cell>
        </row>
        <row r="380">
          <cell r="A380">
            <v>2012</v>
          </cell>
          <cell r="I380">
            <v>150.11000000000001</v>
          </cell>
          <cell r="J380">
            <v>119.72</v>
          </cell>
          <cell r="O380">
            <v>-1.5936260000000004</v>
          </cell>
        </row>
        <row r="381">
          <cell r="A381">
            <v>2012</v>
          </cell>
          <cell r="I381">
            <v>142.88999999999999</v>
          </cell>
          <cell r="J381">
            <v>117.15</v>
          </cell>
          <cell r="O381">
            <v>-5.7050976000000162</v>
          </cell>
        </row>
        <row r="382">
          <cell r="A382">
            <v>2012</v>
          </cell>
          <cell r="I382">
            <v>141.91999999999999</v>
          </cell>
          <cell r="J382">
            <v>120.49</v>
          </cell>
          <cell r="O382">
            <v>-5.3506360000000086</v>
          </cell>
        </row>
        <row r="383">
          <cell r="A383">
            <v>2012</v>
          </cell>
          <cell r="I383">
            <v>145.97999999999999</v>
          </cell>
          <cell r="J383">
            <v>120.66</v>
          </cell>
          <cell r="O383">
            <v>-5.4430272000000173</v>
          </cell>
        </row>
        <row r="384">
          <cell r="A384">
            <v>2012</v>
          </cell>
          <cell r="I384">
            <v>152.46</v>
          </cell>
          <cell r="J384">
            <v>123.52</v>
          </cell>
          <cell r="O384">
            <v>1.6476040000000296</v>
          </cell>
        </row>
        <row r="385">
          <cell r="A385">
            <v>2012</v>
          </cell>
          <cell r="I385">
            <v>145.16</v>
          </cell>
          <cell r="J385">
            <v>116.61</v>
          </cell>
          <cell r="O385">
            <v>-4.8266409999999951</v>
          </cell>
        </row>
        <row r="386">
          <cell r="A386">
            <v>2012</v>
          </cell>
          <cell r="I386">
            <v>147.63</v>
          </cell>
          <cell r="J386">
            <v>119.12</v>
          </cell>
          <cell r="O386">
            <v>-8.692955999999981</v>
          </cell>
        </row>
        <row r="387">
          <cell r="A387">
            <v>2012</v>
          </cell>
          <cell r="I387">
            <v>146.62</v>
          </cell>
          <cell r="J387">
            <v>116.98</v>
          </cell>
          <cell r="O387">
            <v>-10.59174920000001</v>
          </cell>
        </row>
        <row r="388">
          <cell r="A388">
            <v>2012</v>
          </cell>
          <cell r="I388">
            <v>141.44999999999999</v>
          </cell>
          <cell r="J388">
            <v>115.67</v>
          </cell>
          <cell r="O388">
            <v>-20.934135999999967</v>
          </cell>
        </row>
        <row r="389">
          <cell r="A389">
            <v>2012</v>
          </cell>
          <cell r="I389">
            <v>135.78</v>
          </cell>
          <cell r="J389">
            <v>116.08</v>
          </cell>
          <cell r="O389">
            <v>-26.638119999999986</v>
          </cell>
        </row>
        <row r="390">
          <cell r="A390">
            <v>2012</v>
          </cell>
          <cell r="I390">
            <v>136.25</v>
          </cell>
          <cell r="J390">
            <v>115.51</v>
          </cell>
          <cell r="O390">
            <v>-26.108629000000008</v>
          </cell>
        </row>
        <row r="391">
          <cell r="A391">
            <v>2012</v>
          </cell>
          <cell r="I391">
            <v>133.91999999999999</v>
          </cell>
          <cell r="J391">
            <v>111.68</v>
          </cell>
          <cell r="O391">
            <v>-30.884517000000017</v>
          </cell>
        </row>
        <row r="392">
          <cell r="A392">
            <v>2012</v>
          </cell>
          <cell r="I392">
            <v>135</v>
          </cell>
          <cell r="J392">
            <v>110.71</v>
          </cell>
          <cell r="O392">
            <v>-24.873694</v>
          </cell>
        </row>
        <row r="393">
          <cell r="A393">
            <v>2012</v>
          </cell>
          <cell r="I393">
            <v>133.56</v>
          </cell>
          <cell r="J393">
            <v>112.35</v>
          </cell>
          <cell r="O393">
            <v>-22.751344000000017</v>
          </cell>
        </row>
        <row r="394">
          <cell r="A394">
            <v>2012</v>
          </cell>
          <cell r="I394">
            <v>137.24</v>
          </cell>
          <cell r="J394">
            <v>118.09</v>
          </cell>
          <cell r="O394">
            <v>-18.274917999999985</v>
          </cell>
        </row>
        <row r="395">
          <cell r="A395">
            <v>2012</v>
          </cell>
          <cell r="I395">
            <v>138.51</v>
          </cell>
          <cell r="J395">
            <v>118.35</v>
          </cell>
          <cell r="O395">
            <v>-10.138203000000004</v>
          </cell>
        </row>
        <row r="396">
          <cell r="A396">
            <v>2012</v>
          </cell>
          <cell r="I396">
            <v>144.61000000000001</v>
          </cell>
          <cell r="J396">
            <v>122.63</v>
          </cell>
          <cell r="O396">
            <v>3.1496999999999957</v>
          </cell>
        </row>
        <row r="397">
          <cell r="A397">
            <v>2012</v>
          </cell>
          <cell r="I397">
            <v>141.27000000000001</v>
          </cell>
          <cell r="J397">
            <v>119.48</v>
          </cell>
          <cell r="O397">
            <v>3.5340779999999938</v>
          </cell>
        </row>
        <row r="398">
          <cell r="A398">
            <v>2012</v>
          </cell>
          <cell r="I398">
            <v>135.1</v>
          </cell>
          <cell r="J398">
            <v>119.66</v>
          </cell>
          <cell r="O398">
            <v>-4.6391100000000165</v>
          </cell>
        </row>
        <row r="399">
          <cell r="A399">
            <v>2012</v>
          </cell>
          <cell r="I399">
            <v>132.80000000000001</v>
          </cell>
          <cell r="J399">
            <v>122.01</v>
          </cell>
          <cell r="O399">
            <v>-6.4612479999999834</v>
          </cell>
        </row>
        <row r="400">
          <cell r="A400">
            <v>2012</v>
          </cell>
          <cell r="I400">
            <v>133.19</v>
          </cell>
          <cell r="J400">
            <v>121.14</v>
          </cell>
          <cell r="O400">
            <v>-5.8286055999999746</v>
          </cell>
        </row>
        <row r="401">
          <cell r="A401">
            <v>2012</v>
          </cell>
          <cell r="I401">
            <v>133.22999999999999</v>
          </cell>
          <cell r="J401">
            <v>122.86</v>
          </cell>
          <cell r="O401">
            <v>-7.5593760000000145</v>
          </cell>
        </row>
        <row r="402">
          <cell r="A402">
            <v>2012</v>
          </cell>
          <cell r="I402">
            <v>139.97999999999999</v>
          </cell>
          <cell r="J402">
            <v>121.33</v>
          </cell>
          <cell r="O402">
            <v>0.81193999999996436</v>
          </cell>
        </row>
        <row r="403">
          <cell r="A403">
            <v>2012</v>
          </cell>
          <cell r="I403">
            <v>135.84</v>
          </cell>
          <cell r="J403">
            <v>121.43</v>
          </cell>
          <cell r="O403">
            <v>-9.128627999999992</v>
          </cell>
        </row>
        <row r="404">
          <cell r="A404">
            <v>2012</v>
          </cell>
          <cell r="I404">
            <v>138.37</v>
          </cell>
          <cell r="J404">
            <v>121.47</v>
          </cell>
          <cell r="O404">
            <v>-5.4708300000000065</v>
          </cell>
        </row>
        <row r="405">
          <cell r="A405">
            <v>2012</v>
          </cell>
          <cell r="I405">
            <v>145.44</v>
          </cell>
          <cell r="J405">
            <v>117.45</v>
          </cell>
          <cell r="O405">
            <v>2.6145256000000074</v>
          </cell>
        </row>
        <row r="406">
          <cell r="A406">
            <v>2012</v>
          </cell>
          <cell r="I406">
            <v>148.01</v>
          </cell>
          <cell r="J406">
            <v>126.91</v>
          </cell>
          <cell r="O406">
            <v>4.5058328000000358</v>
          </cell>
        </row>
        <row r="407">
          <cell r="A407">
            <v>2012</v>
          </cell>
          <cell r="I407">
            <v>149.32</v>
          </cell>
          <cell r="J407">
            <v>126.54</v>
          </cell>
          <cell r="O407">
            <v>7.6722320000000082</v>
          </cell>
        </row>
        <row r="408">
          <cell r="A408">
            <v>2012</v>
          </cell>
          <cell r="I408">
            <v>151.18</v>
          </cell>
          <cell r="J408">
            <v>132.22</v>
          </cell>
          <cell r="O408">
            <v>7.8045840000000055</v>
          </cell>
        </row>
        <row r="409">
          <cell r="A409">
            <v>2012</v>
          </cell>
          <cell r="I409">
            <v>148.59</v>
          </cell>
          <cell r="J409">
            <v>132.68</v>
          </cell>
          <cell r="O409">
            <v>7.4880363999999986</v>
          </cell>
        </row>
        <row r="410">
          <cell r="A410">
            <v>2012</v>
          </cell>
          <cell r="I410">
            <v>155.18</v>
          </cell>
          <cell r="J410">
            <v>133.25</v>
          </cell>
          <cell r="O410">
            <v>9.2610724000000175</v>
          </cell>
        </row>
        <row r="411">
          <cell r="A411">
            <v>2012</v>
          </cell>
          <cell r="I411">
            <v>154.26</v>
          </cell>
          <cell r="J411">
            <v>133.66999999999999</v>
          </cell>
          <cell r="O411">
            <v>5.3582499999999982</v>
          </cell>
        </row>
        <row r="412">
          <cell r="A412">
            <v>2012</v>
          </cell>
          <cell r="I412">
            <v>162.86000000000001</v>
          </cell>
          <cell r="J412">
            <v>130.65</v>
          </cell>
          <cell r="O412">
            <v>16.392404599999992</v>
          </cell>
        </row>
        <row r="413">
          <cell r="A413">
            <v>2012</v>
          </cell>
          <cell r="I413">
            <v>155.15</v>
          </cell>
          <cell r="J413">
            <v>128.31</v>
          </cell>
          <cell r="O413">
            <v>9.9431200000000501</v>
          </cell>
        </row>
        <row r="414">
          <cell r="A414">
            <v>2012</v>
          </cell>
          <cell r="I414">
            <v>153.13999999999999</v>
          </cell>
          <cell r="J414">
            <v>133.97999999999999</v>
          </cell>
          <cell r="O414">
            <v>7.2691839999999672</v>
          </cell>
        </row>
        <row r="415">
          <cell r="A415">
            <v>2012</v>
          </cell>
          <cell r="I415">
            <v>158.03</v>
          </cell>
          <cell r="J415">
            <v>137.02000000000001</v>
          </cell>
          <cell r="O415">
            <v>10.747783249999998</v>
          </cell>
        </row>
        <row r="416">
          <cell r="A416">
            <v>2012</v>
          </cell>
          <cell r="I416">
            <v>153.63</v>
          </cell>
          <cell r="J416">
            <v>135.75</v>
          </cell>
          <cell r="O416">
            <v>8.9536176000000012</v>
          </cell>
        </row>
        <row r="417">
          <cell r="A417">
            <v>2012</v>
          </cell>
          <cell r="I417">
            <v>156.85</v>
          </cell>
          <cell r="J417">
            <v>139.06</v>
          </cell>
          <cell r="O417">
            <v>9.3683481999999572</v>
          </cell>
        </row>
        <row r="418">
          <cell r="A418">
            <v>2012</v>
          </cell>
          <cell r="I418">
            <v>150.83000000000001</v>
          </cell>
          <cell r="J418">
            <v>131.84</v>
          </cell>
          <cell r="O418">
            <v>-9.7019999999986339E-2</v>
          </cell>
        </row>
        <row r="419">
          <cell r="A419">
            <v>2012</v>
          </cell>
          <cell r="I419">
            <v>155</v>
          </cell>
          <cell r="J419">
            <v>136.78</v>
          </cell>
          <cell r="O419">
            <v>2.1243848000000014</v>
          </cell>
        </row>
        <row r="420">
          <cell r="A420">
            <v>2012</v>
          </cell>
          <cell r="I420">
            <v>151.28</v>
          </cell>
          <cell r="J420">
            <v>133.11000000000001</v>
          </cell>
          <cell r="O420">
            <v>-2.4336947500000292</v>
          </cell>
        </row>
        <row r="421">
          <cell r="A421">
            <v>2013</v>
          </cell>
          <cell r="I421">
            <v>156.46</v>
          </cell>
          <cell r="J421">
            <v>130.19</v>
          </cell>
          <cell r="O421">
            <v>2.0275640000000408</v>
          </cell>
        </row>
        <row r="422">
          <cell r="A422">
            <v>2013</v>
          </cell>
          <cell r="I422">
            <v>160.19999999999999</v>
          </cell>
          <cell r="J422">
            <v>137.04</v>
          </cell>
          <cell r="O422">
            <v>10.86424199999999</v>
          </cell>
        </row>
        <row r="423">
          <cell r="A423">
            <v>2013</v>
          </cell>
          <cell r="I423">
            <v>156.44999999999999</v>
          </cell>
          <cell r="J423">
            <v>134.99</v>
          </cell>
          <cell r="O423">
            <v>12.093286999999975</v>
          </cell>
        </row>
        <row r="424">
          <cell r="A424">
            <v>2013</v>
          </cell>
          <cell r="I424">
            <v>164.91</v>
          </cell>
          <cell r="J424">
            <v>143.44999999999999</v>
          </cell>
          <cell r="O424">
            <v>17.08427800000004</v>
          </cell>
        </row>
        <row r="425">
          <cell r="A425">
            <v>2013</v>
          </cell>
          <cell r="I425">
            <v>167.16</v>
          </cell>
          <cell r="J425">
            <v>140.74</v>
          </cell>
          <cell r="O425">
            <v>17.631760000000014</v>
          </cell>
        </row>
        <row r="426">
          <cell r="A426">
            <v>2013</v>
          </cell>
          <cell r="I426">
            <v>168.63</v>
          </cell>
          <cell r="J426">
            <v>139.57</v>
          </cell>
          <cell r="O426">
            <v>24.079500000000024</v>
          </cell>
        </row>
        <row r="427">
          <cell r="A427">
            <v>2013</v>
          </cell>
          <cell r="I427">
            <v>170.6</v>
          </cell>
          <cell r="J427">
            <v>145.38</v>
          </cell>
          <cell r="O427">
            <v>26.880177199999991</v>
          </cell>
        </row>
        <row r="428">
          <cell r="A428">
            <v>2013</v>
          </cell>
          <cell r="I428">
            <v>172.28</v>
          </cell>
          <cell r="J428">
            <v>140.32</v>
          </cell>
          <cell r="O428">
            <v>28.593437499999993</v>
          </cell>
        </row>
        <row r="429">
          <cell r="A429">
            <v>2013</v>
          </cell>
          <cell r="I429">
            <v>166.19</v>
          </cell>
          <cell r="J429">
            <v>138.36000000000001</v>
          </cell>
          <cell r="O429">
            <v>20.77568500000001</v>
          </cell>
        </row>
        <row r="430">
          <cell r="A430">
            <v>2013</v>
          </cell>
          <cell r="I430">
            <v>170.71</v>
          </cell>
          <cell r="J430">
            <v>139.88</v>
          </cell>
          <cell r="O430">
            <v>27.634826199999992</v>
          </cell>
        </row>
        <row r="431">
          <cell r="A431">
            <v>2013</v>
          </cell>
          <cell r="I431">
            <v>165.39</v>
          </cell>
          <cell r="J431">
            <v>131.41999999999999</v>
          </cell>
          <cell r="O431">
            <v>25.510988399999974</v>
          </cell>
        </row>
        <row r="432">
          <cell r="A432">
            <v>2013</v>
          </cell>
          <cell r="I432">
            <v>145.94</v>
          </cell>
          <cell r="J432">
            <v>130.21</v>
          </cell>
          <cell r="O432">
            <v>4.507774999999981</v>
          </cell>
        </row>
        <row r="433">
          <cell r="A433">
            <v>2013</v>
          </cell>
          <cell r="I433">
            <v>162.80000000000001</v>
          </cell>
          <cell r="J433">
            <v>134.21</v>
          </cell>
          <cell r="O433">
            <v>15.155007500000039</v>
          </cell>
        </row>
        <row r="434">
          <cell r="A434">
            <v>2013</v>
          </cell>
          <cell r="I434">
            <v>165.64</v>
          </cell>
          <cell r="J434">
            <v>135.41</v>
          </cell>
          <cell r="O434">
            <v>20.848759400000006</v>
          </cell>
        </row>
        <row r="435">
          <cell r="A435">
            <v>2013</v>
          </cell>
          <cell r="I435">
            <v>162.4</v>
          </cell>
          <cell r="J435">
            <v>131.18</v>
          </cell>
          <cell r="O435">
            <v>19.363381599999997</v>
          </cell>
        </row>
        <row r="436">
          <cell r="A436">
            <v>2013</v>
          </cell>
          <cell r="I436">
            <v>157.77000000000001</v>
          </cell>
          <cell r="J436">
            <v>135.97999999999999</v>
          </cell>
          <cell r="O436">
            <v>15.181872000000027</v>
          </cell>
        </row>
        <row r="437">
          <cell r="A437">
            <v>2013</v>
          </cell>
          <cell r="I437">
            <v>162.57</v>
          </cell>
          <cell r="J437">
            <v>132.43</v>
          </cell>
          <cell r="O437">
            <v>7.904949600000009</v>
          </cell>
        </row>
        <row r="438">
          <cell r="A438">
            <v>2013</v>
          </cell>
          <cell r="I438">
            <v>165.17</v>
          </cell>
          <cell r="J438">
            <v>130.38999999999999</v>
          </cell>
          <cell r="O438">
            <v>16.324799999999982</v>
          </cell>
        </row>
        <row r="439">
          <cell r="A439">
            <v>2013</v>
          </cell>
          <cell r="I439">
            <v>162.38</v>
          </cell>
          <cell r="J439">
            <v>130.25</v>
          </cell>
          <cell r="O439">
            <v>14.877347600000007</v>
          </cell>
        </row>
        <row r="440">
          <cell r="A440">
            <v>2013</v>
          </cell>
          <cell r="I440">
            <v>163.04</v>
          </cell>
          <cell r="J440">
            <v>131.65</v>
          </cell>
          <cell r="O440">
            <v>17.201168599999988</v>
          </cell>
        </row>
        <row r="441">
          <cell r="A441">
            <v>2013</v>
          </cell>
          <cell r="I441">
            <v>164.45</v>
          </cell>
          <cell r="J441">
            <v>129.54</v>
          </cell>
          <cell r="O441">
            <v>15.52880799999997</v>
          </cell>
        </row>
        <row r="442">
          <cell r="A442">
            <v>2013</v>
          </cell>
          <cell r="I442">
            <v>169.61</v>
          </cell>
          <cell r="J442">
            <v>133.93</v>
          </cell>
          <cell r="O442">
            <v>20.278488000000038</v>
          </cell>
        </row>
        <row r="443">
          <cell r="A443">
            <v>2013</v>
          </cell>
          <cell r="I443">
            <v>168.39</v>
          </cell>
          <cell r="J443">
            <v>131.83000000000001</v>
          </cell>
          <cell r="O443">
            <v>20.656723200000016</v>
          </cell>
        </row>
        <row r="444">
          <cell r="A444">
            <v>2013</v>
          </cell>
          <cell r="I444">
            <v>170.7</v>
          </cell>
          <cell r="J444">
            <v>136.69999999999999</v>
          </cell>
          <cell r="O444">
            <v>24.644231999999988</v>
          </cell>
        </row>
        <row r="445">
          <cell r="A445">
            <v>2013</v>
          </cell>
          <cell r="I445">
            <v>166.34</v>
          </cell>
          <cell r="J445">
            <v>136.91999999999999</v>
          </cell>
          <cell r="O445">
            <v>15.221026400000028</v>
          </cell>
        </row>
        <row r="446">
          <cell r="A446">
            <v>2013</v>
          </cell>
          <cell r="I446">
            <v>167.13</v>
          </cell>
          <cell r="J446">
            <v>137.82</v>
          </cell>
          <cell r="O446">
            <v>10.189566000000013</v>
          </cell>
        </row>
        <row r="447">
          <cell r="A447">
            <v>2013</v>
          </cell>
          <cell r="I447">
            <v>159.38</v>
          </cell>
          <cell r="J447">
            <v>137</v>
          </cell>
          <cell r="O447">
            <v>-0.51473500000000172</v>
          </cell>
        </row>
        <row r="448">
          <cell r="A448">
            <v>2013</v>
          </cell>
          <cell r="I448">
            <v>169.79</v>
          </cell>
          <cell r="J448">
            <v>135.56</v>
          </cell>
          <cell r="O448">
            <v>12.470244799999989</v>
          </cell>
        </row>
        <row r="449">
          <cell r="A449">
            <v>2013</v>
          </cell>
          <cell r="I449">
            <v>174.8</v>
          </cell>
          <cell r="J449">
            <v>137.97999999999999</v>
          </cell>
          <cell r="O449">
            <v>16.505674999999997</v>
          </cell>
        </row>
        <row r="450">
          <cell r="A450">
            <v>2013</v>
          </cell>
          <cell r="I450">
            <v>153.93</v>
          </cell>
          <cell r="J450">
            <v>132.46</v>
          </cell>
          <cell r="O450">
            <v>-3.2876759999999479</v>
          </cell>
        </row>
        <row r="451">
          <cell r="A451">
            <v>2013</v>
          </cell>
          <cell r="I451">
            <v>140.02000000000001</v>
          </cell>
          <cell r="J451">
            <v>125.77</v>
          </cell>
          <cell r="O451">
            <v>-21.881540000000001</v>
          </cell>
        </row>
        <row r="452">
          <cell r="A452">
            <v>2013</v>
          </cell>
          <cell r="I452">
            <v>141.97</v>
          </cell>
          <cell r="J452">
            <v>130.76</v>
          </cell>
          <cell r="O452">
            <v>-21.257103200000017</v>
          </cell>
        </row>
        <row r="453">
          <cell r="A453">
            <v>2013</v>
          </cell>
          <cell r="I453">
            <v>148.66</v>
          </cell>
          <cell r="J453">
            <v>131.33000000000001</v>
          </cell>
          <cell r="O453">
            <v>-14.209956599999941</v>
          </cell>
        </row>
        <row r="454">
          <cell r="A454">
            <v>2013</v>
          </cell>
          <cell r="I454">
            <v>148.51</v>
          </cell>
          <cell r="J454">
            <v>132.03</v>
          </cell>
          <cell r="O454">
            <v>-14.969940000000037</v>
          </cell>
        </row>
        <row r="455">
          <cell r="A455">
            <v>2013</v>
          </cell>
          <cell r="I455">
            <v>144.78</v>
          </cell>
          <cell r="J455">
            <v>136.12</v>
          </cell>
          <cell r="O455">
            <v>-22.390893999999975</v>
          </cell>
        </row>
        <row r="456">
          <cell r="A456">
            <v>2013</v>
          </cell>
          <cell r="I456">
            <v>146.41</v>
          </cell>
          <cell r="J456">
            <v>134.35</v>
          </cell>
          <cell r="O456">
            <v>-19.135702499999979</v>
          </cell>
        </row>
        <row r="457">
          <cell r="A457">
            <v>2013</v>
          </cell>
          <cell r="I457">
            <v>151.08000000000001</v>
          </cell>
          <cell r="J457">
            <v>134.79</v>
          </cell>
          <cell r="O457">
            <v>-13.672073400000016</v>
          </cell>
        </row>
        <row r="458">
          <cell r="A458">
            <v>2013</v>
          </cell>
          <cell r="I458">
            <v>160.57</v>
          </cell>
          <cell r="J458">
            <v>138.35</v>
          </cell>
          <cell r="O458">
            <v>-4.8192449999999951</v>
          </cell>
        </row>
        <row r="459">
          <cell r="A459">
            <v>2013</v>
          </cell>
          <cell r="I459">
            <v>159.28</v>
          </cell>
          <cell r="J459">
            <v>139.31</v>
          </cell>
          <cell r="O459">
            <v>-10.567809600000004</v>
          </cell>
        </row>
        <row r="460">
          <cell r="A460">
            <v>2013</v>
          </cell>
          <cell r="I460">
            <v>158.53</v>
          </cell>
          <cell r="J460">
            <v>141.91999999999999</v>
          </cell>
          <cell r="O460">
            <v>-12.650743999999975</v>
          </cell>
        </row>
        <row r="461">
          <cell r="A461">
            <v>2013</v>
          </cell>
          <cell r="I461">
            <v>160</v>
          </cell>
          <cell r="J461">
            <v>138.44999999999999</v>
          </cell>
          <cell r="O461">
            <v>-13.505618800000008</v>
          </cell>
        </row>
        <row r="462">
          <cell r="A462">
            <v>2013</v>
          </cell>
          <cell r="I462">
            <v>159.79</v>
          </cell>
          <cell r="J462">
            <v>135.88</v>
          </cell>
          <cell r="O462">
            <v>-12.642800999999963</v>
          </cell>
        </row>
        <row r="463">
          <cell r="A463">
            <v>2013</v>
          </cell>
          <cell r="I463">
            <v>154.53</v>
          </cell>
          <cell r="J463">
            <v>133.72999999999999</v>
          </cell>
          <cell r="O463">
            <v>-17.623998</v>
          </cell>
        </row>
        <row r="464">
          <cell r="A464">
            <v>2013</v>
          </cell>
          <cell r="I464">
            <v>162.26</v>
          </cell>
          <cell r="J464">
            <v>127.7</v>
          </cell>
          <cell r="O464">
            <v>-8.4615292000000011</v>
          </cell>
        </row>
        <row r="465">
          <cell r="A465">
            <v>2013</v>
          </cell>
          <cell r="I465">
            <v>153.02000000000001</v>
          </cell>
          <cell r="J465">
            <v>130.77000000000001</v>
          </cell>
          <cell r="O465">
            <v>-17.782784399999997</v>
          </cell>
        </row>
        <row r="466">
          <cell r="A466">
            <v>2013</v>
          </cell>
          <cell r="I466">
            <v>155.74</v>
          </cell>
          <cell r="J466">
            <v>127.29</v>
          </cell>
          <cell r="O466">
            <v>-18.079156799999964</v>
          </cell>
        </row>
        <row r="467">
          <cell r="A467">
            <v>2013</v>
          </cell>
          <cell r="I467">
            <v>149.71</v>
          </cell>
          <cell r="J467">
            <v>132.37</v>
          </cell>
          <cell r="O467">
            <v>-21.433144599999991</v>
          </cell>
        </row>
        <row r="468">
          <cell r="A468">
            <v>2013</v>
          </cell>
          <cell r="I468">
            <v>146.22999999999999</v>
          </cell>
          <cell r="J468">
            <v>131.63999999999999</v>
          </cell>
          <cell r="O468">
            <v>-28.945316249999991</v>
          </cell>
        </row>
        <row r="469">
          <cell r="A469">
            <v>2013</v>
          </cell>
          <cell r="I469">
            <v>147.66</v>
          </cell>
          <cell r="J469">
            <v>126.77</v>
          </cell>
          <cell r="O469">
            <v>-27.855166199999985</v>
          </cell>
        </row>
        <row r="470">
          <cell r="A470">
            <v>2013</v>
          </cell>
          <cell r="I470">
            <v>142.76</v>
          </cell>
          <cell r="J470">
            <v>135.31</v>
          </cell>
          <cell r="O470">
            <v>-34.13941699999998</v>
          </cell>
        </row>
        <row r="471">
          <cell r="A471">
            <v>2013</v>
          </cell>
          <cell r="I471">
            <v>154.05000000000001</v>
          </cell>
          <cell r="J471">
            <v>136.37</v>
          </cell>
          <cell r="O471"/>
        </row>
        <row r="472">
          <cell r="A472">
            <v>2013</v>
          </cell>
          <cell r="I472">
            <v>151.69</v>
          </cell>
          <cell r="J472">
            <v>133.97</v>
          </cell>
          <cell r="O472"/>
        </row>
        <row r="473">
          <cell r="A473">
            <v>2014</v>
          </cell>
          <cell r="I473">
            <v>144.25</v>
          </cell>
          <cell r="J473">
            <v>134.66999999999999</v>
          </cell>
          <cell r="O473">
            <v>-34.427692499999978</v>
          </cell>
        </row>
        <row r="474">
          <cell r="A474">
            <v>2014</v>
          </cell>
          <cell r="I474">
            <v>172.22</v>
          </cell>
          <cell r="J474">
            <v>155.63999999999999</v>
          </cell>
          <cell r="O474">
            <v>-8.751468999999986</v>
          </cell>
        </row>
        <row r="475">
          <cell r="A475">
            <v>2014</v>
          </cell>
          <cell r="I475">
            <v>185.71</v>
          </cell>
          <cell r="J475">
            <v>166.29</v>
          </cell>
          <cell r="O475">
            <v>2.2641168000000391</v>
          </cell>
        </row>
        <row r="476">
          <cell r="A476">
            <v>2014</v>
          </cell>
          <cell r="I476">
            <v>189.36</v>
          </cell>
          <cell r="J476">
            <v>161.19</v>
          </cell>
          <cell r="O476">
            <v>0.59567250000003469</v>
          </cell>
        </row>
        <row r="477">
          <cell r="A477">
            <v>2014</v>
          </cell>
          <cell r="I477">
            <v>189.62</v>
          </cell>
          <cell r="J477">
            <v>163.88</v>
          </cell>
          <cell r="O477">
            <v>0.94033440000001178</v>
          </cell>
        </row>
        <row r="478">
          <cell r="A478">
            <v>2014</v>
          </cell>
          <cell r="I478">
            <v>184.85</v>
          </cell>
          <cell r="J478">
            <v>163.55000000000001</v>
          </cell>
          <cell r="O478">
            <v>-0.79049600000001874</v>
          </cell>
        </row>
        <row r="479">
          <cell r="A479">
            <v>2014</v>
          </cell>
          <cell r="I479">
            <v>192.09</v>
          </cell>
          <cell r="J479">
            <v>167.84</v>
          </cell>
          <cell r="O479">
            <v>4.4809462000000053</v>
          </cell>
        </row>
        <row r="480">
          <cell r="A480">
            <v>2014</v>
          </cell>
          <cell r="I480">
            <v>185.83</v>
          </cell>
          <cell r="J480">
            <v>161.12</v>
          </cell>
          <cell r="O480">
            <v>-3.5161299999999756</v>
          </cell>
        </row>
        <row r="481">
          <cell r="A481">
            <v>2014</v>
          </cell>
          <cell r="I481">
            <v>180.55</v>
          </cell>
          <cell r="J481">
            <v>156.18</v>
          </cell>
          <cell r="O481">
            <v>-11.467703599999965</v>
          </cell>
        </row>
        <row r="482">
          <cell r="A482">
            <v>2014</v>
          </cell>
          <cell r="I482">
            <v>193.35</v>
          </cell>
          <cell r="J482">
            <v>170.92</v>
          </cell>
          <cell r="O482">
            <v>1.2514239999999859</v>
          </cell>
        </row>
        <row r="483">
          <cell r="A483">
            <v>2014</v>
          </cell>
          <cell r="I483">
            <v>191.32</v>
          </cell>
          <cell r="J483">
            <v>162.16</v>
          </cell>
          <cell r="O483">
            <v>-3.5475676000000078</v>
          </cell>
        </row>
        <row r="484">
          <cell r="A484">
            <v>2014</v>
          </cell>
          <cell r="I484">
            <v>194.05</v>
          </cell>
          <cell r="J484">
            <v>165.56</v>
          </cell>
          <cell r="O484">
            <v>-1.1393047999999624</v>
          </cell>
        </row>
        <row r="485">
          <cell r="A485">
            <v>2014</v>
          </cell>
          <cell r="I485">
            <v>199.7</v>
          </cell>
          <cell r="J485">
            <v>167.78</v>
          </cell>
          <cell r="O485">
            <v>1.171481</v>
          </cell>
        </row>
        <row r="486">
          <cell r="A486">
            <v>2014</v>
          </cell>
          <cell r="I486">
            <v>205.52</v>
          </cell>
          <cell r="J486">
            <v>169.96</v>
          </cell>
          <cell r="O486">
            <v>8.7052703999999608</v>
          </cell>
        </row>
        <row r="487">
          <cell r="A487">
            <v>2014</v>
          </cell>
          <cell r="I487">
            <v>204.83</v>
          </cell>
          <cell r="J487">
            <v>171.85</v>
          </cell>
          <cell r="O487">
            <v>8.5718799999999931</v>
          </cell>
        </row>
        <row r="488">
          <cell r="A488">
            <v>2014</v>
          </cell>
          <cell r="I488">
            <v>207.03</v>
          </cell>
          <cell r="J488">
            <v>168.39</v>
          </cell>
          <cell r="O488">
            <v>10.72766624999997</v>
          </cell>
        </row>
        <row r="489">
          <cell r="A489">
            <v>2014</v>
          </cell>
          <cell r="I489">
            <v>207.55</v>
          </cell>
          <cell r="J489">
            <v>164.84</v>
          </cell>
          <cell r="O489">
            <v>9.0171999999999741</v>
          </cell>
        </row>
        <row r="490">
          <cell r="A490">
            <v>2014</v>
          </cell>
          <cell r="I490">
            <v>216.57</v>
          </cell>
          <cell r="J490">
            <v>170.63</v>
          </cell>
          <cell r="O490">
            <v>6.4801865999999961</v>
          </cell>
        </row>
        <row r="491">
          <cell r="A491">
            <v>2014</v>
          </cell>
          <cell r="I491">
            <v>223.13</v>
          </cell>
          <cell r="J491">
            <v>173.26</v>
          </cell>
          <cell r="O491">
            <v>12.415066400000029</v>
          </cell>
        </row>
        <row r="492">
          <cell r="A492">
            <v>2014</v>
          </cell>
          <cell r="I492">
            <v>216.45</v>
          </cell>
          <cell r="J492">
            <v>174.21</v>
          </cell>
          <cell r="O492">
            <v>5.9825160000000039</v>
          </cell>
        </row>
        <row r="493">
          <cell r="A493">
            <v>2014</v>
          </cell>
          <cell r="I493">
            <v>222.82</v>
          </cell>
          <cell r="J493">
            <v>176.64</v>
          </cell>
          <cell r="O493">
            <v>12.540216999999984</v>
          </cell>
        </row>
        <row r="494">
          <cell r="A494">
            <v>2014</v>
          </cell>
          <cell r="I494">
            <v>226.74</v>
          </cell>
          <cell r="J494">
            <v>176.74</v>
          </cell>
          <cell r="O494">
            <v>11.581680000000034</v>
          </cell>
        </row>
        <row r="495">
          <cell r="A495">
            <v>2014</v>
          </cell>
          <cell r="I495">
            <v>229.84</v>
          </cell>
          <cell r="J495">
            <v>178.57</v>
          </cell>
          <cell r="O495">
            <v>10.79305979999998</v>
          </cell>
        </row>
        <row r="496">
          <cell r="A496">
            <v>2014</v>
          </cell>
          <cell r="I496">
            <v>232.85</v>
          </cell>
          <cell r="J496">
            <v>182.08</v>
          </cell>
          <cell r="O496">
            <v>6.337006999999943</v>
          </cell>
        </row>
        <row r="497">
          <cell r="A497">
            <v>2014</v>
          </cell>
          <cell r="I497">
            <v>238.6</v>
          </cell>
          <cell r="J497">
            <v>191.55</v>
          </cell>
          <cell r="O497">
            <v>14.526690800000011</v>
          </cell>
        </row>
        <row r="498">
          <cell r="A498">
            <v>2014</v>
          </cell>
          <cell r="I498">
            <v>247.48</v>
          </cell>
          <cell r="J498">
            <v>191.11</v>
          </cell>
          <cell r="O498">
            <v>17.836120000000022</v>
          </cell>
        </row>
        <row r="499">
          <cell r="A499">
            <v>2014</v>
          </cell>
          <cell r="I499">
            <v>257.01</v>
          </cell>
          <cell r="J499">
            <v>205.66</v>
          </cell>
          <cell r="O499">
            <v>28.475226000000021</v>
          </cell>
        </row>
        <row r="500">
          <cell r="A500">
            <v>2014</v>
          </cell>
          <cell r="I500">
            <v>258.49</v>
          </cell>
          <cell r="J500">
            <v>196.13</v>
          </cell>
          <cell r="O500">
            <v>32.632206400000001</v>
          </cell>
        </row>
        <row r="501">
          <cell r="A501">
            <v>2014</v>
          </cell>
          <cell r="I501">
            <v>256.94</v>
          </cell>
          <cell r="J501">
            <v>196.85</v>
          </cell>
          <cell r="O501">
            <v>28.810911999999973</v>
          </cell>
        </row>
        <row r="502">
          <cell r="A502">
            <v>2014</v>
          </cell>
          <cell r="I502">
            <v>263.08999999999997</v>
          </cell>
          <cell r="J502">
            <v>209.18</v>
          </cell>
          <cell r="O502">
            <v>27.26908499999999</v>
          </cell>
        </row>
        <row r="503">
          <cell r="A503">
            <v>2014</v>
          </cell>
          <cell r="I503">
            <v>278.83</v>
          </cell>
          <cell r="J503">
            <v>207.69</v>
          </cell>
          <cell r="O503">
            <v>39.710739999999959</v>
          </cell>
        </row>
        <row r="504">
          <cell r="A504">
            <v>2014</v>
          </cell>
          <cell r="I504">
            <v>278.93</v>
          </cell>
          <cell r="J504">
            <v>210</v>
          </cell>
          <cell r="O504">
            <v>47.406012799999957</v>
          </cell>
        </row>
        <row r="505">
          <cell r="A505">
            <v>2014</v>
          </cell>
          <cell r="I505">
            <v>275.16000000000003</v>
          </cell>
          <cell r="J505">
            <v>216.36</v>
          </cell>
          <cell r="O505">
            <v>40.141740000000027</v>
          </cell>
        </row>
        <row r="506">
          <cell r="A506">
            <v>2014</v>
          </cell>
          <cell r="I506">
            <v>271.08</v>
          </cell>
          <cell r="J506">
            <v>215.31</v>
          </cell>
          <cell r="O506">
            <v>40.524119999999982</v>
          </cell>
        </row>
        <row r="507">
          <cell r="A507">
            <v>2014</v>
          </cell>
          <cell r="I507">
            <v>240.65</v>
          </cell>
          <cell r="J507">
            <v>201.79</v>
          </cell>
          <cell r="O507">
            <v>4.2648271999999849</v>
          </cell>
        </row>
        <row r="508">
          <cell r="A508">
            <v>2014</v>
          </cell>
          <cell r="I508">
            <v>252.4</v>
          </cell>
          <cell r="J508">
            <v>205.11</v>
          </cell>
          <cell r="O508">
            <v>8.1115532499999858</v>
          </cell>
        </row>
        <row r="509">
          <cell r="A509">
            <v>2014</v>
          </cell>
          <cell r="I509">
            <v>259.05</v>
          </cell>
          <cell r="J509">
            <v>219.89</v>
          </cell>
          <cell r="O509">
            <v>10.50185280000008</v>
          </cell>
        </row>
        <row r="510">
          <cell r="A510">
            <v>2014</v>
          </cell>
          <cell r="I510">
            <v>274.11</v>
          </cell>
          <cell r="J510">
            <v>223.72</v>
          </cell>
          <cell r="O510">
            <v>22.938844800000055</v>
          </cell>
        </row>
        <row r="511">
          <cell r="A511">
            <v>2014</v>
          </cell>
          <cell r="I511">
            <v>272.08</v>
          </cell>
          <cell r="J511">
            <v>220.66</v>
          </cell>
          <cell r="O511">
            <v>4.9502967999999896</v>
          </cell>
        </row>
        <row r="512">
          <cell r="A512">
            <v>2014</v>
          </cell>
          <cell r="I512">
            <v>283.02999999999997</v>
          </cell>
          <cell r="J512">
            <v>232.65</v>
          </cell>
          <cell r="O512">
            <v>13.476138600000013</v>
          </cell>
        </row>
        <row r="513">
          <cell r="A513">
            <v>2014</v>
          </cell>
          <cell r="I513">
            <v>292.45</v>
          </cell>
          <cell r="J513">
            <v>241.45</v>
          </cell>
          <cell r="O513">
            <v>25.191840000000013</v>
          </cell>
        </row>
        <row r="514">
          <cell r="A514">
            <v>2014</v>
          </cell>
          <cell r="I514">
            <v>280.58999999999997</v>
          </cell>
          <cell r="J514">
            <v>238.38</v>
          </cell>
          <cell r="O514">
            <v>17.330472000000043</v>
          </cell>
        </row>
        <row r="515">
          <cell r="A515">
            <v>2014</v>
          </cell>
          <cell r="I515">
            <v>284.35000000000002</v>
          </cell>
          <cell r="J515">
            <v>239.43</v>
          </cell>
          <cell r="O515">
            <v>20.720725000000016</v>
          </cell>
        </row>
        <row r="516">
          <cell r="A516">
            <v>2014</v>
          </cell>
          <cell r="I516">
            <v>286.74</v>
          </cell>
          <cell r="J516">
            <v>232.19</v>
          </cell>
          <cell r="O516">
            <v>30.721087400000044</v>
          </cell>
        </row>
        <row r="517">
          <cell r="A517">
            <v>2014</v>
          </cell>
          <cell r="I517">
            <v>282.60000000000002</v>
          </cell>
          <cell r="J517">
            <v>235.83</v>
          </cell>
          <cell r="O517">
            <v>18.17417800000004</v>
          </cell>
        </row>
        <row r="518">
          <cell r="A518">
            <v>2014</v>
          </cell>
          <cell r="I518">
            <v>281.27</v>
          </cell>
          <cell r="J518">
            <v>229.25</v>
          </cell>
          <cell r="O518">
            <v>13.897156800000005</v>
          </cell>
        </row>
        <row r="519">
          <cell r="A519">
            <v>2014</v>
          </cell>
          <cell r="I519">
            <v>266.82</v>
          </cell>
          <cell r="J519">
            <v>243.06</v>
          </cell>
          <cell r="O519">
            <v>1.8305429999999774</v>
          </cell>
        </row>
        <row r="520">
          <cell r="A520">
            <v>2014</v>
          </cell>
          <cell r="I520">
            <v>272.8</v>
          </cell>
          <cell r="J520">
            <v>240.49</v>
          </cell>
          <cell r="O520">
            <v>11.656239500000027</v>
          </cell>
        </row>
        <row r="521">
          <cell r="A521">
            <v>2014</v>
          </cell>
          <cell r="I521">
            <v>270.2</v>
          </cell>
          <cell r="J521">
            <v>236.25</v>
          </cell>
          <cell r="O521">
            <v>7.0716400000000021</v>
          </cell>
        </row>
        <row r="522">
          <cell r="A522">
            <v>2014</v>
          </cell>
          <cell r="I522">
            <v>289.02999999999997</v>
          </cell>
          <cell r="J522">
            <v>242.73</v>
          </cell>
          <cell r="O522">
            <v>34.809325000000001</v>
          </cell>
        </row>
        <row r="523">
          <cell r="A523">
            <v>2014</v>
          </cell>
          <cell r="I523" t="e">
            <v>#N/A</v>
          </cell>
          <cell r="J523" t="e">
            <v>#N/A</v>
          </cell>
        </row>
        <row r="524">
          <cell r="A524">
            <v>2014</v>
          </cell>
          <cell r="I524">
            <v>287.45</v>
          </cell>
          <cell r="J524">
            <v>215.46</v>
          </cell>
          <cell r="O524">
            <v>33.972686999999979</v>
          </cell>
        </row>
        <row r="525">
          <cell r="A525">
            <v>2015</v>
          </cell>
          <cell r="I525">
            <v>271.62</v>
          </cell>
          <cell r="J525">
            <v>237.77</v>
          </cell>
          <cell r="O525">
            <v>24.211799999999982</v>
          </cell>
        </row>
        <row r="526">
          <cell r="A526">
            <v>2015</v>
          </cell>
          <cell r="I526">
            <v>271.22000000000003</v>
          </cell>
          <cell r="J526">
            <v>213.48</v>
          </cell>
          <cell r="O526">
            <v>19.939139000000011</v>
          </cell>
        </row>
        <row r="527">
          <cell r="A527">
            <v>2015</v>
          </cell>
          <cell r="I527">
            <v>286.44</v>
          </cell>
          <cell r="J527">
            <v>238.06</v>
          </cell>
          <cell r="O527">
            <v>41.627861999999993</v>
          </cell>
        </row>
        <row r="528">
          <cell r="A528">
            <v>2015</v>
          </cell>
          <cell r="I528">
            <v>284.39</v>
          </cell>
          <cell r="J528">
            <v>239.42</v>
          </cell>
          <cell r="O528">
            <v>37.366356400000029</v>
          </cell>
        </row>
        <row r="529">
          <cell r="A529">
            <v>2015</v>
          </cell>
          <cell r="I529">
            <v>279.62</v>
          </cell>
          <cell r="J529">
            <v>233.16</v>
          </cell>
          <cell r="O529">
            <v>22.598791999999946</v>
          </cell>
        </row>
        <row r="530">
          <cell r="A530">
            <v>2015</v>
          </cell>
          <cell r="I530">
            <v>279.42</v>
          </cell>
          <cell r="J530">
            <v>227.16</v>
          </cell>
          <cell r="O530">
            <v>29.991819000000021</v>
          </cell>
        </row>
        <row r="531">
          <cell r="A531">
            <v>2015</v>
          </cell>
          <cell r="I531">
            <v>285.95999999999998</v>
          </cell>
          <cell r="J531">
            <v>224.86</v>
          </cell>
          <cell r="O531">
            <v>31.057805999999999</v>
          </cell>
        </row>
        <row r="532">
          <cell r="A532">
            <v>2015</v>
          </cell>
          <cell r="I532">
            <v>280.22000000000003</v>
          </cell>
          <cell r="J532">
            <v>230.23</v>
          </cell>
          <cell r="O532">
            <v>32.632918333333379</v>
          </cell>
        </row>
        <row r="533">
          <cell r="A533">
            <v>2015</v>
          </cell>
          <cell r="I533">
            <v>275.7</v>
          </cell>
          <cell r="J533">
            <v>217.35</v>
          </cell>
          <cell r="O533">
            <v>24.899360000000001</v>
          </cell>
        </row>
        <row r="534">
          <cell r="A534">
            <v>2015</v>
          </cell>
          <cell r="I534">
            <v>287.81</v>
          </cell>
          <cell r="J534">
            <v>222.52</v>
          </cell>
          <cell r="O534">
            <v>27.030730000000005</v>
          </cell>
        </row>
        <row r="535">
          <cell r="A535">
            <v>2015</v>
          </cell>
          <cell r="I535">
            <v>301.68</v>
          </cell>
          <cell r="J535">
            <v>226.73</v>
          </cell>
          <cell r="O535">
            <v>33.464370599999995</v>
          </cell>
        </row>
        <row r="536">
          <cell r="A536">
            <v>2015</v>
          </cell>
          <cell r="I536">
            <v>305.82</v>
          </cell>
          <cell r="J536">
            <v>226.02</v>
          </cell>
          <cell r="O536">
            <v>30.623343999999975</v>
          </cell>
        </row>
        <row r="537">
          <cell r="A537">
            <v>2015</v>
          </cell>
          <cell r="I537">
            <v>301.31</v>
          </cell>
          <cell r="J537">
            <v>227.57</v>
          </cell>
          <cell r="O537">
            <v>26.8234286</v>
          </cell>
        </row>
        <row r="538">
          <cell r="A538">
            <v>2015</v>
          </cell>
          <cell r="I538">
            <v>311.5</v>
          </cell>
          <cell r="J538">
            <v>234.84</v>
          </cell>
          <cell r="O538">
            <v>36.539911250000046</v>
          </cell>
        </row>
        <row r="539">
          <cell r="A539">
            <v>2015</v>
          </cell>
          <cell r="I539">
            <v>309.83999999999997</v>
          </cell>
          <cell r="J539">
            <v>238.73</v>
          </cell>
          <cell r="O539">
            <v>47.161564200000043</v>
          </cell>
        </row>
        <row r="540">
          <cell r="A540">
            <v>2015</v>
          </cell>
          <cell r="I540">
            <v>331.99</v>
          </cell>
          <cell r="J540">
            <v>241.28</v>
          </cell>
          <cell r="O540">
            <v>73.867262400000016</v>
          </cell>
        </row>
        <row r="541">
          <cell r="A541">
            <v>2015</v>
          </cell>
          <cell r="I541">
            <v>308.58</v>
          </cell>
          <cell r="J541">
            <v>235.85</v>
          </cell>
          <cell r="O541">
            <v>45.285750599999972</v>
          </cell>
        </row>
        <row r="542">
          <cell r="A542">
            <v>2015</v>
          </cell>
          <cell r="I542">
            <v>301.26</v>
          </cell>
          <cell r="J542">
            <v>236.62</v>
          </cell>
          <cell r="O542">
            <v>40.769460600000059</v>
          </cell>
        </row>
        <row r="543">
          <cell r="A543">
            <v>2015</v>
          </cell>
          <cell r="I543">
            <v>311.27999999999997</v>
          </cell>
          <cell r="J543">
            <v>237.85</v>
          </cell>
          <cell r="O543">
            <v>50.806714200000044</v>
          </cell>
        </row>
        <row r="544">
          <cell r="A544">
            <v>2015</v>
          </cell>
          <cell r="I544">
            <v>298.39999999999998</v>
          </cell>
          <cell r="J544">
            <v>235.24</v>
          </cell>
          <cell r="O544">
            <v>36.12343999999996</v>
          </cell>
        </row>
        <row r="545">
          <cell r="A545">
            <v>2015</v>
          </cell>
          <cell r="I545">
            <v>308.93</v>
          </cell>
          <cell r="J545">
            <v>240.44</v>
          </cell>
          <cell r="O545">
            <v>43.310080000000028</v>
          </cell>
        </row>
        <row r="546">
          <cell r="A546">
            <v>2015</v>
          </cell>
          <cell r="I546">
            <v>312.57</v>
          </cell>
          <cell r="J546">
            <v>248.76</v>
          </cell>
          <cell r="O546">
            <v>34.679546249999987</v>
          </cell>
        </row>
        <row r="547">
          <cell r="A547">
            <v>2015</v>
          </cell>
          <cell r="I547">
            <v>329.42</v>
          </cell>
          <cell r="J547">
            <v>238.6</v>
          </cell>
          <cell r="O547">
            <v>52.599749999999972</v>
          </cell>
        </row>
        <row r="548">
          <cell r="A548">
            <v>2015</v>
          </cell>
          <cell r="I548">
            <v>323.67</v>
          </cell>
          <cell r="J548">
            <v>238.2</v>
          </cell>
          <cell r="O548">
            <v>48.214247</v>
          </cell>
        </row>
        <row r="549">
          <cell r="A549">
            <v>2015</v>
          </cell>
          <cell r="I549">
            <v>322.14999999999998</v>
          </cell>
          <cell r="J549">
            <v>235.27</v>
          </cell>
          <cell r="O549">
            <v>49.926135200000033</v>
          </cell>
        </row>
        <row r="550">
          <cell r="A550">
            <v>2015</v>
          </cell>
          <cell r="I550">
            <v>328.32</v>
          </cell>
          <cell r="J550">
            <v>241.94</v>
          </cell>
          <cell r="O550">
            <v>60.077079999999967</v>
          </cell>
        </row>
        <row r="551">
          <cell r="A551">
            <v>2015</v>
          </cell>
          <cell r="I551">
            <v>304.62</v>
          </cell>
          <cell r="J551">
            <v>238.65</v>
          </cell>
          <cell r="O551">
            <v>34.637626000000068</v>
          </cell>
        </row>
        <row r="552">
          <cell r="A552">
            <v>2015</v>
          </cell>
          <cell r="I552">
            <v>300.26</v>
          </cell>
          <cell r="J552">
            <v>236.04</v>
          </cell>
          <cell r="O552">
            <v>33.887481199999968</v>
          </cell>
        </row>
        <row r="553">
          <cell r="A553">
            <v>2015</v>
          </cell>
          <cell r="I553">
            <v>289.58999999999997</v>
          </cell>
          <cell r="J553">
            <v>241.72</v>
          </cell>
          <cell r="O553">
            <v>17.83494399999995</v>
          </cell>
        </row>
        <row r="554">
          <cell r="A554">
            <v>2015</v>
          </cell>
          <cell r="I554">
            <v>313.35000000000002</v>
          </cell>
          <cell r="J554">
            <v>240.22</v>
          </cell>
          <cell r="O554">
            <v>43.290091000000018</v>
          </cell>
        </row>
        <row r="555">
          <cell r="A555">
            <v>2015</v>
          </cell>
          <cell r="I555">
            <v>297.87</v>
          </cell>
          <cell r="J555">
            <v>241.17</v>
          </cell>
          <cell r="O555">
            <v>30.704556000000025</v>
          </cell>
        </row>
        <row r="556">
          <cell r="A556">
            <v>2015</v>
          </cell>
          <cell r="I556">
            <v>307.27</v>
          </cell>
          <cell r="J556">
            <v>240.77</v>
          </cell>
          <cell r="O556">
            <v>33.898963399999957</v>
          </cell>
        </row>
        <row r="557">
          <cell r="A557">
            <v>2015</v>
          </cell>
          <cell r="I557">
            <v>315</v>
          </cell>
          <cell r="J557">
            <v>249.55</v>
          </cell>
          <cell r="O557">
            <v>43.972582799999941</v>
          </cell>
        </row>
        <row r="558">
          <cell r="A558">
            <v>2015</v>
          </cell>
          <cell r="I558">
            <v>318.11</v>
          </cell>
          <cell r="J558">
            <v>244.58</v>
          </cell>
          <cell r="O558">
            <v>56.572914800000035</v>
          </cell>
        </row>
        <row r="559">
          <cell r="A559">
            <v>2015</v>
          </cell>
          <cell r="I559">
            <v>311.83</v>
          </cell>
          <cell r="J559">
            <v>244.42</v>
          </cell>
          <cell r="O559">
            <v>48.149604799999963</v>
          </cell>
        </row>
        <row r="560">
          <cell r="A560">
            <v>2015</v>
          </cell>
          <cell r="I560">
            <v>307.19</v>
          </cell>
          <cell r="J560">
            <v>242.94</v>
          </cell>
          <cell r="O560">
            <v>43.879595999999992</v>
          </cell>
        </row>
        <row r="561">
          <cell r="A561">
            <v>2015</v>
          </cell>
          <cell r="I561">
            <v>311.74</v>
          </cell>
          <cell r="J561">
            <v>242.53</v>
          </cell>
          <cell r="O561">
            <v>53.656842500000039</v>
          </cell>
        </row>
        <row r="562">
          <cell r="A562">
            <v>2015</v>
          </cell>
          <cell r="I562">
            <v>303.89</v>
          </cell>
          <cell r="J562">
            <v>256.2</v>
          </cell>
          <cell r="O562">
            <v>61.350014399999964</v>
          </cell>
        </row>
        <row r="563">
          <cell r="A563">
            <v>2015</v>
          </cell>
          <cell r="I563">
            <v>307.91000000000003</v>
          </cell>
          <cell r="J563">
            <v>243.28</v>
          </cell>
          <cell r="O563">
            <v>66.312992000000065</v>
          </cell>
        </row>
        <row r="564">
          <cell r="A564">
            <v>2015</v>
          </cell>
          <cell r="I564">
            <v>289.74</v>
          </cell>
          <cell r="J564">
            <v>242.81</v>
          </cell>
          <cell r="O564">
            <v>57.195590400000015</v>
          </cell>
        </row>
        <row r="565">
          <cell r="A565">
            <v>2015</v>
          </cell>
          <cell r="I565">
            <v>269.13</v>
          </cell>
          <cell r="J565">
            <v>230.96</v>
          </cell>
          <cell r="O565">
            <v>28.277666599999975</v>
          </cell>
        </row>
        <row r="566">
          <cell r="A566">
            <v>2015</v>
          </cell>
          <cell r="I566">
            <v>282.49</v>
          </cell>
          <cell r="J566">
            <v>235.37</v>
          </cell>
          <cell r="O566">
            <v>36.253355999999997</v>
          </cell>
        </row>
        <row r="567">
          <cell r="A567">
            <v>2015</v>
          </cell>
          <cell r="I567">
            <v>294.97000000000003</v>
          </cell>
          <cell r="J567">
            <v>239.23</v>
          </cell>
          <cell r="O567">
            <v>52.528920000000028</v>
          </cell>
        </row>
        <row r="568">
          <cell r="A568">
            <v>2015</v>
          </cell>
          <cell r="I568">
            <v>303.52999999999997</v>
          </cell>
          <cell r="J568">
            <v>233.55</v>
          </cell>
          <cell r="O568">
            <v>62.526735999999971</v>
          </cell>
        </row>
        <row r="569">
          <cell r="A569">
            <v>2015</v>
          </cell>
          <cell r="I569">
            <v>291.64</v>
          </cell>
          <cell r="J569">
            <v>228.86</v>
          </cell>
          <cell r="O569">
            <v>65.124064000000004</v>
          </cell>
        </row>
        <row r="570">
          <cell r="A570">
            <v>2015</v>
          </cell>
          <cell r="I570">
            <v>269.48</v>
          </cell>
          <cell r="J570">
            <v>217.11</v>
          </cell>
          <cell r="O570">
            <v>50.852288000000016</v>
          </cell>
        </row>
        <row r="571">
          <cell r="A571">
            <v>2015</v>
          </cell>
          <cell r="I571">
            <v>252.41</v>
          </cell>
          <cell r="J571">
            <v>210.44</v>
          </cell>
          <cell r="O571">
            <v>34.31364499999998</v>
          </cell>
        </row>
        <row r="572">
          <cell r="A572">
            <v>2015</v>
          </cell>
          <cell r="I572">
            <v>241.01</v>
          </cell>
          <cell r="J572">
            <v>208.34</v>
          </cell>
          <cell r="O572">
            <v>22.813339499999984</v>
          </cell>
        </row>
        <row r="573">
          <cell r="A573">
            <v>2015</v>
          </cell>
          <cell r="I573">
            <v>266.31</v>
          </cell>
          <cell r="J573">
            <v>226.05</v>
          </cell>
          <cell r="O573">
            <v>56.081695999999965</v>
          </cell>
        </row>
        <row r="574">
          <cell r="A574">
            <v>2015</v>
          </cell>
          <cell r="I574">
            <v>237.36</v>
          </cell>
          <cell r="J574">
            <v>204.6</v>
          </cell>
          <cell r="O574">
            <v>33.223821600000036</v>
          </cell>
        </row>
        <row r="575">
          <cell r="A575">
            <v>2015</v>
          </cell>
          <cell r="I575">
            <v>241.6</v>
          </cell>
          <cell r="J575">
            <v>201.5</v>
          </cell>
          <cell r="O575">
            <v>37.079837999999995</v>
          </cell>
        </row>
        <row r="576">
          <cell r="A576">
            <v>2015</v>
          </cell>
          <cell r="I576">
            <v>263.18</v>
          </cell>
          <cell r="J576">
            <v>213.31</v>
          </cell>
          <cell r="O576">
            <v>22.550576000000035</v>
          </cell>
        </row>
        <row r="577">
          <cell r="A577">
            <v>2016</v>
          </cell>
          <cell r="I577">
            <v>233.5</v>
          </cell>
          <cell r="J577">
            <v>218.58</v>
          </cell>
          <cell r="O577">
            <v>7.8753962500000227</v>
          </cell>
        </row>
        <row r="578">
          <cell r="A578">
            <v>2016</v>
          </cell>
          <cell r="I578">
            <v>252.62</v>
          </cell>
          <cell r="J578">
            <v>223.33</v>
          </cell>
          <cell r="O578">
            <v>31.560228800000033</v>
          </cell>
        </row>
        <row r="579">
          <cell r="A579">
            <v>2016</v>
          </cell>
          <cell r="I579">
            <v>264.20999999999998</v>
          </cell>
          <cell r="J579">
            <v>219.42</v>
          </cell>
          <cell r="O579">
            <v>47.918252999999964</v>
          </cell>
        </row>
        <row r="580">
          <cell r="A580">
            <v>2016</v>
          </cell>
          <cell r="I580">
            <v>256.72000000000003</v>
          </cell>
          <cell r="J580">
            <v>219.26</v>
          </cell>
          <cell r="O580">
            <v>28.66378720000003</v>
          </cell>
        </row>
        <row r="581">
          <cell r="A581">
            <v>2016</v>
          </cell>
          <cell r="I581">
            <v>259.33</v>
          </cell>
          <cell r="J581">
            <v>212.55</v>
          </cell>
          <cell r="O581">
            <v>38.393965999999978</v>
          </cell>
        </row>
        <row r="582">
          <cell r="A582">
            <v>2016</v>
          </cell>
          <cell r="I582">
            <v>253.08</v>
          </cell>
          <cell r="J582">
            <v>213.21</v>
          </cell>
          <cell r="O582">
            <v>39.77511640000003</v>
          </cell>
        </row>
        <row r="583">
          <cell r="A583">
            <v>2016</v>
          </cell>
          <cell r="I583">
            <v>255.78</v>
          </cell>
          <cell r="J583">
            <v>210.13</v>
          </cell>
          <cell r="O583">
            <v>48.052740000000028</v>
          </cell>
        </row>
        <row r="584">
          <cell r="A584">
            <v>2016</v>
          </cell>
          <cell r="I584">
            <v>251.07</v>
          </cell>
          <cell r="J584">
            <v>206.69</v>
          </cell>
          <cell r="O584">
            <v>38.212376999999975</v>
          </cell>
        </row>
        <row r="585">
          <cell r="A585">
            <v>2016</v>
          </cell>
          <cell r="I585">
            <v>251.48</v>
          </cell>
          <cell r="J585">
            <v>202.65</v>
          </cell>
          <cell r="O585">
            <v>34.978040000000021</v>
          </cell>
        </row>
        <row r="586">
          <cell r="A586">
            <v>2016</v>
          </cell>
          <cell r="I586">
            <v>254.37</v>
          </cell>
          <cell r="J586">
            <v>198.45</v>
          </cell>
          <cell r="O586">
            <v>43.315837200000033</v>
          </cell>
        </row>
        <row r="587">
          <cell r="A587">
            <v>2016</v>
          </cell>
          <cell r="I587">
            <v>242.76</v>
          </cell>
          <cell r="J587">
            <v>192.48</v>
          </cell>
          <cell r="O587">
            <v>26.296838399999956</v>
          </cell>
        </row>
        <row r="588">
          <cell r="A588">
            <v>2016</v>
          </cell>
          <cell r="I588">
            <v>235.67</v>
          </cell>
          <cell r="J588">
            <v>190.74</v>
          </cell>
          <cell r="O588">
            <v>23.610279999999989</v>
          </cell>
        </row>
        <row r="589">
          <cell r="A589">
            <v>2016</v>
          </cell>
          <cell r="I589">
            <v>229.08</v>
          </cell>
          <cell r="J589">
            <v>184.88</v>
          </cell>
          <cell r="O589">
            <v>25.127937000000003</v>
          </cell>
        </row>
        <row r="590">
          <cell r="A590">
            <v>2016</v>
          </cell>
          <cell r="I590">
            <v>218.63</v>
          </cell>
          <cell r="J590">
            <v>189.34</v>
          </cell>
          <cell r="O590">
            <v>16.554672000000011</v>
          </cell>
        </row>
        <row r="591">
          <cell r="A591">
            <v>2016</v>
          </cell>
          <cell r="I591">
            <v>224.15</v>
          </cell>
          <cell r="J591">
            <v>183.05</v>
          </cell>
          <cell r="O591">
            <v>24.096862999999985</v>
          </cell>
        </row>
        <row r="592">
          <cell r="A592">
            <v>2016</v>
          </cell>
          <cell r="I592">
            <v>218.09</v>
          </cell>
          <cell r="J592">
            <v>181.06</v>
          </cell>
          <cell r="O592">
            <v>24.789821999999987</v>
          </cell>
        </row>
        <row r="593">
          <cell r="A593">
            <v>2016</v>
          </cell>
          <cell r="I593">
            <v>218.77</v>
          </cell>
          <cell r="J593">
            <v>172.58</v>
          </cell>
          <cell r="O593">
            <v>38.354155999999989</v>
          </cell>
        </row>
        <row r="594">
          <cell r="A594">
            <v>2016</v>
          </cell>
          <cell r="I594">
            <v>193.6</v>
          </cell>
          <cell r="J594">
            <v>164.86</v>
          </cell>
          <cell r="O594">
            <v>16.672037200000005</v>
          </cell>
        </row>
        <row r="595">
          <cell r="A595">
            <v>2016</v>
          </cell>
          <cell r="I595">
            <v>193.65</v>
          </cell>
          <cell r="J595">
            <v>168.33</v>
          </cell>
          <cell r="O595">
            <v>5.5902872000000343</v>
          </cell>
        </row>
        <row r="596">
          <cell r="A596">
            <v>2016</v>
          </cell>
          <cell r="I596">
            <v>206.56</v>
          </cell>
          <cell r="J596">
            <v>167.55</v>
          </cell>
          <cell r="O596">
            <v>17.643024999999994</v>
          </cell>
        </row>
        <row r="597">
          <cell r="A597">
            <v>2016</v>
          </cell>
          <cell r="I597">
            <v>217.03</v>
          </cell>
          <cell r="J597">
            <v>174.47</v>
          </cell>
          <cell r="O597">
            <v>24.896712000000008</v>
          </cell>
        </row>
        <row r="598">
          <cell r="A598">
            <v>2016</v>
          </cell>
          <cell r="I598">
            <v>229.94</v>
          </cell>
          <cell r="J598">
            <v>183.87</v>
          </cell>
          <cell r="O598">
            <v>38.267648000000008</v>
          </cell>
        </row>
        <row r="599">
          <cell r="A599">
            <v>2016</v>
          </cell>
          <cell r="I599">
            <v>230.31</v>
          </cell>
          <cell r="J599">
            <v>181.87</v>
          </cell>
          <cell r="O599">
            <v>38.83598175000003</v>
          </cell>
        </row>
        <row r="600">
          <cell r="A600">
            <v>2016</v>
          </cell>
          <cell r="I600">
            <v>217.41</v>
          </cell>
          <cell r="J600">
            <v>183.09</v>
          </cell>
          <cell r="O600">
            <v>31.667823000000027</v>
          </cell>
        </row>
        <row r="601">
          <cell r="A601">
            <v>2016</v>
          </cell>
          <cell r="I601">
            <v>222.3</v>
          </cell>
          <cell r="J601">
            <v>176.28</v>
          </cell>
          <cell r="O601">
            <v>45.140884400000033</v>
          </cell>
        </row>
        <row r="602">
          <cell r="A602">
            <v>2016</v>
          </cell>
          <cell r="I602">
            <v>201.54</v>
          </cell>
          <cell r="J602">
            <v>167.41</v>
          </cell>
          <cell r="O602">
            <v>22.628439000000043</v>
          </cell>
        </row>
        <row r="603">
          <cell r="A603">
            <v>2016</v>
          </cell>
          <cell r="I603">
            <v>198.68</v>
          </cell>
          <cell r="J603">
            <v>165.13</v>
          </cell>
          <cell r="O603">
            <v>18.371377999999993</v>
          </cell>
        </row>
        <row r="604">
          <cell r="A604">
            <v>2016</v>
          </cell>
          <cell r="I604">
            <v>196.35</v>
          </cell>
          <cell r="J604">
            <v>169.86</v>
          </cell>
          <cell r="O604">
            <v>10.281005000000022</v>
          </cell>
        </row>
        <row r="605">
          <cell r="A605">
            <v>2016</v>
          </cell>
          <cell r="I605">
            <v>216.5</v>
          </cell>
          <cell r="J605">
            <v>174.02</v>
          </cell>
          <cell r="O605">
            <v>35.064582800000011</v>
          </cell>
        </row>
        <row r="606">
          <cell r="A606">
            <v>2016</v>
          </cell>
          <cell r="I606">
            <v>204.59</v>
          </cell>
          <cell r="J606">
            <v>171.9</v>
          </cell>
          <cell r="O606">
            <v>25.563208000000003</v>
          </cell>
        </row>
        <row r="607">
          <cell r="A607">
            <v>2016</v>
          </cell>
          <cell r="I607">
            <v>197.64</v>
          </cell>
          <cell r="J607">
            <v>168.48</v>
          </cell>
          <cell r="O607">
            <v>13.124124999999935</v>
          </cell>
        </row>
        <row r="608">
          <cell r="A608">
            <v>2016</v>
          </cell>
          <cell r="I608">
            <v>185.44</v>
          </cell>
          <cell r="J608">
            <v>167.46</v>
          </cell>
          <cell r="O608">
            <v>-10.347095000000053</v>
          </cell>
        </row>
        <row r="609">
          <cell r="A609">
            <v>2016</v>
          </cell>
          <cell r="I609">
            <v>184.09</v>
          </cell>
          <cell r="J609">
            <v>172.92</v>
          </cell>
          <cell r="O609">
            <v>-10.574550199999976</v>
          </cell>
        </row>
        <row r="610">
          <cell r="A610">
            <v>2016</v>
          </cell>
          <cell r="I610">
            <v>187.16</v>
          </cell>
          <cell r="J610">
            <v>174.08</v>
          </cell>
          <cell r="O610">
            <v>-0.75029079999998771</v>
          </cell>
        </row>
        <row r="611">
          <cell r="A611">
            <v>2016</v>
          </cell>
          <cell r="I611">
            <v>192.56</v>
          </cell>
          <cell r="J611">
            <v>172.35</v>
          </cell>
          <cell r="O611">
            <v>16.727708000000007</v>
          </cell>
        </row>
        <row r="612">
          <cell r="A612">
            <v>2016</v>
          </cell>
          <cell r="I612">
            <v>187.68</v>
          </cell>
          <cell r="J612">
            <v>166.29</v>
          </cell>
          <cell r="O612">
            <v>18.266145000000023</v>
          </cell>
        </row>
        <row r="613">
          <cell r="A613">
            <v>2016</v>
          </cell>
          <cell r="I613">
            <v>185.51</v>
          </cell>
          <cell r="J613">
            <v>157.44</v>
          </cell>
          <cell r="O613">
            <v>19.268360000000001</v>
          </cell>
        </row>
        <row r="614">
          <cell r="A614">
            <v>2016</v>
          </cell>
          <cell r="I614">
            <v>185.58</v>
          </cell>
          <cell r="J614">
            <v>165.94</v>
          </cell>
          <cell r="O614">
            <v>13.599712000000039</v>
          </cell>
        </row>
        <row r="615">
          <cell r="A615">
            <v>2016</v>
          </cell>
          <cell r="I615">
            <v>203.07</v>
          </cell>
          <cell r="J615">
            <v>171.16</v>
          </cell>
          <cell r="O615">
            <v>32.361074399999978</v>
          </cell>
        </row>
        <row r="616">
          <cell r="A616">
            <v>2016</v>
          </cell>
          <cell r="I616">
            <v>203.21</v>
          </cell>
          <cell r="J616">
            <v>179.32</v>
          </cell>
          <cell r="O616">
            <v>45.499335000000002</v>
          </cell>
        </row>
        <row r="617">
          <cell r="A617">
            <v>2016</v>
          </cell>
          <cell r="I617">
            <v>185.51</v>
          </cell>
          <cell r="J617">
            <v>157.44</v>
          </cell>
          <cell r="O617">
            <v>23.456055399999997</v>
          </cell>
        </row>
        <row r="618">
          <cell r="A618">
            <v>2016</v>
          </cell>
          <cell r="I618">
            <v>200.02</v>
          </cell>
          <cell r="J618">
            <v>176.9</v>
          </cell>
          <cell r="O618">
            <v>46.883208999999994</v>
          </cell>
        </row>
        <row r="619">
          <cell r="A619">
            <v>2016</v>
          </cell>
          <cell r="I619">
            <v>184.67</v>
          </cell>
          <cell r="J619">
            <v>169.5</v>
          </cell>
          <cell r="O619">
            <v>26.974826000000007</v>
          </cell>
        </row>
        <row r="620">
          <cell r="A620">
            <v>2016</v>
          </cell>
          <cell r="I620">
            <v>187.3</v>
          </cell>
          <cell r="J620">
            <v>163.22999999999999</v>
          </cell>
          <cell r="O620">
            <v>32.201040000000006</v>
          </cell>
        </row>
        <row r="621">
          <cell r="A621">
            <v>2016</v>
          </cell>
          <cell r="I621">
            <v>180.68</v>
          </cell>
          <cell r="J621">
            <v>168.24</v>
          </cell>
          <cell r="O621">
            <v>22.831710000000015</v>
          </cell>
        </row>
        <row r="622">
          <cell r="A622">
            <v>2016</v>
          </cell>
          <cell r="I622">
            <v>184.89</v>
          </cell>
          <cell r="J622">
            <v>161.91999999999999</v>
          </cell>
          <cell r="O622">
            <v>22.534408799999994</v>
          </cell>
        </row>
        <row r="623">
          <cell r="A623">
            <v>2016</v>
          </cell>
          <cell r="I623">
            <v>181.64</v>
          </cell>
          <cell r="J623">
            <v>170</v>
          </cell>
          <cell r="O623">
            <v>13.145448399999964</v>
          </cell>
        </row>
        <row r="624">
          <cell r="A624">
            <v>2016</v>
          </cell>
          <cell r="I624">
            <v>192.9</v>
          </cell>
          <cell r="J624">
            <v>165.36</v>
          </cell>
          <cell r="O624">
            <v>26.793806250000017</v>
          </cell>
        </row>
        <row r="625">
          <cell r="A625">
            <v>2016</v>
          </cell>
          <cell r="I625">
            <v>187.7</v>
          </cell>
          <cell r="J625">
            <v>177.69</v>
          </cell>
          <cell r="O625">
            <v>25.128113599999978</v>
          </cell>
        </row>
        <row r="626">
          <cell r="A626">
            <v>2016</v>
          </cell>
          <cell r="I626">
            <v>193.68</v>
          </cell>
          <cell r="J626">
            <v>180.13</v>
          </cell>
          <cell r="O626">
            <v>31.514500000000027</v>
          </cell>
        </row>
        <row r="627">
          <cell r="A627">
            <v>2016</v>
          </cell>
          <cell r="I627">
            <v>188.55</v>
          </cell>
          <cell r="J627">
            <v>180.57</v>
          </cell>
          <cell r="O627">
            <v>21.535931999999974</v>
          </cell>
        </row>
        <row r="628">
          <cell r="A628">
            <v>2016</v>
          </cell>
          <cell r="I628">
            <v>182.91</v>
          </cell>
          <cell r="J628">
            <v>180.24</v>
          </cell>
          <cell r="O628">
            <v>12.678413999999975</v>
          </cell>
        </row>
        <row r="629">
          <cell r="A629">
            <v>2017</v>
          </cell>
          <cell r="I629">
            <v>193.69</v>
          </cell>
          <cell r="J629">
            <v>163.49</v>
          </cell>
          <cell r="O629">
            <v>28.946339999999964</v>
          </cell>
        </row>
        <row r="630">
          <cell r="A630">
            <v>2017</v>
          </cell>
          <cell r="I630">
            <v>199.05</v>
          </cell>
          <cell r="J630">
            <v>189.19</v>
          </cell>
          <cell r="O630">
            <v>29.156121000000041</v>
          </cell>
        </row>
        <row r="631">
          <cell r="A631">
            <v>2017</v>
          </cell>
          <cell r="I631">
            <v>186.56</v>
          </cell>
          <cell r="J631">
            <v>178.59</v>
          </cell>
          <cell r="O631">
            <v>14.651064000000019</v>
          </cell>
        </row>
        <row r="632">
          <cell r="A632">
            <v>2017</v>
          </cell>
          <cell r="I632">
            <v>184.29</v>
          </cell>
          <cell r="J632">
            <v>171.88</v>
          </cell>
          <cell r="O632">
            <v>17.669519999999977</v>
          </cell>
        </row>
        <row r="633">
          <cell r="A633">
            <v>2017</v>
          </cell>
          <cell r="I633">
            <v>184.18</v>
          </cell>
          <cell r="J633">
            <v>175.7</v>
          </cell>
          <cell r="O633">
            <v>23.049550000000011</v>
          </cell>
        </row>
        <row r="634">
          <cell r="A634">
            <v>2017</v>
          </cell>
          <cell r="I634">
            <v>183.39</v>
          </cell>
          <cell r="J634">
            <v>175.95</v>
          </cell>
          <cell r="O634">
            <v>22.59845599999997</v>
          </cell>
        </row>
        <row r="635">
          <cell r="A635">
            <v>2017</v>
          </cell>
          <cell r="I635">
            <v>189.84</v>
          </cell>
          <cell r="J635">
            <v>177.01</v>
          </cell>
          <cell r="O635">
            <v>27.331752000000023</v>
          </cell>
        </row>
        <row r="636">
          <cell r="A636">
            <v>2017</v>
          </cell>
          <cell r="I636">
            <v>189.03</v>
          </cell>
          <cell r="J636">
            <v>167.47</v>
          </cell>
          <cell r="O636">
            <v>29.39433333333335</v>
          </cell>
        </row>
        <row r="637">
          <cell r="A637">
            <v>2017</v>
          </cell>
          <cell r="I637">
            <v>186.79</v>
          </cell>
          <cell r="J637">
            <v>168.22</v>
          </cell>
          <cell r="O637">
            <v>23.271417999999983</v>
          </cell>
        </row>
        <row r="638">
          <cell r="A638">
            <v>2017</v>
          </cell>
          <cell r="I638">
            <v>194.29</v>
          </cell>
          <cell r="J638">
            <v>167.69</v>
          </cell>
          <cell r="O638">
            <v>25.058918799999987</v>
          </cell>
        </row>
        <row r="639">
          <cell r="A639">
            <v>2017</v>
          </cell>
          <cell r="I639">
            <v>200.94</v>
          </cell>
          <cell r="J639">
            <v>171.14</v>
          </cell>
          <cell r="O639">
            <v>26.108615200000003</v>
          </cell>
        </row>
        <row r="640">
          <cell r="A640">
            <v>2017</v>
          </cell>
          <cell r="I640">
            <v>197.41</v>
          </cell>
          <cell r="J640">
            <v>169.6</v>
          </cell>
          <cell r="O640">
            <v>18.840519999999998</v>
          </cell>
        </row>
        <row r="641">
          <cell r="A641">
            <v>2017</v>
          </cell>
          <cell r="I641">
            <v>206.72</v>
          </cell>
          <cell r="J641">
            <v>171.2</v>
          </cell>
          <cell r="O641">
            <v>29.687583999999987</v>
          </cell>
        </row>
        <row r="642">
          <cell r="A642">
            <v>2017</v>
          </cell>
          <cell r="I642">
            <v>204.49</v>
          </cell>
          <cell r="J642">
            <v>168.18</v>
          </cell>
          <cell r="O642">
            <v>22.843797999999992</v>
          </cell>
        </row>
        <row r="643">
          <cell r="A643">
            <v>2017</v>
          </cell>
          <cell r="I643">
            <v>193.9</v>
          </cell>
          <cell r="J643">
            <v>166.61</v>
          </cell>
          <cell r="O643">
            <v>7.3016244000000086</v>
          </cell>
        </row>
        <row r="644">
          <cell r="A644">
            <v>2017</v>
          </cell>
          <cell r="I644">
            <v>208.35</v>
          </cell>
          <cell r="J644">
            <v>166.26</v>
          </cell>
          <cell r="O644">
            <v>17.422050000000013</v>
          </cell>
        </row>
        <row r="645">
          <cell r="A645">
            <v>2017</v>
          </cell>
          <cell r="I645">
            <v>208.15</v>
          </cell>
          <cell r="J645">
            <v>171.2</v>
          </cell>
          <cell r="O645">
            <v>26.124275000000011</v>
          </cell>
        </row>
        <row r="646">
          <cell r="A646">
            <v>2017</v>
          </cell>
          <cell r="I646">
            <v>215.66</v>
          </cell>
          <cell r="J646">
            <v>178.73</v>
          </cell>
          <cell r="O646">
            <v>5.4469844000000478</v>
          </cell>
        </row>
        <row r="647">
          <cell r="A647">
            <v>2017</v>
          </cell>
          <cell r="I647">
            <v>218.52</v>
          </cell>
          <cell r="J647">
            <v>175.95</v>
          </cell>
          <cell r="O647">
            <v>10.632874000000015</v>
          </cell>
        </row>
        <row r="648">
          <cell r="A648">
            <v>2017</v>
          </cell>
          <cell r="I648">
            <v>225.54</v>
          </cell>
          <cell r="J648">
            <v>181.08</v>
          </cell>
          <cell r="O648">
            <v>21.033315000000016</v>
          </cell>
        </row>
        <row r="649">
          <cell r="A649">
            <v>2017</v>
          </cell>
          <cell r="I649">
            <v>222.11</v>
          </cell>
          <cell r="J649">
            <v>183.66</v>
          </cell>
          <cell r="O649">
            <v>24.212435000000028</v>
          </cell>
        </row>
        <row r="650">
          <cell r="A650">
            <v>2017</v>
          </cell>
          <cell r="I650">
            <v>231.43</v>
          </cell>
          <cell r="J650">
            <v>180.45</v>
          </cell>
          <cell r="O650">
            <v>17.284976000000057</v>
          </cell>
        </row>
        <row r="651">
          <cell r="A651">
            <v>2017</v>
          </cell>
          <cell r="I651">
            <v>239.35</v>
          </cell>
          <cell r="J651">
            <v>189.79</v>
          </cell>
          <cell r="O651">
            <v>31.448671599999983</v>
          </cell>
        </row>
        <row r="652">
          <cell r="A652">
            <v>2017</v>
          </cell>
          <cell r="I652">
            <v>243.11</v>
          </cell>
          <cell r="J652">
            <v>190.07</v>
          </cell>
          <cell r="O652">
            <v>47.078741000000008</v>
          </cell>
        </row>
        <row r="653">
          <cell r="A653">
            <v>2017</v>
          </cell>
          <cell r="I653">
            <v>205.96</v>
          </cell>
          <cell r="J653">
            <v>179.4</v>
          </cell>
          <cell r="O653">
            <v>13.892553000000021</v>
          </cell>
        </row>
        <row r="654">
          <cell r="A654">
            <v>2017</v>
          </cell>
          <cell r="I654">
            <v>217.58</v>
          </cell>
          <cell r="J654">
            <v>177.11</v>
          </cell>
          <cell r="O654">
            <v>24.28406080000002</v>
          </cell>
        </row>
        <row r="655">
          <cell r="A655">
            <v>2017</v>
          </cell>
          <cell r="I655">
            <v>206.56</v>
          </cell>
          <cell r="J655">
            <v>173.3</v>
          </cell>
          <cell r="O655">
            <v>18.918621999999971</v>
          </cell>
        </row>
        <row r="656">
          <cell r="A656">
            <v>2017</v>
          </cell>
          <cell r="I656">
            <v>211.65</v>
          </cell>
          <cell r="J656">
            <v>174.98</v>
          </cell>
          <cell r="O656">
            <v>14.930342599999989</v>
          </cell>
        </row>
        <row r="657">
          <cell r="A657">
            <v>2017</v>
          </cell>
          <cell r="I657">
            <v>222.76</v>
          </cell>
          <cell r="J657">
            <v>178.78</v>
          </cell>
          <cell r="O657">
            <v>29.913519999999977</v>
          </cell>
        </row>
        <row r="658">
          <cell r="A658">
            <v>2017</v>
          </cell>
          <cell r="I658">
            <v>215.91</v>
          </cell>
          <cell r="J658">
            <v>171.31</v>
          </cell>
          <cell r="O658">
            <v>32.494349999999969</v>
          </cell>
        </row>
        <row r="659">
          <cell r="A659">
            <v>2017</v>
          </cell>
          <cell r="I659">
            <v>216.24</v>
          </cell>
          <cell r="J659">
            <v>167.29</v>
          </cell>
          <cell r="O659">
            <v>28.135376000000008</v>
          </cell>
        </row>
        <row r="660">
          <cell r="A660">
            <v>2017</v>
          </cell>
          <cell r="I660">
            <v>210.66</v>
          </cell>
          <cell r="J660">
            <v>177.79</v>
          </cell>
          <cell r="O660">
            <v>31.080047999999977</v>
          </cell>
        </row>
        <row r="661">
          <cell r="A661">
            <v>2017</v>
          </cell>
          <cell r="I661">
            <v>204.16</v>
          </cell>
          <cell r="J661">
            <v>175.05</v>
          </cell>
          <cell r="O661">
            <v>26.906545600000015</v>
          </cell>
        </row>
        <row r="662">
          <cell r="A662">
            <v>2017</v>
          </cell>
          <cell r="I662">
            <v>196.94</v>
          </cell>
          <cell r="J662">
            <v>173.71</v>
          </cell>
          <cell r="O662">
            <v>21.564272000000045</v>
          </cell>
        </row>
        <row r="663">
          <cell r="A663">
            <v>2017</v>
          </cell>
          <cell r="I663">
            <v>197.66</v>
          </cell>
          <cell r="J663">
            <v>175.7</v>
          </cell>
          <cell r="O663">
            <v>18.16795099999996</v>
          </cell>
        </row>
        <row r="664">
          <cell r="A664">
            <v>2017</v>
          </cell>
          <cell r="I664">
            <v>202.07</v>
          </cell>
          <cell r="J664">
            <v>184.39</v>
          </cell>
          <cell r="O664">
            <v>20.72302300000004</v>
          </cell>
        </row>
        <row r="665">
          <cell r="A665">
            <v>2017</v>
          </cell>
          <cell r="I665">
            <v>218.18</v>
          </cell>
          <cell r="J665">
            <v>174.51</v>
          </cell>
          <cell r="O665">
            <v>34.711558399999973</v>
          </cell>
        </row>
        <row r="666">
          <cell r="A666">
            <v>2017</v>
          </cell>
          <cell r="I666">
            <v>211.9</v>
          </cell>
          <cell r="J666">
            <v>184.83</v>
          </cell>
          <cell r="O666">
            <v>19.672215999999992</v>
          </cell>
        </row>
        <row r="667">
          <cell r="A667">
            <v>2017</v>
          </cell>
          <cell r="I667">
            <v>217.37</v>
          </cell>
          <cell r="J667">
            <v>187.04</v>
          </cell>
          <cell r="O667">
            <v>28.54413439999999</v>
          </cell>
        </row>
        <row r="668">
          <cell r="A668">
            <v>2017</v>
          </cell>
          <cell r="I668">
            <v>220.35</v>
          </cell>
          <cell r="J668">
            <v>191.26</v>
          </cell>
          <cell r="O668">
            <v>25.503635000000003</v>
          </cell>
        </row>
        <row r="669">
          <cell r="A669">
            <v>2017</v>
          </cell>
          <cell r="I669">
            <v>225.68</v>
          </cell>
          <cell r="J669">
            <v>203.88</v>
          </cell>
          <cell r="O669">
            <v>32.066400000000016</v>
          </cell>
        </row>
        <row r="670">
          <cell r="A670">
            <v>2017</v>
          </cell>
          <cell r="I670">
            <v>224.96</v>
          </cell>
          <cell r="J670">
            <v>202.63</v>
          </cell>
          <cell r="O670">
            <v>35.474069600000036</v>
          </cell>
        </row>
        <row r="671">
          <cell r="A671">
            <v>2017</v>
          </cell>
          <cell r="I671">
            <v>222.95</v>
          </cell>
          <cell r="J671">
            <v>202.86</v>
          </cell>
          <cell r="O671">
            <v>23.932847999999979</v>
          </cell>
        </row>
        <row r="672">
          <cell r="A672">
            <v>2017</v>
          </cell>
          <cell r="I672">
            <v>244.51</v>
          </cell>
          <cell r="J672">
            <v>195.55</v>
          </cell>
          <cell r="O672">
            <v>37.218462399999993</v>
          </cell>
        </row>
        <row r="673">
          <cell r="A673">
            <v>2017</v>
          </cell>
          <cell r="I673">
            <v>235.62</v>
          </cell>
          <cell r="J673">
            <v>198.47</v>
          </cell>
          <cell r="O673">
            <v>35.746911000000068</v>
          </cell>
        </row>
        <row r="674">
          <cell r="A674">
            <v>2017</v>
          </cell>
          <cell r="I674">
            <v>245.13</v>
          </cell>
          <cell r="J674">
            <v>188.36</v>
          </cell>
          <cell r="O674">
            <v>51.729481600000014</v>
          </cell>
        </row>
        <row r="675">
          <cell r="A675">
            <v>2017</v>
          </cell>
          <cell r="I675">
            <v>227.31</v>
          </cell>
          <cell r="J675">
            <v>205.45</v>
          </cell>
          <cell r="O675">
            <v>32.030327999999969</v>
          </cell>
        </row>
        <row r="676">
          <cell r="A676">
            <v>2017</v>
          </cell>
          <cell r="I676">
            <v>225.19</v>
          </cell>
          <cell r="J676">
            <v>197.67</v>
          </cell>
          <cell r="O676">
            <v>35.668152400000025</v>
          </cell>
        </row>
        <row r="677">
          <cell r="A677">
            <v>2017</v>
          </cell>
          <cell r="I677">
            <v>224.36</v>
          </cell>
          <cell r="J677">
            <v>199.73</v>
          </cell>
          <cell r="O677">
            <v>41.156910400000015</v>
          </cell>
        </row>
        <row r="678">
          <cell r="A678">
            <v>2017</v>
          </cell>
          <cell r="I678">
            <v>223.23</v>
          </cell>
          <cell r="J678">
            <v>212.53</v>
          </cell>
          <cell r="O678">
            <v>36.396197999999998</v>
          </cell>
        </row>
        <row r="679">
          <cell r="A679">
            <v>2017</v>
          </cell>
          <cell r="I679">
            <v>195</v>
          </cell>
          <cell r="J679">
            <v>217.59</v>
          </cell>
          <cell r="O679">
            <v>17.80009199999995</v>
          </cell>
        </row>
        <row r="680">
          <cell r="A680">
            <v>2017</v>
          </cell>
          <cell r="I680">
            <v>223</v>
          </cell>
          <cell r="J680">
            <v>200.12</v>
          </cell>
          <cell r="O680">
            <v>43.300001500000036</v>
          </cell>
        </row>
        <row r="681">
          <cell r="A681">
            <v>2018</v>
          </cell>
          <cell r="I681">
            <v>225.47</v>
          </cell>
          <cell r="J681">
            <v>197</v>
          </cell>
          <cell r="O681">
            <v>47.881257500000004</v>
          </cell>
        </row>
        <row r="682">
          <cell r="A682">
            <v>2018</v>
          </cell>
          <cell r="I682">
            <v>218.14</v>
          </cell>
          <cell r="J682">
            <v>194.63</v>
          </cell>
          <cell r="O682">
            <v>39.655979999999971</v>
          </cell>
        </row>
        <row r="683">
          <cell r="A683">
            <v>2018</v>
          </cell>
          <cell r="I683">
            <v>213.56</v>
          </cell>
          <cell r="J683">
            <v>190.09</v>
          </cell>
          <cell r="O683">
            <v>32.14106000000001</v>
          </cell>
        </row>
        <row r="684">
          <cell r="A684">
            <v>2018</v>
          </cell>
          <cell r="I684">
            <v>220.31</v>
          </cell>
          <cell r="J684">
            <v>184.3</v>
          </cell>
          <cell r="O684">
            <v>38.098750400000029</v>
          </cell>
        </row>
        <row r="685">
          <cell r="A685">
            <v>2018</v>
          </cell>
          <cell r="I685">
            <v>210.43</v>
          </cell>
          <cell r="J685">
            <v>181.62</v>
          </cell>
          <cell r="O685">
            <v>23.47060780000001</v>
          </cell>
        </row>
        <row r="686">
          <cell r="A686">
            <v>2018</v>
          </cell>
          <cell r="I686">
            <v>220.01</v>
          </cell>
          <cell r="J686">
            <v>191.08</v>
          </cell>
          <cell r="O686">
            <v>34.50691999999998</v>
          </cell>
        </row>
        <row r="687">
          <cell r="A687">
            <v>2018</v>
          </cell>
          <cell r="I687">
            <v>224.65</v>
          </cell>
          <cell r="J687">
            <v>185.91</v>
          </cell>
          <cell r="O687">
            <v>33.357519999999994</v>
          </cell>
        </row>
        <row r="688">
          <cell r="A688">
            <v>2018</v>
          </cell>
          <cell r="I688">
            <v>229.72</v>
          </cell>
          <cell r="J688">
            <v>185.28</v>
          </cell>
          <cell r="O688">
            <v>41.535849999999982</v>
          </cell>
        </row>
        <row r="689">
          <cell r="A689">
            <v>2018</v>
          </cell>
          <cell r="I689">
            <v>227.28</v>
          </cell>
          <cell r="J689">
            <v>178.69</v>
          </cell>
          <cell r="O689">
            <v>40.898049599999979</v>
          </cell>
        </row>
        <row r="690">
          <cell r="A690">
            <v>2018</v>
          </cell>
          <cell r="I690">
            <v>230.23</v>
          </cell>
          <cell r="J690">
            <v>179.77</v>
          </cell>
          <cell r="O690">
            <v>43.290125999999987</v>
          </cell>
        </row>
        <row r="691">
          <cell r="A691">
            <v>2018</v>
          </cell>
          <cell r="I691">
            <v>216.9</v>
          </cell>
          <cell r="J691">
            <v>178.72</v>
          </cell>
          <cell r="O691">
            <v>35.448490800000002</v>
          </cell>
        </row>
        <row r="692">
          <cell r="A692">
            <v>2018</v>
          </cell>
          <cell r="I692">
            <v>219.52</v>
          </cell>
          <cell r="J692">
            <v>176.4</v>
          </cell>
          <cell r="O692">
            <v>41.749451999999991</v>
          </cell>
        </row>
        <row r="693">
          <cell r="A693">
            <v>2018</v>
          </cell>
          <cell r="I693">
            <v>210.63</v>
          </cell>
          <cell r="J693">
            <v>162.81</v>
          </cell>
          <cell r="O693">
            <v>29.951585999999992</v>
          </cell>
        </row>
        <row r="694">
          <cell r="A694">
            <v>2018</v>
          </cell>
          <cell r="I694">
            <v>204.98</v>
          </cell>
          <cell r="J694">
            <v>164.05</v>
          </cell>
          <cell r="O694">
            <v>23.977751000000012</v>
          </cell>
        </row>
        <row r="695">
          <cell r="A695">
            <v>2018</v>
          </cell>
          <cell r="I695">
            <v>190.57</v>
          </cell>
          <cell r="J695">
            <v>161.24</v>
          </cell>
          <cell r="O695">
            <v>7.7701179999999965</v>
          </cell>
        </row>
        <row r="696">
          <cell r="A696">
            <v>2018</v>
          </cell>
          <cell r="I696">
            <v>205.48</v>
          </cell>
          <cell r="J696">
            <v>162.28</v>
          </cell>
          <cell r="O696">
            <v>23.132559999999984</v>
          </cell>
        </row>
        <row r="697">
          <cell r="A697">
            <v>2018</v>
          </cell>
          <cell r="I697">
            <v>209.81</v>
          </cell>
          <cell r="J697">
            <v>161.27000000000001</v>
          </cell>
          <cell r="O697">
            <v>27.561414799999994</v>
          </cell>
        </row>
        <row r="698">
          <cell r="A698">
            <v>2018</v>
          </cell>
          <cell r="I698">
            <v>216.46</v>
          </cell>
          <cell r="J698">
            <v>171.14</v>
          </cell>
          <cell r="O698">
            <v>36.32680000000002</v>
          </cell>
        </row>
        <row r="699">
          <cell r="A699">
            <v>2018</v>
          </cell>
          <cell r="I699">
            <v>220.59</v>
          </cell>
          <cell r="J699">
            <v>169.29</v>
          </cell>
          <cell r="O699">
            <v>35.908739999999995</v>
          </cell>
        </row>
        <row r="700">
          <cell r="A700">
            <v>2018</v>
          </cell>
          <cell r="I700">
            <v>208.36</v>
          </cell>
          <cell r="J700">
            <v>165.92</v>
          </cell>
          <cell r="O700">
            <v>31.975198400000011</v>
          </cell>
        </row>
        <row r="701">
          <cell r="A701">
            <v>2018</v>
          </cell>
          <cell r="I701">
            <v>202.95</v>
          </cell>
          <cell r="J701">
            <v>171.43</v>
          </cell>
          <cell r="O701">
            <v>16.591575199999994</v>
          </cell>
        </row>
        <row r="702">
          <cell r="A702">
            <v>2018</v>
          </cell>
          <cell r="I702">
            <v>204.59</v>
          </cell>
          <cell r="J702">
            <v>164.69</v>
          </cell>
          <cell r="O702">
            <v>15.043414000000013</v>
          </cell>
        </row>
        <row r="703">
          <cell r="A703">
            <v>2018</v>
          </cell>
          <cell r="I703">
            <v>214.04</v>
          </cell>
          <cell r="J703">
            <v>168.68</v>
          </cell>
          <cell r="O703">
            <v>23.319459199999983</v>
          </cell>
        </row>
        <row r="704">
          <cell r="A704">
            <v>2018</v>
          </cell>
          <cell r="I704">
            <v>214.22</v>
          </cell>
          <cell r="J704">
            <v>171.87</v>
          </cell>
          <cell r="O704">
            <v>20.914951400000007</v>
          </cell>
        </row>
        <row r="705">
          <cell r="A705">
            <v>2018</v>
          </cell>
          <cell r="I705">
            <v>205.75</v>
          </cell>
          <cell r="J705">
            <v>169.78</v>
          </cell>
          <cell r="O705">
            <v>7.8809600000000444</v>
          </cell>
        </row>
        <row r="706">
          <cell r="A706">
            <v>2018</v>
          </cell>
          <cell r="I706">
            <v>215.98</v>
          </cell>
          <cell r="J706">
            <v>172.06</v>
          </cell>
          <cell r="O706">
            <v>15.45981519999998</v>
          </cell>
        </row>
        <row r="707">
          <cell r="A707">
            <v>2018</v>
          </cell>
          <cell r="I707">
            <v>226.53</v>
          </cell>
          <cell r="J707">
            <v>168.41</v>
          </cell>
          <cell r="O707">
            <v>26.744877999999972</v>
          </cell>
        </row>
        <row r="708">
          <cell r="A708">
            <v>2018</v>
          </cell>
          <cell r="I708">
            <v>205.77</v>
          </cell>
          <cell r="J708">
            <v>169.33</v>
          </cell>
          <cell r="O708">
            <v>6.9657210000000021</v>
          </cell>
        </row>
        <row r="709">
          <cell r="A709">
            <v>2018</v>
          </cell>
          <cell r="I709">
            <v>219.61</v>
          </cell>
          <cell r="J709">
            <v>171.32</v>
          </cell>
          <cell r="O709">
            <v>15.839818000000008</v>
          </cell>
        </row>
        <row r="710">
          <cell r="A710">
            <v>2018</v>
          </cell>
          <cell r="I710">
            <v>210</v>
          </cell>
          <cell r="J710">
            <v>178.61</v>
          </cell>
          <cell r="O710">
            <v>10.022754999999989</v>
          </cell>
        </row>
        <row r="711">
          <cell r="A711">
            <v>2018</v>
          </cell>
          <cell r="I711">
            <v>215.16</v>
          </cell>
          <cell r="J711">
            <v>183.8</v>
          </cell>
          <cell r="O711">
            <v>16.325812000000013</v>
          </cell>
        </row>
        <row r="712">
          <cell r="A712">
            <v>2018</v>
          </cell>
          <cell r="I712">
            <v>211.67</v>
          </cell>
          <cell r="J712">
            <v>186.74</v>
          </cell>
          <cell r="O712">
            <v>16.701331999999979</v>
          </cell>
        </row>
        <row r="713">
          <cell r="A713">
            <v>2018</v>
          </cell>
          <cell r="I713">
            <v>210.08</v>
          </cell>
          <cell r="J713">
            <v>187.13</v>
          </cell>
          <cell r="O713">
            <v>11.013761000000017</v>
          </cell>
        </row>
        <row r="714">
          <cell r="A714">
            <v>2018</v>
          </cell>
          <cell r="I714">
            <v>214.72</v>
          </cell>
          <cell r="J714">
            <v>189.93</v>
          </cell>
          <cell r="O714">
            <v>23.464611199999979</v>
          </cell>
        </row>
        <row r="715">
          <cell r="A715">
            <v>2018</v>
          </cell>
          <cell r="I715">
            <v>213.19</v>
          </cell>
          <cell r="J715">
            <v>189.31</v>
          </cell>
          <cell r="O715">
            <v>20.040828799999957</v>
          </cell>
        </row>
        <row r="716">
          <cell r="A716">
            <v>2018</v>
          </cell>
          <cell r="I716">
            <v>209.96</v>
          </cell>
          <cell r="J716">
            <v>184.33</v>
          </cell>
          <cell r="O716">
            <v>8.869462249999998</v>
          </cell>
        </row>
        <row r="717">
          <cell r="A717">
            <v>2018</v>
          </cell>
          <cell r="I717">
            <v>217.79</v>
          </cell>
          <cell r="J717">
            <v>195.96</v>
          </cell>
          <cell r="O717">
            <v>10.623520000000013</v>
          </cell>
        </row>
        <row r="718">
          <cell r="A718">
            <v>2018</v>
          </cell>
          <cell r="I718">
            <v>217.9</v>
          </cell>
          <cell r="J718">
            <v>198.67</v>
          </cell>
          <cell r="O718">
            <v>13.889848000000001</v>
          </cell>
        </row>
        <row r="719">
          <cell r="A719">
            <v>2018</v>
          </cell>
          <cell r="I719">
            <v>225.65</v>
          </cell>
          <cell r="J719">
            <v>201.05</v>
          </cell>
          <cell r="O719">
            <v>20.899385999999993</v>
          </cell>
        </row>
        <row r="720">
          <cell r="A720">
            <v>2018</v>
          </cell>
          <cell r="I720">
            <v>226.32</v>
          </cell>
          <cell r="J720">
            <v>206.47</v>
          </cell>
          <cell r="O720">
            <v>23.102231999999958</v>
          </cell>
        </row>
        <row r="721">
          <cell r="A721">
            <v>2018</v>
          </cell>
          <cell r="I721">
            <v>229.37</v>
          </cell>
          <cell r="J721">
            <v>206.23</v>
          </cell>
          <cell r="O721">
            <v>34.925615000000022</v>
          </cell>
        </row>
        <row r="722">
          <cell r="A722">
            <v>2018</v>
          </cell>
          <cell r="I722">
            <v>215.26</v>
          </cell>
          <cell r="J722">
            <v>204.26</v>
          </cell>
          <cell r="O722">
            <v>21.706500000000005</v>
          </cell>
        </row>
        <row r="723">
          <cell r="A723">
            <v>2018</v>
          </cell>
          <cell r="I723">
            <v>214.24</v>
          </cell>
          <cell r="J723">
            <v>197.17</v>
          </cell>
          <cell r="O723">
            <v>18.701860000000011</v>
          </cell>
        </row>
        <row r="724">
          <cell r="A724">
            <v>2018</v>
          </cell>
          <cell r="I724">
            <v>218.67</v>
          </cell>
          <cell r="J724">
            <v>192.67</v>
          </cell>
          <cell r="O724">
            <v>24.240124999999978</v>
          </cell>
        </row>
        <row r="725">
          <cell r="A725">
            <v>2018</v>
          </cell>
          <cell r="I725">
            <v>203.93</v>
          </cell>
          <cell r="J725">
            <v>193.24</v>
          </cell>
          <cell r="O725">
            <v>17.206765400000023</v>
          </cell>
        </row>
        <row r="726">
          <cell r="A726">
            <v>2018</v>
          </cell>
          <cell r="I726">
            <v>205.11</v>
          </cell>
          <cell r="J726">
            <v>182.01</v>
          </cell>
          <cell r="O726">
            <v>14.564304000000021</v>
          </cell>
        </row>
        <row r="727">
          <cell r="A727">
            <v>2018</v>
          </cell>
          <cell r="I727">
            <v>196.84</v>
          </cell>
          <cell r="J727">
            <v>195.71</v>
          </cell>
          <cell r="O727">
            <v>3.3000624999999957</v>
          </cell>
        </row>
        <row r="728">
          <cell r="A728">
            <v>2018</v>
          </cell>
          <cell r="I728">
            <v>195.83</v>
          </cell>
          <cell r="J728">
            <v>190.7</v>
          </cell>
          <cell r="O728">
            <v>6.2623360000000048</v>
          </cell>
        </row>
        <row r="729">
          <cell r="A729">
            <v>2018</v>
          </cell>
          <cell r="I729">
            <v>215.67</v>
          </cell>
          <cell r="J729">
            <v>193.9</v>
          </cell>
          <cell r="O729">
            <v>26.985737399999948</v>
          </cell>
        </row>
        <row r="730">
          <cell r="A730">
            <v>2018</v>
          </cell>
          <cell r="I730">
            <v>207.67</v>
          </cell>
          <cell r="J730">
            <v>197.59</v>
          </cell>
          <cell r="O730">
            <v>12.70554039999999</v>
          </cell>
        </row>
        <row r="731">
          <cell r="A731">
            <v>2018</v>
          </cell>
          <cell r="I731">
            <v>218.38</v>
          </cell>
          <cell r="J731">
            <v>198.72</v>
          </cell>
          <cell r="O731">
            <v>22.510079999999959</v>
          </cell>
        </row>
        <row r="732">
          <cell r="A732">
            <v>2018</v>
          </cell>
          <cell r="I732">
            <v>211.74</v>
          </cell>
          <cell r="J732">
            <v>191.67</v>
          </cell>
          <cell r="O732" t="e">
            <v>#N/A</v>
          </cell>
        </row>
        <row r="733">
          <cell r="A733">
            <v>2019</v>
          </cell>
          <cell r="I733">
            <v>193.75</v>
          </cell>
          <cell r="J733">
            <v>199.77</v>
          </cell>
          <cell r="O733">
            <v>0.90015399999995793</v>
          </cell>
        </row>
        <row r="734">
          <cell r="A734">
            <v>2019</v>
          </cell>
          <cell r="I734">
            <v>208.45</v>
          </cell>
          <cell r="J734">
            <v>187.97</v>
          </cell>
          <cell r="O734">
            <v>16.645869999999974</v>
          </cell>
        </row>
        <row r="735">
          <cell r="A735">
            <v>2019</v>
          </cell>
          <cell r="I735">
            <v>211.12</v>
          </cell>
          <cell r="J735">
            <v>189.33</v>
          </cell>
          <cell r="O735">
            <v>19.813103999999981</v>
          </cell>
        </row>
        <row r="736">
          <cell r="A736">
            <v>2019</v>
          </cell>
          <cell r="I736">
            <v>216.44</v>
          </cell>
          <cell r="J736">
            <v>188.11</v>
          </cell>
          <cell r="O736">
            <v>25.393803599999956</v>
          </cell>
        </row>
        <row r="737">
          <cell r="A737">
            <v>2019</v>
          </cell>
          <cell r="I737">
            <v>204.06</v>
          </cell>
          <cell r="J737">
            <v>187.48</v>
          </cell>
          <cell r="O737">
            <v>14.535839999999979</v>
          </cell>
        </row>
        <row r="738">
          <cell r="A738">
            <v>2019</v>
          </cell>
          <cell r="I738">
            <v>201.98</v>
          </cell>
          <cell r="J738">
            <v>186.84</v>
          </cell>
          <cell r="O738">
            <v>11.805466000000024</v>
          </cell>
        </row>
        <row r="739">
          <cell r="A739">
            <v>2019</v>
          </cell>
          <cell r="I739">
            <v>212.61</v>
          </cell>
          <cell r="J739">
            <v>182.58</v>
          </cell>
          <cell r="O739">
            <v>23.596552000000003</v>
          </cell>
        </row>
        <row r="740">
          <cell r="A740">
            <v>2019</v>
          </cell>
          <cell r="I740">
            <v>197.42</v>
          </cell>
          <cell r="J740">
            <v>180.22</v>
          </cell>
          <cell r="O740">
            <v>9.2016466666666474</v>
          </cell>
        </row>
        <row r="741">
          <cell r="A741">
            <v>2019</v>
          </cell>
          <cell r="I741">
            <v>206.07</v>
          </cell>
          <cell r="J741">
            <v>173.91</v>
          </cell>
          <cell r="O741">
            <v>19.882727599999981</v>
          </cell>
        </row>
        <row r="742">
          <cell r="A742">
            <v>2019</v>
          </cell>
          <cell r="I742">
            <v>191.7</v>
          </cell>
          <cell r="J742">
            <v>172.17</v>
          </cell>
          <cell r="O742">
            <v>-0.94843359999998711</v>
          </cell>
        </row>
        <row r="743">
          <cell r="A743">
            <v>2019</v>
          </cell>
          <cell r="I743">
            <v>196.38</v>
          </cell>
          <cell r="J743">
            <v>174.14</v>
          </cell>
          <cell r="O743">
            <v>0.5121328000000176</v>
          </cell>
        </row>
        <row r="744">
          <cell r="A744">
            <v>2019</v>
          </cell>
          <cell r="I744">
            <v>196.74</v>
          </cell>
          <cell r="J744">
            <v>162.88</v>
          </cell>
          <cell r="O744">
            <v>-8.405304000000001</v>
          </cell>
        </row>
        <row r="745">
          <cell r="A745">
            <v>2019</v>
          </cell>
          <cell r="I745">
            <v>203.07</v>
          </cell>
          <cell r="J745">
            <v>168.05</v>
          </cell>
          <cell r="O745">
            <v>4.1228543999999943</v>
          </cell>
        </row>
        <row r="746">
          <cell r="A746">
            <v>2019</v>
          </cell>
          <cell r="I746">
            <v>213.71</v>
          </cell>
          <cell r="J746">
            <v>174.65</v>
          </cell>
          <cell r="O746">
            <v>13.583911600000022</v>
          </cell>
        </row>
        <row r="747">
          <cell r="A747">
            <v>2019</v>
          </cell>
          <cell r="I747">
            <v>216.8</v>
          </cell>
          <cell r="J747">
            <v>173.64</v>
          </cell>
          <cell r="O747">
            <v>16.451390000000004</v>
          </cell>
        </row>
        <row r="748">
          <cell r="A748">
            <v>2019</v>
          </cell>
          <cell r="I748">
            <v>227.87</v>
          </cell>
          <cell r="J748">
            <v>173.79</v>
          </cell>
          <cell r="O748">
            <v>25.632467999999989</v>
          </cell>
        </row>
        <row r="749">
          <cell r="A749">
            <v>2019</v>
          </cell>
          <cell r="I749">
            <v>216.99</v>
          </cell>
          <cell r="J749">
            <v>173.87</v>
          </cell>
          <cell r="O749">
            <v>11.782761000000022</v>
          </cell>
        </row>
        <row r="750">
          <cell r="A750">
            <v>2019</v>
          </cell>
          <cell r="I750">
            <v>219.5</v>
          </cell>
          <cell r="J750">
            <v>173.64</v>
          </cell>
          <cell r="O750">
            <v>23.0890244</v>
          </cell>
        </row>
        <row r="751">
          <cell r="A751">
            <v>2019</v>
          </cell>
          <cell r="I751">
            <v>222.16</v>
          </cell>
          <cell r="J751">
            <v>176.76</v>
          </cell>
          <cell r="O751">
            <v>24.775192000000033</v>
          </cell>
        </row>
        <row r="752">
          <cell r="A752">
            <v>2019</v>
          </cell>
          <cell r="I752">
            <v>214.29</v>
          </cell>
          <cell r="J752">
            <v>173.74</v>
          </cell>
          <cell r="O752">
            <v>18.682709999999958</v>
          </cell>
        </row>
        <row r="753">
          <cell r="A753">
            <v>2019</v>
          </cell>
          <cell r="I753">
            <v>219.38</v>
          </cell>
          <cell r="J753">
            <v>170.47</v>
          </cell>
          <cell r="O753">
            <v>27.018353599999983</v>
          </cell>
        </row>
        <row r="754">
          <cell r="A754">
            <v>2019</v>
          </cell>
          <cell r="I754">
            <v>206.78</v>
          </cell>
          <cell r="J754">
            <v>173.44</v>
          </cell>
          <cell r="O754">
            <v>27.001439999999974</v>
          </cell>
        </row>
        <row r="755">
          <cell r="A755">
            <v>2019</v>
          </cell>
          <cell r="I755">
            <v>214.69</v>
          </cell>
          <cell r="J755">
            <v>172.08</v>
          </cell>
          <cell r="O755">
            <v>31.137340000000023</v>
          </cell>
        </row>
        <row r="756">
          <cell r="A756">
            <v>2019</v>
          </cell>
          <cell r="I756">
            <v>206.49</v>
          </cell>
          <cell r="J756">
            <v>166.73</v>
          </cell>
          <cell r="O756">
            <v>25.947545600000012</v>
          </cell>
        </row>
        <row r="757">
          <cell r="A757">
            <v>2019</v>
          </cell>
          <cell r="I757">
            <v>215.62</v>
          </cell>
          <cell r="J757">
            <v>170.11</v>
          </cell>
          <cell r="O757">
            <v>37.927122200000042</v>
          </cell>
        </row>
        <row r="758">
          <cell r="A758">
            <v>2019</v>
          </cell>
          <cell r="I758">
            <v>190.27</v>
          </cell>
          <cell r="J758">
            <v>163.37</v>
          </cell>
          <cell r="O758">
            <v>10.807646999999974</v>
          </cell>
        </row>
        <row r="759">
          <cell r="A759">
            <v>2019</v>
          </cell>
          <cell r="I759">
            <v>195.99</v>
          </cell>
          <cell r="J759">
            <v>160.62</v>
          </cell>
          <cell r="O759">
            <v>14.480073600000026</v>
          </cell>
        </row>
        <row r="760">
          <cell r="A760">
            <v>2019</v>
          </cell>
          <cell r="I760">
            <v>194.74</v>
          </cell>
          <cell r="J760">
            <v>171.63</v>
          </cell>
          <cell r="O760">
            <v>9.7565920000000119</v>
          </cell>
        </row>
        <row r="761">
          <cell r="A761">
            <v>2019</v>
          </cell>
          <cell r="I761">
            <v>207.44</v>
          </cell>
          <cell r="J761">
            <v>174.91</v>
          </cell>
          <cell r="O761">
            <v>24.877128999999996</v>
          </cell>
        </row>
        <row r="762">
          <cell r="A762">
            <v>2019</v>
          </cell>
          <cell r="I762">
            <v>201.83</v>
          </cell>
          <cell r="J762">
            <v>180.61</v>
          </cell>
          <cell r="O762">
            <v>12.594998000000004</v>
          </cell>
        </row>
        <row r="763">
          <cell r="A763">
            <v>2019</v>
          </cell>
          <cell r="I763">
            <v>213.39</v>
          </cell>
          <cell r="J763">
            <v>179.94</v>
          </cell>
          <cell r="O763">
            <v>31.238155200000023</v>
          </cell>
        </row>
        <row r="764">
          <cell r="A764">
            <v>2019</v>
          </cell>
          <cell r="I764">
            <v>201.67</v>
          </cell>
          <cell r="J764">
            <v>182.8</v>
          </cell>
          <cell r="O764">
            <v>18.376045000000005</v>
          </cell>
        </row>
        <row r="765">
          <cell r="A765">
            <v>2019</v>
          </cell>
          <cell r="I765">
            <v>196.02</v>
          </cell>
          <cell r="J765">
            <v>185.51</v>
          </cell>
          <cell r="O765">
            <v>20.39942620000005</v>
          </cell>
        </row>
        <row r="766">
          <cell r="A766">
            <v>2019</v>
          </cell>
          <cell r="I766">
            <v>208.64</v>
          </cell>
          <cell r="J766">
            <v>184.08</v>
          </cell>
          <cell r="O766">
            <v>32.383099199999975</v>
          </cell>
        </row>
        <row r="767">
          <cell r="A767">
            <v>2019</v>
          </cell>
          <cell r="I767">
            <v>213.11</v>
          </cell>
          <cell r="J767">
            <v>187.12</v>
          </cell>
          <cell r="O767">
            <v>39.253256000000022</v>
          </cell>
        </row>
        <row r="768">
          <cell r="A768">
            <v>2019</v>
          </cell>
          <cell r="I768">
            <v>213.08</v>
          </cell>
          <cell r="J768">
            <v>188.13</v>
          </cell>
          <cell r="O768">
            <v>39.804397499999993</v>
          </cell>
        </row>
        <row r="769">
          <cell r="A769">
            <v>2019</v>
          </cell>
          <cell r="I769">
            <v>210.24</v>
          </cell>
          <cell r="J769">
            <v>178.86</v>
          </cell>
          <cell r="O769">
            <v>32.685650600000059</v>
          </cell>
        </row>
        <row r="770">
          <cell r="A770">
            <v>2019</v>
          </cell>
          <cell r="I770">
            <v>209.99</v>
          </cell>
          <cell r="J770">
            <v>180.28</v>
          </cell>
          <cell r="O770">
            <v>28.47960599999999</v>
          </cell>
        </row>
        <row r="771">
          <cell r="A771">
            <v>2019</v>
          </cell>
          <cell r="I771">
            <v>204.86</v>
          </cell>
          <cell r="J771">
            <v>183.27</v>
          </cell>
          <cell r="O771">
            <v>15.573438799999991</v>
          </cell>
        </row>
        <row r="772">
          <cell r="A772">
            <v>2019</v>
          </cell>
          <cell r="I772">
            <v>196.79</v>
          </cell>
          <cell r="J772">
            <v>183.29</v>
          </cell>
          <cell r="O772">
            <v>9.1835278000000073</v>
          </cell>
        </row>
        <row r="773">
          <cell r="A773">
            <v>2019</v>
          </cell>
          <cell r="I773">
            <v>208.3</v>
          </cell>
          <cell r="J773">
            <v>183.92</v>
          </cell>
          <cell r="O773">
            <v>16.686955000000012</v>
          </cell>
        </row>
        <row r="774">
          <cell r="A774">
            <v>2019</v>
          </cell>
          <cell r="I774">
            <v>207.96</v>
          </cell>
          <cell r="J774">
            <v>187.37</v>
          </cell>
          <cell r="O774">
            <v>19.797979999999995</v>
          </cell>
        </row>
        <row r="775">
          <cell r="A775">
            <v>2019</v>
          </cell>
          <cell r="I775">
            <v>204.28</v>
          </cell>
          <cell r="J775">
            <v>185.23</v>
          </cell>
          <cell r="O775">
            <v>14.240706399999993</v>
          </cell>
        </row>
        <row r="776">
          <cell r="A776">
            <v>2019</v>
          </cell>
          <cell r="I776">
            <v>218.83</v>
          </cell>
          <cell r="J776">
            <v>178.06</v>
          </cell>
          <cell r="O776">
            <v>27.132000000000005</v>
          </cell>
        </row>
        <row r="777">
          <cell r="A777">
            <v>2019</v>
          </cell>
          <cell r="I777">
            <v>209.26</v>
          </cell>
          <cell r="J777">
            <v>177.76</v>
          </cell>
          <cell r="O777">
            <v>17.017926999999958</v>
          </cell>
        </row>
        <row r="778">
          <cell r="A778">
            <v>2019</v>
          </cell>
          <cell r="I778">
            <v>212.1</v>
          </cell>
          <cell r="J778">
            <v>185.97</v>
          </cell>
          <cell r="O778">
            <v>21.100946999999962</v>
          </cell>
        </row>
        <row r="779">
          <cell r="A779">
            <v>2019</v>
          </cell>
          <cell r="I779">
            <v>207.33</v>
          </cell>
          <cell r="J779">
            <v>190.01</v>
          </cell>
          <cell r="O779">
            <v>22.044503999999989</v>
          </cell>
        </row>
        <row r="780">
          <cell r="A780">
            <v>2019</v>
          </cell>
          <cell r="I780">
            <v>207.11</v>
          </cell>
          <cell r="J780">
            <v>183.86</v>
          </cell>
          <cell r="O780">
            <v>18.081541799999997</v>
          </cell>
        </row>
        <row r="781">
          <cell r="A781">
            <v>2019</v>
          </cell>
          <cell r="I781">
            <v>213.49</v>
          </cell>
          <cell r="J781">
            <v>183.87</v>
          </cell>
          <cell r="O781">
            <v>25.975883999999979</v>
          </cell>
        </row>
        <row r="782">
          <cell r="A782">
            <v>2019</v>
          </cell>
          <cell r="I782">
            <v>217.57</v>
          </cell>
          <cell r="J782">
            <v>187.38</v>
          </cell>
          <cell r="O782">
            <v>22.114389999999986</v>
          </cell>
        </row>
        <row r="783">
          <cell r="A783">
            <v>2019</v>
          </cell>
          <cell r="I783">
            <v>217.38</v>
          </cell>
          <cell r="J783">
            <v>184.13</v>
          </cell>
          <cell r="O783">
            <v>24.911229999999989</v>
          </cell>
        </row>
        <row r="784">
          <cell r="A784">
            <v>2019</v>
          </cell>
          <cell r="I784">
            <v>228.05</v>
          </cell>
          <cell r="J784">
            <v>182.86</v>
          </cell>
          <cell r="O784" t="e">
            <v>#N/A</v>
          </cell>
        </row>
        <row r="785">
          <cell r="A785">
            <v>2020</v>
          </cell>
          <cell r="I785">
            <v>212.31</v>
          </cell>
          <cell r="J785">
            <v>179.35</v>
          </cell>
          <cell r="O785">
            <v>26.83186649999999</v>
          </cell>
        </row>
        <row r="786">
          <cell r="A786">
            <v>2020</v>
          </cell>
          <cell r="I786">
            <v>218.82</v>
          </cell>
          <cell r="J786">
            <v>186.88</v>
          </cell>
          <cell r="O786">
            <v>26.689701000000042</v>
          </cell>
        </row>
        <row r="787">
          <cell r="A787">
            <v>2020</v>
          </cell>
          <cell r="I787">
            <v>223.76</v>
          </cell>
          <cell r="J787">
            <v>186.9</v>
          </cell>
          <cell r="O787">
            <v>34.503099999999989</v>
          </cell>
        </row>
        <row r="788">
          <cell r="A788">
            <v>2020</v>
          </cell>
          <cell r="I788">
            <v>228.36</v>
          </cell>
          <cell r="J788">
            <v>186.47</v>
          </cell>
          <cell r="O788">
            <v>41.3323125</v>
          </cell>
        </row>
        <row r="789">
          <cell r="A789">
            <v>2020</v>
          </cell>
          <cell r="I789">
            <v>216.23</v>
          </cell>
          <cell r="J789">
            <v>183.79</v>
          </cell>
          <cell r="O789">
            <v>36.587664600000011</v>
          </cell>
        </row>
        <row r="790">
          <cell r="A790">
            <v>2020</v>
          </cell>
          <cell r="I790">
            <v>218.01</v>
          </cell>
          <cell r="J790">
            <v>191.69</v>
          </cell>
          <cell r="O790">
            <v>38.285936000000021</v>
          </cell>
        </row>
        <row r="791">
          <cell r="A791">
            <v>2020</v>
          </cell>
          <cell r="I791">
            <v>230.65</v>
          </cell>
          <cell r="J791">
            <v>184.1</v>
          </cell>
          <cell r="O791">
            <v>42.975670200000025</v>
          </cell>
        </row>
        <row r="792">
          <cell r="A792">
            <v>2020</v>
          </cell>
          <cell r="I792">
            <v>226.73</v>
          </cell>
          <cell r="J792">
            <v>177.38</v>
          </cell>
          <cell r="O792">
            <v>38.703280000000007</v>
          </cell>
        </row>
        <row r="793">
          <cell r="A793">
            <v>2020</v>
          </cell>
          <cell r="I793">
            <v>228.63</v>
          </cell>
          <cell r="J793">
            <v>175.12</v>
          </cell>
          <cell r="O793">
            <v>51.762132000000008</v>
          </cell>
        </row>
        <row r="794">
          <cell r="A794">
            <v>2020</v>
          </cell>
          <cell r="I794">
            <v>216.56</v>
          </cell>
          <cell r="J794">
            <v>174.29</v>
          </cell>
          <cell r="O794">
            <v>42.337216999999981</v>
          </cell>
        </row>
        <row r="795">
          <cell r="A795">
            <v>2020</v>
          </cell>
          <cell r="I795">
            <v>219.44</v>
          </cell>
          <cell r="J795">
            <v>170.11</v>
          </cell>
          <cell r="O795">
            <v>64.25017600000001</v>
          </cell>
        </row>
        <row r="796">
          <cell r="A796">
            <v>2020</v>
          </cell>
          <cell r="I796">
            <v>198.41</v>
          </cell>
          <cell r="J796">
            <v>158.94</v>
          </cell>
          <cell r="O796">
            <v>28.245501600000011</v>
          </cell>
        </row>
        <row r="797">
          <cell r="A797">
            <v>2020</v>
          </cell>
          <cell r="I797">
            <v>215.82</v>
          </cell>
          <cell r="J797">
            <v>169.43</v>
          </cell>
          <cell r="O797">
            <v>43.598480799999976</v>
          </cell>
        </row>
        <row r="798">
          <cell r="A798">
            <v>2020</v>
          </cell>
          <cell r="I798">
            <v>210.85</v>
          </cell>
          <cell r="J798">
            <v>163.98</v>
          </cell>
          <cell r="O798">
            <v>57.903634000000011</v>
          </cell>
        </row>
        <row r="799">
          <cell r="A799">
            <v>2020</v>
          </cell>
          <cell r="I799">
            <v>221.03</v>
          </cell>
          <cell r="J799">
            <v>165.34</v>
          </cell>
          <cell r="O799">
            <v>54.143149999999991</v>
          </cell>
        </row>
        <row r="800">
          <cell r="A800">
            <v>2020</v>
          </cell>
          <cell r="I800">
            <v>216.34</v>
          </cell>
          <cell r="J800">
            <v>163.74</v>
          </cell>
          <cell r="O800">
            <v>49.457416000000023</v>
          </cell>
        </row>
        <row r="801">
          <cell r="A801">
            <v>2020</v>
          </cell>
          <cell r="I801">
            <v>219.42</v>
          </cell>
          <cell r="J801">
            <v>162.06</v>
          </cell>
          <cell r="O801">
            <v>40.905280000000005</v>
          </cell>
        </row>
        <row r="802">
          <cell r="A802">
            <v>2020</v>
          </cell>
          <cell r="I802">
            <v>211.66</v>
          </cell>
          <cell r="J802">
            <v>163.75</v>
          </cell>
          <cell r="O802">
            <v>33.19508799999997</v>
          </cell>
        </row>
        <row r="803">
          <cell r="A803">
            <v>2020</v>
          </cell>
          <cell r="I803">
            <v>222.77</v>
          </cell>
          <cell r="J803">
            <v>156.88999999999999</v>
          </cell>
          <cell r="O803">
            <v>30.620933000000008</v>
          </cell>
        </row>
        <row r="804">
          <cell r="A804">
            <v>2020</v>
          </cell>
          <cell r="I804">
            <v>230.13</v>
          </cell>
          <cell r="J804">
            <v>174.47</v>
          </cell>
          <cell r="O804">
            <v>45.656839200000036</v>
          </cell>
        </row>
        <row r="805">
          <cell r="A805">
            <v>2020</v>
          </cell>
          <cell r="I805">
            <v>232.8</v>
          </cell>
          <cell r="J805">
            <v>182.35</v>
          </cell>
          <cell r="O805">
            <v>51.480225999999959</v>
          </cell>
        </row>
        <row r="806">
          <cell r="A806">
            <v>2020</v>
          </cell>
          <cell r="I806">
            <v>237.58</v>
          </cell>
          <cell r="J806">
            <v>185.48</v>
          </cell>
          <cell r="O806">
            <v>50.540256249999999</v>
          </cell>
        </row>
        <row r="807">
          <cell r="A807">
            <v>2020</v>
          </cell>
          <cell r="I807">
            <v>242.67</v>
          </cell>
          <cell r="J807">
            <v>183.6</v>
          </cell>
          <cell r="O807">
            <v>59.350485000000049</v>
          </cell>
        </row>
        <row r="808">
          <cell r="A808">
            <v>2020</v>
          </cell>
          <cell r="I808">
            <v>243.45</v>
          </cell>
          <cell r="J808">
            <v>178.54</v>
          </cell>
          <cell r="O808">
            <v>66.845190000000002</v>
          </cell>
        </row>
        <row r="809">
          <cell r="A809">
            <v>2020</v>
          </cell>
          <cell r="I809">
            <v>235.09</v>
          </cell>
          <cell r="J809">
            <v>173.53</v>
          </cell>
          <cell r="O809">
            <v>55.142770999999954</v>
          </cell>
        </row>
        <row r="810">
          <cell r="A810">
            <v>2020</v>
          </cell>
          <cell r="I810">
            <v>208.82</v>
          </cell>
          <cell r="J810">
            <v>165.32</v>
          </cell>
          <cell r="O810">
            <v>28.537040000000019</v>
          </cell>
        </row>
        <row r="811">
          <cell r="A811">
            <v>2020</v>
          </cell>
          <cell r="I811">
            <v>219.86</v>
          </cell>
          <cell r="J811">
            <v>166.68</v>
          </cell>
        </row>
        <row r="812">
          <cell r="A812">
            <v>2020</v>
          </cell>
          <cell r="I812">
            <v>228.05</v>
          </cell>
          <cell r="J812">
            <v>173.02</v>
          </cell>
          <cell r="O812">
            <v>41.819362400000017</v>
          </cell>
        </row>
        <row r="813">
          <cell r="A813">
            <v>2020</v>
          </cell>
          <cell r="I813">
            <v>227.93</v>
          </cell>
          <cell r="J813">
            <v>179.36</v>
          </cell>
          <cell r="O813">
            <v>33.490622399999978</v>
          </cell>
        </row>
        <row r="814">
          <cell r="A814">
            <v>2020</v>
          </cell>
          <cell r="I814">
            <v>213.51</v>
          </cell>
          <cell r="J814">
            <v>178.32</v>
          </cell>
          <cell r="O814">
            <v>21.651144999999985</v>
          </cell>
        </row>
        <row r="815">
          <cell r="A815">
            <v>2020</v>
          </cell>
          <cell r="I815">
            <v>218.15</v>
          </cell>
          <cell r="J815">
            <v>183.95</v>
          </cell>
          <cell r="O815">
            <v>22.554430400000001</v>
          </cell>
        </row>
        <row r="816">
          <cell r="A816">
            <v>2020</v>
          </cell>
          <cell r="I816">
            <v>221.91</v>
          </cell>
          <cell r="J816">
            <v>185.92</v>
          </cell>
          <cell r="O816">
            <v>28.319919999999996</v>
          </cell>
        </row>
        <row r="817">
          <cell r="A817">
            <v>2020</v>
          </cell>
          <cell r="I817">
            <v>222.06</v>
          </cell>
          <cell r="J817">
            <v>187.71</v>
          </cell>
          <cell r="O817">
            <v>27.514707600000037</v>
          </cell>
        </row>
        <row r="818">
          <cell r="A818">
            <v>2020</v>
          </cell>
          <cell r="I818">
            <v>217.19</v>
          </cell>
          <cell r="J818">
            <v>187.44</v>
          </cell>
          <cell r="O818">
            <v>26.196584000000001</v>
          </cell>
        </row>
        <row r="819">
          <cell r="A819">
            <v>2020</v>
          </cell>
          <cell r="I819">
            <v>227.66</v>
          </cell>
          <cell r="J819">
            <v>187.09</v>
          </cell>
          <cell r="O819">
            <v>43.196280000000002</v>
          </cell>
        </row>
        <row r="820">
          <cell r="A820">
            <v>2020</v>
          </cell>
          <cell r="I820">
            <v>216.55</v>
          </cell>
          <cell r="J820">
            <v>183.43</v>
          </cell>
          <cell r="O820">
            <v>35.522189999999995</v>
          </cell>
        </row>
        <row r="821">
          <cell r="A821">
            <v>2020</v>
          </cell>
          <cell r="I821">
            <v>223.25</v>
          </cell>
          <cell r="J821">
            <v>188.43</v>
          </cell>
          <cell r="O821">
            <v>37.880341000000016</v>
          </cell>
        </row>
        <row r="822">
          <cell r="A822">
            <v>2020</v>
          </cell>
          <cell r="I822">
            <v>222.7</v>
          </cell>
          <cell r="J822">
            <v>185.88</v>
          </cell>
          <cell r="O822">
            <v>35.004682000000003</v>
          </cell>
        </row>
        <row r="823">
          <cell r="A823">
            <v>2020</v>
          </cell>
          <cell r="I823">
            <v>222.76</v>
          </cell>
          <cell r="J823">
            <v>185.32</v>
          </cell>
          <cell r="O823">
            <v>35.542249600000019</v>
          </cell>
        </row>
        <row r="824">
          <cell r="A824">
            <v>2020</v>
          </cell>
          <cell r="I824">
            <v>226.92</v>
          </cell>
          <cell r="J824">
            <v>193.49</v>
          </cell>
          <cell r="O824">
            <v>40.359585799999991</v>
          </cell>
        </row>
        <row r="825">
          <cell r="A825">
            <v>2020</v>
          </cell>
          <cell r="I825">
            <v>218</v>
          </cell>
          <cell r="J825">
            <v>190.89</v>
          </cell>
          <cell r="O825">
            <v>38.75582719999997</v>
          </cell>
        </row>
        <row r="826">
          <cell r="A826">
            <v>2020</v>
          </cell>
          <cell r="I826">
            <v>214.46</v>
          </cell>
          <cell r="J826">
            <v>191.38</v>
          </cell>
          <cell r="O826">
            <v>36.727773199999973</v>
          </cell>
        </row>
        <row r="827">
          <cell r="A827">
            <v>2020</v>
          </cell>
          <cell r="I827">
            <v>210.78</v>
          </cell>
          <cell r="J827">
            <v>183.26</v>
          </cell>
          <cell r="O827">
            <v>40.580665999999979</v>
          </cell>
        </row>
        <row r="828">
          <cell r="A828">
            <v>2020</v>
          </cell>
          <cell r="I828">
            <v>219.52</v>
          </cell>
          <cell r="J828">
            <v>179.72</v>
          </cell>
          <cell r="O828">
            <v>41.642008799999985</v>
          </cell>
        </row>
        <row r="829">
          <cell r="A829">
            <v>2020</v>
          </cell>
          <cell r="I829">
            <v>221.68</v>
          </cell>
          <cell r="J829">
            <v>181.49</v>
          </cell>
          <cell r="O829">
            <v>43.371988800000054</v>
          </cell>
        </row>
        <row r="830">
          <cell r="A830">
            <v>2020</v>
          </cell>
          <cell r="I830">
            <v>216.9</v>
          </cell>
          <cell r="J830">
            <v>171.1</v>
          </cell>
          <cell r="O830">
            <v>36.753543199999996</v>
          </cell>
        </row>
        <row r="831">
          <cell r="A831">
            <v>2020</v>
          </cell>
          <cell r="I831">
            <v>216.72</v>
          </cell>
          <cell r="J831">
            <v>185.65</v>
          </cell>
          <cell r="O831">
            <v>40.727808000000039</v>
          </cell>
        </row>
        <row r="832">
          <cell r="A832">
            <v>2020</v>
          </cell>
          <cell r="I832">
            <v>217.17</v>
          </cell>
          <cell r="J832">
            <v>179.02</v>
          </cell>
          <cell r="O832">
            <v>36.30727360000003</v>
          </cell>
        </row>
        <row r="833">
          <cell r="A833">
            <v>2020</v>
          </cell>
          <cell r="I833">
            <v>218.66</v>
          </cell>
          <cell r="J833">
            <v>180.43</v>
          </cell>
          <cell r="O833">
            <v>38.423789599999992</v>
          </cell>
        </row>
        <row r="834">
          <cell r="A834">
            <v>2020</v>
          </cell>
          <cell r="I834">
            <v>216.61</v>
          </cell>
          <cell r="J834">
            <v>172.71</v>
          </cell>
          <cell r="O834">
            <v>36.869037999999989</v>
          </cell>
        </row>
        <row r="835">
          <cell r="A835">
            <v>2020</v>
          </cell>
          <cell r="I835">
            <v>197.32</v>
          </cell>
          <cell r="J835">
            <v>168.91</v>
          </cell>
          <cell r="O835">
            <v>15.933035999999987</v>
          </cell>
        </row>
        <row r="836">
          <cell r="A836">
            <v>2020</v>
          </cell>
          <cell r="I836" t="e">
            <v>#N/A</v>
          </cell>
          <cell r="J836" t="e">
            <v>#N/A</v>
          </cell>
          <cell r="O836" t="e">
            <v>#N/A</v>
          </cell>
        </row>
        <row r="837">
          <cell r="A837">
            <v>2021</v>
          </cell>
          <cell r="I837">
            <v>195.32</v>
          </cell>
          <cell r="J837">
            <v>176.39</v>
          </cell>
          <cell r="O837">
            <v>21.495662800000019</v>
          </cell>
          <cell r="P837">
            <v>2.5656628000000126</v>
          </cell>
        </row>
        <row r="838">
          <cell r="A838">
            <v>2021</v>
          </cell>
          <cell r="I838">
            <v>211.92</v>
          </cell>
          <cell r="J838">
            <v>178.45</v>
          </cell>
          <cell r="O838">
            <v>39.349824399999989</v>
          </cell>
          <cell r="P838">
            <v>5.8798243999999897</v>
          </cell>
        </row>
        <row r="839">
          <cell r="A839">
            <v>2021</v>
          </cell>
          <cell r="I839">
            <v>211.48</v>
          </cell>
          <cell r="J839">
            <v>172.73</v>
          </cell>
          <cell r="O839">
            <v>28.449861999999968</v>
          </cell>
          <cell r="P839">
            <v>-10.300138000000032</v>
          </cell>
        </row>
        <row r="840">
          <cell r="A840">
            <v>2021</v>
          </cell>
          <cell r="I840">
            <v>215.27</v>
          </cell>
          <cell r="J840">
            <v>175.62</v>
          </cell>
          <cell r="O840">
            <v>39.5144904</v>
          </cell>
          <cell r="P840">
            <v>-0.135509600000006</v>
          </cell>
        </row>
        <row r="841">
          <cell r="A841">
            <v>2021</v>
          </cell>
          <cell r="I841">
            <v>220.19</v>
          </cell>
          <cell r="J841">
            <v>179.09</v>
          </cell>
          <cell r="O841">
            <v>38.15693600000003</v>
          </cell>
          <cell r="P841">
            <v>-2.9430639999999642</v>
          </cell>
        </row>
        <row r="842">
          <cell r="A842">
            <v>2021</v>
          </cell>
          <cell r="I842">
            <v>232.47</v>
          </cell>
          <cell r="J842">
            <v>180.48</v>
          </cell>
          <cell r="O842">
            <v>53.48908800000001</v>
          </cell>
          <cell r="P842">
            <v>1.4990880000000004</v>
          </cell>
        </row>
        <row r="843">
          <cell r="A843">
            <v>2021</v>
          </cell>
          <cell r="I843">
            <v>227.51</v>
          </cell>
          <cell r="J843">
            <v>181.67</v>
          </cell>
          <cell r="O843">
            <v>51.182355999999999</v>
          </cell>
          <cell r="P843">
            <v>5.3423559999999952</v>
          </cell>
        </row>
        <row r="844">
          <cell r="A844">
            <v>2021</v>
          </cell>
          <cell r="I844">
            <v>230.57</v>
          </cell>
          <cell r="J844">
            <v>174.87</v>
          </cell>
          <cell r="O844">
            <v>50.917542999999966</v>
          </cell>
          <cell r="P844">
            <v>-4.7824570000000222</v>
          </cell>
        </row>
        <row r="845">
          <cell r="A845">
            <v>2021</v>
          </cell>
          <cell r="I845">
            <v>220.32</v>
          </cell>
          <cell r="J845">
            <v>172.84</v>
          </cell>
          <cell r="O845">
            <v>44.529210000000006</v>
          </cell>
          <cell r="P845">
            <v>-2.9507899999999836</v>
          </cell>
        </row>
        <row r="846">
          <cell r="A846">
            <v>2021</v>
          </cell>
          <cell r="I846">
            <v>228.57</v>
          </cell>
          <cell r="J846">
            <v>172.62</v>
          </cell>
          <cell r="O846">
            <v>48.293257199999999</v>
          </cell>
          <cell r="P846">
            <v>-7.6567427999999893</v>
          </cell>
        </row>
        <row r="847">
          <cell r="A847">
            <v>2021</v>
          </cell>
          <cell r="I847">
            <v>228.37</v>
          </cell>
          <cell r="J847">
            <v>167.37</v>
          </cell>
          <cell r="O847">
            <v>54.610854000000018</v>
          </cell>
          <cell r="P847">
            <v>-6.3891459999999825</v>
          </cell>
        </row>
        <row r="848">
          <cell r="A848">
            <v>2021</v>
          </cell>
          <cell r="I848">
            <v>218.69</v>
          </cell>
          <cell r="J848">
            <v>170.08</v>
          </cell>
          <cell r="O848">
            <v>30.345073859999957</v>
          </cell>
          <cell r="P848">
            <v>-18.264926140000028</v>
          </cell>
        </row>
        <row r="849">
          <cell r="A849">
            <v>2021</v>
          </cell>
          <cell r="I849">
            <v>199.19</v>
          </cell>
          <cell r="J849">
            <v>171.11</v>
          </cell>
          <cell r="O849">
            <v>11.435427199999992</v>
          </cell>
          <cell r="P849">
            <v>-16.644572799999992</v>
          </cell>
        </row>
        <row r="850">
          <cell r="A850">
            <v>2021</v>
          </cell>
          <cell r="I850">
            <v>227.99</v>
          </cell>
          <cell r="J850">
            <v>175.39</v>
          </cell>
          <cell r="O850">
            <v>40.516140000000036</v>
          </cell>
          <cell r="P850">
            <v>-12.083859999999987</v>
          </cell>
        </row>
        <row r="851">
          <cell r="A851">
            <v>2021</v>
          </cell>
          <cell r="I851">
            <v>232.46</v>
          </cell>
          <cell r="J851">
            <v>174.85</v>
          </cell>
          <cell r="O851">
            <v>52.766884000000033</v>
          </cell>
          <cell r="P851">
            <v>-4.8431159999999807</v>
          </cell>
        </row>
        <row r="852">
          <cell r="A852">
            <v>2021</v>
          </cell>
          <cell r="I852">
            <v>226.03</v>
          </cell>
          <cell r="J852">
            <v>177.56</v>
          </cell>
          <cell r="O852">
            <v>54.286675000000002</v>
          </cell>
          <cell r="P852">
            <v>5.8166750000000036</v>
          </cell>
        </row>
        <row r="853">
          <cell r="A853">
            <v>2021</v>
          </cell>
          <cell r="I853">
            <v>228.22</v>
          </cell>
          <cell r="J853">
            <v>171.68</v>
          </cell>
          <cell r="O853">
            <v>48.055025000000001</v>
          </cell>
          <cell r="P853">
            <v>-8.4849749999999915</v>
          </cell>
        </row>
        <row r="854">
          <cell r="A854">
            <v>2021</v>
          </cell>
          <cell r="I854">
            <v>232.16</v>
          </cell>
          <cell r="J854">
            <v>167.62</v>
          </cell>
          <cell r="O854">
            <v>56.857522999999958</v>
          </cell>
          <cell r="P854">
            <v>-7.6824770000000342</v>
          </cell>
        </row>
        <row r="855">
          <cell r="A855">
            <v>2021</v>
          </cell>
          <cell r="I855">
            <v>229.64</v>
          </cell>
          <cell r="J855">
            <v>166.57</v>
          </cell>
          <cell r="O855">
            <v>46.536889999999971</v>
          </cell>
          <cell r="P855">
            <v>-16.533110000000022</v>
          </cell>
        </row>
        <row r="856">
          <cell r="A856">
            <v>2021</v>
          </cell>
          <cell r="I856">
            <v>214</v>
          </cell>
          <cell r="J856">
            <v>170.6</v>
          </cell>
          <cell r="O856">
            <v>28.437990000000013</v>
          </cell>
          <cell r="P856">
            <v>-14.962009999999992</v>
          </cell>
        </row>
        <row r="857">
          <cell r="A857">
            <v>2021</v>
          </cell>
          <cell r="I857">
            <v>220.42</v>
          </cell>
          <cell r="J857">
            <v>171.91</v>
          </cell>
          <cell r="O857">
            <v>37.634604999999993</v>
          </cell>
          <cell r="P857">
            <v>-10.875394999999997</v>
          </cell>
        </row>
        <row r="858">
          <cell r="A858">
            <v>2021</v>
          </cell>
          <cell r="I858">
            <v>202.15</v>
          </cell>
          <cell r="J858">
            <v>176.78</v>
          </cell>
          <cell r="O858">
            <v>21.061632000000031</v>
          </cell>
          <cell r="P858">
            <v>-4.3083679999999731</v>
          </cell>
        </row>
        <row r="859">
          <cell r="A859">
            <v>2021</v>
          </cell>
          <cell r="I859">
            <v>220.23</v>
          </cell>
          <cell r="J859">
            <v>174.92</v>
          </cell>
          <cell r="O859">
            <v>36.271226999999982</v>
          </cell>
          <cell r="P859">
            <v>-9.0387730000000204</v>
          </cell>
        </row>
        <row r="860">
          <cell r="A860">
            <v>2021</v>
          </cell>
          <cell r="I860">
            <v>230.22</v>
          </cell>
          <cell r="J860">
            <v>177.21</v>
          </cell>
          <cell r="O860">
            <v>37.654155999999972</v>
          </cell>
          <cell r="P860">
            <v>-15.355844000000019</v>
          </cell>
        </row>
        <row r="861">
          <cell r="A861">
            <v>2021</v>
          </cell>
          <cell r="I861">
            <v>220.08</v>
          </cell>
          <cell r="J861">
            <v>177.25</v>
          </cell>
          <cell r="O861">
            <v>23.753725000000031</v>
          </cell>
          <cell r="P861">
            <v>-19.076274999999981</v>
          </cell>
        </row>
        <row r="862">
          <cell r="A862">
            <v>2021</v>
          </cell>
          <cell r="I862">
            <v>224.83</v>
          </cell>
          <cell r="J862">
            <v>183.77</v>
          </cell>
          <cell r="O862">
            <v>31.422924999999992</v>
          </cell>
          <cell r="P862">
            <v>-9.63707500000001</v>
          </cell>
        </row>
        <row r="863">
          <cell r="A863">
            <v>2021</v>
          </cell>
          <cell r="I863">
            <v>216.62</v>
          </cell>
          <cell r="J863">
            <v>171.98</v>
          </cell>
          <cell r="O863">
            <v>18.310097000000013</v>
          </cell>
          <cell r="P863">
            <v>-26.329903000000002</v>
          </cell>
        </row>
        <row r="864">
          <cell r="A864">
            <v>2021</v>
          </cell>
          <cell r="I864">
            <v>203.37</v>
          </cell>
          <cell r="J864">
            <v>181.25</v>
          </cell>
          <cell r="O864">
            <v>7.2109900000000096</v>
          </cell>
          <cell r="P864">
            <v>-14.909009999999995</v>
          </cell>
        </row>
        <row r="865">
          <cell r="A865">
            <v>2021</v>
          </cell>
          <cell r="I865">
            <v>208.15</v>
          </cell>
          <cell r="J865">
            <v>176.98</v>
          </cell>
          <cell r="O865">
            <v>6.8299609999999973</v>
          </cell>
          <cell r="P865">
            <v>-24.340039000000019</v>
          </cell>
        </row>
        <row r="866">
          <cell r="A866">
            <v>2021</v>
          </cell>
          <cell r="I866">
            <v>199.83</v>
          </cell>
          <cell r="J866">
            <v>184.68</v>
          </cell>
          <cell r="O866">
            <v>-2.1934799999999939</v>
          </cell>
          <cell r="P866">
            <v>-17.34348</v>
          </cell>
        </row>
        <row r="867">
          <cell r="A867">
            <v>2021</v>
          </cell>
          <cell r="I867">
            <v>207.53</v>
          </cell>
          <cell r="J867">
            <v>188.24</v>
          </cell>
          <cell r="O867">
            <v>2.4490760000000193</v>
          </cell>
          <cell r="P867">
            <v>-16.840923999999973</v>
          </cell>
        </row>
        <row r="868">
          <cell r="A868">
            <v>2021</v>
          </cell>
          <cell r="I868">
            <v>221.51</v>
          </cell>
          <cell r="J868">
            <v>188.93</v>
          </cell>
          <cell r="O868">
            <v>17.346360000000004</v>
          </cell>
          <cell r="P868">
            <v>-15.23363999999998</v>
          </cell>
        </row>
        <row r="869">
          <cell r="A869">
            <v>2021</v>
          </cell>
          <cell r="I869">
            <v>209.72</v>
          </cell>
          <cell r="J869">
            <v>194.9</v>
          </cell>
          <cell r="O869">
            <v>-2.8813000000000102</v>
          </cell>
          <cell r="P869">
            <v>-17.701300000000003</v>
          </cell>
        </row>
        <row r="870">
          <cell r="A870">
            <v>2021</v>
          </cell>
          <cell r="I870">
            <v>233.54</v>
          </cell>
          <cell r="J870">
            <v>194.96</v>
          </cell>
          <cell r="O870">
            <v>21.111853999999994</v>
          </cell>
          <cell r="P870">
            <v>-17.46814599999999</v>
          </cell>
        </row>
        <row r="871">
          <cell r="A871">
            <v>2021</v>
          </cell>
          <cell r="I871">
            <v>238.14</v>
          </cell>
          <cell r="J871">
            <v>195.02</v>
          </cell>
          <cell r="O871">
            <v>34.825041999999968</v>
          </cell>
          <cell r="P871">
            <v>-8.2949580000000083</v>
          </cell>
        </row>
        <row r="872">
          <cell r="A872">
            <v>2021</v>
          </cell>
          <cell r="I872">
            <v>233.62</v>
          </cell>
          <cell r="J872">
            <v>198.32</v>
          </cell>
          <cell r="O872">
            <v>32.18999199999999</v>
          </cell>
          <cell r="P872">
            <v>-3.1100080000000219</v>
          </cell>
        </row>
        <row r="873">
          <cell r="A873">
            <v>2021</v>
          </cell>
          <cell r="I873">
            <v>227.3</v>
          </cell>
          <cell r="J873">
            <v>197.86</v>
          </cell>
          <cell r="O873">
            <v>28.319330000000036</v>
          </cell>
          <cell r="P873">
            <v>-1.1206699999999614</v>
          </cell>
        </row>
        <row r="874">
          <cell r="A874">
            <v>2021</v>
          </cell>
          <cell r="I874">
            <v>226.86</v>
          </cell>
          <cell r="J874">
            <v>197.28</v>
          </cell>
          <cell r="O874">
            <v>26.062809000000044</v>
          </cell>
          <cell r="P874">
            <v>-3.5171909999999684</v>
          </cell>
        </row>
        <row r="875">
          <cell r="A875">
            <v>2021</v>
          </cell>
          <cell r="I875">
            <v>219.27</v>
          </cell>
          <cell r="J875">
            <v>192.12</v>
          </cell>
          <cell r="O875">
            <v>24.926680000000005</v>
          </cell>
          <cell r="P875">
            <v>-2.2233200000000011</v>
          </cell>
        </row>
        <row r="876">
          <cell r="A876">
            <v>2021</v>
          </cell>
          <cell r="I876">
            <v>221.24</v>
          </cell>
          <cell r="J876">
            <v>197.37</v>
          </cell>
          <cell r="O876">
            <v>20.420031999999992</v>
          </cell>
          <cell r="P876">
            <v>-3.4499680000000126</v>
          </cell>
        </row>
        <row r="877">
          <cell r="A877">
            <v>2021</v>
          </cell>
          <cell r="I877">
            <v>230.94</v>
          </cell>
          <cell r="J877">
            <v>193.37</v>
          </cell>
          <cell r="O877">
            <v>30.832872000000009</v>
          </cell>
          <cell r="P877">
            <v>-6.7371279999999842</v>
          </cell>
        </row>
        <row r="878">
          <cell r="A878">
            <v>2021</v>
          </cell>
          <cell r="I878">
            <v>211.36</v>
          </cell>
          <cell r="J878">
            <v>192.27</v>
          </cell>
          <cell r="O878">
            <v>16.849552000000017</v>
          </cell>
          <cell r="P878">
            <v>-2.2404479999999865</v>
          </cell>
        </row>
        <row r="879">
          <cell r="A879">
            <v>2021</v>
          </cell>
          <cell r="I879">
            <v>224.77</v>
          </cell>
          <cell r="J879">
            <v>187.03</v>
          </cell>
          <cell r="O879">
            <v>31.509051999999997</v>
          </cell>
          <cell r="P879">
            <v>-6.2309480000000121</v>
          </cell>
        </row>
        <row r="880">
          <cell r="A880">
            <v>2021</v>
          </cell>
          <cell r="I880">
            <v>217.18</v>
          </cell>
          <cell r="J880">
            <v>190.39</v>
          </cell>
          <cell r="O880">
            <v>17.005272999999988</v>
          </cell>
          <cell r="P880">
            <v>-9.7847270000000321</v>
          </cell>
        </row>
        <row r="881">
          <cell r="A881">
            <v>2021</v>
          </cell>
          <cell r="I881">
            <v>211.95</v>
          </cell>
          <cell r="J881">
            <v>179.49</v>
          </cell>
          <cell r="O881">
            <v>12.19165000000001</v>
          </cell>
          <cell r="P881">
            <v>-20.26834999999997</v>
          </cell>
        </row>
        <row r="882">
          <cell r="A882">
            <v>2021</v>
          </cell>
          <cell r="I882">
            <v>210.36</v>
          </cell>
          <cell r="J882">
            <v>196.46</v>
          </cell>
          <cell r="O882">
            <v>0.53445000000002096</v>
          </cell>
          <cell r="P882">
            <v>-13.365549999999985</v>
          </cell>
        </row>
        <row r="883">
          <cell r="A883">
            <v>2021</v>
          </cell>
          <cell r="I883">
            <v>206.15</v>
          </cell>
          <cell r="J883">
            <v>192.6</v>
          </cell>
          <cell r="O883">
            <v>-10.926873000000029</v>
          </cell>
          <cell r="P883">
            <v>-24.47687300000004</v>
          </cell>
        </row>
        <row r="884">
          <cell r="A884">
            <v>2021</v>
          </cell>
          <cell r="I884">
            <v>208.51</v>
          </cell>
          <cell r="J884">
            <v>201.48</v>
          </cell>
          <cell r="O884">
            <v>-9.4245349999999917</v>
          </cell>
          <cell r="P884">
            <v>-16.454534999999993</v>
          </cell>
        </row>
        <row r="885">
          <cell r="A885">
            <v>2021</v>
          </cell>
          <cell r="I885">
            <v>217.13</v>
          </cell>
          <cell r="J885">
            <v>200.18</v>
          </cell>
          <cell r="O885">
            <v>3.0450400000000286</v>
          </cell>
          <cell r="P885">
            <v>-13.90495999999996</v>
          </cell>
        </row>
        <row r="886">
          <cell r="A886">
            <v>2021</v>
          </cell>
          <cell r="I886">
            <v>209.63</v>
          </cell>
          <cell r="J886">
            <v>195.87</v>
          </cell>
          <cell r="O886">
            <v>-2.6895859999999914</v>
          </cell>
          <cell r="P886">
            <v>-16.449585999999982</v>
          </cell>
        </row>
        <row r="887">
          <cell r="A887">
            <v>2021</v>
          </cell>
          <cell r="I887">
            <v>200.9</v>
          </cell>
          <cell r="J887">
            <v>194.24</v>
          </cell>
        </row>
        <row r="888">
          <cell r="A888">
            <v>2021</v>
          </cell>
          <cell r="I888">
            <v>193.21</v>
          </cell>
          <cell r="J888">
            <v>202.6</v>
          </cell>
        </row>
        <row r="889">
          <cell r="A889">
            <v>2022</v>
          </cell>
          <cell r="I889">
            <v>224.12</v>
          </cell>
          <cell r="J889">
            <v>218.69</v>
          </cell>
          <cell r="O889">
            <v>8.1744940000000099</v>
          </cell>
          <cell r="P889">
            <v>2.7444940000000031</v>
          </cell>
        </row>
        <row r="890">
          <cell r="A890">
            <v>2022</v>
          </cell>
          <cell r="I890">
            <v>224.71</v>
          </cell>
          <cell r="J890">
            <v>208.92</v>
          </cell>
          <cell r="O890">
            <v>10.648190000000028</v>
          </cell>
          <cell r="P890">
            <v>-5.1418099999999924</v>
          </cell>
        </row>
        <row r="891">
          <cell r="A891">
            <v>2022</v>
          </cell>
          <cell r="I891">
            <v>227.78</v>
          </cell>
          <cell r="J891">
            <v>201.12</v>
          </cell>
          <cell r="O891">
            <v>16.486784</v>
          </cell>
          <cell r="P891">
            <v>-10.173215999999996</v>
          </cell>
        </row>
        <row r="892">
          <cell r="A892">
            <v>2022</v>
          </cell>
          <cell r="I892">
            <v>230.2</v>
          </cell>
          <cell r="J892">
            <v>203.39</v>
          </cell>
          <cell r="O892">
            <v>18.880479999999977</v>
          </cell>
          <cell r="P892">
            <v>-7.929520000000025</v>
          </cell>
        </row>
        <row r="893">
          <cell r="A893">
            <v>2022</v>
          </cell>
          <cell r="I893">
            <v>211.96</v>
          </cell>
          <cell r="J893">
            <v>204.91</v>
          </cell>
          <cell r="O893">
            <v>-6.5833579999999472</v>
          </cell>
          <cell r="P893">
            <v>-13.633357999999959</v>
          </cell>
        </row>
        <row r="894">
          <cell r="A894">
            <v>2022</v>
          </cell>
          <cell r="I894">
            <v>224.41</v>
          </cell>
          <cell r="J894">
            <v>204.86</v>
          </cell>
          <cell r="O894">
            <v>6.9382000000000232</v>
          </cell>
          <cell r="P894">
            <v>-12.61179999999996</v>
          </cell>
        </row>
        <row r="895">
          <cell r="A895">
            <v>2022</v>
          </cell>
          <cell r="I895">
            <v>227.08</v>
          </cell>
          <cell r="J895">
            <v>206.45</v>
          </cell>
          <cell r="O895">
            <v>9.3145900000000097</v>
          </cell>
          <cell r="P895">
            <v>-11.315410000000014</v>
          </cell>
        </row>
        <row r="896">
          <cell r="A896">
            <v>2022</v>
          </cell>
          <cell r="I896">
            <v>219.72</v>
          </cell>
          <cell r="J896">
            <v>195.4</v>
          </cell>
          <cell r="O896">
            <v>10.075625000000002</v>
          </cell>
          <cell r="P896">
            <v>-14.244374999999991</v>
          </cell>
        </row>
        <row r="897">
          <cell r="A897">
            <v>2022</v>
          </cell>
          <cell r="I897">
            <v>218.73</v>
          </cell>
          <cell r="J897">
            <v>192.51</v>
          </cell>
          <cell r="O897">
            <v>12.042214999999999</v>
          </cell>
          <cell r="P897">
            <v>-14.177785</v>
          </cell>
        </row>
        <row r="898">
          <cell r="A898">
            <v>2022</v>
          </cell>
          <cell r="I898">
            <v>222.23</v>
          </cell>
          <cell r="J898">
            <v>193.1</v>
          </cell>
          <cell r="O898">
            <v>14.06001999999998</v>
          </cell>
          <cell r="P898">
            <v>-15.069980000000015</v>
          </cell>
        </row>
        <row r="899">
          <cell r="A899">
            <v>2022</v>
          </cell>
          <cell r="I899">
            <v>221.21</v>
          </cell>
          <cell r="J899">
            <v>193.16</v>
          </cell>
          <cell r="O899">
            <v>10.12253000000004</v>
          </cell>
          <cell r="P899">
            <v>-17.927469999999971</v>
          </cell>
        </row>
        <row r="900">
          <cell r="A900">
            <v>2022</v>
          </cell>
          <cell r="I900">
            <v>230.5</v>
          </cell>
          <cell r="J900">
            <v>186.09</v>
          </cell>
          <cell r="O900">
            <v>24.230235999999991</v>
          </cell>
          <cell r="P900">
            <v>-20.179764000000006</v>
          </cell>
        </row>
        <row r="901">
          <cell r="A901">
            <v>2022</v>
          </cell>
          <cell r="I901">
            <v>204.6</v>
          </cell>
          <cell r="J901">
            <v>181.26</v>
          </cell>
          <cell r="O901">
            <v>-16.137295000000023</v>
          </cell>
          <cell r="P901">
            <v>-39.477295000000026</v>
          </cell>
        </row>
        <row r="902">
          <cell r="A902">
            <v>2022</v>
          </cell>
          <cell r="I902">
            <v>224.42</v>
          </cell>
          <cell r="J902">
            <v>183.78</v>
          </cell>
          <cell r="O902">
            <v>6.0767449999999599</v>
          </cell>
          <cell r="P902">
            <v>-34.563255000000026</v>
          </cell>
        </row>
        <row r="903">
          <cell r="A903">
            <v>2022</v>
          </cell>
          <cell r="I903">
            <v>223.79</v>
          </cell>
          <cell r="J903">
            <v>191.81</v>
          </cell>
          <cell r="O903">
            <v>4.0218250000000353</v>
          </cell>
          <cell r="P903">
            <v>-27.958174999999954</v>
          </cell>
        </row>
        <row r="904">
          <cell r="A904">
            <v>2022</v>
          </cell>
          <cell r="I904">
            <v>225.51</v>
          </cell>
          <cell r="J904">
            <v>189.46</v>
          </cell>
          <cell r="O904">
            <v>0.5816499999999678</v>
          </cell>
          <cell r="P904">
            <v>-35.468350000000015</v>
          </cell>
        </row>
        <row r="905">
          <cell r="A905">
            <v>2022</v>
          </cell>
          <cell r="I905">
            <v>231.85</v>
          </cell>
          <cell r="J905">
            <v>186.47</v>
          </cell>
          <cell r="O905">
            <v>15.976416999999998</v>
          </cell>
          <cell r="P905">
            <v>-29.403582999999998</v>
          </cell>
        </row>
        <row r="906">
          <cell r="A906">
            <v>2022</v>
          </cell>
          <cell r="I906">
            <v>246.87</v>
          </cell>
          <cell r="J906">
            <v>187.02</v>
          </cell>
          <cell r="O906">
            <v>21.367240000000038</v>
          </cell>
          <cell r="P906">
            <v>-38.482759999999956</v>
          </cell>
        </row>
        <row r="907">
          <cell r="A907">
            <v>2022</v>
          </cell>
          <cell r="I907">
            <v>240.63</v>
          </cell>
          <cell r="J907">
            <v>188.9</v>
          </cell>
          <cell r="O907">
            <v>22.993694000000005</v>
          </cell>
          <cell r="P907">
            <v>-28.736305999999985</v>
          </cell>
        </row>
        <row r="908">
          <cell r="A908">
            <v>2022</v>
          </cell>
          <cell r="I908">
            <v>240.98</v>
          </cell>
          <cell r="J908">
            <v>192.87</v>
          </cell>
          <cell r="O908">
            <v>30.260839999999973</v>
          </cell>
          <cell r="P908">
            <v>-17.849160000000012</v>
          </cell>
        </row>
        <row r="909">
          <cell r="A909">
            <v>2022</v>
          </cell>
          <cell r="I909">
            <v>225.4</v>
          </cell>
          <cell r="J909">
            <v>196.68</v>
          </cell>
          <cell r="O909">
            <v>13.641376000000008</v>
          </cell>
          <cell r="P909">
            <v>-15.078623999999991</v>
          </cell>
        </row>
        <row r="910">
          <cell r="A910">
            <v>2022</v>
          </cell>
          <cell r="I910">
            <v>243.07</v>
          </cell>
          <cell r="J910">
            <v>202.36</v>
          </cell>
          <cell r="O910">
            <v>24.150282999999945</v>
          </cell>
          <cell r="P910">
            <v>-16.559717000000035</v>
          </cell>
        </row>
        <row r="911">
          <cell r="A911">
            <v>2022</v>
          </cell>
          <cell r="I911">
            <v>250.02</v>
          </cell>
          <cell r="J911">
            <v>204.46</v>
          </cell>
          <cell r="O911">
            <v>27.326492000000002</v>
          </cell>
          <cell r="P911">
            <v>-18.233508</v>
          </cell>
        </row>
        <row r="912">
          <cell r="A912">
            <v>2022</v>
          </cell>
          <cell r="I912">
            <v>227.48</v>
          </cell>
          <cell r="J912">
            <v>195.87</v>
          </cell>
          <cell r="O912">
            <v>2.143445000000014</v>
          </cell>
          <cell r="P912">
            <v>-29.466554999999971</v>
          </cell>
        </row>
        <row r="913">
          <cell r="A913">
            <v>2022</v>
          </cell>
          <cell r="I913">
            <v>225.09</v>
          </cell>
          <cell r="J913">
            <v>193.12</v>
          </cell>
          <cell r="O913">
            <v>2.4442500000000109</v>
          </cell>
          <cell r="P913">
            <v>-29.525749999999988</v>
          </cell>
        </row>
        <row r="914">
          <cell r="A914">
            <v>2022</v>
          </cell>
          <cell r="I914">
            <v>237.61</v>
          </cell>
          <cell r="J914">
            <v>203.71</v>
          </cell>
          <cell r="O914">
            <v>12.780640000000034</v>
          </cell>
          <cell r="P914">
            <v>-21.119359999999972</v>
          </cell>
        </row>
        <row r="915">
          <cell r="A915">
            <v>2022</v>
          </cell>
          <cell r="I915">
            <v>232.41</v>
          </cell>
          <cell r="J915">
            <v>204.32</v>
          </cell>
          <cell r="O915">
            <v>2.0993249999999932</v>
          </cell>
          <cell r="P915">
            <v>-25.99067500000001</v>
          </cell>
        </row>
        <row r="916">
          <cell r="A916">
            <v>2022</v>
          </cell>
          <cell r="I916">
            <v>247.54</v>
          </cell>
          <cell r="J916">
            <v>200.81</v>
          </cell>
          <cell r="O916">
            <v>10.044835000000006</v>
          </cell>
          <cell r="P916">
            <v>-36.685164999999984</v>
          </cell>
        </row>
        <row r="917">
          <cell r="A917">
            <v>2022</v>
          </cell>
          <cell r="I917">
            <v>249.3</v>
          </cell>
          <cell r="J917">
            <v>206.99</v>
          </cell>
          <cell r="O917">
            <v>7.658600000000007</v>
          </cell>
          <cell r="P917">
            <v>-34.651399999999995</v>
          </cell>
        </row>
        <row r="918">
          <cell r="A918">
            <v>2022</v>
          </cell>
          <cell r="I918">
            <v>242.04</v>
          </cell>
          <cell r="J918">
            <v>206.09</v>
          </cell>
          <cell r="O918">
            <v>6.3456120000000169</v>
          </cell>
          <cell r="P918">
            <v>-29.604387999999972</v>
          </cell>
        </row>
        <row r="919">
          <cell r="A919">
            <v>2022</v>
          </cell>
          <cell r="I919">
            <v>248.87</v>
          </cell>
          <cell r="J919">
            <v>213.31</v>
          </cell>
          <cell r="O919">
            <v>8.3994600000000617</v>
          </cell>
          <cell r="P919">
            <v>-27.160539999999941</v>
          </cell>
        </row>
        <row r="920">
          <cell r="A920">
            <v>2022</v>
          </cell>
          <cell r="I920">
            <v>243.5</v>
          </cell>
          <cell r="J920">
            <v>212.55</v>
          </cell>
          <cell r="O920">
            <v>5.8291999999999859</v>
          </cell>
          <cell r="P920">
            <v>-25.120800000000003</v>
          </cell>
        </row>
        <row r="921">
          <cell r="A921">
            <v>2022</v>
          </cell>
          <cell r="I921">
            <v>252.32</v>
          </cell>
          <cell r="J921">
            <v>221.22</v>
          </cell>
          <cell r="O921">
            <v>9.6123849999999607</v>
          </cell>
          <cell r="P921">
            <v>-21.487615000000034</v>
          </cell>
        </row>
        <row r="922">
          <cell r="A922">
            <v>2022</v>
          </cell>
          <cell r="I922">
            <v>245.99</v>
          </cell>
          <cell r="J922">
            <v>214.2</v>
          </cell>
          <cell r="O922">
            <v>4.7320070000000385</v>
          </cell>
          <cell r="P922">
            <v>-27.057992999999982</v>
          </cell>
        </row>
        <row r="923">
          <cell r="A923">
            <v>2022</v>
          </cell>
          <cell r="I923">
            <v>235.84</v>
          </cell>
          <cell r="J923">
            <v>224.83</v>
          </cell>
          <cell r="O923">
            <v>-6.9993499999999642</v>
          </cell>
          <cell r="P923">
            <v>-18.009349999999955</v>
          </cell>
        </row>
        <row r="924">
          <cell r="A924">
            <v>2022</v>
          </cell>
          <cell r="I924">
            <v>253.37</v>
          </cell>
          <cell r="J924">
            <v>231.69</v>
          </cell>
          <cell r="O924">
            <v>9.8127659999999821</v>
          </cell>
          <cell r="P924">
            <v>-11.867234000000025</v>
          </cell>
        </row>
        <row r="925">
          <cell r="A925">
            <v>2022</v>
          </cell>
          <cell r="I925">
            <v>270.95999999999998</v>
          </cell>
          <cell r="J925">
            <v>237.97</v>
          </cell>
          <cell r="O925">
            <v>28.012149999999991</v>
          </cell>
          <cell r="P925">
            <v>-4.9778499999999894</v>
          </cell>
        </row>
        <row r="926">
          <cell r="A926">
            <v>2022</v>
          </cell>
          <cell r="I926">
            <v>266.02</v>
          </cell>
          <cell r="J926">
            <v>242.34</v>
          </cell>
          <cell r="O926">
            <v>23.553174999999982</v>
          </cell>
          <cell r="P926">
            <v>-0.12682499999999663</v>
          </cell>
        </row>
        <row r="927">
          <cell r="A927">
            <v>2022</v>
          </cell>
          <cell r="I927">
            <v>266.37</v>
          </cell>
          <cell r="J927">
            <v>242.84</v>
          </cell>
          <cell r="O927">
            <v>25.219779999999986</v>
          </cell>
          <cell r="P927">
            <v>1.6897799999999847</v>
          </cell>
        </row>
        <row r="928">
          <cell r="A928">
            <v>2022</v>
          </cell>
          <cell r="I928">
            <v>258.14</v>
          </cell>
          <cell r="J928">
            <v>248.13</v>
          </cell>
          <cell r="O928">
            <v>18.441631999999998</v>
          </cell>
          <cell r="P928">
            <v>8.4316320000000076</v>
          </cell>
        </row>
        <row r="929">
          <cell r="A929">
            <v>2022</v>
          </cell>
          <cell r="I929">
            <v>261.5</v>
          </cell>
          <cell r="J929">
            <v>244.45</v>
          </cell>
          <cell r="O929">
            <v>20.057040000000001</v>
          </cell>
          <cell r="P929">
            <v>3.0070399999999893</v>
          </cell>
        </row>
        <row r="930">
          <cell r="A930">
            <v>2022</v>
          </cell>
          <cell r="I930">
            <v>257.98</v>
          </cell>
          <cell r="J930">
            <v>245.11</v>
          </cell>
          <cell r="O930">
            <v>18.561179999999979</v>
          </cell>
          <cell r="P930">
            <v>5.6911799999999744</v>
          </cell>
        </row>
        <row r="931">
          <cell r="A931">
            <v>2022</v>
          </cell>
          <cell r="I931">
            <v>279.05</v>
          </cell>
          <cell r="J931">
            <v>238.23</v>
          </cell>
          <cell r="O931">
            <v>36.96893</v>
          </cell>
          <cell r="P931">
            <v>-3.8510700000000213</v>
          </cell>
        </row>
        <row r="932">
          <cell r="A932">
            <v>2022</v>
          </cell>
          <cell r="I932">
            <v>262.95999999999998</v>
          </cell>
          <cell r="J932">
            <v>246.13</v>
          </cell>
          <cell r="O932">
            <v>23.045255999999995</v>
          </cell>
          <cell r="P932">
            <v>6.2152560000000108</v>
          </cell>
        </row>
        <row r="933">
          <cell r="A933">
            <v>2022</v>
          </cell>
          <cell r="I933">
            <v>268.75</v>
          </cell>
          <cell r="J933">
            <v>234.44</v>
          </cell>
          <cell r="O933">
            <v>34.468199999999996</v>
          </cell>
          <cell r="P933">
            <v>0.15819999999999368</v>
          </cell>
        </row>
        <row r="934">
          <cell r="A934">
            <v>2022</v>
          </cell>
          <cell r="I934">
            <v>261.81</v>
          </cell>
          <cell r="J934">
            <v>254.02</v>
          </cell>
          <cell r="O934">
            <v>19.740893</v>
          </cell>
          <cell r="P934">
            <v>11.950893000000008</v>
          </cell>
        </row>
        <row r="935">
          <cell r="A935">
            <v>2022</v>
          </cell>
          <cell r="I935">
            <v>260.57</v>
          </cell>
          <cell r="J935">
            <v>251.83</v>
          </cell>
          <cell r="O935">
            <v>21.968939999999947</v>
          </cell>
          <cell r="P935">
            <v>13.228939999999966</v>
          </cell>
        </row>
        <row r="936">
          <cell r="A936">
            <v>2022</v>
          </cell>
          <cell r="I936">
            <v>261.47000000000003</v>
          </cell>
          <cell r="J936">
            <v>254.16</v>
          </cell>
          <cell r="O936">
            <v>15.910545000000013</v>
          </cell>
          <cell r="P936">
            <v>8.6005449999999826</v>
          </cell>
        </row>
        <row r="937">
          <cell r="A937">
            <v>2022</v>
          </cell>
          <cell r="I937">
            <v>267.66000000000003</v>
          </cell>
          <cell r="J937">
            <v>246.05</v>
          </cell>
          <cell r="O937">
            <v>17.418448000000041</v>
          </cell>
          <cell r="P937">
            <v>-4.1915519999999731</v>
          </cell>
        </row>
        <row r="938">
          <cell r="A938">
            <v>2022</v>
          </cell>
          <cell r="I938">
            <v>250.56</v>
          </cell>
          <cell r="J938">
            <v>249.7</v>
          </cell>
          <cell r="O938">
            <v>-0.96599900000001071</v>
          </cell>
          <cell r="P938">
            <v>-1.8259990000000244</v>
          </cell>
        </row>
        <row r="939">
          <cell r="A939">
            <v>2022</v>
          </cell>
          <cell r="I939">
            <v>271.48</v>
          </cell>
          <cell r="J939">
            <v>251.65</v>
          </cell>
          <cell r="O939">
            <v>21.313600000000037</v>
          </cell>
          <cell r="P939">
            <v>1.483600000000024</v>
          </cell>
        </row>
        <row r="940">
          <cell r="A940">
            <v>2022</v>
          </cell>
          <cell r="I940">
            <v>306.32</v>
          </cell>
          <cell r="J940">
            <v>240.32</v>
          </cell>
          <cell r="O940">
            <v>57.700420000000037</v>
          </cell>
          <cell r="P940">
            <v>-8.2995799999999633</v>
          </cell>
        </row>
        <row r="941">
          <cell r="A941">
            <v>2023</v>
          </cell>
          <cell r="I941">
            <v>259.38</v>
          </cell>
          <cell r="J941">
            <v>253.21</v>
          </cell>
          <cell r="O941">
            <v>14.050440000000009</v>
          </cell>
          <cell r="P941">
            <v>7.8804400000000214</v>
          </cell>
        </row>
        <row r="942">
          <cell r="A942">
            <v>2023</v>
          </cell>
          <cell r="I942">
            <v>257.92</v>
          </cell>
          <cell r="J942">
            <v>246.5</v>
          </cell>
          <cell r="O942">
            <v>15.280625000000015</v>
          </cell>
          <cell r="P942">
            <v>3.8606249999999989</v>
          </cell>
        </row>
        <row r="943">
          <cell r="A943">
            <v>2023</v>
          </cell>
          <cell r="I943">
            <v>275.99</v>
          </cell>
          <cell r="J943">
            <v>247.8</v>
          </cell>
          <cell r="O943">
            <v>37.968624000000034</v>
          </cell>
          <cell r="P943">
            <v>9.7786240000000362</v>
          </cell>
        </row>
        <row r="944">
          <cell r="A944">
            <v>2023</v>
          </cell>
          <cell r="I944">
            <v>264.89999999999998</v>
          </cell>
          <cell r="J944">
            <v>242.12</v>
          </cell>
          <cell r="O944">
            <v>20.829858999999971</v>
          </cell>
          <cell r="P944">
            <v>-1.9501410000000021</v>
          </cell>
        </row>
        <row r="945">
          <cell r="A945">
            <v>2023</v>
          </cell>
          <cell r="I945">
            <v>282.85000000000002</v>
          </cell>
          <cell r="J945">
            <v>250.99</v>
          </cell>
          <cell r="O945">
            <v>33.680710000000033</v>
          </cell>
          <cell r="P945">
            <v>1.8207100000000196</v>
          </cell>
        </row>
        <row r="946">
          <cell r="A946">
            <v>2023</v>
          </cell>
          <cell r="I946">
            <v>293.38</v>
          </cell>
          <cell r="J946">
            <v>256.79000000000002</v>
          </cell>
          <cell r="O946">
            <v>44.536000000000001</v>
          </cell>
          <cell r="P946">
            <v>7.9460000000000264</v>
          </cell>
        </row>
        <row r="947">
          <cell r="A947">
            <v>2023</v>
          </cell>
          <cell r="I947">
            <v>305.10000000000002</v>
          </cell>
          <cell r="J947">
            <v>257.87</v>
          </cell>
          <cell r="O947">
            <v>53.894864000000013</v>
          </cell>
          <cell r="P947">
            <v>6.6648639999999943</v>
          </cell>
        </row>
        <row r="948">
          <cell r="A948">
            <v>2023</v>
          </cell>
          <cell r="I948">
            <v>319.29000000000002</v>
          </cell>
          <cell r="J948">
            <v>254.68</v>
          </cell>
          <cell r="O948">
            <v>62.13589300000001</v>
          </cell>
          <cell r="P948">
            <v>-2.4741070000000036</v>
          </cell>
        </row>
        <row r="949">
          <cell r="A949">
            <v>2023</v>
          </cell>
          <cell r="I949">
            <v>302.63</v>
          </cell>
          <cell r="J949">
            <v>267.02</v>
          </cell>
          <cell r="O949">
            <v>44.305999999999983</v>
          </cell>
          <cell r="P949">
            <v>8.6959999999999695</v>
          </cell>
        </row>
        <row r="950">
          <cell r="A950">
            <v>2023</v>
          </cell>
          <cell r="I950">
            <v>322.99</v>
          </cell>
          <cell r="J950">
            <v>264.18</v>
          </cell>
          <cell r="O950">
            <v>58.110402000000022</v>
          </cell>
          <cell r="P950">
            <v>-0.6995979999999804</v>
          </cell>
        </row>
        <row r="951">
          <cell r="A951">
            <v>2023</v>
          </cell>
          <cell r="I951">
            <v>332.81</v>
          </cell>
          <cell r="J951">
            <v>267.72000000000003</v>
          </cell>
          <cell r="O951">
            <v>73.991075000000023</v>
          </cell>
          <cell r="P951">
            <v>8.9010750000000485</v>
          </cell>
        </row>
        <row r="952">
          <cell r="A952">
            <v>2023</v>
          </cell>
          <cell r="I952">
            <v>301.42</v>
          </cell>
          <cell r="J952">
            <v>258.02</v>
          </cell>
          <cell r="O952">
            <v>41.352955000000009</v>
          </cell>
          <cell r="P952">
            <v>-2.0470450000000255</v>
          </cell>
        </row>
        <row r="953">
          <cell r="A953">
            <v>2023</v>
          </cell>
          <cell r="I953">
            <v>282.48</v>
          </cell>
          <cell r="J953">
            <v>256.77999999999997</v>
          </cell>
          <cell r="O953">
            <v>11.05168800000007</v>
          </cell>
          <cell r="P953">
            <v>-14.648311999999976</v>
          </cell>
        </row>
        <row r="954">
          <cell r="A954">
            <v>2023</v>
          </cell>
          <cell r="I954">
            <v>293.86</v>
          </cell>
          <cell r="J954">
            <v>246.99</v>
          </cell>
          <cell r="O954">
            <v>23.664984000000004</v>
          </cell>
          <cell r="P954">
            <v>-23.205016000000001</v>
          </cell>
        </row>
        <row r="955">
          <cell r="A955">
            <v>2023</v>
          </cell>
          <cell r="I955">
            <v>288.66000000000003</v>
          </cell>
          <cell r="J955">
            <v>254.03</v>
          </cell>
          <cell r="O955">
            <v>17.16167999999999</v>
          </cell>
          <cell r="P955">
            <v>-17.468320000000034</v>
          </cell>
        </row>
        <row r="956">
          <cell r="A956">
            <v>2023</v>
          </cell>
          <cell r="I956">
            <v>294.89</v>
          </cell>
          <cell r="J956">
            <v>256.29000000000002</v>
          </cell>
          <cell r="O956">
            <v>19.270697999999925</v>
          </cell>
          <cell r="P956">
            <v>-19.329302000000041</v>
          </cell>
        </row>
        <row r="957">
          <cell r="A957">
            <v>2023</v>
          </cell>
          <cell r="I957">
            <v>293.58999999999997</v>
          </cell>
          <cell r="J957">
            <v>260.76</v>
          </cell>
          <cell r="O957">
            <v>8.2741719999999646</v>
          </cell>
          <cell r="P957">
            <v>-24.55582800000002</v>
          </cell>
        </row>
        <row r="958">
          <cell r="A958">
            <v>2023</v>
          </cell>
          <cell r="I958">
            <v>321.14</v>
          </cell>
          <cell r="J958">
            <v>270.58</v>
          </cell>
          <cell r="O958">
            <v>50.41126399999996</v>
          </cell>
          <cell r="P958">
            <v>-0.14873600000004217</v>
          </cell>
        </row>
        <row r="959">
          <cell r="A959">
            <v>2023</v>
          </cell>
          <cell r="I959">
            <v>322.14</v>
          </cell>
          <cell r="J959">
            <v>275.76</v>
          </cell>
          <cell r="O959">
            <v>43.625415000000032</v>
          </cell>
          <cell r="P959">
            <v>-2.7545849999999632</v>
          </cell>
        </row>
        <row r="960">
          <cell r="A960">
            <v>2023</v>
          </cell>
          <cell r="I960">
            <v>334.44</v>
          </cell>
          <cell r="J960">
            <v>268.45</v>
          </cell>
          <cell r="O960">
            <v>55.913618999999983</v>
          </cell>
          <cell r="P960">
            <v>-10.076381000000026</v>
          </cell>
        </row>
        <row r="961">
          <cell r="A961">
            <v>2023</v>
          </cell>
          <cell r="I961">
            <v>333.09</v>
          </cell>
          <cell r="J961">
            <v>277.89</v>
          </cell>
          <cell r="O961">
            <v>14.748271999999986</v>
          </cell>
          <cell r="P961">
            <v>-40.451728000000003</v>
          </cell>
        </row>
        <row r="962">
          <cell r="A962">
            <v>2023</v>
          </cell>
          <cell r="I962">
            <v>346.5</v>
          </cell>
          <cell r="J962">
            <v>271.24</v>
          </cell>
          <cell r="O962">
            <v>22.378189999999961</v>
          </cell>
          <cell r="P962">
            <v>-52.88181000000003</v>
          </cell>
        </row>
        <row r="963">
          <cell r="A963">
            <v>2023</v>
          </cell>
          <cell r="I963">
            <v>334.95</v>
          </cell>
          <cell r="J963">
            <v>287.17</v>
          </cell>
          <cell r="O963">
            <v>17.390699999999981</v>
          </cell>
          <cell r="P963">
            <v>-30.389299999999992</v>
          </cell>
        </row>
        <row r="964">
          <cell r="A964">
            <v>2023</v>
          </cell>
          <cell r="I964">
            <v>315.39999999999998</v>
          </cell>
          <cell r="J964">
            <v>298.18</v>
          </cell>
          <cell r="O964">
            <v>6.4802000000000248</v>
          </cell>
          <cell r="P964">
            <v>-10.739799999999946</v>
          </cell>
        </row>
        <row r="965">
          <cell r="A965">
            <v>2023</v>
          </cell>
          <cell r="I965">
            <v>312.52</v>
          </cell>
          <cell r="J965">
            <v>291.22000000000003</v>
          </cell>
          <cell r="O965">
            <v>4.6417999999999893</v>
          </cell>
          <cell r="P965">
            <v>-16.658199999999965</v>
          </cell>
        </row>
        <row r="966">
          <cell r="A966">
            <v>2023</v>
          </cell>
          <cell r="I966">
            <v>308.52</v>
          </cell>
          <cell r="J966">
            <v>285.54000000000002</v>
          </cell>
          <cell r="O966">
            <v>-18.371428000000037</v>
          </cell>
          <cell r="P966">
            <v>-41.351427999999999</v>
          </cell>
        </row>
        <row r="967">
          <cell r="A967">
            <v>2023</v>
          </cell>
          <cell r="I967">
            <v>328.95</v>
          </cell>
          <cell r="J967">
            <v>283.7</v>
          </cell>
          <cell r="O967">
            <v>3.9402939999999944</v>
          </cell>
          <cell r="P967">
            <v>-41.309706000000006</v>
          </cell>
        </row>
        <row r="968">
          <cell r="A968">
            <v>2023</v>
          </cell>
          <cell r="I968">
            <v>318.85000000000002</v>
          </cell>
          <cell r="J968">
            <v>292.58</v>
          </cell>
          <cell r="O968">
            <v>-6.2100350000000049</v>
          </cell>
          <cell r="P968">
            <v>-32.480035000000044</v>
          </cell>
        </row>
        <row r="969">
          <cell r="A969">
            <v>2023</v>
          </cell>
          <cell r="I969">
            <v>317.47000000000003</v>
          </cell>
          <cell r="J969">
            <v>302.95999999999998</v>
          </cell>
          <cell r="O969">
            <v>-6.7263359999999466</v>
          </cell>
          <cell r="P969">
            <v>-21.236335999999994</v>
          </cell>
        </row>
        <row r="970">
          <cell r="A970">
            <v>2023</v>
          </cell>
          <cell r="I970">
            <v>316.32</v>
          </cell>
          <cell r="J970">
            <v>296.18</v>
          </cell>
          <cell r="O970">
            <v>-8.3877600000000143</v>
          </cell>
          <cell r="P970">
            <v>-28.527760000000001</v>
          </cell>
        </row>
        <row r="971">
          <cell r="A971">
            <v>2023</v>
          </cell>
          <cell r="I971">
            <v>322.77</v>
          </cell>
          <cell r="J971">
            <v>311.17</v>
          </cell>
          <cell r="O971">
            <v>-10.439008000000001</v>
          </cell>
          <cell r="P971">
            <v>-22.039007999999967</v>
          </cell>
        </row>
        <row r="972">
          <cell r="A972">
            <v>2023</v>
          </cell>
          <cell r="I972">
            <v>357.41</v>
          </cell>
          <cell r="J972">
            <v>308.48</v>
          </cell>
          <cell r="O972">
            <v>18.033172999999977</v>
          </cell>
          <cell r="P972">
            <v>-30.89682700000003</v>
          </cell>
        </row>
        <row r="973">
          <cell r="A973">
            <v>2023</v>
          </cell>
          <cell r="I973">
            <v>393.61</v>
          </cell>
          <cell r="J973">
            <v>315.44</v>
          </cell>
          <cell r="O973">
            <v>61.402904000000035</v>
          </cell>
          <cell r="P973">
            <v>-16.767095999999981</v>
          </cell>
        </row>
        <row r="974">
          <cell r="A974">
            <v>2023</v>
          </cell>
          <cell r="I974">
            <v>360.45</v>
          </cell>
          <cell r="J974">
            <v>302.19</v>
          </cell>
          <cell r="O974">
            <v>24.107753999999943</v>
          </cell>
          <cell r="P974">
            <v>-34.152246000000048</v>
          </cell>
        </row>
        <row r="975">
          <cell r="A975">
            <v>2023</v>
          </cell>
          <cell r="I975">
            <v>387.76</v>
          </cell>
          <cell r="J975">
            <v>315.45</v>
          </cell>
          <cell r="O975">
            <v>45.697329999999965</v>
          </cell>
          <cell r="P975">
            <v>-26.612670000000037</v>
          </cell>
        </row>
        <row r="976">
          <cell r="A976">
            <v>2023</v>
          </cell>
          <cell r="I976">
            <v>373.18</v>
          </cell>
          <cell r="J976">
            <v>309.11</v>
          </cell>
          <cell r="O976">
            <v>25.36776500000002</v>
          </cell>
          <cell r="P976">
            <v>-38.702234999999973</v>
          </cell>
        </row>
        <row r="977">
          <cell r="A977">
            <v>2023</v>
          </cell>
          <cell r="I977">
            <v>383.49</v>
          </cell>
          <cell r="J977">
            <v>313.43</v>
          </cell>
          <cell r="O977">
            <v>35.937551999999982</v>
          </cell>
          <cell r="P977">
            <v>-34.12244800000002</v>
          </cell>
        </row>
        <row r="978">
          <cell r="A978">
            <v>2023</v>
          </cell>
          <cell r="I978">
            <v>396.01</v>
          </cell>
          <cell r="J978">
            <v>314.19</v>
          </cell>
          <cell r="O978">
            <v>53.711889999999983</v>
          </cell>
          <cell r="P978">
            <v>-28.108110000000011</v>
          </cell>
        </row>
        <row r="979">
          <cell r="A979">
            <v>2023</v>
          </cell>
          <cell r="I979">
            <v>371.49</v>
          </cell>
          <cell r="J979">
            <v>307.60000000000002</v>
          </cell>
          <cell r="O979">
            <v>29.317408999999998</v>
          </cell>
          <cell r="P979">
            <v>-34.572590999999989</v>
          </cell>
        </row>
        <row r="980">
          <cell r="A980">
            <v>2023</v>
          </cell>
          <cell r="I980">
            <v>370.4</v>
          </cell>
          <cell r="J980">
            <v>311.66000000000003</v>
          </cell>
          <cell r="O980">
            <v>31.722667999999999</v>
          </cell>
          <cell r="P980">
            <v>-27.017331999999953</v>
          </cell>
        </row>
        <row r="981">
          <cell r="A981">
            <v>2023</v>
          </cell>
          <cell r="I981">
            <v>360.35</v>
          </cell>
          <cell r="J981">
            <v>313.66000000000003</v>
          </cell>
          <cell r="O981">
            <v>19.402385000000038</v>
          </cell>
          <cell r="P981">
            <v>-27.28761499999996</v>
          </cell>
        </row>
        <row r="982">
          <cell r="A982">
            <v>2023</v>
          </cell>
          <cell r="I982">
            <v>360.93</v>
          </cell>
          <cell r="J982">
            <v>311.5</v>
          </cell>
          <cell r="O982">
            <v>29.733328000000029</v>
          </cell>
          <cell r="P982">
            <v>-19.696671999999978</v>
          </cell>
        </row>
        <row r="983">
          <cell r="A983">
            <v>2023</v>
          </cell>
          <cell r="I983">
            <v>375.21</v>
          </cell>
          <cell r="J983">
            <v>294.04000000000002</v>
          </cell>
          <cell r="O983">
            <v>46.937670000000026</v>
          </cell>
          <cell r="P983">
            <v>-34.232329999999934</v>
          </cell>
        </row>
        <row r="984">
          <cell r="A984">
            <v>2023</v>
          </cell>
          <cell r="I984">
            <v>362.99</v>
          </cell>
          <cell r="J984">
            <v>303.35000000000002</v>
          </cell>
          <cell r="O984">
            <v>34.306339999999977</v>
          </cell>
          <cell r="P984">
            <v>-25.333660000000009</v>
          </cell>
        </row>
        <row r="985">
          <cell r="A985">
            <v>2023</v>
          </cell>
          <cell r="I985">
            <v>370.75</v>
          </cell>
          <cell r="J985">
            <v>308.45</v>
          </cell>
          <cell r="O985">
            <v>53.759372000000042</v>
          </cell>
          <cell r="P985">
            <v>-8.5406279999999697</v>
          </cell>
        </row>
        <row r="986">
          <cell r="A986">
            <v>2023</v>
          </cell>
          <cell r="I986">
            <v>327.01</v>
          </cell>
          <cell r="J986">
            <v>301.92</v>
          </cell>
          <cell r="O986">
            <v>13.645099999999957</v>
          </cell>
          <cell r="P986">
            <v>-11.444900000000018</v>
          </cell>
        </row>
        <row r="987">
          <cell r="A987">
            <v>2023</v>
          </cell>
          <cell r="I987">
            <v>331.94</v>
          </cell>
          <cell r="J987">
            <v>311.45</v>
          </cell>
          <cell r="O987">
            <v>33.419464699999992</v>
          </cell>
          <cell r="P987">
            <v>12.929464699999983</v>
          </cell>
        </row>
        <row r="988">
          <cell r="A988">
            <v>2023</v>
          </cell>
          <cell r="I988">
            <v>341.22</v>
          </cell>
          <cell r="J988">
            <v>308.86</v>
          </cell>
          <cell r="O988">
            <v>51.860210000000052</v>
          </cell>
          <cell r="P988">
            <v>19.500210000000038</v>
          </cell>
        </row>
        <row r="989">
          <cell r="A989">
            <v>2023</v>
          </cell>
          <cell r="I989">
            <v>353.97</v>
          </cell>
          <cell r="J989">
            <v>306.14999999999998</v>
          </cell>
          <cell r="O989">
            <v>61.484950000000026</v>
          </cell>
          <cell r="P989">
            <v>13.664949999999976</v>
          </cell>
        </row>
        <row r="990">
          <cell r="A990">
            <v>2023</v>
          </cell>
          <cell r="I990">
            <v>346.07</v>
          </cell>
          <cell r="J990">
            <v>306.25</v>
          </cell>
          <cell r="O990">
            <v>50.726699999999994</v>
          </cell>
          <cell r="P990">
            <v>10.906700000000001</v>
          </cell>
        </row>
        <row r="991">
          <cell r="A991">
            <v>2023</v>
          </cell>
          <cell r="I991">
            <v>342.15</v>
          </cell>
          <cell r="J991">
            <v>304.91000000000003</v>
          </cell>
          <cell r="O991">
            <v>46.983974999999987</v>
          </cell>
          <cell r="P991">
            <v>9.7439750000000345</v>
          </cell>
        </row>
        <row r="992">
          <cell r="A992">
            <v>2023</v>
          </cell>
          <cell r="I992">
            <v>307.52</v>
          </cell>
          <cell r="J992">
            <v>311.02999999999997</v>
          </cell>
          <cell r="O992">
            <v>13.461559999999963</v>
          </cell>
          <cell r="P992">
            <v>16.971559999999954</v>
          </cell>
        </row>
        <row r="993">
          <cell r="A993">
            <v>2024</v>
          </cell>
          <cell r="I993">
            <v>311.94</v>
          </cell>
          <cell r="J993">
            <v>266.61</v>
          </cell>
          <cell r="O993">
            <v>12.766994999999952</v>
          </cell>
          <cell r="P993">
            <v>-32.563005000000032</v>
          </cell>
        </row>
        <row r="994">
          <cell r="A994">
            <v>2024</v>
          </cell>
          <cell r="I994">
            <v>315.77999999999997</v>
          </cell>
          <cell r="J994">
            <v>281.13</v>
          </cell>
          <cell r="O994">
            <v>10.889700000000005</v>
          </cell>
          <cell r="P994">
            <v>-23.760299999999972</v>
          </cell>
        </row>
        <row r="995">
          <cell r="A995">
            <v>2024</v>
          </cell>
          <cell r="I995">
            <v>343.61</v>
          </cell>
          <cell r="J995">
            <v>303.39</v>
          </cell>
          <cell r="O995">
            <v>32.008370000000014</v>
          </cell>
          <cell r="P995">
            <v>-8.2116300000000138</v>
          </cell>
        </row>
        <row r="996">
          <cell r="A996">
            <v>2024</v>
          </cell>
          <cell r="I996">
            <v>346.16</v>
          </cell>
          <cell r="J996">
            <v>301.44</v>
          </cell>
          <cell r="O996">
            <v>23.97923000000003</v>
          </cell>
          <cell r="P996">
            <v>-20.740769999999998</v>
          </cell>
        </row>
        <row r="997">
          <cell r="A997">
            <v>2024</v>
          </cell>
          <cell r="I997">
            <v>366.35</v>
          </cell>
          <cell r="J997">
            <v>308.85000000000002</v>
          </cell>
          <cell r="O997">
            <v>37.045040000000029</v>
          </cell>
          <cell r="P997">
            <v>-20.454959999999971</v>
          </cell>
        </row>
        <row r="998">
          <cell r="A998">
            <v>2024</v>
          </cell>
          <cell r="I998">
            <v>393.15</v>
          </cell>
          <cell r="J998">
            <v>314.35000000000002</v>
          </cell>
          <cell r="O998">
            <v>60.708534999999983</v>
          </cell>
          <cell r="P998">
            <v>-18.091464999999971</v>
          </cell>
        </row>
        <row r="999">
          <cell r="A999">
            <v>2024</v>
          </cell>
          <cell r="I999">
            <v>397.84</v>
          </cell>
          <cell r="J999">
            <v>309.52</v>
          </cell>
          <cell r="O999">
            <v>59.565447999999947</v>
          </cell>
          <cell r="P999">
            <v>-28.754552000000047</v>
          </cell>
        </row>
        <row r="1000">
          <cell r="A1000">
            <v>2024</v>
          </cell>
          <cell r="I1000">
            <v>387.07</v>
          </cell>
          <cell r="J1000">
            <v>323.22000000000003</v>
          </cell>
          <cell r="O1000">
            <v>43.375043000000005</v>
          </cell>
          <cell r="P1000">
            <v>-20.474956999999961</v>
          </cell>
        </row>
        <row r="1001">
          <cell r="A1001">
            <v>2024</v>
          </cell>
          <cell r="I1001">
            <v>398.81</v>
          </cell>
          <cell r="J1001">
            <v>311.49</v>
          </cell>
          <cell r="O1001">
            <v>49.065200000000004</v>
          </cell>
          <cell r="P1001">
            <v>-38.254799999999989</v>
          </cell>
        </row>
        <row r="1002">
          <cell r="A1002">
            <v>2024</v>
          </cell>
          <cell r="I1002">
            <v>358.7</v>
          </cell>
          <cell r="J1002">
            <v>307.32</v>
          </cell>
          <cell r="O1002">
            <v>16.605169999999987</v>
          </cell>
          <cell r="P1002">
            <v>-34.774830000000009</v>
          </cell>
        </row>
        <row r="1003">
          <cell r="A1003">
            <v>2024</v>
          </cell>
          <cell r="I1003">
            <v>419.84</v>
          </cell>
          <cell r="J1003">
            <v>312.26</v>
          </cell>
          <cell r="O1003">
            <v>78.948547999999903</v>
          </cell>
          <cell r="P1003">
            <v>-28.631452000000081</v>
          </cell>
        </row>
        <row r="1004">
          <cell r="A1004">
            <v>2024</v>
          </cell>
          <cell r="I1004">
            <v>375.58</v>
          </cell>
          <cell r="J1004">
            <v>318.45</v>
          </cell>
          <cell r="O1004">
            <v>33.741199999999992</v>
          </cell>
          <cell r="P1004">
            <v>-23.388800000000003</v>
          </cell>
        </row>
        <row r="1005">
          <cell r="A1005">
            <v>2024</v>
          </cell>
          <cell r="I1005">
            <v>380.98</v>
          </cell>
          <cell r="J1005">
            <v>323.04000000000002</v>
          </cell>
          <cell r="O1005">
            <v>46.774912000000029</v>
          </cell>
          <cell r="P1005">
            <v>-11.165087999999969</v>
          </cell>
        </row>
        <row r="1006">
          <cell r="A1006">
            <v>2024</v>
          </cell>
          <cell r="I1006">
            <v>394.94</v>
          </cell>
          <cell r="J1006">
            <v>317.8</v>
          </cell>
          <cell r="O1006">
            <v>71.695675999999992</v>
          </cell>
          <cell r="P1006">
            <v>-5.4443239999999946</v>
          </cell>
        </row>
        <row r="1007">
          <cell r="A1007">
            <v>2024</v>
          </cell>
          <cell r="I1007">
            <v>399.64</v>
          </cell>
          <cell r="J1007">
            <v>308.31</v>
          </cell>
          <cell r="O1007">
            <v>77.193439999999953</v>
          </cell>
          <cell r="P1007">
            <v>-14.136560000000031</v>
          </cell>
        </row>
        <row r="1008">
          <cell r="A1008">
            <v>2024</v>
          </cell>
          <cell r="I1008">
            <v>400.76</v>
          </cell>
          <cell r="J1008">
            <v>307.92</v>
          </cell>
          <cell r="O1008">
            <v>68.155199999999979</v>
          </cell>
          <cell r="P1008">
            <v>-24.684799999999996</v>
          </cell>
        </row>
        <row r="1009">
          <cell r="A1009">
            <v>2024</v>
          </cell>
          <cell r="I1009">
            <v>421.18</v>
          </cell>
          <cell r="J1009">
            <v>308.79000000000002</v>
          </cell>
          <cell r="O1009">
            <v>81.654760000000067</v>
          </cell>
          <cell r="P1009">
            <v>-30.735239999999919</v>
          </cell>
        </row>
        <row r="1010">
          <cell r="A1010">
            <v>2024</v>
          </cell>
          <cell r="I1010">
            <v>412.34</v>
          </cell>
          <cell r="J1010">
            <v>308.42</v>
          </cell>
          <cell r="O1010">
            <v>64.071275000000014</v>
          </cell>
          <cell r="P1010">
            <v>-39.848724999999945</v>
          </cell>
        </row>
        <row r="1011">
          <cell r="A1011">
            <v>2024</v>
          </cell>
          <cell r="I1011">
            <v>415.56</v>
          </cell>
          <cell r="J1011">
            <v>314.98</v>
          </cell>
          <cell r="O1011">
            <v>72.654969999999992</v>
          </cell>
          <cell r="P1011">
            <v>-27.925029999999992</v>
          </cell>
        </row>
        <row r="1012">
          <cell r="A1012">
            <v>2024</v>
          </cell>
          <cell r="I1012">
            <v>427.41</v>
          </cell>
          <cell r="J1012">
            <v>321.68</v>
          </cell>
          <cell r="O1012">
            <v>73.832104999999956</v>
          </cell>
          <cell r="P1012">
            <v>-31.897895000000062</v>
          </cell>
        </row>
        <row r="1013">
          <cell r="A1013">
            <v>2024</v>
          </cell>
          <cell r="I1013">
            <v>441.41</v>
          </cell>
          <cell r="J1013">
            <v>316.04000000000002</v>
          </cell>
          <cell r="O1013">
            <v>86.091957999999977</v>
          </cell>
          <cell r="P1013">
            <v>-39.278042000000028</v>
          </cell>
        </row>
        <row r="1014">
          <cell r="A1014">
            <v>2024</v>
          </cell>
          <cell r="I1014">
            <v>425.11</v>
          </cell>
          <cell r="J1014">
            <v>329.6</v>
          </cell>
          <cell r="O1014">
            <v>75.71372000000008</v>
          </cell>
          <cell r="P1014">
            <v>-19.796279999999911</v>
          </cell>
        </row>
        <row r="1015">
          <cell r="A1015">
            <v>2024</v>
          </cell>
          <cell r="I1015">
            <v>405.59</v>
          </cell>
          <cell r="J1015">
            <v>327.82</v>
          </cell>
          <cell r="O1015">
            <v>55.214207999999928</v>
          </cell>
          <cell r="P1015">
            <v>-22.555792000000054</v>
          </cell>
        </row>
        <row r="1016">
          <cell r="A1016">
            <v>2024</v>
          </cell>
          <cell r="I1016">
            <v>406.03</v>
          </cell>
          <cell r="J1016">
            <v>305.99</v>
          </cell>
          <cell r="O1016">
            <v>45.96468799999991</v>
          </cell>
          <cell r="P1016">
            <v>-54.075312000000054</v>
          </cell>
        </row>
        <row r="1017">
          <cell r="A1017">
            <v>2024</v>
          </cell>
          <cell r="I1017">
            <v>400.52</v>
          </cell>
          <cell r="J1017">
            <v>303.11</v>
          </cell>
          <cell r="O1017">
            <v>47.211187999999993</v>
          </cell>
          <cell r="P1017">
            <v>-50.198811999999975</v>
          </cell>
        </row>
        <row r="1018">
          <cell r="A1018">
            <v>2024</v>
          </cell>
          <cell r="I1018">
            <v>399.6</v>
          </cell>
          <cell r="J1018">
            <v>299.77</v>
          </cell>
          <cell r="O1018">
            <v>45.473990000000072</v>
          </cell>
          <cell r="P1018">
            <v>-54.356009999999969</v>
          </cell>
        </row>
        <row r="1019">
          <cell r="A1019">
            <v>2024</v>
          </cell>
          <cell r="I1019">
            <v>427.27</v>
          </cell>
          <cell r="J1019">
            <v>319.26</v>
          </cell>
          <cell r="O1019">
            <v>71.395719999999983</v>
          </cell>
          <cell r="P1019">
            <v>-36.614280000000008</v>
          </cell>
        </row>
        <row r="1020">
          <cell r="A1020">
            <v>2024</v>
          </cell>
          <cell r="I1020">
            <v>421.71</v>
          </cell>
          <cell r="J1020">
            <v>316.33999999999997</v>
          </cell>
          <cell r="O1020">
            <v>69.739080000000001</v>
          </cell>
          <cell r="P1020">
            <v>-35.630920000000003</v>
          </cell>
        </row>
        <row r="1021">
          <cell r="A1021">
            <v>2024</v>
          </cell>
          <cell r="I1021">
            <v>438.75</v>
          </cell>
          <cell r="J1021">
            <v>331.9</v>
          </cell>
          <cell r="O1021">
            <v>88.27127999999999</v>
          </cell>
          <cell r="P1021">
            <v>-18.578720000000033</v>
          </cell>
        </row>
        <row r="1022">
          <cell r="A1022">
            <v>2024</v>
          </cell>
          <cell r="I1022">
            <v>417.36</v>
          </cell>
          <cell r="J1022">
            <v>332.51</v>
          </cell>
          <cell r="O1022">
            <v>58.50654000000003</v>
          </cell>
          <cell r="P1022">
            <v>-26.343459999999993</v>
          </cell>
        </row>
        <row r="1023">
          <cell r="A1023">
            <v>2024</v>
          </cell>
          <cell r="I1023">
            <v>434.92</v>
          </cell>
          <cell r="J1023">
            <v>341.61</v>
          </cell>
          <cell r="O1023">
            <v>91.33150999999998</v>
          </cell>
          <cell r="P1023">
            <v>-1.9784900000000221</v>
          </cell>
        </row>
        <row r="1024">
          <cell r="A1024">
            <v>2024</v>
          </cell>
          <cell r="I1024">
            <v>459.64</v>
          </cell>
          <cell r="J1024">
            <v>336.79</v>
          </cell>
          <cell r="O1024">
            <v>119.22783000000004</v>
          </cell>
          <cell r="P1024">
            <v>-3.6221699999999259</v>
          </cell>
        </row>
        <row r="1025">
          <cell r="A1025">
            <v>2024</v>
          </cell>
          <cell r="I1025">
            <v>449.69</v>
          </cell>
          <cell r="J1025">
            <v>346.34</v>
          </cell>
          <cell r="O1025">
            <v>122.12585000000001</v>
          </cell>
          <cell r="P1025">
            <v>18.775849999999991</v>
          </cell>
        </row>
        <row r="1026">
          <cell r="A1026">
            <v>2024</v>
          </cell>
          <cell r="I1026">
            <v>436.34</v>
          </cell>
          <cell r="J1026">
            <v>329.98</v>
          </cell>
          <cell r="O1026">
            <v>114.35243199999996</v>
          </cell>
          <cell r="P1026">
            <v>7.992432000000008</v>
          </cell>
        </row>
        <row r="1027">
          <cell r="A1027">
            <v>2024</v>
          </cell>
          <cell r="I1027">
            <v>433.97</v>
          </cell>
          <cell r="J1027">
            <v>330.97</v>
          </cell>
          <cell r="O1027">
            <v>109.754864</v>
          </cell>
          <cell r="P1027">
            <v>6.7548639999999978</v>
          </cell>
        </row>
        <row r="1028">
          <cell r="A1028">
            <v>2024</v>
          </cell>
          <cell r="I1028">
            <v>407.29</v>
          </cell>
          <cell r="J1028">
            <v>323.27999999999997</v>
          </cell>
          <cell r="O1028">
            <v>94.953220000000044</v>
          </cell>
          <cell r="P1028">
            <v>10.943219999999997</v>
          </cell>
        </row>
        <row r="1029">
          <cell r="A1029">
            <v>2024</v>
          </cell>
          <cell r="I1029">
            <v>420.19</v>
          </cell>
          <cell r="J1029">
            <v>331.97</v>
          </cell>
          <cell r="O1029">
            <v>95.881893999999988</v>
          </cell>
          <cell r="P1029">
            <v>7.661894000000018</v>
          </cell>
        </row>
        <row r="1030">
          <cell r="A1030">
            <v>2024</v>
          </cell>
          <cell r="I1030">
            <v>414.77</v>
          </cell>
          <cell r="J1030">
            <v>330.56</v>
          </cell>
          <cell r="O1030">
            <v>84.651349999999979</v>
          </cell>
          <cell r="P1030">
            <v>0.44134999999999991</v>
          </cell>
        </row>
        <row r="1031">
          <cell r="A1031">
            <v>2024</v>
          </cell>
          <cell r="I1031">
            <v>408.57</v>
          </cell>
          <cell r="J1031">
            <v>326.23</v>
          </cell>
          <cell r="O1031">
            <v>75.184956</v>
          </cell>
          <cell r="P1031">
            <v>-7.1550439999999753</v>
          </cell>
        </row>
        <row r="1032">
          <cell r="A1032">
            <v>2024</v>
          </cell>
          <cell r="I1032">
            <v>412.9</v>
          </cell>
          <cell r="J1032">
            <v>325.02999999999997</v>
          </cell>
          <cell r="O1032">
            <v>75.050815999999998</v>
          </cell>
          <cell r="P1032">
            <v>-12.819184000000007</v>
          </cell>
        </row>
        <row r="1033">
          <cell r="A1033">
            <v>2024</v>
          </cell>
          <cell r="I1033">
            <v>404.74</v>
          </cell>
          <cell r="J1033">
            <v>327.64999999999998</v>
          </cell>
          <cell r="O1033">
            <v>61.639700000000005</v>
          </cell>
          <cell r="P1033">
            <v>-15.450300000000027</v>
          </cell>
        </row>
        <row r="1034">
          <cell r="A1034">
            <v>2024</v>
          </cell>
          <cell r="I1034">
            <v>414.42</v>
          </cell>
          <cell r="J1034">
            <v>322.87</v>
          </cell>
          <cell r="O1034">
            <v>72.979600000000005</v>
          </cell>
          <cell r="P1034">
            <v>-18.570400000000006</v>
          </cell>
        </row>
        <row r="1035">
          <cell r="A1035">
            <v>2024</v>
          </cell>
          <cell r="I1035">
            <v>414.44</v>
          </cell>
          <cell r="J1035">
            <v>324.62</v>
          </cell>
          <cell r="O1035">
            <v>69.957835999999986</v>
          </cell>
          <cell r="P1035">
            <v>-19.862164000000007</v>
          </cell>
        </row>
        <row r="1036">
          <cell r="A1036">
            <v>2024</v>
          </cell>
          <cell r="I1036">
            <v>434.17</v>
          </cell>
          <cell r="J1036">
            <v>331.31</v>
          </cell>
          <cell r="O1036">
            <v>95.416719999999998</v>
          </cell>
          <cell r="P1036">
            <v>-7.4432800000000157</v>
          </cell>
        </row>
        <row r="1037">
          <cell r="A1037">
            <v>2024</v>
          </cell>
          <cell r="I1037">
            <v>427.23</v>
          </cell>
          <cell r="J1037">
            <v>322.76</v>
          </cell>
          <cell r="O1037">
            <v>91.594013999999959</v>
          </cell>
          <cell r="P1037">
            <v>-12.875986000000069</v>
          </cell>
        </row>
        <row r="1038">
          <cell r="A1038">
            <v>2024</v>
          </cell>
          <cell r="I1038">
            <v>434.97</v>
          </cell>
          <cell r="J1038">
            <v>331.62</v>
          </cell>
          <cell r="O1038">
            <v>86.944329000000039</v>
          </cell>
          <cell r="P1038">
            <v>-16.405670999999984</v>
          </cell>
        </row>
        <row r="1039">
          <cell r="A1039">
            <v>2024</v>
          </cell>
          <cell r="I1039">
            <v>438.23</v>
          </cell>
          <cell r="J1039">
            <v>345.24</v>
          </cell>
          <cell r="O1039">
            <v>82.99833000000001</v>
          </cell>
          <cell r="P1039">
            <v>-9.9916699999999992</v>
          </cell>
        </row>
        <row r="1040">
          <cell r="A1040">
            <v>2024</v>
          </cell>
          <cell r="I1040">
            <v>452.59</v>
          </cell>
          <cell r="J1040">
            <v>341.37</v>
          </cell>
          <cell r="O1040">
            <v>89.629375999999922</v>
          </cell>
          <cell r="P1040">
            <v>-21.590624000000048</v>
          </cell>
        </row>
        <row r="1041">
          <cell r="A1041">
            <v>2024</v>
          </cell>
          <cell r="I1041">
            <v>458.44</v>
          </cell>
          <cell r="J1041">
            <v>354.67</v>
          </cell>
          <cell r="O1041">
            <v>96.338217999999983</v>
          </cell>
          <cell r="P1041">
            <v>-7.4317819999999983</v>
          </cell>
        </row>
        <row r="1042">
          <cell r="A1042">
            <v>2024</v>
          </cell>
          <cell r="I1042">
            <v>457.81</v>
          </cell>
          <cell r="J1042">
            <v>360.88</v>
          </cell>
          <cell r="O1042">
            <v>91.199815000000001</v>
          </cell>
          <cell r="P1042">
            <v>-5.7301850000000059</v>
          </cell>
        </row>
        <row r="1043">
          <cell r="A1043">
            <v>2024</v>
          </cell>
          <cell r="I1043">
            <v>458.09</v>
          </cell>
          <cell r="J1043">
            <v>348.76</v>
          </cell>
          <cell r="O1043">
            <v>92.403079999999932</v>
          </cell>
          <cell r="P1043">
            <v>-16.926920000000052</v>
          </cell>
        </row>
        <row r="1044">
          <cell r="A1044">
            <v>2024</v>
          </cell>
          <cell r="I1044" t="e">
            <v>#N/A</v>
          </cell>
          <cell r="J1044" t="e">
            <v>#N/A</v>
          </cell>
          <cell r="O1044" t="e">
            <v>#N/A</v>
          </cell>
          <cell r="P1044" t="e">
            <v>#N/A</v>
          </cell>
        </row>
        <row r="1045">
          <cell r="A1045">
            <v>2025</v>
          </cell>
          <cell r="B1045">
            <v>1</v>
          </cell>
          <cell r="C1045">
            <v>256.13</v>
          </cell>
          <cell r="D1045">
            <v>259.16000000000003</v>
          </cell>
          <cell r="E1045">
            <v>336.64702254200131</v>
          </cell>
          <cell r="F1045">
            <v>194.05</v>
          </cell>
          <cell r="G1045">
            <v>264.18</v>
          </cell>
          <cell r="H1045">
            <v>0.69386622259228414</v>
          </cell>
          <cell r="I1045">
            <v>435.99</v>
          </cell>
          <cell r="J1045">
            <v>357.08</v>
          </cell>
          <cell r="K1045">
            <v>445</v>
          </cell>
          <cell r="L1045">
            <v>445</v>
          </cell>
          <cell r="M1045">
            <v>445</v>
          </cell>
          <cell r="N1045">
            <v>266.10000000000002</v>
          </cell>
          <cell r="O1045">
            <v>55.253783999999939</v>
          </cell>
          <cell r="P1045">
            <v>-23.656216000000086</v>
          </cell>
          <cell r="Q1045">
            <v>-12.664860000000033</v>
          </cell>
        </row>
        <row r="1046">
          <cell r="A1046">
            <v>2025</v>
          </cell>
          <cell r="B1046">
            <v>2</v>
          </cell>
          <cell r="C1046">
            <v>261.08</v>
          </cell>
          <cell r="D1046">
            <v>264.55</v>
          </cell>
          <cell r="E1046">
            <v>373.05918651248817</v>
          </cell>
          <cell r="F1046">
            <v>199.78</v>
          </cell>
          <cell r="G1046">
            <v>269.39999999999998</v>
          </cell>
          <cell r="H1046">
            <v>0.69473391690982356</v>
          </cell>
          <cell r="I1046">
            <v>443.85</v>
          </cell>
          <cell r="J1046">
            <v>362.75</v>
          </cell>
          <cell r="K1046">
            <v>445</v>
          </cell>
          <cell r="L1046">
            <v>445</v>
          </cell>
          <cell r="M1046">
            <v>445</v>
          </cell>
          <cell r="N1046">
            <v>266.10000000000002</v>
          </cell>
          <cell r="O1046">
            <v>56.075640000000078</v>
          </cell>
          <cell r="P1046">
            <v>-25.024359999999945</v>
          </cell>
          <cell r="Q1046">
            <v>-20.563332000000003</v>
          </cell>
        </row>
        <row r="1047">
          <cell r="A1047">
            <v>2025</v>
          </cell>
          <cell r="B1047">
            <v>3</v>
          </cell>
          <cell r="C1047">
            <v>270.22000000000003</v>
          </cell>
          <cell r="D1047">
            <v>266.51</v>
          </cell>
          <cell r="E1047">
            <v>384.82316907419874</v>
          </cell>
          <cell r="F1047">
            <v>196.75</v>
          </cell>
          <cell r="G1047">
            <v>268.05</v>
          </cell>
          <cell r="H1047">
            <v>0.69295267133254801</v>
          </cell>
          <cell r="I1047">
            <v>469.79</v>
          </cell>
          <cell r="J1047">
            <v>374.9</v>
          </cell>
          <cell r="K1047">
            <v>445</v>
          </cell>
          <cell r="L1047">
            <v>445</v>
          </cell>
          <cell r="M1047">
            <v>445</v>
          </cell>
          <cell r="N1047">
            <v>266.10000000000002</v>
          </cell>
          <cell r="O1047">
            <v>82.967045000000041</v>
          </cell>
          <cell r="P1047">
            <v>-11.922955000000002</v>
          </cell>
          <cell r="Q1047">
            <v>-16.929924999999969</v>
          </cell>
        </row>
        <row r="1048">
          <cell r="A1048">
            <v>2025</v>
          </cell>
          <cell r="B1048">
            <v>4</v>
          </cell>
          <cell r="C1048">
            <v>272.8</v>
          </cell>
          <cell r="D1048">
            <v>266.67</v>
          </cell>
          <cell r="E1048">
            <v>381.80098789101481</v>
          </cell>
          <cell r="F1048">
            <v>204.78</v>
          </cell>
          <cell r="G1048">
            <v>276.58</v>
          </cell>
          <cell r="H1048">
            <v>0.69866554880178855</v>
          </cell>
          <cell r="I1048">
            <v>453.08</v>
          </cell>
          <cell r="J1048">
            <v>367.43</v>
          </cell>
          <cell r="K1048">
            <v>445</v>
          </cell>
          <cell r="L1048">
            <v>450</v>
          </cell>
          <cell r="M1048">
            <v>447.5</v>
          </cell>
          <cell r="N1048">
            <v>266.33999999999997</v>
          </cell>
          <cell r="O1048">
            <v>57.21104600000001</v>
          </cell>
          <cell r="P1048">
            <v>-28.438953999999967</v>
          </cell>
          <cell r="Q1048">
            <v>-24.601614000000041</v>
          </cell>
        </row>
        <row r="1049">
          <cell r="A1049">
            <v>2025</v>
          </cell>
          <cell r="B1049">
            <v>5</v>
          </cell>
          <cell r="C1049">
            <v>278.04000000000002</v>
          </cell>
          <cell r="D1049">
            <v>273.33</v>
          </cell>
          <cell r="E1049">
            <v>406.91908783121573</v>
          </cell>
          <cell r="F1049">
            <v>204.6</v>
          </cell>
          <cell r="G1049">
            <v>275.73</v>
          </cell>
          <cell r="H1049">
            <v>0.69022639425731636</v>
          </cell>
          <cell r="I1049">
            <v>472.87</v>
          </cell>
          <cell r="J1049">
            <v>381.62</v>
          </cell>
          <cell r="K1049">
            <v>460</v>
          </cell>
          <cell r="L1049">
            <v>470</v>
          </cell>
          <cell r="M1049">
            <v>465</v>
          </cell>
          <cell r="N1049">
            <v>280.55</v>
          </cell>
          <cell r="O1049">
            <v>73.392375999999956</v>
          </cell>
          <cell r="P1049">
            <v>-17.857624000000044</v>
          </cell>
          <cell r="Q1049">
            <v>-17.424480000000017</v>
          </cell>
        </row>
        <row r="1050">
          <cell r="A1050">
            <v>2025</v>
          </cell>
          <cell r="B1050">
            <v>6</v>
          </cell>
          <cell r="C1050">
            <v>277.81</v>
          </cell>
          <cell r="D1050">
            <v>279</v>
          </cell>
          <cell r="E1050">
            <v>394.03377548013981</v>
          </cell>
          <cell r="F1050">
            <v>196.78</v>
          </cell>
          <cell r="G1050">
            <v>264.89999999999998</v>
          </cell>
          <cell r="H1050">
            <v>0.70126227208976155</v>
          </cell>
          <cell r="I1050">
            <v>462.92</v>
          </cell>
          <cell r="J1050">
            <v>375.94</v>
          </cell>
          <cell r="K1050">
            <v>480</v>
          </cell>
          <cell r="L1050">
            <v>480</v>
          </cell>
          <cell r="M1050">
            <v>480</v>
          </cell>
          <cell r="N1050">
            <v>287.10000000000002</v>
          </cell>
          <cell r="O1050">
            <v>85.172600000000045</v>
          </cell>
          <cell r="P1050">
            <v>-1.8073999999999728</v>
          </cell>
          <cell r="Q1050">
            <v>7.3917199999999639</v>
          </cell>
        </row>
        <row r="1051">
          <cell r="A1051">
            <v>2025</v>
          </cell>
          <cell r="B1051">
            <v>7</v>
          </cell>
          <cell r="C1051">
            <v>274.86</v>
          </cell>
          <cell r="D1051">
            <v>272.33999999999997</v>
          </cell>
          <cell r="E1051">
            <v>389.75948780890224</v>
          </cell>
          <cell r="F1051">
            <v>194.25</v>
          </cell>
          <cell r="G1051">
            <v>266.35000000000002</v>
          </cell>
          <cell r="H1051">
            <v>0.70686364600268603</v>
          </cell>
          <cell r="I1051">
            <v>470.01</v>
          </cell>
          <cell r="J1051">
            <v>371.98</v>
          </cell>
          <cell r="K1051">
            <v>465</v>
          </cell>
          <cell r="L1051">
            <v>470</v>
          </cell>
          <cell r="M1051">
            <v>467.5</v>
          </cell>
          <cell r="N1051">
            <v>279.62</v>
          </cell>
          <cell r="O1051">
            <v>93.204654999999946</v>
          </cell>
          <cell r="P1051">
            <v>-4.8253450000000271</v>
          </cell>
          <cell r="Q1051">
            <v>5.6945249999999987</v>
          </cell>
        </row>
        <row r="1052">
          <cell r="A1052">
            <v>2025</v>
          </cell>
          <cell r="B1052">
            <v>8</v>
          </cell>
          <cell r="C1052">
            <v>277.01</v>
          </cell>
          <cell r="D1052">
            <v>275.33</v>
          </cell>
          <cell r="E1052">
            <v>371.62855138171614</v>
          </cell>
          <cell r="F1052">
            <v>193.95</v>
          </cell>
          <cell r="G1052">
            <v>267.55</v>
          </cell>
          <cell r="H1052">
            <v>0.70328433785779598</v>
          </cell>
          <cell r="I1052">
            <v>432.02</v>
          </cell>
          <cell r="J1052">
            <v>363.52</v>
          </cell>
          <cell r="K1052" t="e">
            <v>#N/A</v>
          </cell>
          <cell r="L1052" t="e">
            <v>#N/A</v>
          </cell>
          <cell r="M1052" t="str">
            <v/>
          </cell>
          <cell r="N1052">
            <v>0</v>
          </cell>
          <cell r="O1052">
            <v>51.590655000000027</v>
          </cell>
          <cell r="P1052">
            <v>-16.909344999999973</v>
          </cell>
          <cell r="Q1052" t="e">
            <v>#N/A</v>
          </cell>
        </row>
        <row r="1053">
          <cell r="A1053">
            <v>2025</v>
          </cell>
          <cell r="B1053">
            <v>9</v>
          </cell>
          <cell r="C1053">
            <v>267.56</v>
          </cell>
          <cell r="D1053">
            <v>260.76</v>
          </cell>
          <cell r="E1053">
            <v>367.26961086462956</v>
          </cell>
          <cell r="F1053">
            <v>192.65</v>
          </cell>
          <cell r="G1053">
            <v>273</v>
          </cell>
          <cell r="H1053">
            <v>0.69218522876721811</v>
          </cell>
          <cell r="I1053">
            <v>439.56</v>
          </cell>
          <cell r="J1053">
            <v>366.02</v>
          </cell>
          <cell r="K1053" t="e">
            <v>#N/A</v>
          </cell>
          <cell r="L1053" t="e">
            <v>#N/A</v>
          </cell>
          <cell r="M1053" t="str">
            <v/>
          </cell>
          <cell r="N1053">
            <v>0</v>
          </cell>
          <cell r="O1053">
            <v>45.156900000000007</v>
          </cell>
          <cell r="P1053">
            <v>-28.383100000000013</v>
          </cell>
          <cell r="Q1053" t="e">
            <v>#N/A</v>
          </cell>
        </row>
        <row r="1054">
          <cell r="A1054">
            <v>2025</v>
          </cell>
          <cell r="B1054">
            <v>10</v>
          </cell>
          <cell r="C1054">
            <v>231.01</v>
          </cell>
          <cell r="D1054">
            <v>233.96</v>
          </cell>
          <cell r="E1054">
            <v>355.34958472246564</v>
          </cell>
          <cell r="F1054">
            <v>200.28</v>
          </cell>
          <cell r="G1054">
            <v>278.14999999999998</v>
          </cell>
          <cell r="H1054">
            <v>0.69637883008356549</v>
          </cell>
          <cell r="I1054">
            <v>420.35</v>
          </cell>
          <cell r="J1054">
            <v>348.54</v>
          </cell>
          <cell r="K1054">
            <v>420</v>
          </cell>
          <cell r="L1054">
            <v>420</v>
          </cell>
          <cell r="M1054">
            <v>420</v>
          </cell>
          <cell r="N1054">
            <v>251.1</v>
          </cell>
          <cell r="O1054">
            <v>20.926600000000064</v>
          </cell>
          <cell r="P1054">
            <v>-50.883399999999938</v>
          </cell>
          <cell r="Q1054">
            <v>-35.602080000000001</v>
          </cell>
        </row>
        <row r="1055">
          <cell r="A1055">
            <v>2025</v>
          </cell>
          <cell r="B1055">
            <v>11</v>
          </cell>
          <cell r="C1055">
            <v>271.49</v>
          </cell>
          <cell r="D1055">
            <v>267.37</v>
          </cell>
          <cell r="E1055">
            <v>392.10353630386282</v>
          </cell>
          <cell r="F1055">
            <v>203.18</v>
          </cell>
          <cell r="G1055">
            <v>281.2</v>
          </cell>
          <cell r="H1055">
            <v>0.69910514541387025</v>
          </cell>
          <cell r="I1055">
            <v>493.3</v>
          </cell>
          <cell r="J1055">
            <v>353.01</v>
          </cell>
          <cell r="K1055">
            <v>450</v>
          </cell>
          <cell r="L1055">
            <v>450</v>
          </cell>
          <cell r="M1055">
            <v>450</v>
          </cell>
          <cell r="N1055">
            <v>269.10000000000002</v>
          </cell>
          <cell r="O1055">
            <v>91.071520000000021</v>
          </cell>
          <cell r="P1055">
            <v>-49.21848</v>
          </cell>
          <cell r="Q1055">
            <v>-20.628671999999995</v>
          </cell>
        </row>
        <row r="1056">
          <cell r="A1056">
            <v>2025</v>
          </cell>
          <cell r="B1056">
            <v>12</v>
          </cell>
          <cell r="C1056">
            <v>267.57</v>
          </cell>
          <cell r="D1056">
            <v>268.23</v>
          </cell>
          <cell r="E1056">
            <v>383.7483672547246</v>
          </cell>
          <cell r="F1056">
            <v>206.95</v>
          </cell>
          <cell r="G1056">
            <v>284.98</v>
          </cell>
          <cell r="H1056">
            <v>0.70018204733230649</v>
          </cell>
          <cell r="I1056">
            <v>468.9</v>
          </cell>
          <cell r="J1056">
            <v>364.4</v>
          </cell>
          <cell r="K1056">
            <v>450</v>
          </cell>
          <cell r="L1056">
            <v>450</v>
          </cell>
          <cell r="M1056">
            <v>450</v>
          </cell>
          <cell r="N1056">
            <v>269.91000000000003</v>
          </cell>
          <cell r="O1056">
            <v>61.891564000000017</v>
          </cell>
          <cell r="P1056">
            <v>-42.608435999999983</v>
          </cell>
          <cell r="Q1056">
            <v>-25.565989999999942</v>
          </cell>
        </row>
        <row r="1057">
          <cell r="A1057">
            <v>2025</v>
          </cell>
          <cell r="B1057">
            <v>13</v>
          </cell>
          <cell r="C1057">
            <v>269.49</v>
          </cell>
          <cell r="D1057">
            <v>270.04000000000002</v>
          </cell>
          <cell r="E1057">
            <v>377.66229995405888</v>
          </cell>
          <cell r="F1057">
            <v>208.83</v>
          </cell>
          <cell r="G1057">
            <v>286.93</v>
          </cell>
          <cell r="H1057">
            <v>0.70121309866068304</v>
          </cell>
          <cell r="I1057">
            <v>448.65</v>
          </cell>
          <cell r="J1057">
            <v>365.03</v>
          </cell>
          <cell r="K1057">
            <v>450</v>
          </cell>
          <cell r="L1057">
            <v>450</v>
          </cell>
          <cell r="M1057">
            <v>450</v>
          </cell>
          <cell r="N1057">
            <v>269.89999999999998</v>
          </cell>
          <cell r="O1057">
            <v>39.459127000000024</v>
          </cell>
          <cell r="P1057">
            <v>-44.160872999999981</v>
          </cell>
          <cell r="Q1057">
            <v>-27.81246299999998</v>
          </cell>
        </row>
        <row r="1058">
          <cell r="A1058">
            <v>2025</v>
          </cell>
          <cell r="B1058">
            <v>14</v>
          </cell>
          <cell r="C1058">
            <v>250.79</v>
          </cell>
          <cell r="D1058">
            <v>258.79000000000002</v>
          </cell>
          <cell r="E1058">
            <v>389.63333305708449</v>
          </cell>
          <cell r="F1058">
            <v>198.2</v>
          </cell>
          <cell r="G1058">
            <v>274.88</v>
          </cell>
          <cell r="H1058">
            <v>0.7050694493407601</v>
          </cell>
          <cell r="I1058">
            <v>468.67</v>
          </cell>
          <cell r="J1058">
            <v>367.43</v>
          </cell>
          <cell r="K1058">
            <v>470</v>
          </cell>
          <cell r="L1058">
            <v>470</v>
          </cell>
          <cell r="M1058">
            <v>470</v>
          </cell>
          <cell r="N1058">
            <v>281.10000000000002</v>
          </cell>
          <cell r="O1058">
            <v>78.807696000000021</v>
          </cell>
          <cell r="P1058">
            <v>-22.432303999999988</v>
          </cell>
          <cell r="Q1058">
            <v>0.89294000000001006</v>
          </cell>
        </row>
        <row r="1059">
          <cell r="A1059">
            <v>2025</v>
          </cell>
          <cell r="B1059">
            <v>15</v>
          </cell>
          <cell r="C1059">
            <v>289.25</v>
          </cell>
          <cell r="D1059">
            <v>281.70999999999998</v>
          </cell>
          <cell r="E1059">
            <v>403.74770389899481</v>
          </cell>
          <cell r="F1059">
            <v>196.8</v>
          </cell>
          <cell r="G1059">
            <v>278.7</v>
          </cell>
          <cell r="H1059">
            <v>0.72285672979615445</v>
          </cell>
          <cell r="I1059">
            <v>485.5</v>
          </cell>
          <cell r="J1059">
            <v>389.47</v>
          </cell>
          <cell r="K1059">
            <v>485</v>
          </cell>
          <cell r="L1059">
            <v>485</v>
          </cell>
          <cell r="M1059">
            <v>485</v>
          </cell>
          <cell r="N1059">
            <v>290.10000000000002</v>
          </cell>
          <cell r="O1059">
            <v>99.946420000000046</v>
          </cell>
          <cell r="P1059">
            <v>3.9164200000000733</v>
          </cell>
          <cell r="Q1059">
            <v>18.746879999999976</v>
          </cell>
        </row>
        <row r="1060">
          <cell r="A1060">
            <v>2025</v>
          </cell>
          <cell r="B1060">
            <v>16</v>
          </cell>
          <cell r="C1060">
            <v>277.83</v>
          </cell>
          <cell r="D1060">
            <v>286.45999999999998</v>
          </cell>
          <cell r="E1060">
            <v>404.20261266336541</v>
          </cell>
          <cell r="F1060">
            <v>204.08</v>
          </cell>
          <cell r="G1060">
            <v>286.85000000000002</v>
          </cell>
          <cell r="H1060">
            <v>0.72442770211532881</v>
          </cell>
          <cell r="I1060">
            <v>524.80999999999995</v>
          </cell>
          <cell r="J1060">
            <v>390.19</v>
          </cell>
          <cell r="K1060">
            <v>480</v>
          </cell>
          <cell r="L1060">
            <v>480</v>
          </cell>
          <cell r="M1060">
            <v>480</v>
          </cell>
          <cell r="N1060">
            <v>287.10000000000002</v>
          </cell>
          <cell r="O1060">
            <v>128.8422599999999</v>
          </cell>
          <cell r="P1060">
            <v>-5.7777400000000512</v>
          </cell>
          <cell r="Q1060">
            <v>6.287967999999978</v>
          </cell>
        </row>
        <row r="1061">
          <cell r="A1061">
            <v>2025</v>
          </cell>
          <cell r="B1061">
            <v>17</v>
          </cell>
          <cell r="C1061">
            <v>284.44</v>
          </cell>
          <cell r="D1061">
            <v>286.31</v>
          </cell>
          <cell r="E1061">
            <v>434.71412115680738</v>
          </cell>
          <cell r="F1061">
            <v>208.25</v>
          </cell>
          <cell r="G1061">
            <v>290.52999999999997</v>
          </cell>
          <cell r="H1061">
            <v>0.72327498915087518</v>
          </cell>
          <cell r="I1061">
            <v>546.19000000000005</v>
          </cell>
          <cell r="J1061">
            <v>391.44</v>
          </cell>
          <cell r="K1061">
            <v>480</v>
          </cell>
          <cell r="L1061">
            <v>480</v>
          </cell>
          <cell r="M1061">
            <v>480</v>
          </cell>
          <cell r="N1061">
            <v>287.10000000000002</v>
          </cell>
          <cell r="O1061">
            <v>144.50322200000011</v>
          </cell>
          <cell r="P1061">
            <v>-10.246777999999949</v>
          </cell>
          <cell r="Q1061">
            <v>7.3550000000011551E-2</v>
          </cell>
        </row>
        <row r="1062">
          <cell r="A1062">
            <v>2025</v>
          </cell>
          <cell r="B1062">
            <v>18</v>
          </cell>
          <cell r="C1062">
            <v>286.23</v>
          </cell>
          <cell r="D1062">
            <v>287.08</v>
          </cell>
          <cell r="E1062">
            <v>436.24965765721868</v>
          </cell>
          <cell r="F1062">
            <v>211.1</v>
          </cell>
          <cell r="G1062">
            <v>296.89999999999998</v>
          </cell>
          <cell r="H1062">
            <v>0.72574207126787149</v>
          </cell>
          <cell r="I1062">
            <v>560.70000000000005</v>
          </cell>
          <cell r="J1062">
            <v>381.24</v>
          </cell>
          <cell r="K1062">
            <v>480</v>
          </cell>
          <cell r="L1062">
            <v>480</v>
          </cell>
          <cell r="M1062">
            <v>480</v>
          </cell>
          <cell r="N1062">
            <v>287.39999999999998</v>
          </cell>
          <cell r="O1062">
            <v>151.60149000000013</v>
          </cell>
          <cell r="P1062">
            <v>-27.85850999999991</v>
          </cell>
          <cell r="Q1062">
            <v>-2.87468999999993</v>
          </cell>
        </row>
        <row r="1063">
          <cell r="A1063">
            <v>2025</v>
          </cell>
          <cell r="B1063">
            <v>19</v>
          </cell>
          <cell r="C1063">
            <v>291.47000000000003</v>
          </cell>
          <cell r="D1063">
            <v>288.8</v>
          </cell>
          <cell r="E1063">
            <v>440.54505136473131</v>
          </cell>
          <cell r="F1063">
            <v>214.68</v>
          </cell>
          <cell r="G1063">
            <v>300.3</v>
          </cell>
          <cell r="H1063">
            <v>0.71916576770945695</v>
          </cell>
          <cell r="I1063">
            <v>552.85</v>
          </cell>
          <cell r="J1063">
            <v>392.62</v>
          </cell>
          <cell r="K1063">
            <v>480</v>
          </cell>
          <cell r="L1063">
            <v>480</v>
          </cell>
          <cell r="M1063">
            <v>480</v>
          </cell>
          <cell r="N1063">
            <v>287.10000000000002</v>
          </cell>
          <cell r="O1063">
            <v>135.28284999999994</v>
          </cell>
          <cell r="P1063">
            <v>-24.947150000000079</v>
          </cell>
          <cell r="Q1063">
            <v>-10.512540000000058</v>
          </cell>
        </row>
        <row r="1064">
          <cell r="A1064">
            <v>2025</v>
          </cell>
          <cell r="B1064">
            <v>20</v>
          </cell>
          <cell r="C1064">
            <v>294.07</v>
          </cell>
          <cell r="D1064">
            <v>293.45999999999998</v>
          </cell>
          <cell r="E1064">
            <v>443.23418358139196</v>
          </cell>
          <cell r="F1064">
            <v>212.23</v>
          </cell>
          <cell r="G1064">
            <v>297.60000000000002</v>
          </cell>
          <cell r="H1064">
            <v>0.715922107674685</v>
          </cell>
          <cell r="I1064">
            <v>555.38</v>
          </cell>
          <cell r="J1064">
            <v>395.63</v>
          </cell>
          <cell r="K1064">
            <v>495</v>
          </cell>
          <cell r="L1064">
            <v>495</v>
          </cell>
          <cell r="M1064">
            <v>495</v>
          </cell>
          <cell r="N1064">
            <v>296.10000000000002</v>
          </cell>
          <cell r="O1064">
            <v>139.69232</v>
          </cell>
          <cell r="P1064">
            <v>-20.057680000000005</v>
          </cell>
          <cell r="Q1064">
            <v>0.55713600000001406</v>
          </cell>
        </row>
        <row r="1065">
          <cell r="A1065">
            <v>2025</v>
          </cell>
          <cell r="B1065">
            <v>21</v>
          </cell>
          <cell r="C1065">
            <v>295.56</v>
          </cell>
          <cell r="D1065">
            <v>296.08999999999997</v>
          </cell>
          <cell r="E1065">
            <v>436.64170499279169</v>
          </cell>
          <cell r="F1065">
            <v>215.8</v>
          </cell>
          <cell r="G1065">
            <v>300.38</v>
          </cell>
          <cell r="H1065">
            <v>0.72955424235791932</v>
          </cell>
          <cell r="I1065">
            <v>559.13</v>
          </cell>
          <cell r="J1065">
            <v>409.98</v>
          </cell>
          <cell r="K1065">
            <v>500</v>
          </cell>
          <cell r="L1065">
            <v>500</v>
          </cell>
          <cell r="M1065">
            <v>500</v>
          </cell>
          <cell r="N1065">
            <v>299.10000000000002</v>
          </cell>
          <cell r="O1065">
            <v>147.399134</v>
          </cell>
          <cell r="P1065">
            <v>-1.7508659999999736</v>
          </cell>
          <cell r="Q1065">
            <v>4.2029400000000123</v>
          </cell>
        </row>
        <row r="1066">
          <cell r="A1066">
            <v>2025</v>
          </cell>
          <cell r="B1066">
            <v>22</v>
          </cell>
          <cell r="C1066">
            <v>296.57</v>
          </cell>
          <cell r="D1066">
            <v>297.57</v>
          </cell>
          <cell r="E1066">
            <v>444.60998314480486</v>
          </cell>
          <cell r="F1066">
            <v>215.48</v>
          </cell>
          <cell r="G1066">
            <v>298.83</v>
          </cell>
          <cell r="H1066">
            <v>0.72934140471154552</v>
          </cell>
          <cell r="I1066">
            <v>575.87</v>
          </cell>
          <cell r="J1066">
            <v>403.71</v>
          </cell>
          <cell r="K1066">
            <v>500</v>
          </cell>
          <cell r="L1066">
            <v>500</v>
          </cell>
          <cell r="M1066">
            <v>500</v>
          </cell>
          <cell r="N1066">
            <v>301.20999999999998</v>
          </cell>
          <cell r="O1066">
            <v>166.14418700000004</v>
          </cell>
          <cell r="P1066">
            <v>-6.0158129999999801</v>
          </cell>
          <cell r="Q1066">
            <v>4.5553720000000339</v>
          </cell>
        </row>
        <row r="1067">
          <cell r="A1067">
            <v>2025</v>
          </cell>
          <cell r="B1067">
            <v>23</v>
          </cell>
          <cell r="C1067">
            <v>304.98</v>
          </cell>
          <cell r="D1067">
            <v>308.06</v>
          </cell>
          <cell r="E1067">
            <v>446.88730129002704</v>
          </cell>
          <cell r="F1067">
            <v>218.88</v>
          </cell>
          <cell r="G1067">
            <v>310.14999999999998</v>
          </cell>
          <cell r="H1067">
            <v>0.7305135510263715</v>
          </cell>
          <cell r="I1067">
            <v>577.41</v>
          </cell>
          <cell r="J1067">
            <v>421.06</v>
          </cell>
          <cell r="K1067">
            <v>520</v>
          </cell>
          <cell r="L1067">
            <v>520</v>
          </cell>
          <cell r="M1067">
            <v>520</v>
          </cell>
          <cell r="N1067">
            <v>311.10000000000002</v>
          </cell>
          <cell r="O1067">
            <v>152.845665</v>
          </cell>
          <cell r="P1067">
            <v>-3.5043349999999691</v>
          </cell>
          <cell r="Q1067">
            <v>12.375167999999974</v>
          </cell>
        </row>
        <row r="1068">
          <cell r="A1068">
            <v>2025</v>
          </cell>
          <cell r="B1068">
            <v>24</v>
          </cell>
          <cell r="C1068">
            <v>305.36</v>
          </cell>
          <cell r="D1068">
            <v>310.72000000000003</v>
          </cell>
          <cell r="E1068">
            <v>424.73106313217227</v>
          </cell>
          <cell r="F1068">
            <v>212.45</v>
          </cell>
          <cell r="G1068">
            <v>306.42</v>
          </cell>
          <cell r="H1068">
            <v>0.73545635066558801</v>
          </cell>
          <cell r="I1068">
            <v>555.27</v>
          </cell>
          <cell r="J1068">
            <v>407.14</v>
          </cell>
          <cell r="K1068">
            <v>530</v>
          </cell>
          <cell r="L1068">
            <v>530</v>
          </cell>
          <cell r="M1068">
            <v>530</v>
          </cell>
          <cell r="N1068">
            <v>316.52999999999997</v>
          </cell>
          <cell r="O1068">
            <v>138.63072599999998</v>
          </cell>
          <cell r="P1068">
            <v>-9.499274000000014</v>
          </cell>
          <cell r="Q1068">
            <v>29.131735000000049</v>
          </cell>
        </row>
        <row r="1069">
          <cell r="A1069">
            <v>2025</v>
          </cell>
          <cell r="B1069">
            <v>25</v>
          </cell>
          <cell r="C1069">
            <v>313.61</v>
          </cell>
          <cell r="D1069">
            <v>308.69</v>
          </cell>
          <cell r="E1069">
            <v>435.33452327677645</v>
          </cell>
          <cell r="F1069">
            <v>209.82</v>
          </cell>
          <cell r="G1069">
            <v>302.45</v>
          </cell>
          <cell r="H1069">
            <v>0.72966070777088654</v>
          </cell>
          <cell r="I1069">
            <v>549.03</v>
          </cell>
          <cell r="J1069">
            <v>412.34</v>
          </cell>
          <cell r="K1069" t="e">
            <v>#N/A</v>
          </cell>
          <cell r="L1069" t="e">
            <v>#N/A</v>
          </cell>
          <cell r="M1069" t="str">
            <v/>
          </cell>
          <cell r="N1069">
            <v>0</v>
          </cell>
          <cell r="O1069">
            <v>134.52227499999998</v>
          </cell>
          <cell r="P1069">
            <v>-2.1677250000000186</v>
          </cell>
          <cell r="Q1069" t="e">
            <v>#N/A</v>
          </cell>
        </row>
        <row r="1070">
          <cell r="A1070">
            <v>2025</v>
          </cell>
          <cell r="B1070">
            <v>26</v>
          </cell>
          <cell r="C1070">
            <v>305.37</v>
          </cell>
          <cell r="D1070">
            <v>306.70999999999998</v>
          </cell>
          <cell r="E1070">
            <v>418.69519599526353</v>
          </cell>
          <cell r="F1070">
            <v>213.3</v>
          </cell>
          <cell r="G1070">
            <v>307.89999999999998</v>
          </cell>
          <cell r="H1070">
            <v>0.72944780800933695</v>
          </cell>
          <cell r="I1070">
            <v>536.19000000000005</v>
          </cell>
          <cell r="J1070">
            <v>411.37</v>
          </cell>
          <cell r="K1070">
            <v>520</v>
          </cell>
          <cell r="L1070">
            <v>520</v>
          </cell>
          <cell r="M1070">
            <v>520</v>
          </cell>
          <cell r="N1070">
            <v>311.10000000000002</v>
          </cell>
          <cell r="O1070">
            <v>114.08989000000008</v>
          </cell>
          <cell r="P1070">
            <v>-10.730109999999968</v>
          </cell>
          <cell r="Q1070">
            <v>19.58702999999997</v>
          </cell>
        </row>
        <row r="1071">
          <cell r="A1071">
            <v>2025</v>
          </cell>
          <cell r="B1071">
            <v>27</v>
          </cell>
          <cell r="C1071">
            <v>310.49</v>
          </cell>
          <cell r="D1071">
            <v>310.18</v>
          </cell>
          <cell r="E1071">
            <v>418.0009185376469</v>
          </cell>
          <cell r="F1071">
            <v>214.05</v>
          </cell>
          <cell r="G1071">
            <v>309.5</v>
          </cell>
          <cell r="H1071">
            <v>0.73637702503681879</v>
          </cell>
          <cell r="I1071">
            <v>553.62</v>
          </cell>
          <cell r="J1071">
            <v>415.13</v>
          </cell>
          <cell r="K1071">
            <v>520</v>
          </cell>
          <cell r="L1071">
            <v>520</v>
          </cell>
          <cell r="M1071">
            <v>520</v>
          </cell>
          <cell r="N1071">
            <v>311.10000000000002</v>
          </cell>
          <cell r="O1071">
            <v>133.31899999999996</v>
          </cell>
          <cell r="P1071">
            <v>-5.1710000000000491</v>
          </cell>
          <cell r="Q1071">
            <v>21.320099999999968</v>
          </cell>
        </row>
        <row r="1072">
          <cell r="A1072">
            <v>2025</v>
          </cell>
          <cell r="B1072">
            <v>28</v>
          </cell>
          <cell r="C1072">
            <v>314.5</v>
          </cell>
          <cell r="D1072">
            <v>315.20999999999998</v>
          </cell>
          <cell r="E1072" t="e">
            <v>#N/A</v>
          </cell>
          <cell r="F1072">
            <v>222.2</v>
          </cell>
          <cell r="G1072">
            <v>325.33</v>
          </cell>
          <cell r="H1072">
            <v>0.73367571533382248</v>
          </cell>
          <cell r="I1072">
            <v>593.77</v>
          </cell>
          <cell r="J1072">
            <v>433.25</v>
          </cell>
          <cell r="K1072">
            <v>520</v>
          </cell>
          <cell r="L1072">
            <v>520</v>
          </cell>
          <cell r="M1072">
            <v>520</v>
          </cell>
          <cell r="N1072">
            <v>311.10000000000002</v>
          </cell>
          <cell r="O1072">
            <v>150.34521000000001</v>
          </cell>
          <cell r="P1072">
            <v>-10.174789999999973</v>
          </cell>
          <cell r="Q1072">
            <v>9.1414000000000328</v>
          </cell>
        </row>
        <row r="1073">
          <cell r="A1073">
            <v>2025</v>
          </cell>
          <cell r="B1073">
            <v>29</v>
          </cell>
          <cell r="C1073">
            <v>326.13</v>
          </cell>
          <cell r="D1073">
            <v>322.52</v>
          </cell>
          <cell r="E1073">
            <v>428.93209941370657</v>
          </cell>
          <cell r="F1073">
            <v>223.55</v>
          </cell>
          <cell r="G1073">
            <v>324</v>
          </cell>
          <cell r="H1073">
            <v>0.73062029663184047</v>
          </cell>
          <cell r="I1073">
            <v>564.32000000000005</v>
          </cell>
          <cell r="J1073">
            <v>425.93</v>
          </cell>
          <cell r="K1073">
            <v>530</v>
          </cell>
          <cell r="L1073">
            <v>530</v>
          </cell>
          <cell r="M1073">
            <v>530</v>
          </cell>
          <cell r="N1073">
            <v>317.10000000000002</v>
          </cell>
          <cell r="O1073">
            <v>120.86120000000005</v>
          </cell>
          <cell r="P1073">
            <v>-17.52879999999999</v>
          </cell>
          <cell r="Q1073">
            <v>12.027114999999981</v>
          </cell>
        </row>
        <row r="1074">
          <cell r="A1074">
            <v>2025</v>
          </cell>
          <cell r="B1074">
            <v>30</v>
          </cell>
          <cell r="C1074">
            <v>314.39999999999998</v>
          </cell>
          <cell r="D1074">
            <v>313.64</v>
          </cell>
          <cell r="E1074">
            <v>447.37772056345449</v>
          </cell>
          <cell r="F1074">
            <v>226.48</v>
          </cell>
          <cell r="G1074">
            <v>331.38</v>
          </cell>
          <cell r="H1074">
            <v>0.73120795554255635</v>
          </cell>
          <cell r="I1074">
            <v>590.97</v>
          </cell>
          <cell r="J1074">
            <v>437.77</v>
          </cell>
          <cell r="K1074">
            <v>530</v>
          </cell>
          <cell r="L1074">
            <v>530</v>
          </cell>
          <cell r="M1074">
            <v>530</v>
          </cell>
          <cell r="N1074">
            <v>317.10000000000002</v>
          </cell>
          <cell r="O1074">
            <v>137.77471200000008</v>
          </cell>
          <cell r="P1074">
            <v>-15.425287999999966</v>
          </cell>
          <cell r="Q1074">
            <v>8.2659520000000271</v>
          </cell>
        </row>
        <row r="1075">
          <cell r="A1075">
            <v>2025</v>
          </cell>
          <cell r="B1075">
            <v>31</v>
          </cell>
          <cell r="C1075">
            <v>318.43</v>
          </cell>
          <cell r="D1075">
            <v>316.89</v>
          </cell>
          <cell r="E1075">
            <v>455.00765687182883</v>
          </cell>
          <cell r="F1075">
            <v>223.68</v>
          </cell>
          <cell r="G1075">
            <v>333.93</v>
          </cell>
          <cell r="H1075">
            <v>0.72611094975312229</v>
          </cell>
          <cell r="I1075">
            <v>587.12</v>
          </cell>
          <cell r="J1075">
            <v>430.36</v>
          </cell>
          <cell r="K1075">
            <v>527</v>
          </cell>
          <cell r="L1075">
            <v>527</v>
          </cell>
          <cell r="M1075">
            <v>527</v>
          </cell>
          <cell r="N1075">
            <v>315.76</v>
          </cell>
          <cell r="O1075">
            <v>127.231604</v>
          </cell>
          <cell r="P1075">
            <v>-29.528395999999987</v>
          </cell>
          <cell r="Q1075">
            <v>8.1479039999999827</v>
          </cell>
        </row>
        <row r="1076">
          <cell r="A1076">
            <v>2025</v>
          </cell>
          <cell r="B1076">
            <v>32</v>
          </cell>
          <cell r="C1076">
            <v>323.37</v>
          </cell>
          <cell r="D1076">
            <v>319.88</v>
          </cell>
          <cell r="E1076">
            <v>459.35756664181014</v>
          </cell>
          <cell r="F1076">
            <v>225.98</v>
          </cell>
          <cell r="G1076">
            <v>340.38</v>
          </cell>
          <cell r="H1076">
            <v>0.72849129452903039</v>
          </cell>
          <cell r="I1076">
            <v>586.92999999999995</v>
          </cell>
          <cell r="J1076">
            <v>427.86</v>
          </cell>
          <cell r="K1076">
            <v>527</v>
          </cell>
          <cell r="L1076">
            <v>527</v>
          </cell>
          <cell r="M1076">
            <v>527</v>
          </cell>
          <cell r="N1076">
            <v>318.51</v>
          </cell>
          <cell r="O1076">
            <v>119.69037399999996</v>
          </cell>
          <cell r="P1076">
            <v>-39.379625999999973</v>
          </cell>
          <cell r="Q1076">
            <v>5.9972539999999981</v>
          </cell>
        </row>
        <row r="1077">
          <cell r="A1077">
            <v>2025</v>
          </cell>
          <cell r="B1077">
            <v>33</v>
          </cell>
          <cell r="C1077">
            <v>321.37</v>
          </cell>
          <cell r="D1077">
            <v>312.14999999999998</v>
          </cell>
          <cell r="E1077">
            <v>468.01332031891991</v>
          </cell>
          <cell r="F1077">
            <v>230.65</v>
          </cell>
          <cell r="G1077">
            <v>347.35</v>
          </cell>
          <cell r="H1077">
            <v>0.72490032620514677</v>
          </cell>
          <cell r="I1077">
            <v>613.13</v>
          </cell>
          <cell r="J1077">
            <v>426.88</v>
          </cell>
          <cell r="K1077">
            <v>527</v>
          </cell>
          <cell r="L1077">
            <v>527</v>
          </cell>
          <cell r="M1077">
            <v>527</v>
          </cell>
          <cell r="N1077">
            <v>315.3</v>
          </cell>
          <cell r="O1077">
            <v>133.96067499999992</v>
          </cell>
          <cell r="P1077">
            <v>-52.289325000000076</v>
          </cell>
          <cell r="Q1077">
            <v>-1.9816750000000525</v>
          </cell>
        </row>
        <row r="1078">
          <cell r="A1078">
            <v>2025</v>
          </cell>
          <cell r="B1078">
            <v>34</v>
          </cell>
          <cell r="C1078">
            <v>322.85000000000002</v>
          </cell>
          <cell r="D1078">
            <v>322.48</v>
          </cell>
          <cell r="E1078">
            <v>471.66000751395285</v>
          </cell>
          <cell r="F1078">
            <v>237.88</v>
          </cell>
          <cell r="G1078">
            <v>362.68</v>
          </cell>
          <cell r="H1078">
            <v>0.72421784472769413</v>
          </cell>
          <cell r="I1078">
            <v>606.21</v>
          </cell>
          <cell r="J1078">
            <v>458.22</v>
          </cell>
          <cell r="K1078">
            <v>527</v>
          </cell>
          <cell r="L1078">
            <v>527</v>
          </cell>
          <cell r="M1078">
            <v>527</v>
          </cell>
          <cell r="N1078">
            <v>315.3</v>
          </cell>
          <cell r="O1078">
            <v>105.42145600000003</v>
          </cell>
          <cell r="P1078">
            <v>-42.568543999999974</v>
          </cell>
          <cell r="Q1078">
            <v>-12.264703999999995</v>
          </cell>
        </row>
        <row r="1079">
          <cell r="A1079">
            <v>2025</v>
          </cell>
          <cell r="B1079">
            <v>35</v>
          </cell>
          <cell r="C1079">
            <v>327.20999999999998</v>
          </cell>
          <cell r="D1079">
            <v>324.89</v>
          </cell>
          <cell r="E1079">
            <v>484.35298966459834</v>
          </cell>
          <cell r="F1079">
            <v>239.65</v>
          </cell>
          <cell r="G1079">
            <v>364.78</v>
          </cell>
          <cell r="H1079">
            <v>0.72865053920139899</v>
          </cell>
          <cell r="I1079">
            <v>586.85</v>
          </cell>
          <cell r="J1079">
            <v>458.61</v>
          </cell>
          <cell r="K1079">
            <v>535</v>
          </cell>
          <cell r="L1079">
            <v>535</v>
          </cell>
          <cell r="M1079">
            <v>535</v>
          </cell>
          <cell r="N1079">
            <v>320.10000000000002</v>
          </cell>
          <cell r="O1079">
            <v>86.225928000000067</v>
          </cell>
          <cell r="P1079">
            <v>-42.014071999999942</v>
          </cell>
          <cell r="Q1079">
            <v>-7.8956600000000208</v>
          </cell>
        </row>
        <row r="1080">
          <cell r="A1080">
            <v>2025</v>
          </cell>
          <cell r="B1080">
            <v>36</v>
          </cell>
          <cell r="C1080">
            <v>326.91000000000003</v>
          </cell>
          <cell r="D1080">
            <v>321.33</v>
          </cell>
          <cell r="E1080">
            <v>498.17835099938446</v>
          </cell>
          <cell r="F1080">
            <v>235.98</v>
          </cell>
          <cell r="G1080">
            <v>357.9</v>
          </cell>
          <cell r="H1080">
            <v>0.72233458537994799</v>
          </cell>
          <cell r="I1080">
            <v>630.29999999999995</v>
          </cell>
          <cell r="J1080">
            <v>486.33</v>
          </cell>
          <cell r="K1080">
            <v>542</v>
          </cell>
          <cell r="L1080">
            <v>542</v>
          </cell>
          <cell r="M1080">
            <v>542</v>
          </cell>
          <cell r="N1080">
            <v>324.3</v>
          </cell>
          <cell r="O1080">
            <v>134.82324</v>
          </cell>
          <cell r="P1080">
            <v>-9.146759999999972</v>
          </cell>
          <cell r="Q1080">
            <v>-1.4907119999999736</v>
          </cell>
        </row>
        <row r="1081">
          <cell r="A1081">
            <v>2025</v>
          </cell>
          <cell r="B1081">
            <v>37</v>
          </cell>
          <cell r="C1081">
            <v>328.35</v>
          </cell>
          <cell r="D1081">
            <v>324.79000000000002</v>
          </cell>
          <cell r="E1081">
            <v>479.5702827347198</v>
          </cell>
          <cell r="F1081">
            <v>229.98</v>
          </cell>
          <cell r="G1081">
            <v>345.8</v>
          </cell>
          <cell r="H1081">
            <v>0.72249114948341875</v>
          </cell>
          <cell r="I1081">
            <v>628.20000000000005</v>
          </cell>
          <cell r="J1081">
            <v>467.15</v>
          </cell>
          <cell r="K1081">
            <v>542</v>
          </cell>
          <cell r="L1081">
            <v>542</v>
          </cell>
          <cell r="M1081">
            <v>542</v>
          </cell>
          <cell r="N1081">
            <v>324.26</v>
          </cell>
          <cell r="O1081">
            <v>149.57821999999999</v>
          </cell>
          <cell r="P1081">
            <v>-11.471780000000081</v>
          </cell>
          <cell r="Q1081">
            <v>6.8846819999999411</v>
          </cell>
        </row>
        <row r="1082">
          <cell r="A1082">
            <v>2025</v>
          </cell>
          <cell r="B1082">
            <v>38</v>
          </cell>
          <cell r="C1082">
            <v>327.08999999999997</v>
          </cell>
          <cell r="D1082">
            <v>325.17</v>
          </cell>
          <cell r="E1082">
            <v>501.63354757048955</v>
          </cell>
          <cell r="F1082">
            <v>233.58</v>
          </cell>
          <cell r="G1082">
            <v>354.1</v>
          </cell>
          <cell r="H1082">
            <v>0.72907553222513855</v>
          </cell>
          <cell r="I1082">
            <v>635</v>
          </cell>
          <cell r="J1082">
            <v>462.7</v>
          </cell>
          <cell r="K1082">
            <v>542</v>
          </cell>
          <cell r="L1082">
            <v>542</v>
          </cell>
          <cell r="M1082">
            <v>542</v>
          </cell>
          <cell r="N1082">
            <v>324.3</v>
          </cell>
          <cell r="O1082">
            <v>149.31644</v>
          </cell>
          <cell r="P1082">
            <v>-22.983560000000011</v>
          </cell>
          <cell r="Q1082">
            <v>4.8216719999999782</v>
          </cell>
        </row>
        <row r="1083">
          <cell r="A1083">
            <v>2025</v>
          </cell>
          <cell r="B1083">
            <v>39</v>
          </cell>
          <cell r="C1083">
            <v>314.45999999999998</v>
          </cell>
          <cell r="D1083">
            <v>311.42</v>
          </cell>
          <cell r="E1083">
            <v>510.73559002026491</v>
          </cell>
          <cell r="F1083">
            <v>231.8</v>
          </cell>
          <cell r="G1083">
            <v>357</v>
          </cell>
          <cell r="H1083">
            <v>0.7198905766323519</v>
          </cell>
          <cell r="I1083">
            <v>627.66</v>
          </cell>
          <cell r="J1083">
            <v>473.84</v>
          </cell>
          <cell r="K1083" t="e">
            <v>#N/A</v>
          </cell>
          <cell r="L1083" t="e">
            <v>#N/A</v>
          </cell>
          <cell r="M1083" t="str">
            <v/>
          </cell>
          <cell r="N1083">
            <v>0</v>
          </cell>
          <cell r="O1083">
            <v>131.75129999999996</v>
          </cell>
          <cell r="P1083">
            <v>-22.068700000000035</v>
          </cell>
          <cell r="Q1083" t="e">
            <v>#N/A</v>
          </cell>
        </row>
        <row r="1084">
          <cell r="A1084">
            <v>2025</v>
          </cell>
          <cell r="B1084">
            <v>40</v>
          </cell>
          <cell r="C1084">
            <v>310.44</v>
          </cell>
          <cell r="D1084">
            <v>315.67</v>
          </cell>
          <cell r="E1084">
            <v>522.5521963918485</v>
          </cell>
          <cell r="F1084">
            <v>234.5</v>
          </cell>
          <cell r="G1084">
            <v>355.43</v>
          </cell>
          <cell r="H1084">
            <v>0.71906234270511249</v>
          </cell>
          <cell r="I1084">
            <v>641.46</v>
          </cell>
          <cell r="J1084">
            <v>472.42</v>
          </cell>
          <cell r="K1084" t="e">
            <v>#N/A</v>
          </cell>
          <cell r="L1084" t="e">
            <v>#N/A</v>
          </cell>
          <cell r="M1084" t="str">
            <v/>
          </cell>
          <cell r="N1084">
            <v>0</v>
          </cell>
          <cell r="O1084">
            <v>147.163499</v>
          </cell>
          <cell r="P1084">
            <v>-21.876501000000019</v>
          </cell>
          <cell r="Q1084" t="e">
            <v>#N/A</v>
          </cell>
        </row>
        <row r="1085">
          <cell r="A1085">
            <v>2025</v>
          </cell>
          <cell r="B1085">
            <v>41</v>
          </cell>
          <cell r="C1085">
            <v>304.68</v>
          </cell>
          <cell r="D1085">
            <v>310.14999999999998</v>
          </cell>
          <cell r="E1085">
            <v>505.36066431207809</v>
          </cell>
          <cell r="F1085">
            <v>242.53</v>
          </cell>
          <cell r="G1085">
            <v>375.9</v>
          </cell>
          <cell r="H1085">
            <v>0.71638369510709943</v>
          </cell>
          <cell r="I1085">
            <v>627.04999999999995</v>
          </cell>
          <cell r="J1085">
            <v>469.46</v>
          </cell>
          <cell r="K1085">
            <v>520</v>
          </cell>
          <cell r="L1085">
            <v>523</v>
          </cell>
          <cell r="M1085">
            <v>521.5</v>
          </cell>
          <cell r="N1085">
            <v>311.55</v>
          </cell>
          <cell r="O1085">
            <v>102.33118999999999</v>
          </cell>
          <cell r="P1085">
            <v>-55.258809999999983</v>
          </cell>
          <cell r="Q1085">
            <v>-25.647627</v>
          </cell>
        </row>
        <row r="1086">
          <cell r="A1086">
            <v>2025</v>
          </cell>
          <cell r="B1086">
            <v>42</v>
          </cell>
          <cell r="C1086">
            <v>313.56</v>
          </cell>
          <cell r="D1086">
            <v>312.70999999999998</v>
          </cell>
          <cell r="E1086">
            <v>506.84100398496275</v>
          </cell>
          <cell r="F1086">
            <v>241.83</v>
          </cell>
          <cell r="G1086">
            <v>371.7</v>
          </cell>
          <cell r="H1086">
            <v>0.71520526391074235</v>
          </cell>
          <cell r="I1086">
            <v>649.13</v>
          </cell>
          <cell r="J1086">
            <v>483.43</v>
          </cell>
          <cell r="K1086">
            <v>520</v>
          </cell>
          <cell r="L1086">
            <v>520</v>
          </cell>
          <cell r="M1086">
            <v>520</v>
          </cell>
          <cell r="N1086">
            <v>311.27</v>
          </cell>
          <cell r="O1086">
            <v>129.41905999999994</v>
          </cell>
          <cell r="P1086">
            <v>-36.280940000000044</v>
          </cell>
          <cell r="Q1086">
            <v>-26.126706000000013</v>
          </cell>
        </row>
        <row r="1087">
          <cell r="A1087">
            <v>2025</v>
          </cell>
          <cell r="B1087">
            <v>43</v>
          </cell>
          <cell r="C1087">
            <v>308.93</v>
          </cell>
          <cell r="D1087">
            <v>310.19</v>
          </cell>
          <cell r="E1087">
            <v>530.50376764462112</v>
          </cell>
          <cell r="F1087">
            <v>233.93</v>
          </cell>
          <cell r="G1087">
            <v>352.2</v>
          </cell>
          <cell r="H1087">
            <v>0.71597336579079252</v>
          </cell>
          <cell r="I1087">
            <v>637.91</v>
          </cell>
          <cell r="J1087">
            <v>474.94</v>
          </cell>
          <cell r="K1087">
            <v>530</v>
          </cell>
          <cell r="L1087">
            <v>530</v>
          </cell>
          <cell r="M1087">
            <v>530</v>
          </cell>
          <cell r="N1087">
            <v>317.10000000000002</v>
          </cell>
          <cell r="O1087">
            <v>145.99225999999993</v>
          </cell>
          <cell r="P1087">
            <v>-16.97774000000004</v>
          </cell>
          <cell r="Q1087">
            <v>-8.7300310000000536</v>
          </cell>
        </row>
        <row r="1088">
          <cell r="A1088">
            <v>2025</v>
          </cell>
          <cell r="B1088">
            <v>44</v>
          </cell>
          <cell r="C1088">
            <v>300.45</v>
          </cell>
          <cell r="D1088">
            <v>306.19</v>
          </cell>
          <cell r="E1088">
            <v>543.698285855309</v>
          </cell>
          <cell r="F1088">
            <v>229.68</v>
          </cell>
          <cell r="G1088">
            <v>338.88</v>
          </cell>
          <cell r="H1088">
            <v>0.71510297482837526</v>
          </cell>
          <cell r="I1088">
            <v>648.44000000000005</v>
          </cell>
          <cell r="J1088">
            <v>454.82</v>
          </cell>
          <cell r="K1088">
            <v>520</v>
          </cell>
          <cell r="L1088">
            <v>520</v>
          </cell>
          <cell r="M1088">
            <v>520</v>
          </cell>
          <cell r="N1088">
            <v>311.10000000000002</v>
          </cell>
          <cell r="O1088">
            <v>174.55020800000005</v>
          </cell>
          <cell r="P1088">
            <v>-19.069792000000007</v>
          </cell>
          <cell r="Q1088">
            <v>-9.1845120000000406</v>
          </cell>
        </row>
        <row r="1089">
          <cell r="A1089">
            <v>2025</v>
          </cell>
          <cell r="B1089">
            <v>45</v>
          </cell>
          <cell r="C1089">
            <v>308.06</v>
          </cell>
          <cell r="D1089">
            <v>302.29000000000002</v>
          </cell>
          <cell r="E1089">
            <v>534.41799580261886</v>
          </cell>
          <cell r="F1089">
            <v>221.35</v>
          </cell>
          <cell r="G1089">
            <v>319.58</v>
          </cell>
          <cell r="H1089">
            <v>0.71336852618062496</v>
          </cell>
          <cell r="I1089">
            <v>636.51</v>
          </cell>
          <cell r="J1089">
            <v>453.59</v>
          </cell>
          <cell r="K1089">
            <v>520</v>
          </cell>
          <cell r="L1089">
            <v>520</v>
          </cell>
          <cell r="M1089">
            <v>520</v>
          </cell>
          <cell r="N1089">
            <v>311.10000000000002</v>
          </cell>
          <cell r="O1089">
            <v>188.52275600000007</v>
          </cell>
          <cell r="P1089">
            <v>5.6027560000000562</v>
          </cell>
          <cell r="Q1089">
            <v>1.7115700000000516</v>
          </cell>
        </row>
        <row r="1090">
          <cell r="A1090">
            <v>2025</v>
          </cell>
          <cell r="B1090">
            <v>46</v>
          </cell>
          <cell r="C1090">
            <v>305.91000000000003</v>
          </cell>
          <cell r="D1090">
            <v>306.08999999999997</v>
          </cell>
          <cell r="E1090">
            <v>501.94287307764853</v>
          </cell>
          <cell r="F1090">
            <v>219.15</v>
          </cell>
          <cell r="G1090">
            <v>320.55</v>
          </cell>
          <cell r="H1090">
            <v>0.71392874991075883</v>
          </cell>
          <cell r="I1090">
            <v>597.15</v>
          </cell>
          <cell r="J1090">
            <v>446.52</v>
          </cell>
          <cell r="K1090">
            <v>515</v>
          </cell>
          <cell r="L1090">
            <v>520</v>
          </cell>
          <cell r="M1090">
            <v>517.5</v>
          </cell>
          <cell r="N1090">
            <v>308.37</v>
          </cell>
          <cell r="O1090">
            <v>148.1556149999999</v>
          </cell>
          <cell r="P1090">
            <v>-2.4743850000000975</v>
          </cell>
          <cell r="Q1090">
            <v>3.5365949999999771</v>
          </cell>
        </row>
        <row r="1091">
          <cell r="A1091">
            <v>2025</v>
          </cell>
          <cell r="B1091">
            <v>47</v>
          </cell>
          <cell r="C1091">
            <v>298.8</v>
          </cell>
          <cell r="D1091">
            <v>297.92</v>
          </cell>
          <cell r="E1091">
            <v>460.68786192281675</v>
          </cell>
          <cell r="F1091">
            <v>214.45</v>
          </cell>
          <cell r="G1091">
            <v>314.23</v>
          </cell>
          <cell r="H1091">
            <v>0.71027771858796795</v>
          </cell>
          <cell r="I1091">
            <v>540.82000000000005</v>
          </cell>
          <cell r="J1091">
            <v>471.74</v>
          </cell>
          <cell r="K1091" t="e">
            <v>#N/A</v>
          </cell>
          <cell r="L1091" t="e">
            <v>#N/A</v>
          </cell>
          <cell r="M1091" t="str">
            <v/>
          </cell>
          <cell r="N1091">
            <v>303.42</v>
          </cell>
          <cell r="O1091">
            <v>98.415583000000083</v>
          </cell>
          <cell r="P1091">
            <v>29.335583000000042</v>
          </cell>
          <cell r="Q1091" t="e">
            <v>#N/A</v>
          </cell>
        </row>
        <row r="1092">
          <cell r="A1092">
            <v>2025</v>
          </cell>
          <cell r="B1092">
            <v>48</v>
          </cell>
          <cell r="C1092">
            <v>291.37</v>
          </cell>
          <cell r="D1092">
            <v>291.05</v>
          </cell>
          <cell r="E1092">
            <v>461.7577519729968</v>
          </cell>
          <cell r="F1092">
            <v>215.58</v>
          </cell>
          <cell r="G1092">
            <v>323.98</v>
          </cell>
          <cell r="H1092">
            <v>0.71612718418791177</v>
          </cell>
          <cell r="I1092">
            <v>532.74</v>
          </cell>
          <cell r="J1092">
            <v>429.16</v>
          </cell>
          <cell r="K1092" t="e">
            <v>#N/A</v>
          </cell>
          <cell r="L1092" t="e">
            <v>#N/A</v>
          </cell>
          <cell r="M1092" t="str">
            <v/>
          </cell>
          <cell r="N1092">
            <v>0</v>
          </cell>
          <cell r="O1092">
            <v>80.334327999999971</v>
          </cell>
          <cell r="P1092">
            <v>-23.245672000000013</v>
          </cell>
          <cell r="Q1092" t="e">
            <v>#N/A</v>
          </cell>
        </row>
        <row r="1093">
          <cell r="A1093">
            <v>2025</v>
          </cell>
          <cell r="B1093">
            <v>49</v>
          </cell>
          <cell r="C1093">
            <v>290.12</v>
          </cell>
          <cell r="D1093">
            <v>288.94</v>
          </cell>
          <cell r="E1093">
            <v>484.88017923685106</v>
          </cell>
          <cell r="F1093">
            <v>227.15</v>
          </cell>
          <cell r="G1093">
            <v>333.3</v>
          </cell>
          <cell r="H1093">
            <v>0.72322268026325298</v>
          </cell>
          <cell r="I1093">
            <v>562.16999999999996</v>
          </cell>
          <cell r="J1093">
            <v>437.28</v>
          </cell>
          <cell r="K1093">
            <v>490</v>
          </cell>
          <cell r="L1093">
            <v>490</v>
          </cell>
          <cell r="M1093">
            <v>490</v>
          </cell>
          <cell r="N1093">
            <v>293.10000000000002</v>
          </cell>
          <cell r="O1093">
            <v>101.31608999999992</v>
          </cell>
          <cell r="P1093">
            <v>-23.573910000000069</v>
          </cell>
          <cell r="Q1093">
            <v>-20.080305000000067</v>
          </cell>
        </row>
        <row r="1094">
          <cell r="A1094">
            <v>2025</v>
          </cell>
          <cell r="B1094">
            <v>50</v>
          </cell>
          <cell r="C1094">
            <v>300.33</v>
          </cell>
          <cell r="D1094">
            <v>298.64999999999998</v>
          </cell>
          <cell r="E1094">
            <v>491.20032077651166</v>
          </cell>
          <cell r="F1094">
            <v>229.55</v>
          </cell>
          <cell r="G1094">
            <v>339.1</v>
          </cell>
          <cell r="H1094">
            <v>0.72621641249092228</v>
          </cell>
          <cell r="I1094">
            <v>597.91</v>
          </cell>
          <cell r="J1094">
            <v>452.65</v>
          </cell>
          <cell r="K1094">
            <v>500</v>
          </cell>
          <cell r="L1094">
            <v>500</v>
          </cell>
          <cell r="M1094">
            <v>500</v>
          </cell>
          <cell r="N1094">
            <v>299.47000000000003</v>
          </cell>
          <cell r="O1094">
            <v>130.96929999999992</v>
          </cell>
          <cell r="P1094">
            <v>-14.290700000000072</v>
          </cell>
          <cell r="Q1094">
            <v>-16.090350000000001</v>
          </cell>
        </row>
        <row r="1095">
          <cell r="A1095">
            <v>2025</v>
          </cell>
          <cell r="B1095">
            <v>51</v>
          </cell>
          <cell r="C1095">
            <v>301.69</v>
          </cell>
          <cell r="D1095">
            <v>302.49</v>
          </cell>
          <cell r="E1095">
            <v>496.01573575361067</v>
          </cell>
          <cell r="F1095">
            <v>230.8</v>
          </cell>
          <cell r="G1095">
            <v>345.6</v>
          </cell>
          <cell r="H1095">
            <v>0.72822604136323921</v>
          </cell>
          <cell r="I1095">
            <v>604.64</v>
          </cell>
          <cell r="J1095">
            <v>470.19</v>
          </cell>
          <cell r="K1095">
            <v>510</v>
          </cell>
          <cell r="L1095">
            <v>520</v>
          </cell>
          <cell r="M1095">
            <v>515</v>
          </cell>
          <cell r="N1095">
            <v>306.31</v>
          </cell>
          <cell r="O1095">
            <v>130.06207999999998</v>
          </cell>
          <cell r="P1095">
            <v>-4.3879200000000083</v>
          </cell>
          <cell r="Q1095">
            <v>-7.9345599999999763</v>
          </cell>
        </row>
        <row r="1096">
          <cell r="A1096">
            <v>2025</v>
          </cell>
          <cell r="B1096">
            <v>52</v>
          </cell>
          <cell r="C1096" t="e">
            <v>#N/A</v>
          </cell>
          <cell r="D1096" t="e">
            <v>#N/A</v>
          </cell>
          <cell r="E1096" t="e">
            <v>#N/A</v>
          </cell>
          <cell r="F1096" t="e">
            <v>#N/A</v>
          </cell>
          <cell r="G1096" t="e">
            <v>#N/A</v>
          </cell>
          <cell r="H1096">
            <v>0.73389109056216051</v>
          </cell>
          <cell r="I1096" t="e">
            <v>#N/A</v>
          </cell>
          <cell r="J1096" t="e">
            <v>#N/A</v>
          </cell>
          <cell r="K1096" t="e">
            <v>#N/A</v>
          </cell>
          <cell r="L1096" t="e">
            <v>#N/A</v>
          </cell>
          <cell r="M1096" t="str">
            <v/>
          </cell>
          <cell r="N1096">
            <v>0</v>
          </cell>
          <cell r="O1096" t="e">
            <v>#N/A</v>
          </cell>
          <cell r="P1096" t="e">
            <v>#N/A</v>
          </cell>
          <cell r="Q1096" t="e">
            <v>#N/A</v>
          </cell>
        </row>
        <row r="1097">
          <cell r="A1097">
            <v>2026</v>
          </cell>
          <cell r="B1097">
            <v>1</v>
          </cell>
          <cell r="C1097" t="e">
            <v>#N/A</v>
          </cell>
          <cell r="D1097" t="e">
            <v>#N/A</v>
          </cell>
          <cell r="E1097" t="e">
            <v>#N/A</v>
          </cell>
          <cell r="F1097">
            <v>236</v>
          </cell>
          <cell r="G1097">
            <v>352.1</v>
          </cell>
          <cell r="H1097">
            <v>0.73024682342631808</v>
          </cell>
          <cell r="I1097" t="e">
            <v>#N/A</v>
          </cell>
          <cell r="J1097">
            <v>472</v>
          </cell>
          <cell r="K1097">
            <v>520</v>
          </cell>
          <cell r="L1097">
            <v>520</v>
          </cell>
          <cell r="M1097">
            <v>520</v>
          </cell>
          <cell r="N1097">
            <v>317.10000000000002</v>
          </cell>
          <cell r="O1097" t="e">
            <v>#N/A</v>
          </cell>
          <cell r="P1097">
            <v>-10.165740000000028</v>
          </cell>
          <cell r="Q1097">
            <v>-11.178400000000011</v>
          </cell>
        </row>
        <row r="1098">
          <cell r="A1098">
            <v>2026</v>
          </cell>
          <cell r="B1098">
            <v>2</v>
          </cell>
          <cell r="C1098">
            <v>312.23</v>
          </cell>
          <cell r="D1098">
            <v>312.27</v>
          </cell>
          <cell r="E1098">
            <v>502.64171881875802</v>
          </cell>
          <cell r="F1098">
            <v>233.73</v>
          </cell>
          <cell r="G1098">
            <v>354.7</v>
          </cell>
          <cell r="H1098">
            <v>0.72098053352559477</v>
          </cell>
          <cell r="I1098">
            <v>615.17999999999995</v>
          </cell>
          <cell r="J1098">
            <v>476.36</v>
          </cell>
          <cell r="K1098">
            <v>530</v>
          </cell>
          <cell r="L1098">
            <v>530</v>
          </cell>
          <cell r="M1098">
            <v>530</v>
          </cell>
          <cell r="N1098">
            <v>317.10000000000002</v>
          </cell>
          <cell r="O1098">
            <v>123.21109999999993</v>
          </cell>
          <cell r="P1098">
            <v>-15.608900000000006</v>
          </cell>
          <cell r="Q1098">
            <v>-6.1835100000000125</v>
          </cell>
        </row>
        <row r="1099">
          <cell r="A1099">
            <v>2026</v>
          </cell>
          <cell r="B1099">
            <v>3</v>
          </cell>
          <cell r="C1099">
            <v>304.47000000000003</v>
          </cell>
          <cell r="D1099">
            <v>311.08</v>
          </cell>
          <cell r="E1099">
            <v>487.16638668989788</v>
          </cell>
          <cell r="F1099">
            <v>232.15</v>
          </cell>
          <cell r="G1099">
            <v>356.45</v>
          </cell>
          <cell r="H1099">
            <v>0.72025352924229324</v>
          </cell>
          <cell r="I1099">
            <v>637.79</v>
          </cell>
          <cell r="J1099">
            <v>477.59</v>
          </cell>
          <cell r="K1099">
            <v>530</v>
          </cell>
          <cell r="L1099">
            <v>530</v>
          </cell>
          <cell r="M1099">
            <v>530</v>
          </cell>
          <cell r="N1099">
            <v>317.07</v>
          </cell>
          <cell r="O1099">
            <v>142.89481999999992</v>
          </cell>
          <cell r="P1099">
            <v>-17.305180000000064</v>
          </cell>
          <cell r="Q1099">
            <v>-4.3170600000000263</v>
          </cell>
        </row>
        <row r="1100">
          <cell r="A1100">
            <v>2026</v>
          </cell>
          <cell r="B1100">
            <v>4</v>
          </cell>
          <cell r="C1100">
            <v>312.93</v>
          </cell>
          <cell r="D1100">
            <v>309.89999999999998</v>
          </cell>
          <cell r="E1100">
            <v>488.97538697585293</v>
          </cell>
          <cell r="F1100">
            <v>234.9</v>
          </cell>
          <cell r="G1100">
            <v>360.18</v>
          </cell>
          <cell r="H1100">
            <v>0.73110103816347427</v>
          </cell>
          <cell r="I1100">
            <v>618.35</v>
          </cell>
          <cell r="J1100">
            <v>456.03</v>
          </cell>
          <cell r="K1100">
            <v>530</v>
          </cell>
          <cell r="L1100">
            <v>530</v>
          </cell>
          <cell r="M1100">
            <v>530</v>
          </cell>
          <cell r="N1100">
            <v>317.10000000000002</v>
          </cell>
          <cell r="O1100">
            <v>125.69579600000009</v>
          </cell>
          <cell r="P1100">
            <v>-36.624203999999963</v>
          </cell>
          <cell r="Q1100">
            <v>-3.2962199999999484</v>
          </cell>
        </row>
        <row r="1101">
          <cell r="A1101">
            <v>2026</v>
          </cell>
          <cell r="B1101">
            <v>5</v>
          </cell>
          <cell r="C1101">
            <v>315</v>
          </cell>
          <cell r="D1101">
            <v>317.43</v>
          </cell>
          <cell r="E1101">
            <v>503.08021619747927</v>
          </cell>
          <cell r="F1101">
            <v>235.85</v>
          </cell>
          <cell r="G1101">
            <v>360.28</v>
          </cell>
          <cell r="H1101">
            <v>0.73702830188679247</v>
          </cell>
          <cell r="I1101">
            <v>619.48</v>
          </cell>
          <cell r="J1101">
            <v>474.28</v>
          </cell>
          <cell r="K1101">
            <v>530</v>
          </cell>
          <cell r="L1101">
            <v>530</v>
          </cell>
          <cell r="M1101">
            <v>530</v>
          </cell>
          <cell r="N1101">
            <v>317.10000000000002</v>
          </cell>
          <cell r="O1101">
            <v>130.65209600000009</v>
          </cell>
          <cell r="P1101">
            <v>-14.54790399999996</v>
          </cell>
          <cell r="Q1101">
            <v>-2.0012800000000084</v>
          </cell>
        </row>
        <row r="1102">
          <cell r="A1102">
            <v>2026</v>
          </cell>
          <cell r="B1102">
            <v>6</v>
          </cell>
          <cell r="C1102">
            <v>314.52</v>
          </cell>
          <cell r="D1102">
            <v>310.48</v>
          </cell>
          <cell r="E1102">
            <v>505.54642378923211</v>
          </cell>
          <cell r="F1102">
            <v>237.25</v>
          </cell>
          <cell r="G1102">
            <v>367.43</v>
          </cell>
          <cell r="H1102">
            <v>0.73346046648085672</v>
          </cell>
          <cell r="I1102">
            <v>612.70000000000005</v>
          </cell>
          <cell r="J1102">
            <v>458.76</v>
          </cell>
          <cell r="K1102">
            <v>530</v>
          </cell>
          <cell r="L1102">
            <v>530</v>
          </cell>
          <cell r="M1102">
            <v>530</v>
          </cell>
          <cell r="N1102">
            <v>317.10000000000002</v>
          </cell>
          <cell r="O1102">
            <v>111.74593800000008</v>
          </cell>
          <cell r="P1102">
            <v>-42.194061999999974</v>
          </cell>
          <cell r="Q1102">
            <v>-5.4666499999999587</v>
          </cell>
        </row>
        <row r="1103">
          <cell r="A1103">
            <v>2026</v>
          </cell>
          <cell r="B1103">
            <v>7</v>
          </cell>
          <cell r="C1103">
            <v>309.81</v>
          </cell>
          <cell r="D1103">
            <v>307.55</v>
          </cell>
          <cell r="E1103">
            <v>481.59215863066777</v>
          </cell>
          <cell r="F1103">
            <v>240.63</v>
          </cell>
          <cell r="G1103">
            <v>366.15</v>
          </cell>
          <cell r="H1103">
            <v>0.73551044424830836</v>
          </cell>
          <cell r="I1103">
            <v>620.04999999999995</v>
          </cell>
          <cell r="J1103">
            <v>466.02</v>
          </cell>
          <cell r="K1103">
            <v>530</v>
          </cell>
          <cell r="L1103">
            <v>530</v>
          </cell>
          <cell r="M1103">
            <v>530</v>
          </cell>
          <cell r="N1103">
            <v>318.18</v>
          </cell>
          <cell r="O1103">
            <v>122.23246</v>
          </cell>
          <cell r="P1103">
            <v>-31.797539999999969</v>
          </cell>
          <cell r="Q1103">
            <v>-9.1605480000000057</v>
          </cell>
        </row>
        <row r="1104">
          <cell r="A1104">
            <v>2026</v>
          </cell>
          <cell r="B1104">
            <v>8</v>
          </cell>
          <cell r="C1104">
            <v>311.62</v>
          </cell>
          <cell r="D1104">
            <v>312.31</v>
          </cell>
          <cell r="E1104">
            <v>490.4360797077515</v>
          </cell>
          <cell r="F1104">
            <v>242</v>
          </cell>
          <cell r="G1104">
            <v>368.03</v>
          </cell>
          <cell r="H1104">
            <v>0.73126142595978061</v>
          </cell>
          <cell r="I1104">
            <v>604.66</v>
          </cell>
          <cell r="J1104">
            <v>458.5</v>
          </cell>
          <cell r="K1104">
            <v>530</v>
          </cell>
          <cell r="L1104">
            <v>530</v>
          </cell>
          <cell r="M1104">
            <v>530</v>
          </cell>
          <cell r="N1104">
            <v>320.10000000000002</v>
          </cell>
          <cell r="O1104">
            <v>101.37897499999997</v>
          </cell>
          <cell r="P1104">
            <v>-44.781025</v>
          </cell>
          <cell r="Q1104">
            <v>-12.935000000000002</v>
          </cell>
        </row>
        <row r="1105">
          <cell r="A1105">
            <v>2026</v>
          </cell>
          <cell r="B1105">
            <v>9</v>
          </cell>
          <cell r="C1105">
            <v>317.98</v>
          </cell>
          <cell r="D1105">
            <v>319.87</v>
          </cell>
          <cell r="E1105">
            <v>491.39195736254328</v>
          </cell>
          <cell r="F1105">
            <v>232.23</v>
          </cell>
          <cell r="G1105">
            <v>351.2</v>
          </cell>
          <cell r="H1105">
            <v>0.7339449541284403</v>
          </cell>
          <cell r="I1105">
            <v>605.36</v>
          </cell>
          <cell r="J1105">
            <v>483.44</v>
          </cell>
          <cell r="K1105">
            <v>535</v>
          </cell>
          <cell r="L1105">
            <v>535</v>
          </cell>
          <cell r="M1105">
            <v>535</v>
          </cell>
          <cell r="N1105">
            <v>320.10000000000002</v>
          </cell>
          <cell r="O1105">
            <v>126.84999999999997</v>
          </cell>
          <cell r="P1105">
            <v>4.92999999999995</v>
          </cell>
          <cell r="Q1105">
            <v>4.5866249999999695</v>
          </cell>
        </row>
        <row r="1106">
          <cell r="A1106">
            <v>2026</v>
          </cell>
          <cell r="B1106">
            <v>10</v>
          </cell>
          <cell r="C1106">
            <v>314.91000000000003</v>
          </cell>
          <cell r="D1106">
            <v>308.37</v>
          </cell>
          <cell r="E1106">
            <v>477.49121813716806</v>
          </cell>
          <cell r="F1106">
            <v>234.58</v>
          </cell>
          <cell r="G1106">
            <v>351.63</v>
          </cell>
          <cell r="H1106">
            <v>0.73632280391723726</v>
          </cell>
          <cell r="I1106">
            <v>604.54</v>
          </cell>
          <cell r="J1106">
            <v>469.44</v>
          </cell>
          <cell r="K1106">
            <v>535</v>
          </cell>
          <cell r="L1106">
            <v>535</v>
          </cell>
          <cell r="M1106">
            <v>535</v>
          </cell>
          <cell r="N1106">
            <v>0</v>
          </cell>
          <cell r="O1106">
            <v>126.99129699999992</v>
          </cell>
          <cell r="P1106">
            <v>-8.1087030000000482</v>
          </cell>
          <cell r="Q1106">
            <v>2.4169019999999364</v>
          </cell>
        </row>
        <row r="1107">
          <cell r="A1107">
            <v>2026</v>
          </cell>
          <cell r="B1107">
            <v>11</v>
          </cell>
          <cell r="C1107">
            <v>313.87</v>
          </cell>
          <cell r="D1107">
            <v>309.52</v>
          </cell>
          <cell r="E1107">
            <v>486.57391228762339</v>
          </cell>
          <cell r="F1107">
            <v>230.9</v>
          </cell>
          <cell r="G1107">
            <v>343.1</v>
          </cell>
          <cell r="H1107">
            <v>0.72891610175668786</v>
          </cell>
          <cell r="I1107">
            <v>609.73</v>
          </cell>
          <cell r="J1107">
            <v>469.75</v>
          </cell>
          <cell r="K1107" t="e">
            <v>#N/A</v>
          </cell>
          <cell r="L1107" t="e">
            <v>#N/A</v>
          </cell>
          <cell r="M1107" t="str">
            <v/>
          </cell>
          <cell r="N1107">
            <v>314.10000000000002</v>
          </cell>
          <cell r="O1107">
            <v>139.03111000000001</v>
          </cell>
          <cell r="P1107">
            <v>-0.94889000000000578</v>
          </cell>
          <cell r="Q1107" t="e">
            <v>#N/A</v>
          </cell>
        </row>
        <row r="1108">
          <cell r="A1108">
            <v>2026</v>
          </cell>
          <cell r="B1108">
            <v>12</v>
          </cell>
          <cell r="C1108">
            <v>316.87</v>
          </cell>
          <cell r="D1108">
            <v>315.41000000000003</v>
          </cell>
          <cell r="E1108">
            <v>496.81518075192434</v>
          </cell>
          <cell r="F1108">
            <v>234.05</v>
          </cell>
          <cell r="G1108">
            <v>351.18</v>
          </cell>
          <cell r="H1108">
            <v>0.73179656055616538</v>
          </cell>
          <cell r="I1108">
            <v>635.72</v>
          </cell>
          <cell r="J1108">
            <v>453.91</v>
          </cell>
          <cell r="K1108">
            <v>525</v>
          </cell>
          <cell r="L1108">
            <v>525</v>
          </cell>
          <cell r="M1108">
            <v>525</v>
          </cell>
          <cell r="N1108">
            <v>317.10000000000002</v>
          </cell>
          <cell r="O1108">
            <v>155.83253000000002</v>
          </cell>
          <cell r="P1108">
            <v>-25.977469999999983</v>
          </cell>
          <cell r="Q1108">
            <v>-4.8293250000000398</v>
          </cell>
        </row>
        <row r="1109">
          <cell r="A1109">
            <v>2026</v>
          </cell>
          <cell r="B1109">
            <v>13</v>
          </cell>
          <cell r="C1109">
            <v>321.27999999999997</v>
          </cell>
          <cell r="D1109">
            <v>320.17</v>
          </cell>
          <cell r="E1109">
            <v>496.65295472359065</v>
          </cell>
          <cell r="F1109">
            <v>238.5</v>
          </cell>
          <cell r="G1109">
            <v>361.45</v>
          </cell>
          <cell r="H1109">
            <v>0.72270000722700012</v>
          </cell>
          <cell r="I1109">
            <v>641</v>
          </cell>
          <cell r="J1109">
            <v>465.8</v>
          </cell>
          <cell r="K1109">
            <v>530</v>
          </cell>
          <cell r="L1109">
            <v>530</v>
          </cell>
          <cell r="M1109">
            <v>530</v>
          </cell>
          <cell r="N1109">
            <v>322.5</v>
          </cell>
          <cell r="O1109">
            <v>140.86163500000004</v>
          </cell>
          <cell r="P1109">
            <v>-34.338364999999953</v>
          </cell>
          <cell r="Q1109">
            <v>-12.012450000000001</v>
          </cell>
        </row>
        <row r="1110">
          <cell r="A1110">
            <v>2026</v>
          </cell>
          <cell r="B1110">
            <v>14</v>
          </cell>
          <cell r="C1110">
            <v>317.44</v>
          </cell>
          <cell r="D1110">
            <v>323.75</v>
          </cell>
          <cell r="E1110">
            <v>508.07863630480745</v>
          </cell>
          <cell r="F1110">
            <v>246.33</v>
          </cell>
          <cell r="G1110">
            <v>370.6</v>
          </cell>
          <cell r="H1110">
            <v>0.72077266830041808</v>
          </cell>
          <cell r="I1110">
            <v>638.73</v>
          </cell>
          <cell r="J1110">
            <v>478.97</v>
          </cell>
          <cell r="K1110">
            <v>535</v>
          </cell>
          <cell r="L1110">
            <v>535</v>
          </cell>
          <cell r="M1110">
            <v>535</v>
          </cell>
          <cell r="N1110">
            <v>327.9</v>
          </cell>
          <cell r="O1110">
            <v>124.55956000000003</v>
          </cell>
          <cell r="P1110">
            <v>-35.200439999999958</v>
          </cell>
          <cell r="Q1110">
            <v>-20.758241999999996</v>
          </cell>
        </row>
        <row r="1111">
          <cell r="A1111">
            <v>2026</v>
          </cell>
          <cell r="B1111">
            <v>15</v>
          </cell>
          <cell r="C1111">
            <v>330.25</v>
          </cell>
          <cell r="D1111">
            <v>329.45</v>
          </cell>
          <cell r="E1111">
            <v>510.05919901263917</v>
          </cell>
          <cell r="F1111">
            <v>249.2</v>
          </cell>
          <cell r="G1111">
            <v>372.35</v>
          </cell>
          <cell r="H1111">
            <v>0.7254261878853826</v>
          </cell>
          <cell r="I1111">
            <v>667.56</v>
          </cell>
          <cell r="J1111">
            <v>487.33</v>
          </cell>
          <cell r="K1111">
            <v>548</v>
          </cell>
          <cell r="L1111">
            <v>548</v>
          </cell>
          <cell r="M1111">
            <v>548</v>
          </cell>
          <cell r="N1111">
            <v>0</v>
          </cell>
          <cell r="O1111">
            <v>154.2755249999999</v>
          </cell>
          <cell r="P1111">
            <v>-25.954475000000059</v>
          </cell>
          <cell r="Q1111">
            <v>-14.722199999999987</v>
          </cell>
        </row>
        <row r="1112">
          <cell r="A1112">
            <v>2026</v>
          </cell>
          <cell r="B1112">
            <v>16</v>
          </cell>
          <cell r="C1112" t="e">
            <v>#N/A</v>
          </cell>
          <cell r="D1112" t="e">
            <v>#N/A</v>
          </cell>
          <cell r="E1112" t="e">
            <v>#N/A</v>
          </cell>
          <cell r="F1112" t="e">
            <v>#N/A</v>
          </cell>
          <cell r="G1112" t="e">
            <v>#N/A</v>
          </cell>
          <cell r="H1112" t="e">
            <v>#N/A</v>
          </cell>
          <cell r="I1112" t="e">
            <v>#N/A</v>
          </cell>
          <cell r="J1112" t="e">
            <v>#N/A</v>
          </cell>
          <cell r="K1112" t="e">
            <v>#N/A</v>
          </cell>
          <cell r="L1112" t="e">
            <v>#N/A</v>
          </cell>
          <cell r="M1112" t="str">
            <v/>
          </cell>
          <cell r="N1112">
            <v>0</v>
          </cell>
          <cell r="O1112" t="e">
            <v>#N/A</v>
          </cell>
          <cell r="P1112" t="e">
            <v>#N/A</v>
          </cell>
          <cell r="Q1112" t="e">
            <v>#N/A</v>
          </cell>
        </row>
        <row r="1113">
          <cell r="A1113">
            <v>2026</v>
          </cell>
          <cell r="B1113">
            <v>17</v>
          </cell>
          <cell r="C1113" t="e">
            <v>#N/A</v>
          </cell>
          <cell r="D1113" t="e">
            <v>#N/A</v>
          </cell>
          <cell r="E1113" t="e">
            <v>#N/A</v>
          </cell>
          <cell r="F1113" t="e">
            <v>#N/A</v>
          </cell>
          <cell r="G1113" t="e">
            <v>#N/A</v>
          </cell>
          <cell r="H1113" t="e">
            <v>#N/A</v>
          </cell>
          <cell r="I1113" t="e">
            <v>#N/A</v>
          </cell>
          <cell r="J1113" t="e">
            <v>#N/A</v>
          </cell>
          <cell r="K1113" t="e">
            <v>#N/A</v>
          </cell>
          <cell r="L1113" t="e">
            <v>#N/A</v>
          </cell>
          <cell r="M1113" t="str">
            <v/>
          </cell>
          <cell r="N1113">
            <v>0</v>
          </cell>
          <cell r="O1113" t="e">
            <v>#N/A</v>
          </cell>
          <cell r="P1113" t="e">
            <v>#N/A</v>
          </cell>
          <cell r="Q1113" t="e">
            <v>#N/A</v>
          </cell>
        </row>
        <row r="1114">
          <cell r="A1114">
            <v>2026</v>
          </cell>
          <cell r="B1114">
            <v>18</v>
          </cell>
          <cell r="C1114" t="e">
            <v>#N/A</v>
          </cell>
          <cell r="D1114" t="e">
            <v>#N/A</v>
          </cell>
          <cell r="E1114" t="e">
            <v>#N/A</v>
          </cell>
          <cell r="F1114" t="e">
            <v>#N/A</v>
          </cell>
          <cell r="G1114" t="e">
            <v>#N/A</v>
          </cell>
          <cell r="H1114" t="e">
            <v>#N/A</v>
          </cell>
          <cell r="I1114" t="e">
            <v>#N/A</v>
          </cell>
          <cell r="J1114" t="e">
            <v>#N/A</v>
          </cell>
          <cell r="K1114" t="e">
            <v>#N/A</v>
          </cell>
          <cell r="L1114" t="e">
            <v>#N/A</v>
          </cell>
          <cell r="M1114" t="str">
            <v/>
          </cell>
          <cell r="N1114">
            <v>0</v>
          </cell>
          <cell r="O1114" t="e">
            <v>#N/A</v>
          </cell>
          <cell r="P1114" t="e">
            <v>#N/A</v>
          </cell>
          <cell r="Q1114" t="e">
            <v>#N/A</v>
          </cell>
        </row>
        <row r="1115">
          <cell r="A1115">
            <v>2026</v>
          </cell>
          <cell r="B1115">
            <v>19</v>
          </cell>
          <cell r="C1115" t="e">
            <v>#N/A</v>
          </cell>
          <cell r="D1115" t="e">
            <v>#N/A</v>
          </cell>
          <cell r="E1115" t="e">
            <v>#N/A</v>
          </cell>
          <cell r="F1115" t="e">
            <v>#N/A</v>
          </cell>
          <cell r="G1115" t="e">
            <v>#N/A</v>
          </cell>
          <cell r="H1115" t="e">
            <v>#N/A</v>
          </cell>
          <cell r="I1115" t="e">
            <v>#N/A</v>
          </cell>
          <cell r="J1115" t="e">
            <v>#N/A</v>
          </cell>
          <cell r="K1115" t="e">
            <v>#N/A</v>
          </cell>
          <cell r="L1115" t="e">
            <v>#N/A</v>
          </cell>
          <cell r="M1115" t="str">
            <v/>
          </cell>
          <cell r="N1115">
            <v>0</v>
          </cell>
          <cell r="O1115" t="e">
            <v>#N/A</v>
          </cell>
          <cell r="P1115" t="e">
            <v>#N/A</v>
          </cell>
          <cell r="Q1115" t="e">
            <v>#N/A</v>
          </cell>
        </row>
        <row r="1116">
          <cell r="A1116">
            <v>2026</v>
          </cell>
          <cell r="B1116">
            <v>20</v>
          </cell>
          <cell r="C1116" t="e">
            <v>#N/A</v>
          </cell>
          <cell r="D1116" t="e">
            <v>#N/A</v>
          </cell>
          <cell r="E1116" t="e">
            <v>#N/A</v>
          </cell>
          <cell r="F1116" t="e">
            <v>#N/A</v>
          </cell>
          <cell r="G1116" t="e">
            <v>#N/A</v>
          </cell>
          <cell r="H1116" t="e">
            <v>#N/A</v>
          </cell>
          <cell r="I1116" t="e">
            <v>#N/A</v>
          </cell>
          <cell r="J1116" t="e">
            <v>#N/A</v>
          </cell>
          <cell r="K1116" t="e">
            <v>#N/A</v>
          </cell>
          <cell r="L1116" t="e">
            <v>#N/A</v>
          </cell>
          <cell r="M1116" t="str">
            <v/>
          </cell>
          <cell r="N1116">
            <v>0</v>
          </cell>
          <cell r="O1116" t="e">
            <v>#N/A</v>
          </cell>
          <cell r="P1116" t="e">
            <v>#N/A</v>
          </cell>
          <cell r="Q1116" t="e">
            <v>#N/A</v>
          </cell>
        </row>
        <row r="1117">
          <cell r="A1117">
            <v>2026</v>
          </cell>
          <cell r="B1117">
            <v>21</v>
          </cell>
          <cell r="C1117" t="e">
            <v>#N/A</v>
          </cell>
          <cell r="D1117" t="e">
            <v>#N/A</v>
          </cell>
          <cell r="E1117" t="e">
            <v>#N/A</v>
          </cell>
          <cell r="F1117" t="e">
            <v>#N/A</v>
          </cell>
          <cell r="G1117" t="e">
            <v>#N/A</v>
          </cell>
          <cell r="H1117" t="e">
            <v>#N/A</v>
          </cell>
          <cell r="I1117" t="e">
            <v>#N/A</v>
          </cell>
          <cell r="J1117" t="e">
            <v>#N/A</v>
          </cell>
          <cell r="K1117" t="e">
            <v>#N/A</v>
          </cell>
          <cell r="L1117" t="e">
            <v>#N/A</v>
          </cell>
          <cell r="M1117" t="str">
            <v/>
          </cell>
          <cell r="N1117">
            <v>0</v>
          </cell>
          <cell r="O1117" t="e">
            <v>#N/A</v>
          </cell>
          <cell r="P1117" t="e">
            <v>#N/A</v>
          </cell>
          <cell r="Q1117" t="e">
            <v>#N/A</v>
          </cell>
        </row>
        <row r="1118">
          <cell r="A1118">
            <v>2026</v>
          </cell>
          <cell r="B1118">
            <v>22</v>
          </cell>
          <cell r="C1118" t="e">
            <v>#N/A</v>
          </cell>
          <cell r="D1118" t="e">
            <v>#N/A</v>
          </cell>
          <cell r="E1118" t="e">
            <v>#N/A</v>
          </cell>
          <cell r="F1118" t="e">
            <v>#N/A</v>
          </cell>
          <cell r="G1118" t="e">
            <v>#N/A</v>
          </cell>
          <cell r="H1118" t="e">
            <v>#N/A</v>
          </cell>
          <cell r="I1118" t="e">
            <v>#N/A</v>
          </cell>
          <cell r="J1118" t="e">
            <v>#N/A</v>
          </cell>
          <cell r="K1118" t="e">
            <v>#N/A</v>
          </cell>
          <cell r="L1118" t="e">
            <v>#N/A</v>
          </cell>
          <cell r="M1118" t="str">
            <v/>
          </cell>
          <cell r="N1118">
            <v>0</v>
          </cell>
          <cell r="O1118" t="e">
            <v>#N/A</v>
          </cell>
          <cell r="P1118" t="e">
            <v>#N/A</v>
          </cell>
          <cell r="Q1118" t="e">
            <v>#N/A</v>
          </cell>
        </row>
        <row r="1119">
          <cell r="A1119">
            <v>2026</v>
          </cell>
          <cell r="B1119">
            <v>23</v>
          </cell>
          <cell r="C1119" t="e">
            <v>#N/A</v>
          </cell>
          <cell r="D1119" t="e">
            <v>#N/A</v>
          </cell>
          <cell r="E1119" t="e">
            <v>#N/A</v>
          </cell>
          <cell r="F1119" t="e">
            <v>#N/A</v>
          </cell>
          <cell r="G1119" t="e">
            <v>#N/A</v>
          </cell>
          <cell r="H1119" t="e">
            <v>#N/A</v>
          </cell>
          <cell r="I1119" t="e">
            <v>#N/A</v>
          </cell>
          <cell r="J1119" t="e">
            <v>#N/A</v>
          </cell>
          <cell r="K1119" t="e">
            <v>#N/A</v>
          </cell>
          <cell r="L1119" t="e">
            <v>#N/A</v>
          </cell>
          <cell r="M1119" t="str">
            <v/>
          </cell>
          <cell r="N1119">
            <v>0</v>
          </cell>
          <cell r="O1119" t="e">
            <v>#N/A</v>
          </cell>
          <cell r="P1119" t="e">
            <v>#N/A</v>
          </cell>
          <cell r="Q1119" t="e">
            <v>#N/A</v>
          </cell>
        </row>
        <row r="1120">
          <cell r="A1120">
            <v>2026</v>
          </cell>
          <cell r="B1120">
            <v>24</v>
          </cell>
          <cell r="C1120" t="e">
            <v>#N/A</v>
          </cell>
          <cell r="D1120" t="e">
            <v>#N/A</v>
          </cell>
          <cell r="E1120" t="e">
            <v>#N/A</v>
          </cell>
          <cell r="F1120" t="e">
            <v>#N/A</v>
          </cell>
          <cell r="G1120" t="e">
            <v>#N/A</v>
          </cell>
          <cell r="H1120" t="e">
            <v>#N/A</v>
          </cell>
          <cell r="I1120" t="e">
            <v>#N/A</v>
          </cell>
          <cell r="J1120" t="e">
            <v>#N/A</v>
          </cell>
          <cell r="K1120" t="e">
            <v>#N/A</v>
          </cell>
          <cell r="L1120" t="e">
            <v>#N/A</v>
          </cell>
          <cell r="M1120" t="str">
            <v/>
          </cell>
          <cell r="N1120">
            <v>0</v>
          </cell>
          <cell r="O1120" t="e">
            <v>#N/A</v>
          </cell>
          <cell r="P1120" t="e">
            <v>#N/A</v>
          </cell>
          <cell r="Q1120" t="e">
            <v>#N/A</v>
          </cell>
        </row>
        <row r="1121">
          <cell r="A1121">
            <v>2026</v>
          </cell>
          <cell r="B1121">
            <v>25</v>
          </cell>
          <cell r="C1121" t="e">
            <v>#N/A</v>
          </cell>
          <cell r="D1121" t="e">
            <v>#N/A</v>
          </cell>
          <cell r="E1121" t="e">
            <v>#N/A</v>
          </cell>
          <cell r="F1121" t="e">
            <v>#N/A</v>
          </cell>
          <cell r="G1121" t="e">
            <v>#N/A</v>
          </cell>
          <cell r="H1121" t="e">
            <v>#N/A</v>
          </cell>
          <cell r="I1121" t="e">
            <v>#N/A</v>
          </cell>
          <cell r="J1121" t="e">
            <v>#N/A</v>
          </cell>
          <cell r="K1121" t="e">
            <v>#N/A</v>
          </cell>
          <cell r="L1121" t="e">
            <v>#N/A</v>
          </cell>
          <cell r="M1121" t="str">
            <v/>
          </cell>
          <cell r="N1121">
            <v>0</v>
          </cell>
          <cell r="O1121" t="e">
            <v>#N/A</v>
          </cell>
          <cell r="P1121" t="e">
            <v>#N/A</v>
          </cell>
          <cell r="Q1121" t="e">
            <v>#N/A</v>
          </cell>
        </row>
        <row r="1122">
          <cell r="A1122">
            <v>2026</v>
          </cell>
          <cell r="B1122">
            <v>26</v>
          </cell>
          <cell r="C1122" t="e">
            <v>#N/A</v>
          </cell>
          <cell r="D1122" t="e">
            <v>#N/A</v>
          </cell>
          <cell r="E1122" t="e">
            <v>#N/A</v>
          </cell>
          <cell r="F1122" t="e">
            <v>#N/A</v>
          </cell>
          <cell r="G1122" t="e">
            <v>#N/A</v>
          </cell>
          <cell r="H1122" t="e">
            <v>#N/A</v>
          </cell>
          <cell r="I1122" t="e">
            <v>#N/A</v>
          </cell>
          <cell r="J1122" t="e">
            <v>#N/A</v>
          </cell>
          <cell r="K1122" t="e">
            <v>#N/A</v>
          </cell>
          <cell r="L1122" t="e">
            <v>#N/A</v>
          </cell>
          <cell r="M1122" t="str">
            <v/>
          </cell>
          <cell r="N1122">
            <v>0</v>
          </cell>
          <cell r="O1122" t="e">
            <v>#N/A</v>
          </cell>
          <cell r="P1122" t="e">
            <v>#N/A</v>
          </cell>
          <cell r="Q1122" t="e">
            <v>#N/A</v>
          </cell>
        </row>
        <row r="1123">
          <cell r="A1123">
            <v>2026</v>
          </cell>
          <cell r="B1123">
            <v>27</v>
          </cell>
          <cell r="C1123" t="e">
            <v>#N/A</v>
          </cell>
          <cell r="D1123" t="e">
            <v>#N/A</v>
          </cell>
          <cell r="E1123" t="e">
            <v>#N/A</v>
          </cell>
          <cell r="F1123" t="e">
            <v>#N/A</v>
          </cell>
          <cell r="G1123" t="e">
            <v>#N/A</v>
          </cell>
          <cell r="H1123" t="e">
            <v>#N/A</v>
          </cell>
          <cell r="I1123" t="e">
            <v>#N/A</v>
          </cell>
          <cell r="J1123" t="e">
            <v>#N/A</v>
          </cell>
          <cell r="K1123" t="e">
            <v>#N/A</v>
          </cell>
          <cell r="L1123" t="e">
            <v>#N/A</v>
          </cell>
          <cell r="M1123" t="str">
            <v/>
          </cell>
          <cell r="N1123">
            <v>0</v>
          </cell>
          <cell r="O1123" t="e">
            <v>#N/A</v>
          </cell>
          <cell r="P1123" t="e">
            <v>#N/A</v>
          </cell>
          <cell r="Q1123" t="e">
            <v>#N/A</v>
          </cell>
        </row>
        <row r="1124">
          <cell r="A1124">
            <v>2026</v>
          </cell>
          <cell r="B1124">
            <v>28</v>
          </cell>
          <cell r="C1124" t="e">
            <v>#N/A</v>
          </cell>
          <cell r="D1124" t="e">
            <v>#N/A</v>
          </cell>
          <cell r="E1124" t="e">
            <v>#N/A</v>
          </cell>
          <cell r="F1124" t="e">
            <v>#N/A</v>
          </cell>
          <cell r="G1124" t="e">
            <v>#N/A</v>
          </cell>
          <cell r="H1124" t="e">
            <v>#N/A</v>
          </cell>
          <cell r="I1124" t="e">
            <v>#N/A</v>
          </cell>
          <cell r="J1124" t="e">
            <v>#N/A</v>
          </cell>
          <cell r="K1124" t="e">
            <v>#N/A</v>
          </cell>
          <cell r="L1124" t="e">
            <v>#N/A</v>
          </cell>
          <cell r="M1124" t="str">
            <v/>
          </cell>
          <cell r="N1124">
            <v>0</v>
          </cell>
          <cell r="O1124" t="e">
            <v>#N/A</v>
          </cell>
          <cell r="P1124" t="e">
            <v>#N/A</v>
          </cell>
          <cell r="Q1124" t="e">
            <v>#N/A</v>
          </cell>
        </row>
        <row r="1125">
          <cell r="A1125">
            <v>2026</v>
          </cell>
          <cell r="B1125">
            <v>29</v>
          </cell>
          <cell r="C1125" t="e">
            <v>#N/A</v>
          </cell>
          <cell r="D1125" t="e">
            <v>#N/A</v>
          </cell>
          <cell r="E1125" t="e">
            <v>#N/A</v>
          </cell>
          <cell r="F1125" t="e">
            <v>#N/A</v>
          </cell>
          <cell r="G1125" t="e">
            <v>#N/A</v>
          </cell>
          <cell r="H1125" t="e">
            <v>#N/A</v>
          </cell>
          <cell r="I1125" t="e">
            <v>#N/A</v>
          </cell>
          <cell r="J1125" t="e">
            <v>#N/A</v>
          </cell>
          <cell r="K1125" t="e">
            <v>#N/A</v>
          </cell>
          <cell r="L1125" t="e">
            <v>#N/A</v>
          </cell>
          <cell r="M1125" t="str">
            <v/>
          </cell>
          <cell r="N1125">
            <v>0</v>
          </cell>
          <cell r="O1125" t="e">
            <v>#N/A</v>
          </cell>
          <cell r="P1125" t="e">
            <v>#N/A</v>
          </cell>
          <cell r="Q1125" t="e">
            <v>#N/A</v>
          </cell>
        </row>
        <row r="1126">
          <cell r="A1126">
            <v>2026</v>
          </cell>
          <cell r="B1126">
            <v>30</v>
          </cell>
          <cell r="C1126" t="e">
            <v>#N/A</v>
          </cell>
          <cell r="D1126" t="e">
            <v>#N/A</v>
          </cell>
          <cell r="E1126" t="e">
            <v>#N/A</v>
          </cell>
          <cell r="F1126" t="e">
            <v>#N/A</v>
          </cell>
          <cell r="G1126" t="e">
            <v>#N/A</v>
          </cell>
          <cell r="H1126" t="e">
            <v>#N/A</v>
          </cell>
          <cell r="I1126" t="e">
            <v>#N/A</v>
          </cell>
          <cell r="J1126" t="e">
            <v>#N/A</v>
          </cell>
          <cell r="K1126" t="e">
            <v>#N/A</v>
          </cell>
          <cell r="L1126" t="e">
            <v>#N/A</v>
          </cell>
          <cell r="M1126" t="str">
            <v/>
          </cell>
          <cell r="N1126">
            <v>0</v>
          </cell>
          <cell r="O1126" t="e">
            <v>#N/A</v>
          </cell>
          <cell r="P1126" t="e">
            <v>#N/A</v>
          </cell>
          <cell r="Q1126" t="e">
            <v>#N/A</v>
          </cell>
        </row>
        <row r="1127">
          <cell r="A1127">
            <v>2026</v>
          </cell>
          <cell r="B1127">
            <v>31</v>
          </cell>
          <cell r="C1127" t="e">
            <v>#N/A</v>
          </cell>
          <cell r="D1127" t="e">
            <v>#N/A</v>
          </cell>
          <cell r="E1127" t="e">
            <v>#N/A</v>
          </cell>
          <cell r="F1127" t="e">
            <v>#N/A</v>
          </cell>
          <cell r="G1127" t="e">
            <v>#N/A</v>
          </cell>
          <cell r="H1127" t="e">
            <v>#N/A</v>
          </cell>
          <cell r="I1127" t="e">
            <v>#N/A</v>
          </cell>
          <cell r="J1127" t="e">
            <v>#N/A</v>
          </cell>
          <cell r="K1127" t="e">
            <v>#N/A</v>
          </cell>
          <cell r="L1127" t="e">
            <v>#N/A</v>
          </cell>
          <cell r="M1127" t="str">
            <v/>
          </cell>
          <cell r="N1127">
            <v>0</v>
          </cell>
          <cell r="O1127" t="e">
            <v>#N/A</v>
          </cell>
          <cell r="P1127" t="e">
            <v>#N/A</v>
          </cell>
          <cell r="Q1127" t="e">
            <v>#N/A</v>
          </cell>
        </row>
        <row r="1128">
          <cell r="A1128">
            <v>2026</v>
          </cell>
          <cell r="B1128">
            <v>32</v>
          </cell>
          <cell r="C1128" t="e">
            <v>#N/A</v>
          </cell>
          <cell r="D1128" t="e">
            <v>#N/A</v>
          </cell>
          <cell r="E1128" t="e">
            <v>#N/A</v>
          </cell>
          <cell r="F1128" t="e">
            <v>#N/A</v>
          </cell>
          <cell r="G1128" t="e">
            <v>#N/A</v>
          </cell>
          <cell r="H1128" t="e">
            <v>#N/A</v>
          </cell>
          <cell r="I1128" t="e">
            <v>#N/A</v>
          </cell>
          <cell r="J1128" t="e">
            <v>#N/A</v>
          </cell>
          <cell r="K1128" t="e">
            <v>#N/A</v>
          </cell>
          <cell r="L1128" t="e">
            <v>#N/A</v>
          </cell>
          <cell r="M1128" t="str">
            <v/>
          </cell>
          <cell r="N1128">
            <v>0</v>
          </cell>
          <cell r="O1128" t="e">
            <v>#N/A</v>
          </cell>
          <cell r="P1128" t="e">
            <v>#N/A</v>
          </cell>
          <cell r="Q1128" t="e">
            <v>#N/A</v>
          </cell>
        </row>
        <row r="1129">
          <cell r="A1129">
            <v>2026</v>
          </cell>
          <cell r="B1129">
            <v>33</v>
          </cell>
          <cell r="C1129" t="e">
            <v>#N/A</v>
          </cell>
          <cell r="D1129" t="e">
            <v>#N/A</v>
          </cell>
          <cell r="E1129" t="e">
            <v>#N/A</v>
          </cell>
          <cell r="F1129" t="e">
            <v>#N/A</v>
          </cell>
          <cell r="G1129" t="e">
            <v>#N/A</v>
          </cell>
          <cell r="H1129" t="e">
            <v>#N/A</v>
          </cell>
          <cell r="I1129" t="e">
            <v>#N/A</v>
          </cell>
          <cell r="J1129" t="e">
            <v>#N/A</v>
          </cell>
          <cell r="K1129" t="e">
            <v>#N/A</v>
          </cell>
          <cell r="L1129" t="e">
            <v>#N/A</v>
          </cell>
          <cell r="M1129" t="str">
            <v/>
          </cell>
          <cell r="N1129">
            <v>0</v>
          </cell>
          <cell r="O1129" t="e">
            <v>#N/A</v>
          </cell>
          <cell r="P1129" t="e">
            <v>#N/A</v>
          </cell>
          <cell r="Q1129" t="e">
            <v>#N/A</v>
          </cell>
        </row>
        <row r="1130">
          <cell r="A1130">
            <v>2026</v>
          </cell>
          <cell r="B1130">
            <v>34</v>
          </cell>
          <cell r="C1130" t="e">
            <v>#N/A</v>
          </cell>
          <cell r="D1130" t="e">
            <v>#N/A</v>
          </cell>
          <cell r="E1130" t="e">
            <v>#N/A</v>
          </cell>
          <cell r="F1130" t="e">
            <v>#N/A</v>
          </cell>
          <cell r="G1130" t="e">
            <v>#N/A</v>
          </cell>
          <cell r="H1130" t="e">
            <v>#N/A</v>
          </cell>
          <cell r="I1130" t="e">
            <v>#N/A</v>
          </cell>
          <cell r="J1130" t="e">
            <v>#N/A</v>
          </cell>
          <cell r="K1130" t="e">
            <v>#N/A</v>
          </cell>
          <cell r="L1130" t="e">
            <v>#N/A</v>
          </cell>
          <cell r="M1130" t="str">
            <v/>
          </cell>
          <cell r="N1130">
            <v>0</v>
          </cell>
          <cell r="O1130" t="e">
            <v>#N/A</v>
          </cell>
          <cell r="P1130" t="e">
            <v>#N/A</v>
          </cell>
          <cell r="Q1130" t="e">
            <v>#N/A</v>
          </cell>
        </row>
        <row r="1131">
          <cell r="A1131">
            <v>2026</v>
          </cell>
          <cell r="B1131">
            <v>35</v>
          </cell>
          <cell r="C1131" t="e">
            <v>#N/A</v>
          </cell>
          <cell r="D1131" t="e">
            <v>#N/A</v>
          </cell>
          <cell r="E1131" t="e">
            <v>#N/A</v>
          </cell>
          <cell r="F1131" t="e">
            <v>#N/A</v>
          </cell>
          <cell r="G1131" t="e">
            <v>#N/A</v>
          </cell>
          <cell r="H1131" t="e">
            <v>#N/A</v>
          </cell>
          <cell r="I1131" t="e">
            <v>#N/A</v>
          </cell>
          <cell r="J1131" t="e">
            <v>#N/A</v>
          </cell>
          <cell r="K1131" t="e">
            <v>#N/A</v>
          </cell>
          <cell r="L1131" t="e">
            <v>#N/A</v>
          </cell>
          <cell r="M1131" t="str">
            <v/>
          </cell>
          <cell r="N1131">
            <v>0</v>
          </cell>
          <cell r="O1131" t="e">
            <v>#N/A</v>
          </cell>
          <cell r="P1131" t="e">
            <v>#N/A</v>
          </cell>
          <cell r="Q1131" t="e">
            <v>#N/A</v>
          </cell>
        </row>
        <row r="1132">
          <cell r="A1132">
            <v>2026</v>
          </cell>
          <cell r="B1132">
            <v>36</v>
          </cell>
          <cell r="C1132" t="e">
            <v>#N/A</v>
          </cell>
          <cell r="D1132" t="e">
            <v>#N/A</v>
          </cell>
          <cell r="E1132" t="e">
            <v>#N/A</v>
          </cell>
          <cell r="F1132" t="e">
            <v>#N/A</v>
          </cell>
          <cell r="G1132" t="e">
            <v>#N/A</v>
          </cell>
          <cell r="H1132" t="e">
            <v>#N/A</v>
          </cell>
          <cell r="I1132" t="e">
            <v>#N/A</v>
          </cell>
          <cell r="J1132" t="e">
            <v>#N/A</v>
          </cell>
          <cell r="K1132" t="e">
            <v>#N/A</v>
          </cell>
          <cell r="L1132" t="e">
            <v>#N/A</v>
          </cell>
          <cell r="M1132" t="str">
            <v/>
          </cell>
          <cell r="N1132">
            <v>0</v>
          </cell>
          <cell r="O1132" t="e">
            <v>#N/A</v>
          </cell>
          <cell r="P1132" t="e">
            <v>#N/A</v>
          </cell>
          <cell r="Q1132" t="e">
            <v>#N/A</v>
          </cell>
        </row>
        <row r="1133">
          <cell r="A1133">
            <v>2026</v>
          </cell>
          <cell r="B1133">
            <v>37</v>
          </cell>
          <cell r="C1133" t="e">
            <v>#N/A</v>
          </cell>
          <cell r="D1133" t="e">
            <v>#N/A</v>
          </cell>
          <cell r="E1133" t="e">
            <v>#N/A</v>
          </cell>
          <cell r="F1133" t="e">
            <v>#N/A</v>
          </cell>
          <cell r="G1133" t="e">
            <v>#N/A</v>
          </cell>
          <cell r="H1133" t="e">
            <v>#N/A</v>
          </cell>
          <cell r="I1133" t="e">
            <v>#N/A</v>
          </cell>
          <cell r="J1133" t="e">
            <v>#N/A</v>
          </cell>
          <cell r="K1133" t="e">
            <v>#N/A</v>
          </cell>
          <cell r="L1133" t="e">
            <v>#N/A</v>
          </cell>
          <cell r="M1133" t="str">
            <v/>
          </cell>
          <cell r="N1133">
            <v>0</v>
          </cell>
          <cell r="O1133" t="e">
            <v>#N/A</v>
          </cell>
          <cell r="P1133" t="e">
            <v>#N/A</v>
          </cell>
          <cell r="Q1133" t="e">
            <v>#N/A</v>
          </cell>
        </row>
        <row r="1134">
          <cell r="A1134">
            <v>2026</v>
          </cell>
          <cell r="B1134">
            <v>38</v>
          </cell>
          <cell r="C1134" t="e">
            <v>#N/A</v>
          </cell>
          <cell r="D1134" t="e">
            <v>#N/A</v>
          </cell>
          <cell r="E1134" t="e">
            <v>#N/A</v>
          </cell>
          <cell r="F1134" t="e">
            <v>#N/A</v>
          </cell>
          <cell r="G1134" t="e">
            <v>#N/A</v>
          </cell>
          <cell r="H1134" t="e">
            <v>#N/A</v>
          </cell>
          <cell r="I1134" t="e">
            <v>#N/A</v>
          </cell>
          <cell r="J1134" t="e">
            <v>#N/A</v>
          </cell>
          <cell r="K1134" t="e">
            <v>#N/A</v>
          </cell>
          <cell r="L1134" t="e">
            <v>#N/A</v>
          </cell>
          <cell r="M1134" t="str">
            <v/>
          </cell>
          <cell r="N1134">
            <v>0</v>
          </cell>
          <cell r="O1134" t="e">
            <v>#N/A</v>
          </cell>
          <cell r="P1134" t="e">
            <v>#N/A</v>
          </cell>
          <cell r="Q1134" t="e">
            <v>#N/A</v>
          </cell>
        </row>
        <row r="1135">
          <cell r="A1135">
            <v>2026</v>
          </cell>
          <cell r="B1135">
            <v>39</v>
          </cell>
          <cell r="C1135" t="e">
            <v>#N/A</v>
          </cell>
          <cell r="D1135" t="e">
            <v>#N/A</v>
          </cell>
          <cell r="E1135" t="e">
            <v>#N/A</v>
          </cell>
          <cell r="F1135" t="e">
            <v>#N/A</v>
          </cell>
          <cell r="G1135" t="e">
            <v>#N/A</v>
          </cell>
          <cell r="H1135" t="e">
            <v>#N/A</v>
          </cell>
          <cell r="I1135" t="e">
            <v>#N/A</v>
          </cell>
          <cell r="J1135" t="e">
            <v>#N/A</v>
          </cell>
          <cell r="K1135" t="e">
            <v>#N/A</v>
          </cell>
          <cell r="L1135" t="e">
            <v>#N/A</v>
          </cell>
          <cell r="M1135" t="str">
            <v/>
          </cell>
          <cell r="N1135">
            <v>0</v>
          </cell>
          <cell r="O1135" t="e">
            <v>#N/A</v>
          </cell>
          <cell r="P1135" t="e">
            <v>#N/A</v>
          </cell>
          <cell r="Q1135" t="e">
            <v>#N/A</v>
          </cell>
        </row>
        <row r="1136">
          <cell r="A1136">
            <v>2026</v>
          </cell>
          <cell r="B1136">
            <v>40</v>
          </cell>
          <cell r="C1136" t="e">
            <v>#N/A</v>
          </cell>
          <cell r="D1136" t="e">
            <v>#N/A</v>
          </cell>
          <cell r="E1136" t="e">
            <v>#N/A</v>
          </cell>
          <cell r="F1136" t="e">
            <v>#N/A</v>
          </cell>
          <cell r="G1136" t="e">
            <v>#N/A</v>
          </cell>
          <cell r="H1136" t="e">
            <v>#N/A</v>
          </cell>
          <cell r="I1136" t="e">
            <v>#N/A</v>
          </cell>
          <cell r="J1136" t="e">
            <v>#N/A</v>
          </cell>
          <cell r="K1136" t="e">
            <v>#N/A</v>
          </cell>
          <cell r="L1136" t="e">
            <v>#N/A</v>
          </cell>
          <cell r="M1136" t="str">
            <v/>
          </cell>
          <cell r="N1136">
            <v>0</v>
          </cell>
          <cell r="O1136" t="e">
            <v>#N/A</v>
          </cell>
          <cell r="P1136" t="e">
            <v>#N/A</v>
          </cell>
          <cell r="Q1136" t="e">
            <v>#N/A</v>
          </cell>
        </row>
        <row r="1137">
          <cell r="A1137">
            <v>2026</v>
          </cell>
          <cell r="B1137">
            <v>41</v>
          </cell>
          <cell r="C1137" t="e">
            <v>#N/A</v>
          </cell>
          <cell r="D1137" t="e">
            <v>#N/A</v>
          </cell>
          <cell r="E1137" t="e">
            <v>#N/A</v>
          </cell>
          <cell r="F1137" t="e">
            <v>#N/A</v>
          </cell>
          <cell r="G1137" t="e">
            <v>#N/A</v>
          </cell>
          <cell r="H1137" t="e">
            <v>#N/A</v>
          </cell>
          <cell r="I1137" t="e">
            <v>#N/A</v>
          </cell>
          <cell r="J1137" t="e">
            <v>#N/A</v>
          </cell>
          <cell r="K1137" t="e">
            <v>#N/A</v>
          </cell>
          <cell r="L1137" t="e">
            <v>#N/A</v>
          </cell>
          <cell r="M1137" t="str">
            <v/>
          </cell>
          <cell r="N1137">
            <v>0</v>
          </cell>
          <cell r="O1137" t="e">
            <v>#N/A</v>
          </cell>
          <cell r="P1137" t="e">
            <v>#N/A</v>
          </cell>
          <cell r="Q1137" t="e">
            <v>#N/A</v>
          </cell>
        </row>
        <row r="1138">
          <cell r="A1138">
            <v>2026</v>
          </cell>
          <cell r="B1138">
            <v>42</v>
          </cell>
          <cell r="C1138" t="e">
            <v>#N/A</v>
          </cell>
          <cell r="D1138" t="e">
            <v>#N/A</v>
          </cell>
          <cell r="E1138" t="e">
            <v>#N/A</v>
          </cell>
          <cell r="F1138" t="e">
            <v>#N/A</v>
          </cell>
          <cell r="G1138" t="e">
            <v>#N/A</v>
          </cell>
          <cell r="H1138" t="e">
            <v>#N/A</v>
          </cell>
          <cell r="I1138" t="e">
            <v>#N/A</v>
          </cell>
          <cell r="J1138" t="e">
            <v>#N/A</v>
          </cell>
          <cell r="K1138" t="e">
            <v>#N/A</v>
          </cell>
          <cell r="L1138" t="e">
            <v>#N/A</v>
          </cell>
          <cell r="M1138" t="str">
            <v/>
          </cell>
          <cell r="N1138">
            <v>0</v>
          </cell>
          <cell r="O1138" t="e">
            <v>#N/A</v>
          </cell>
          <cell r="P1138" t="e">
            <v>#N/A</v>
          </cell>
          <cell r="Q1138" t="e">
            <v>#N/A</v>
          </cell>
        </row>
        <row r="1139">
          <cell r="A1139">
            <v>2026</v>
          </cell>
          <cell r="B1139">
            <v>43</v>
          </cell>
          <cell r="C1139" t="e">
            <v>#N/A</v>
          </cell>
          <cell r="D1139" t="e">
            <v>#N/A</v>
          </cell>
          <cell r="E1139" t="e">
            <v>#N/A</v>
          </cell>
          <cell r="F1139" t="e">
            <v>#N/A</v>
          </cell>
          <cell r="G1139" t="e">
            <v>#N/A</v>
          </cell>
          <cell r="H1139" t="e">
            <v>#N/A</v>
          </cell>
          <cell r="I1139" t="e">
            <v>#N/A</v>
          </cell>
          <cell r="J1139" t="e">
            <v>#N/A</v>
          </cell>
          <cell r="K1139" t="e">
            <v>#N/A</v>
          </cell>
          <cell r="L1139" t="e">
            <v>#N/A</v>
          </cell>
          <cell r="M1139" t="str">
            <v/>
          </cell>
          <cell r="N1139">
            <v>0</v>
          </cell>
          <cell r="O1139" t="e">
            <v>#N/A</v>
          </cell>
          <cell r="P1139" t="e">
            <v>#N/A</v>
          </cell>
          <cell r="Q1139" t="e">
            <v>#N/A</v>
          </cell>
        </row>
        <row r="1140">
          <cell r="A1140">
            <v>2026</v>
          </cell>
          <cell r="B1140">
            <v>44</v>
          </cell>
          <cell r="C1140" t="e">
            <v>#N/A</v>
          </cell>
          <cell r="D1140" t="e">
            <v>#N/A</v>
          </cell>
          <cell r="E1140" t="e">
            <v>#N/A</v>
          </cell>
          <cell r="F1140" t="e">
            <v>#N/A</v>
          </cell>
          <cell r="G1140" t="e">
            <v>#N/A</v>
          </cell>
          <cell r="H1140" t="e">
            <v>#N/A</v>
          </cell>
          <cell r="I1140" t="e">
            <v>#N/A</v>
          </cell>
          <cell r="J1140" t="e">
            <v>#N/A</v>
          </cell>
          <cell r="K1140" t="e">
            <v>#N/A</v>
          </cell>
          <cell r="L1140" t="e">
            <v>#N/A</v>
          </cell>
          <cell r="M1140" t="str">
            <v/>
          </cell>
          <cell r="N1140">
            <v>0</v>
          </cell>
          <cell r="O1140" t="e">
            <v>#N/A</v>
          </cell>
          <cell r="P1140" t="e">
            <v>#N/A</v>
          </cell>
          <cell r="Q1140" t="e">
            <v>#N/A</v>
          </cell>
        </row>
        <row r="1141">
          <cell r="A1141">
            <v>2026</v>
          </cell>
          <cell r="B1141">
            <v>45</v>
          </cell>
          <cell r="C1141" t="e">
            <v>#N/A</v>
          </cell>
          <cell r="D1141" t="e">
            <v>#N/A</v>
          </cell>
          <cell r="E1141" t="e">
            <v>#N/A</v>
          </cell>
          <cell r="F1141" t="e">
            <v>#N/A</v>
          </cell>
          <cell r="G1141" t="e">
            <v>#N/A</v>
          </cell>
          <cell r="H1141" t="e">
            <v>#N/A</v>
          </cell>
          <cell r="I1141" t="e">
            <v>#N/A</v>
          </cell>
          <cell r="J1141" t="e">
            <v>#N/A</v>
          </cell>
          <cell r="K1141" t="e">
            <v>#N/A</v>
          </cell>
          <cell r="L1141" t="e">
            <v>#N/A</v>
          </cell>
          <cell r="M1141" t="str">
            <v/>
          </cell>
          <cell r="N1141">
            <v>0</v>
          </cell>
          <cell r="O1141" t="e">
            <v>#N/A</v>
          </cell>
          <cell r="P1141" t="e">
            <v>#N/A</v>
          </cell>
          <cell r="Q1141" t="e">
            <v>#N/A</v>
          </cell>
        </row>
        <row r="1142">
          <cell r="A1142">
            <v>2026</v>
          </cell>
          <cell r="B1142">
            <v>46</v>
          </cell>
          <cell r="C1142" t="e">
            <v>#N/A</v>
          </cell>
          <cell r="D1142" t="e">
            <v>#N/A</v>
          </cell>
          <cell r="E1142" t="e">
            <v>#N/A</v>
          </cell>
          <cell r="F1142" t="e">
            <v>#N/A</v>
          </cell>
          <cell r="G1142" t="e">
            <v>#N/A</v>
          </cell>
          <cell r="H1142" t="e">
            <v>#N/A</v>
          </cell>
          <cell r="I1142" t="e">
            <v>#N/A</v>
          </cell>
          <cell r="J1142" t="e">
            <v>#N/A</v>
          </cell>
          <cell r="K1142" t="e">
            <v>#N/A</v>
          </cell>
          <cell r="L1142" t="e">
            <v>#N/A</v>
          </cell>
          <cell r="M1142" t="str">
            <v/>
          </cell>
          <cell r="N1142">
            <v>0</v>
          </cell>
          <cell r="O1142" t="e">
            <v>#N/A</v>
          </cell>
          <cell r="P1142" t="e">
            <v>#N/A</v>
          </cell>
          <cell r="Q1142" t="e">
            <v>#N/A</v>
          </cell>
        </row>
        <row r="1143">
          <cell r="A1143">
            <v>2026</v>
          </cell>
          <cell r="B1143">
            <v>47</v>
          </cell>
          <cell r="C1143" t="e">
            <v>#N/A</v>
          </cell>
          <cell r="D1143" t="e">
            <v>#N/A</v>
          </cell>
          <cell r="E1143" t="e">
            <v>#N/A</v>
          </cell>
          <cell r="F1143" t="e">
            <v>#N/A</v>
          </cell>
          <cell r="G1143" t="e">
            <v>#N/A</v>
          </cell>
          <cell r="H1143" t="e">
            <v>#N/A</v>
          </cell>
          <cell r="I1143" t="e">
            <v>#N/A</v>
          </cell>
          <cell r="J1143" t="e">
            <v>#N/A</v>
          </cell>
          <cell r="K1143" t="e">
            <v>#N/A</v>
          </cell>
          <cell r="L1143" t="e">
            <v>#N/A</v>
          </cell>
          <cell r="M1143" t="str">
            <v/>
          </cell>
          <cell r="N1143">
            <v>0</v>
          </cell>
          <cell r="O1143" t="e">
            <v>#N/A</v>
          </cell>
          <cell r="P1143" t="e">
            <v>#N/A</v>
          </cell>
          <cell r="Q1143" t="e">
            <v>#N/A</v>
          </cell>
        </row>
        <row r="1144">
          <cell r="A1144">
            <v>2026</v>
          </cell>
          <cell r="B1144">
            <v>48</v>
          </cell>
          <cell r="C1144" t="e">
            <v>#N/A</v>
          </cell>
          <cell r="D1144" t="e">
            <v>#N/A</v>
          </cell>
          <cell r="E1144" t="e">
            <v>#N/A</v>
          </cell>
          <cell r="F1144" t="e">
            <v>#N/A</v>
          </cell>
          <cell r="G1144" t="e">
            <v>#N/A</v>
          </cell>
          <cell r="H1144" t="e">
            <v>#N/A</v>
          </cell>
          <cell r="I1144" t="e">
            <v>#N/A</v>
          </cell>
          <cell r="J1144" t="e">
            <v>#N/A</v>
          </cell>
          <cell r="K1144" t="e">
            <v>#N/A</v>
          </cell>
          <cell r="L1144" t="e">
            <v>#N/A</v>
          </cell>
          <cell r="M1144" t="str">
            <v/>
          </cell>
          <cell r="N1144">
            <v>0</v>
          </cell>
          <cell r="O1144" t="e">
            <v>#N/A</v>
          </cell>
          <cell r="P1144" t="e">
            <v>#N/A</v>
          </cell>
          <cell r="Q1144" t="e">
            <v>#N/A</v>
          </cell>
        </row>
        <row r="1145">
          <cell r="A1145">
            <v>2026</v>
          </cell>
          <cell r="B1145">
            <v>49</v>
          </cell>
          <cell r="C1145" t="e">
            <v>#N/A</v>
          </cell>
          <cell r="D1145" t="e">
            <v>#N/A</v>
          </cell>
          <cell r="E1145" t="e">
            <v>#N/A</v>
          </cell>
          <cell r="F1145" t="e">
            <v>#N/A</v>
          </cell>
          <cell r="G1145" t="e">
            <v>#N/A</v>
          </cell>
          <cell r="H1145" t="e">
            <v>#N/A</v>
          </cell>
          <cell r="I1145" t="e">
            <v>#N/A</v>
          </cell>
          <cell r="J1145" t="e">
            <v>#N/A</v>
          </cell>
          <cell r="K1145" t="e">
            <v>#N/A</v>
          </cell>
          <cell r="L1145" t="e">
            <v>#N/A</v>
          </cell>
          <cell r="M1145" t="str">
            <v/>
          </cell>
          <cell r="N1145">
            <v>0</v>
          </cell>
          <cell r="O1145" t="e">
            <v>#N/A</v>
          </cell>
          <cell r="P1145" t="e">
            <v>#N/A</v>
          </cell>
          <cell r="Q1145" t="e">
            <v>#N/A</v>
          </cell>
        </row>
        <row r="1146">
          <cell r="A1146">
            <v>2026</v>
          </cell>
          <cell r="B1146">
            <v>50</v>
          </cell>
          <cell r="C1146" t="e">
            <v>#N/A</v>
          </cell>
          <cell r="D1146" t="e">
            <v>#N/A</v>
          </cell>
          <cell r="E1146" t="e">
            <v>#N/A</v>
          </cell>
          <cell r="F1146" t="e">
            <v>#N/A</v>
          </cell>
          <cell r="G1146" t="e">
            <v>#N/A</v>
          </cell>
          <cell r="H1146" t="e">
            <v>#N/A</v>
          </cell>
          <cell r="I1146" t="e">
            <v>#N/A</v>
          </cell>
          <cell r="J1146" t="e">
            <v>#N/A</v>
          </cell>
          <cell r="K1146" t="e">
            <v>#N/A</v>
          </cell>
          <cell r="L1146" t="e">
            <v>#N/A</v>
          </cell>
          <cell r="M1146" t="str">
            <v/>
          </cell>
          <cell r="N1146">
            <v>0</v>
          </cell>
          <cell r="O1146" t="e">
            <v>#N/A</v>
          </cell>
          <cell r="P1146" t="e">
            <v>#N/A</v>
          </cell>
          <cell r="Q1146" t="e">
            <v>#N/A</v>
          </cell>
        </row>
        <row r="1147">
          <cell r="A1147">
            <v>2026</v>
          </cell>
          <cell r="B1147">
            <v>51</v>
          </cell>
          <cell r="C1147" t="e">
            <v>#N/A</v>
          </cell>
          <cell r="D1147" t="e">
            <v>#N/A</v>
          </cell>
          <cell r="E1147" t="e">
            <v>#N/A</v>
          </cell>
          <cell r="F1147" t="e">
            <v>#N/A</v>
          </cell>
          <cell r="G1147" t="e">
            <v>#N/A</v>
          </cell>
          <cell r="H1147" t="e">
            <v>#N/A</v>
          </cell>
          <cell r="I1147" t="e">
            <v>#N/A</v>
          </cell>
          <cell r="J1147" t="e">
            <v>#N/A</v>
          </cell>
          <cell r="K1147" t="e">
            <v>#N/A</v>
          </cell>
          <cell r="L1147" t="e">
            <v>#N/A</v>
          </cell>
          <cell r="M1147" t="str">
            <v/>
          </cell>
          <cell r="N1147">
            <v>0</v>
          </cell>
          <cell r="O1147" t="e">
            <v>#N/A</v>
          </cell>
          <cell r="P1147" t="e">
            <v>#N/A</v>
          </cell>
          <cell r="Q1147" t="e">
            <v>#N/A</v>
          </cell>
        </row>
        <row r="1148">
          <cell r="A1148">
            <v>2026</v>
          </cell>
          <cell r="B1148">
            <v>52</v>
          </cell>
          <cell r="C1148" t="e">
            <v>#N/A</v>
          </cell>
          <cell r="D1148" t="e">
            <v>#N/A</v>
          </cell>
          <cell r="E1148" t="e">
            <v>#N/A</v>
          </cell>
          <cell r="F1148" t="e">
            <v>#N/A</v>
          </cell>
          <cell r="G1148" t="e">
            <v>#N/A</v>
          </cell>
          <cell r="H1148" t="e">
            <v>#N/A</v>
          </cell>
          <cell r="I1148" t="e">
            <v>#N/A</v>
          </cell>
          <cell r="J1148" t="e">
            <v>#N/A</v>
          </cell>
          <cell r="K1148" t="e">
            <v>#N/A</v>
          </cell>
          <cell r="L1148" t="e">
            <v>#N/A</v>
          </cell>
          <cell r="M1148" t="str">
            <v/>
          </cell>
          <cell r="N1148">
            <v>0</v>
          </cell>
          <cell r="O1148" t="e">
            <v>#N/A</v>
          </cell>
          <cell r="P1148" t="e">
            <v>#N/A</v>
          </cell>
          <cell r="Q1148" t="e">
            <v>#N/A</v>
          </cell>
        </row>
      </sheetData>
      <sheetData sheetId="2">
        <row r="264">
          <cell r="A264">
            <v>2025</v>
          </cell>
          <cell r="B264">
            <v>1</v>
          </cell>
          <cell r="C264" t="str">
            <v>2025-1</v>
          </cell>
          <cell r="D264">
            <v>266.10000000000002</v>
          </cell>
          <cell r="E264">
            <v>2</v>
          </cell>
          <cell r="F264">
            <v>445.50000000000006</v>
          </cell>
          <cell r="G264">
            <v>445</v>
          </cell>
          <cell r="H264">
            <v>0.50000000000005684</v>
          </cell>
          <cell r="I264"/>
          <cell r="J264"/>
          <cell r="K264">
            <v>256.13</v>
          </cell>
          <cell r="L264">
            <v>267.3</v>
          </cell>
          <cell r="M264">
            <v>11.170000000000016</v>
          </cell>
        </row>
        <row r="265">
          <cell r="A265">
            <v>2025</v>
          </cell>
          <cell r="B265">
            <v>2</v>
          </cell>
          <cell r="C265" t="str">
            <v>2025-2</v>
          </cell>
          <cell r="D265">
            <v>266.10000000000002</v>
          </cell>
          <cell r="E265">
            <v>2</v>
          </cell>
          <cell r="F265">
            <v>445.50000000000006</v>
          </cell>
          <cell r="G265">
            <v>445</v>
          </cell>
          <cell r="H265">
            <v>0.50000000000005684</v>
          </cell>
          <cell r="I265"/>
          <cell r="J265"/>
          <cell r="K265">
            <v>261.08</v>
          </cell>
          <cell r="L265">
            <v>267.3</v>
          </cell>
          <cell r="M265">
            <v>6.2200000000000273</v>
          </cell>
        </row>
        <row r="266">
          <cell r="A266">
            <v>2025</v>
          </cell>
          <cell r="B266">
            <v>3</v>
          </cell>
          <cell r="C266" t="str">
            <v>2025-3</v>
          </cell>
          <cell r="D266">
            <v>266.10000000000002</v>
          </cell>
          <cell r="E266">
            <v>2</v>
          </cell>
          <cell r="F266">
            <v>445.50000000000006</v>
          </cell>
          <cell r="G266">
            <v>445</v>
          </cell>
          <cell r="H266">
            <v>0.50000000000005684</v>
          </cell>
          <cell r="I266"/>
          <cell r="J266"/>
          <cell r="K266">
            <v>270.22000000000003</v>
          </cell>
          <cell r="L266">
            <v>267.3</v>
          </cell>
          <cell r="M266">
            <v>-2.9200000000000159</v>
          </cell>
        </row>
        <row r="267">
          <cell r="A267">
            <v>2025</v>
          </cell>
          <cell r="B267">
            <v>4</v>
          </cell>
          <cell r="C267" t="str">
            <v>2025-4</v>
          </cell>
          <cell r="D267">
            <v>266.33999999999997</v>
          </cell>
          <cell r="E267">
            <v>2</v>
          </cell>
          <cell r="F267">
            <v>445.9</v>
          </cell>
          <cell r="G267">
            <v>447.5</v>
          </cell>
          <cell r="H267">
            <v>-1.6000000000000227</v>
          </cell>
          <cell r="I267"/>
          <cell r="J267"/>
          <cell r="K267">
            <v>272.8</v>
          </cell>
          <cell r="L267">
            <v>267.53999999999996</v>
          </cell>
          <cell r="M267">
            <v>-5.2600000000000477</v>
          </cell>
        </row>
        <row r="268">
          <cell r="A268">
            <v>2025</v>
          </cell>
          <cell r="B268">
            <v>5</v>
          </cell>
          <cell r="C268" t="str">
            <v>2025-5</v>
          </cell>
          <cell r="D268">
            <v>280.55</v>
          </cell>
          <cell r="E268">
            <v>2</v>
          </cell>
          <cell r="F268">
            <v>469.58333333333337</v>
          </cell>
          <cell r="G268">
            <v>465</v>
          </cell>
          <cell r="H268">
            <v>4.5833333333333712</v>
          </cell>
          <cell r="I268"/>
          <cell r="J268"/>
          <cell r="K268">
            <v>278.04000000000002</v>
          </cell>
          <cell r="L268">
            <v>281.75</v>
          </cell>
          <cell r="M268">
            <v>3.7099999999999795</v>
          </cell>
        </row>
        <row r="269">
          <cell r="A269">
            <v>2025</v>
          </cell>
          <cell r="B269">
            <v>6</v>
          </cell>
          <cell r="C269" t="str">
            <v>2025-6</v>
          </cell>
          <cell r="D269">
            <v>287.10000000000002</v>
          </cell>
          <cell r="E269">
            <v>2</v>
          </cell>
          <cell r="F269">
            <v>480.50000000000006</v>
          </cell>
          <cell r="G269">
            <v>480</v>
          </cell>
          <cell r="H269">
            <v>0.50000000000005684</v>
          </cell>
          <cell r="I269"/>
          <cell r="J269"/>
          <cell r="K269">
            <v>277.81</v>
          </cell>
          <cell r="L269">
            <v>288.3</v>
          </cell>
          <cell r="M269">
            <v>10.490000000000009</v>
          </cell>
        </row>
        <row r="270">
          <cell r="A270">
            <v>2025</v>
          </cell>
          <cell r="B270">
            <v>7</v>
          </cell>
          <cell r="C270" t="str">
            <v>2025-7</v>
          </cell>
          <cell r="D270">
            <v>279.62</v>
          </cell>
          <cell r="E270">
            <v>2</v>
          </cell>
          <cell r="F270">
            <v>468.03333333333336</v>
          </cell>
          <cell r="G270">
            <v>467.5</v>
          </cell>
          <cell r="H270">
            <v>0.53333333333335986</v>
          </cell>
          <cell r="I270"/>
          <cell r="J270"/>
          <cell r="K270">
            <v>274.86</v>
          </cell>
          <cell r="L270">
            <v>280.82</v>
          </cell>
          <cell r="M270">
            <v>5.9599999999999795</v>
          </cell>
        </row>
        <row r="271">
          <cell r="A271">
            <v>2025</v>
          </cell>
          <cell r="B271">
            <v>8</v>
          </cell>
          <cell r="C271" t="str">
            <v>2025-8</v>
          </cell>
          <cell r="D271">
            <v>0</v>
          </cell>
          <cell r="E271">
            <v>2</v>
          </cell>
          <cell r="F271" t="str">
            <v/>
          </cell>
          <cell r="G271" t="str">
            <v/>
          </cell>
          <cell r="H271" t="str">
            <v/>
          </cell>
          <cell r="I271"/>
          <cell r="J271"/>
          <cell r="K271">
            <v>277.01</v>
          </cell>
          <cell r="L271" t="str">
            <v/>
          </cell>
          <cell r="M271" t="str">
            <v/>
          </cell>
        </row>
        <row r="272">
          <cell r="A272">
            <v>2025</v>
          </cell>
          <cell r="B272">
            <v>9</v>
          </cell>
          <cell r="C272" t="str">
            <v>2025-9</v>
          </cell>
          <cell r="D272">
            <v>0</v>
          </cell>
          <cell r="E272">
            <v>2</v>
          </cell>
          <cell r="F272" t="str">
            <v/>
          </cell>
          <cell r="G272" t="str">
            <v/>
          </cell>
          <cell r="H272" t="str">
            <v/>
          </cell>
          <cell r="I272"/>
          <cell r="J272"/>
          <cell r="K272">
            <v>267.56</v>
          </cell>
          <cell r="L272" t="str">
            <v/>
          </cell>
          <cell r="M272" t="str">
            <v/>
          </cell>
        </row>
        <row r="273">
          <cell r="A273">
            <v>2025</v>
          </cell>
          <cell r="B273">
            <v>10</v>
          </cell>
          <cell r="C273" t="str">
            <v>2025-10</v>
          </cell>
          <cell r="D273">
            <v>251.1</v>
          </cell>
          <cell r="E273">
            <v>2</v>
          </cell>
          <cell r="F273">
            <v>420.5</v>
          </cell>
          <cell r="G273">
            <v>420</v>
          </cell>
          <cell r="H273">
            <v>0.5</v>
          </cell>
          <cell r="I273"/>
          <cell r="J273"/>
          <cell r="K273">
            <v>231.01</v>
          </cell>
          <cell r="L273">
            <v>252.29999999999998</v>
          </cell>
          <cell r="M273">
            <v>21.289999999999992</v>
          </cell>
        </row>
        <row r="274">
          <cell r="A274">
            <v>2025</v>
          </cell>
          <cell r="B274">
            <v>11</v>
          </cell>
          <cell r="C274" t="str">
            <v>2025-11</v>
          </cell>
          <cell r="D274">
            <v>269.10000000000002</v>
          </cell>
          <cell r="E274">
            <v>2</v>
          </cell>
          <cell r="F274">
            <v>450.50000000000006</v>
          </cell>
          <cell r="G274">
            <v>450</v>
          </cell>
          <cell r="H274">
            <v>0.50000000000005684</v>
          </cell>
          <cell r="I274"/>
          <cell r="J274"/>
          <cell r="K274">
            <v>271.49</v>
          </cell>
          <cell r="L274">
            <v>270.3</v>
          </cell>
          <cell r="M274">
            <v>-1.1899999999999977</v>
          </cell>
        </row>
        <row r="275">
          <cell r="A275">
            <v>2025</v>
          </cell>
          <cell r="B275">
            <v>12</v>
          </cell>
          <cell r="C275" t="str">
            <v>2025-12</v>
          </cell>
          <cell r="D275">
            <v>269.91000000000003</v>
          </cell>
          <cell r="E275">
            <v>2</v>
          </cell>
          <cell r="F275">
            <v>451.85000000000008</v>
          </cell>
          <cell r="G275">
            <v>450</v>
          </cell>
          <cell r="H275">
            <v>1.8500000000000796</v>
          </cell>
          <cell r="I275"/>
          <cell r="J275"/>
          <cell r="K275">
            <v>267.57</v>
          </cell>
          <cell r="L275">
            <v>271.11</v>
          </cell>
          <cell r="M275">
            <v>3.5400000000000205</v>
          </cell>
        </row>
        <row r="276">
          <cell r="A276">
            <v>2025</v>
          </cell>
          <cell r="B276">
            <v>13</v>
          </cell>
          <cell r="C276" t="str">
            <v>2025-13</v>
          </cell>
          <cell r="D276">
            <v>269.89999999999998</v>
          </cell>
          <cell r="E276">
            <v>2</v>
          </cell>
          <cell r="F276">
            <v>451.83333333333331</v>
          </cell>
          <cell r="G276">
            <v>450</v>
          </cell>
          <cell r="H276">
            <v>1.8333333333333144</v>
          </cell>
          <cell r="I276"/>
          <cell r="J276"/>
          <cell r="K276">
            <v>269.49</v>
          </cell>
          <cell r="L276">
            <v>271.09999999999997</v>
          </cell>
          <cell r="M276">
            <v>1.6099999999999568</v>
          </cell>
        </row>
        <row r="277">
          <cell r="A277">
            <v>2025</v>
          </cell>
          <cell r="B277">
            <v>14</v>
          </cell>
          <cell r="C277" t="str">
            <v>2025-14</v>
          </cell>
          <cell r="D277">
            <v>281.10000000000002</v>
          </cell>
          <cell r="E277">
            <v>2</v>
          </cell>
          <cell r="F277">
            <v>470.50000000000006</v>
          </cell>
          <cell r="G277">
            <v>470</v>
          </cell>
          <cell r="H277">
            <v>0.50000000000005684</v>
          </cell>
          <cell r="I277"/>
          <cell r="J277"/>
          <cell r="K277">
            <v>250.79</v>
          </cell>
          <cell r="L277">
            <v>282.3</v>
          </cell>
          <cell r="M277">
            <v>31.510000000000019</v>
          </cell>
        </row>
        <row r="278">
          <cell r="A278">
            <v>2025</v>
          </cell>
          <cell r="B278">
            <v>15</v>
          </cell>
          <cell r="C278" t="str">
            <v>2025-15</v>
          </cell>
          <cell r="D278">
            <v>290.10000000000002</v>
          </cell>
          <cell r="E278">
            <v>2</v>
          </cell>
          <cell r="F278">
            <v>485.50000000000006</v>
          </cell>
          <cell r="G278">
            <v>485</v>
          </cell>
          <cell r="H278">
            <v>0.50000000000005684</v>
          </cell>
          <cell r="I278"/>
          <cell r="J278"/>
          <cell r="K278">
            <v>289.25</v>
          </cell>
          <cell r="L278">
            <v>291.3</v>
          </cell>
          <cell r="M278">
            <v>2.0500000000000114</v>
          </cell>
        </row>
        <row r="279">
          <cell r="A279">
            <v>2025</v>
          </cell>
          <cell r="B279">
            <v>16</v>
          </cell>
          <cell r="C279" t="str">
            <v>2025-16</v>
          </cell>
          <cell r="D279">
            <v>287.10000000000002</v>
          </cell>
          <cell r="E279">
            <v>2</v>
          </cell>
          <cell r="F279">
            <v>480.50000000000006</v>
          </cell>
          <cell r="G279">
            <v>480</v>
          </cell>
          <cell r="H279">
            <v>0.50000000000005684</v>
          </cell>
          <cell r="I279"/>
          <cell r="J279"/>
          <cell r="K279">
            <v>277.83</v>
          </cell>
          <cell r="L279">
            <v>288.3</v>
          </cell>
          <cell r="M279">
            <v>10.470000000000027</v>
          </cell>
        </row>
        <row r="280">
          <cell r="A280">
            <v>2025</v>
          </cell>
          <cell r="B280">
            <v>17</v>
          </cell>
          <cell r="C280" t="str">
            <v>2025-17</v>
          </cell>
          <cell r="D280">
            <v>287.10000000000002</v>
          </cell>
          <cell r="E280">
            <v>2</v>
          </cell>
          <cell r="F280">
            <v>480.50000000000006</v>
          </cell>
          <cell r="G280">
            <v>480</v>
          </cell>
          <cell r="H280">
            <v>0.50000000000005684</v>
          </cell>
          <cell r="I280"/>
          <cell r="J280"/>
          <cell r="K280">
            <v>284.44</v>
          </cell>
          <cell r="L280">
            <v>288.3</v>
          </cell>
          <cell r="M280">
            <v>3.8600000000000136</v>
          </cell>
        </row>
        <row r="281">
          <cell r="A281">
            <v>2025</v>
          </cell>
          <cell r="B281">
            <v>18</v>
          </cell>
          <cell r="C281" t="str">
            <v>2025-18</v>
          </cell>
          <cell r="D281">
            <v>287.39999999999998</v>
          </cell>
          <cell r="E281">
            <v>2</v>
          </cell>
          <cell r="F281">
            <v>481</v>
          </cell>
          <cell r="G281">
            <v>480</v>
          </cell>
          <cell r="H281">
            <v>1</v>
          </cell>
          <cell r="I281"/>
          <cell r="J281"/>
          <cell r="K281">
            <v>286.23</v>
          </cell>
          <cell r="L281">
            <v>288.59999999999997</v>
          </cell>
          <cell r="M281">
            <v>2.3699999999999477</v>
          </cell>
        </row>
        <row r="282">
          <cell r="A282">
            <v>2025</v>
          </cell>
          <cell r="B282">
            <v>19</v>
          </cell>
          <cell r="C282" t="str">
            <v>2025-19</v>
          </cell>
          <cell r="D282">
            <v>287.10000000000002</v>
          </cell>
          <cell r="E282">
            <v>2</v>
          </cell>
          <cell r="F282">
            <v>480.50000000000006</v>
          </cell>
          <cell r="G282">
            <v>480</v>
          </cell>
          <cell r="H282">
            <v>0.50000000000005684</v>
          </cell>
          <cell r="I282"/>
          <cell r="J282"/>
          <cell r="K282">
            <v>291.47000000000003</v>
          </cell>
          <cell r="L282">
            <v>288.3</v>
          </cell>
          <cell r="M282">
            <v>-3.1700000000000159</v>
          </cell>
        </row>
        <row r="283">
          <cell r="A283">
            <v>2025</v>
          </cell>
          <cell r="B283">
            <v>20</v>
          </cell>
          <cell r="C283" t="str">
            <v>2025-20</v>
          </cell>
          <cell r="D283">
            <v>296.10000000000002</v>
          </cell>
          <cell r="E283">
            <v>2</v>
          </cell>
          <cell r="F283">
            <v>495.50000000000006</v>
          </cell>
          <cell r="G283">
            <v>495</v>
          </cell>
          <cell r="H283">
            <v>0.50000000000005684</v>
          </cell>
          <cell r="I283"/>
          <cell r="J283"/>
          <cell r="K283">
            <v>294.07</v>
          </cell>
          <cell r="L283">
            <v>297.3</v>
          </cell>
          <cell r="M283">
            <v>3.2300000000000182</v>
          </cell>
        </row>
        <row r="284">
          <cell r="A284">
            <v>2025</v>
          </cell>
          <cell r="B284">
            <v>21</v>
          </cell>
          <cell r="C284" t="str">
            <v>2025-21</v>
          </cell>
          <cell r="D284">
            <v>299.10000000000002</v>
          </cell>
          <cell r="E284">
            <v>2</v>
          </cell>
          <cell r="F284">
            <v>500.50000000000006</v>
          </cell>
          <cell r="G284">
            <v>500</v>
          </cell>
          <cell r="H284">
            <v>0.50000000000005684</v>
          </cell>
          <cell r="I284"/>
          <cell r="J284"/>
          <cell r="K284">
            <v>295.56</v>
          </cell>
          <cell r="L284">
            <v>300.3</v>
          </cell>
          <cell r="M284">
            <v>4.7400000000000091</v>
          </cell>
        </row>
        <row r="285">
          <cell r="A285">
            <v>2025</v>
          </cell>
          <cell r="B285">
            <v>22</v>
          </cell>
          <cell r="C285" t="str">
            <v>2025-22</v>
          </cell>
          <cell r="D285">
            <v>301.20999999999998</v>
          </cell>
          <cell r="E285">
            <v>2</v>
          </cell>
          <cell r="F285">
            <v>504.01666666666665</v>
          </cell>
          <cell r="G285">
            <v>500</v>
          </cell>
          <cell r="H285">
            <v>4.0166666666666515</v>
          </cell>
          <cell r="I285"/>
          <cell r="J285"/>
          <cell r="K285">
            <v>296.57</v>
          </cell>
          <cell r="L285">
            <v>302.40999999999997</v>
          </cell>
          <cell r="M285">
            <v>5.839999999999975</v>
          </cell>
        </row>
        <row r="286">
          <cell r="A286">
            <v>2025</v>
          </cell>
          <cell r="B286">
            <v>23</v>
          </cell>
          <cell r="C286" t="str">
            <v>2025-23</v>
          </cell>
          <cell r="D286">
            <v>311.10000000000002</v>
          </cell>
          <cell r="E286">
            <v>2</v>
          </cell>
          <cell r="F286">
            <v>520.50000000000011</v>
          </cell>
          <cell r="G286">
            <v>520</v>
          </cell>
          <cell r="H286">
            <v>0.50000000000011369</v>
          </cell>
          <cell r="I286"/>
          <cell r="J286"/>
          <cell r="K286">
            <v>304.98</v>
          </cell>
          <cell r="L286">
            <v>312.30000000000007</v>
          </cell>
          <cell r="M286">
            <v>7.32000000000005</v>
          </cell>
        </row>
        <row r="287">
          <cell r="A287">
            <v>2025</v>
          </cell>
          <cell r="B287">
            <v>24</v>
          </cell>
          <cell r="C287" t="str">
            <v>2025-24</v>
          </cell>
          <cell r="D287">
            <v>316.52999999999997</v>
          </cell>
          <cell r="E287">
            <v>2</v>
          </cell>
          <cell r="F287">
            <v>529.54999999999995</v>
          </cell>
          <cell r="G287">
            <v>530</v>
          </cell>
          <cell r="H287">
            <v>-0.45000000000004547</v>
          </cell>
          <cell r="I287"/>
          <cell r="J287"/>
          <cell r="K287">
            <v>305.36</v>
          </cell>
          <cell r="L287">
            <v>317.72999999999996</v>
          </cell>
          <cell r="M287">
            <v>12.369999999999948</v>
          </cell>
        </row>
        <row r="288">
          <cell r="A288">
            <v>2025</v>
          </cell>
          <cell r="B288">
            <v>25</v>
          </cell>
          <cell r="C288" t="str">
            <v>2025-25</v>
          </cell>
          <cell r="D288">
            <v>0</v>
          </cell>
          <cell r="E288">
            <v>2</v>
          </cell>
          <cell r="F288" t="str">
            <v/>
          </cell>
          <cell r="G288" t="str">
            <v/>
          </cell>
          <cell r="H288" t="str">
            <v/>
          </cell>
          <cell r="I288"/>
          <cell r="J288"/>
          <cell r="K288">
            <v>313.61</v>
          </cell>
          <cell r="L288" t="str">
            <v/>
          </cell>
          <cell r="M288" t="str">
            <v/>
          </cell>
        </row>
        <row r="289">
          <cell r="A289">
            <v>2025</v>
          </cell>
          <cell r="B289">
            <v>26</v>
          </cell>
          <cell r="C289" t="str">
            <v>2025-26</v>
          </cell>
          <cell r="D289">
            <v>311.10000000000002</v>
          </cell>
          <cell r="E289">
            <v>2</v>
          </cell>
          <cell r="F289">
            <v>520.50000000000011</v>
          </cell>
          <cell r="G289">
            <v>520</v>
          </cell>
          <cell r="H289">
            <v>0.50000000000011369</v>
          </cell>
          <cell r="I289"/>
          <cell r="J289"/>
          <cell r="K289">
            <v>305.37</v>
          </cell>
          <cell r="L289">
            <v>312.30000000000007</v>
          </cell>
          <cell r="M289">
            <v>6.9300000000000637</v>
          </cell>
        </row>
        <row r="290">
          <cell r="A290">
            <v>2025</v>
          </cell>
          <cell r="B290">
            <v>27</v>
          </cell>
          <cell r="C290" t="str">
            <v>2025-27</v>
          </cell>
          <cell r="D290">
            <v>311.10000000000002</v>
          </cell>
          <cell r="E290">
            <v>2</v>
          </cell>
          <cell r="F290">
            <v>520.50000000000011</v>
          </cell>
          <cell r="G290">
            <v>520</v>
          </cell>
          <cell r="H290">
            <v>0.50000000000011369</v>
          </cell>
          <cell r="I290"/>
          <cell r="J290"/>
          <cell r="K290">
            <v>310.49</v>
          </cell>
          <cell r="L290">
            <v>312.30000000000007</v>
          </cell>
          <cell r="M290">
            <v>1.8100000000000591</v>
          </cell>
        </row>
        <row r="291">
          <cell r="A291">
            <v>2025</v>
          </cell>
          <cell r="B291">
            <v>28</v>
          </cell>
          <cell r="C291" t="str">
            <v>2025-28</v>
          </cell>
          <cell r="D291">
            <v>311.10000000000002</v>
          </cell>
          <cell r="E291">
            <v>2</v>
          </cell>
          <cell r="F291">
            <v>520.50000000000011</v>
          </cell>
          <cell r="G291">
            <v>520</v>
          </cell>
          <cell r="H291">
            <v>0.50000000000011369</v>
          </cell>
          <cell r="I291"/>
          <cell r="J291"/>
          <cell r="K291">
            <v>314.5</v>
          </cell>
          <cell r="L291">
            <v>312.30000000000007</v>
          </cell>
          <cell r="M291">
            <v>-2.1999999999999318</v>
          </cell>
        </row>
        <row r="292">
          <cell r="A292">
            <v>2025</v>
          </cell>
          <cell r="B292">
            <v>29</v>
          </cell>
          <cell r="C292" t="str">
            <v>2025-29</v>
          </cell>
          <cell r="D292">
            <v>317.10000000000002</v>
          </cell>
          <cell r="E292">
            <v>2</v>
          </cell>
          <cell r="F292">
            <v>530.50000000000011</v>
          </cell>
          <cell r="G292">
            <v>530</v>
          </cell>
          <cell r="H292">
            <v>0.50000000000011369</v>
          </cell>
          <cell r="I292"/>
          <cell r="J292"/>
          <cell r="K292">
            <v>326.13</v>
          </cell>
          <cell r="L292">
            <v>318.30000000000007</v>
          </cell>
          <cell r="M292">
            <v>-7.8299999999999272</v>
          </cell>
        </row>
        <row r="293">
          <cell r="A293">
            <v>2025</v>
          </cell>
          <cell r="B293">
            <v>30</v>
          </cell>
          <cell r="C293" t="str">
            <v>2025-30</v>
          </cell>
          <cell r="D293">
            <v>317.10000000000002</v>
          </cell>
          <cell r="E293">
            <v>2</v>
          </cell>
          <cell r="F293">
            <v>530.50000000000011</v>
          </cell>
          <cell r="G293">
            <v>530</v>
          </cell>
          <cell r="H293">
            <v>0.50000000000011369</v>
          </cell>
          <cell r="I293"/>
          <cell r="J293"/>
          <cell r="K293">
            <v>314.39999999999998</v>
          </cell>
          <cell r="L293">
            <v>318.30000000000007</v>
          </cell>
          <cell r="M293">
            <v>3.9000000000000909</v>
          </cell>
        </row>
        <row r="294">
          <cell r="A294">
            <v>2025</v>
          </cell>
          <cell r="B294">
            <v>31</v>
          </cell>
          <cell r="C294" t="str">
            <v>2025-31</v>
          </cell>
          <cell r="D294">
            <v>315.76</v>
          </cell>
          <cell r="E294">
            <v>2</v>
          </cell>
          <cell r="F294">
            <v>528.26666666666665</v>
          </cell>
          <cell r="G294">
            <v>527</v>
          </cell>
          <cell r="H294">
            <v>1.2666666666666515</v>
          </cell>
          <cell r="I294"/>
          <cell r="J294"/>
          <cell r="K294">
            <v>318.43</v>
          </cell>
          <cell r="L294">
            <v>316.95999999999998</v>
          </cell>
          <cell r="M294">
            <v>-1.4700000000000273</v>
          </cell>
        </row>
        <row r="295">
          <cell r="A295">
            <v>2025</v>
          </cell>
          <cell r="B295">
            <v>32</v>
          </cell>
          <cell r="C295" t="str">
            <v>2025-32</v>
          </cell>
          <cell r="D295">
            <v>318.51</v>
          </cell>
          <cell r="E295">
            <v>2</v>
          </cell>
          <cell r="F295">
            <v>532.85</v>
          </cell>
          <cell r="G295">
            <v>527</v>
          </cell>
          <cell r="H295">
            <v>5.8500000000000227</v>
          </cell>
          <cell r="I295"/>
          <cell r="J295"/>
          <cell r="K295">
            <v>323.37</v>
          </cell>
          <cell r="L295">
            <v>319.70999999999998</v>
          </cell>
          <cell r="M295">
            <v>-3.660000000000025</v>
          </cell>
        </row>
        <row r="296">
          <cell r="A296">
            <v>2025</v>
          </cell>
          <cell r="B296">
            <v>33</v>
          </cell>
          <cell r="C296" t="str">
            <v>2025-33</v>
          </cell>
          <cell r="D296">
            <v>315.3</v>
          </cell>
          <cell r="E296">
            <v>2</v>
          </cell>
          <cell r="F296">
            <v>527.5</v>
          </cell>
          <cell r="G296">
            <v>527</v>
          </cell>
          <cell r="H296">
            <v>0.5</v>
          </cell>
          <cell r="I296"/>
          <cell r="J296"/>
          <cell r="K296">
            <v>321.37</v>
          </cell>
          <cell r="L296">
            <v>316.5</v>
          </cell>
          <cell r="M296">
            <v>-4.8700000000000045</v>
          </cell>
        </row>
        <row r="297">
          <cell r="A297">
            <v>2025</v>
          </cell>
          <cell r="B297">
            <v>34</v>
          </cell>
          <cell r="C297" t="str">
            <v>2025-34</v>
          </cell>
          <cell r="D297">
            <v>315.3</v>
          </cell>
          <cell r="E297">
            <v>2</v>
          </cell>
          <cell r="F297">
            <v>527.5</v>
          </cell>
          <cell r="G297">
            <v>527</v>
          </cell>
          <cell r="H297">
            <v>0.5</v>
          </cell>
          <cell r="I297"/>
          <cell r="J297"/>
          <cell r="K297">
            <v>322.85000000000002</v>
          </cell>
          <cell r="L297">
            <v>316.5</v>
          </cell>
          <cell r="M297">
            <v>-6.3500000000000227</v>
          </cell>
        </row>
        <row r="298">
          <cell r="A298">
            <v>2025</v>
          </cell>
          <cell r="B298">
            <v>35</v>
          </cell>
          <cell r="C298" t="str">
            <v>2025-35</v>
          </cell>
          <cell r="D298">
            <v>320.10000000000002</v>
          </cell>
          <cell r="E298">
            <v>2</v>
          </cell>
          <cell r="F298">
            <v>535.50000000000011</v>
          </cell>
          <cell r="G298">
            <v>535</v>
          </cell>
          <cell r="H298">
            <v>0.50000000000011369</v>
          </cell>
          <cell r="I298"/>
          <cell r="J298"/>
          <cell r="K298">
            <v>327.20999999999998</v>
          </cell>
          <cell r="L298">
            <v>321.30000000000007</v>
          </cell>
          <cell r="M298">
            <v>-5.9099999999999113</v>
          </cell>
        </row>
        <row r="299">
          <cell r="A299">
            <v>2025</v>
          </cell>
          <cell r="B299">
            <v>36</v>
          </cell>
          <cell r="C299" t="str">
            <v>2025-36</v>
          </cell>
          <cell r="D299">
            <v>324.3</v>
          </cell>
          <cell r="E299">
            <v>2</v>
          </cell>
          <cell r="F299">
            <v>542.5</v>
          </cell>
          <cell r="G299">
            <v>542</v>
          </cell>
          <cell r="H299">
            <v>0.5</v>
          </cell>
          <cell r="I299"/>
          <cell r="J299"/>
          <cell r="K299">
            <v>326.91000000000003</v>
          </cell>
          <cell r="L299">
            <v>325.5</v>
          </cell>
          <cell r="M299">
            <v>-1.410000000000025</v>
          </cell>
        </row>
        <row r="300">
          <cell r="A300">
            <v>2025</v>
          </cell>
          <cell r="B300">
            <v>37</v>
          </cell>
          <cell r="C300" t="str">
            <v>2025-37</v>
          </cell>
          <cell r="D300">
            <v>324.26</v>
          </cell>
          <cell r="E300">
            <v>2</v>
          </cell>
          <cell r="F300">
            <v>542.43333333333339</v>
          </cell>
          <cell r="G300">
            <v>542</v>
          </cell>
          <cell r="H300">
            <v>0.43333333333339397</v>
          </cell>
          <cell r="I300"/>
          <cell r="J300"/>
          <cell r="K300">
            <v>328.35</v>
          </cell>
          <cell r="L300">
            <v>325.46000000000004</v>
          </cell>
          <cell r="M300">
            <v>-2.8899999999999864</v>
          </cell>
        </row>
        <row r="301">
          <cell r="A301">
            <v>2025</v>
          </cell>
          <cell r="B301">
            <v>38</v>
          </cell>
          <cell r="C301" t="str">
            <v>2025-38</v>
          </cell>
          <cell r="D301">
            <v>324.3</v>
          </cell>
          <cell r="E301">
            <v>2</v>
          </cell>
          <cell r="F301">
            <v>542.5</v>
          </cell>
          <cell r="G301">
            <v>542</v>
          </cell>
          <cell r="H301">
            <v>0.5</v>
          </cell>
          <cell r="I301"/>
          <cell r="J301"/>
          <cell r="K301">
            <v>327.08999999999997</v>
          </cell>
          <cell r="L301">
            <v>325.5</v>
          </cell>
          <cell r="M301">
            <v>-1.589999999999975</v>
          </cell>
        </row>
        <row r="302">
          <cell r="A302">
            <v>2025</v>
          </cell>
          <cell r="B302">
            <v>39</v>
          </cell>
          <cell r="C302" t="str">
            <v>2025-39</v>
          </cell>
          <cell r="D302">
            <v>0</v>
          </cell>
          <cell r="E302">
            <v>2</v>
          </cell>
          <cell r="F302" t="str">
            <v/>
          </cell>
          <cell r="G302" t="str">
            <v/>
          </cell>
          <cell r="H302" t="str">
            <v/>
          </cell>
          <cell r="I302"/>
          <cell r="J302"/>
          <cell r="K302">
            <v>314.45999999999998</v>
          </cell>
          <cell r="L302" t="str">
            <v/>
          </cell>
          <cell r="M302" t="str">
            <v/>
          </cell>
        </row>
        <row r="303">
          <cell r="A303">
            <v>2025</v>
          </cell>
          <cell r="B303">
            <v>40</v>
          </cell>
          <cell r="C303" t="str">
            <v>2025-40</v>
          </cell>
          <cell r="D303">
            <v>0</v>
          </cell>
          <cell r="E303">
            <v>2</v>
          </cell>
          <cell r="F303" t="str">
            <v/>
          </cell>
          <cell r="G303" t="str">
            <v/>
          </cell>
          <cell r="H303" t="str">
            <v/>
          </cell>
          <cell r="I303"/>
          <cell r="J303"/>
          <cell r="K303">
            <v>310.44</v>
          </cell>
          <cell r="L303" t="str">
            <v/>
          </cell>
          <cell r="M303" t="str">
            <v/>
          </cell>
        </row>
        <row r="304">
          <cell r="A304">
            <v>2025</v>
          </cell>
          <cell r="B304">
            <v>41</v>
          </cell>
          <cell r="C304" t="str">
            <v>2025-41</v>
          </cell>
          <cell r="D304">
            <v>311.55</v>
          </cell>
          <cell r="E304">
            <v>2</v>
          </cell>
          <cell r="F304">
            <v>521.25</v>
          </cell>
          <cell r="G304">
            <v>521.5</v>
          </cell>
          <cell r="H304">
            <v>-0.25</v>
          </cell>
          <cell r="I304"/>
          <cell r="J304"/>
          <cell r="K304">
            <v>304.68</v>
          </cell>
          <cell r="L304">
            <v>312.75</v>
          </cell>
          <cell r="M304">
            <v>8.0699999999999932</v>
          </cell>
        </row>
        <row r="305">
          <cell r="A305">
            <v>2025</v>
          </cell>
          <cell r="B305">
            <v>42</v>
          </cell>
          <cell r="C305" t="str">
            <v>2025-42</v>
          </cell>
          <cell r="D305">
            <v>311.27</v>
          </cell>
          <cell r="E305">
            <v>2</v>
          </cell>
          <cell r="F305">
            <v>520.7833333333333</v>
          </cell>
          <cell r="G305">
            <v>520</v>
          </cell>
          <cell r="H305">
            <v>0.78333333333330302</v>
          </cell>
          <cell r="I305"/>
          <cell r="J305"/>
          <cell r="K305">
            <v>313.56</v>
          </cell>
          <cell r="L305">
            <v>312.46999999999997</v>
          </cell>
          <cell r="M305">
            <v>-1.0900000000000318</v>
          </cell>
        </row>
        <row r="306">
          <cell r="A306">
            <v>2025</v>
          </cell>
          <cell r="B306">
            <v>43</v>
          </cell>
          <cell r="C306" t="str">
            <v>2025-43</v>
          </cell>
          <cell r="D306">
            <v>317.10000000000002</v>
          </cell>
          <cell r="E306">
            <v>2</v>
          </cell>
          <cell r="F306">
            <v>530.50000000000011</v>
          </cell>
          <cell r="G306">
            <v>530</v>
          </cell>
          <cell r="H306">
            <v>0.50000000000011369</v>
          </cell>
          <cell r="I306"/>
          <cell r="J306"/>
          <cell r="K306">
            <v>308.93</v>
          </cell>
          <cell r="L306">
            <v>318.30000000000007</v>
          </cell>
          <cell r="M306">
            <v>9.3700000000000614</v>
          </cell>
        </row>
        <row r="307">
          <cell r="A307">
            <v>2025</v>
          </cell>
          <cell r="B307">
            <v>44</v>
          </cell>
          <cell r="C307" t="str">
            <v>2025-44</v>
          </cell>
          <cell r="D307">
            <v>311.10000000000002</v>
          </cell>
          <cell r="E307">
            <v>2</v>
          </cell>
          <cell r="F307">
            <v>520.50000000000011</v>
          </cell>
          <cell r="G307">
            <v>520</v>
          </cell>
          <cell r="H307">
            <v>0.50000000000011369</v>
          </cell>
          <cell r="I307"/>
          <cell r="J307"/>
          <cell r="K307">
            <v>300.45</v>
          </cell>
          <cell r="L307">
            <v>312.30000000000007</v>
          </cell>
          <cell r="M307">
            <v>11.85000000000008</v>
          </cell>
        </row>
        <row r="308">
          <cell r="A308">
            <v>2025</v>
          </cell>
          <cell r="B308">
            <v>45</v>
          </cell>
          <cell r="C308" t="str">
            <v>2025-45</v>
          </cell>
          <cell r="D308">
            <v>311.10000000000002</v>
          </cell>
          <cell r="E308">
            <v>2</v>
          </cell>
          <cell r="F308">
            <v>520.50000000000011</v>
          </cell>
          <cell r="G308">
            <v>520</v>
          </cell>
          <cell r="H308">
            <v>0.50000000000011369</v>
          </cell>
          <cell r="I308"/>
          <cell r="J308"/>
          <cell r="K308">
            <v>308.06</v>
          </cell>
          <cell r="L308">
            <v>312.30000000000007</v>
          </cell>
          <cell r="M308">
            <v>4.2400000000000659</v>
          </cell>
        </row>
        <row r="309">
          <cell r="A309">
            <v>2025</v>
          </cell>
          <cell r="B309">
            <v>46</v>
          </cell>
          <cell r="C309" t="str">
            <v>2025-46</v>
          </cell>
          <cell r="D309">
            <v>308.37</v>
          </cell>
          <cell r="E309">
            <v>2</v>
          </cell>
          <cell r="F309">
            <v>515.95000000000005</v>
          </cell>
          <cell r="G309">
            <v>517.5</v>
          </cell>
          <cell r="H309">
            <v>-1.5499999999999545</v>
          </cell>
          <cell r="I309"/>
          <cell r="J309"/>
          <cell r="K309">
            <v>305.91000000000003</v>
          </cell>
          <cell r="L309">
            <v>309.57</v>
          </cell>
          <cell r="M309">
            <v>3.6599999999999682</v>
          </cell>
        </row>
        <row r="310">
          <cell r="A310">
            <v>2025</v>
          </cell>
          <cell r="B310">
            <v>47</v>
          </cell>
          <cell r="C310" t="str">
            <v>2025-47</v>
          </cell>
          <cell r="D310">
            <v>303.42</v>
          </cell>
          <cell r="E310">
            <v>2</v>
          </cell>
          <cell r="F310">
            <v>507.70000000000005</v>
          </cell>
          <cell r="G310" t="str">
            <v/>
          </cell>
          <cell r="H310" t="str">
            <v/>
          </cell>
          <cell r="I310"/>
          <cell r="J310"/>
          <cell r="K310">
            <v>298.8</v>
          </cell>
          <cell r="L310">
            <v>304.62</v>
          </cell>
          <cell r="M310">
            <v>5.8199999999999932</v>
          </cell>
        </row>
        <row r="311">
          <cell r="A311">
            <v>2025</v>
          </cell>
          <cell r="B311">
            <v>48</v>
          </cell>
          <cell r="C311" t="str">
            <v>2025-48</v>
          </cell>
          <cell r="D311">
            <v>0</v>
          </cell>
          <cell r="E311">
            <v>2</v>
          </cell>
          <cell r="F311" t="str">
            <v/>
          </cell>
          <cell r="G311" t="str">
            <v/>
          </cell>
          <cell r="H311" t="str">
            <v/>
          </cell>
          <cell r="I311"/>
          <cell r="J311"/>
          <cell r="K311">
            <v>291.37</v>
          </cell>
          <cell r="L311" t="str">
            <v/>
          </cell>
          <cell r="M311" t="str">
            <v/>
          </cell>
        </row>
        <row r="312">
          <cell r="A312">
            <v>2025</v>
          </cell>
          <cell r="B312">
            <v>49</v>
          </cell>
          <cell r="C312" t="str">
            <v>2025-49</v>
          </cell>
          <cell r="D312">
            <v>293.10000000000002</v>
          </cell>
          <cell r="E312">
            <v>2</v>
          </cell>
          <cell r="F312">
            <v>490.50000000000006</v>
          </cell>
          <cell r="G312">
            <v>490</v>
          </cell>
          <cell r="H312">
            <v>0.50000000000005684</v>
          </cell>
          <cell r="I312"/>
          <cell r="J312"/>
          <cell r="K312">
            <v>290.12</v>
          </cell>
          <cell r="L312">
            <v>294.3</v>
          </cell>
          <cell r="M312">
            <v>4.1800000000000068</v>
          </cell>
        </row>
        <row r="313">
          <cell r="A313">
            <v>2025</v>
          </cell>
          <cell r="B313">
            <v>50</v>
          </cell>
          <cell r="C313" t="str">
            <v>2025-50</v>
          </cell>
          <cell r="D313">
            <v>299.47000000000003</v>
          </cell>
          <cell r="E313">
            <v>2</v>
          </cell>
          <cell r="F313">
            <v>501.11666666666673</v>
          </cell>
          <cell r="G313">
            <v>500</v>
          </cell>
          <cell r="H313">
            <v>1.1166666666667311</v>
          </cell>
          <cell r="I313"/>
          <cell r="J313"/>
          <cell r="K313">
            <v>300.33</v>
          </cell>
          <cell r="L313">
            <v>300.67</v>
          </cell>
          <cell r="M313">
            <v>0.34000000000003183</v>
          </cell>
        </row>
        <row r="314">
          <cell r="A314">
            <v>2025</v>
          </cell>
          <cell r="B314">
            <v>51</v>
          </cell>
          <cell r="C314" t="str">
            <v>2025-51</v>
          </cell>
          <cell r="D314">
            <v>306.31</v>
          </cell>
          <cell r="E314">
            <v>2</v>
          </cell>
          <cell r="F314">
            <v>512.51666666666665</v>
          </cell>
          <cell r="G314">
            <v>515</v>
          </cell>
          <cell r="H314">
            <v>-2.4833333333333485</v>
          </cell>
          <cell r="I314"/>
          <cell r="J314"/>
          <cell r="K314">
            <v>301.69</v>
          </cell>
          <cell r="L314">
            <v>307.51</v>
          </cell>
          <cell r="M314">
            <v>5.8199999999999932</v>
          </cell>
        </row>
        <row r="315">
          <cell r="A315">
            <v>2025</v>
          </cell>
          <cell r="B315">
            <v>52</v>
          </cell>
          <cell r="C315" t="str">
            <v>2025-52</v>
          </cell>
          <cell r="D315">
            <v>0</v>
          </cell>
          <cell r="E315">
            <v>2</v>
          </cell>
          <cell r="F315" t="str">
            <v/>
          </cell>
          <cell r="G315" t="str">
            <v/>
          </cell>
          <cell r="H315" t="str">
            <v/>
          </cell>
          <cell r="I315"/>
          <cell r="J315"/>
          <cell r="K315" t="str">
            <v/>
          </cell>
          <cell r="L315" t="str">
            <v/>
          </cell>
          <cell r="M315" t="str">
            <v/>
          </cell>
        </row>
        <row r="316">
          <cell r="A316">
            <v>2026</v>
          </cell>
          <cell r="B316">
            <v>1</v>
          </cell>
          <cell r="C316" t="str">
            <v>2026-1</v>
          </cell>
          <cell r="D316">
            <v>317.10000000000002</v>
          </cell>
          <cell r="E316">
            <v>2</v>
          </cell>
          <cell r="F316">
            <v>530.50000000000011</v>
          </cell>
          <cell r="G316">
            <v>520</v>
          </cell>
          <cell r="H316">
            <v>10.500000000000114</v>
          </cell>
          <cell r="I316"/>
          <cell r="J316"/>
          <cell r="K316" t="str">
            <v/>
          </cell>
          <cell r="L316">
            <v>318.30000000000007</v>
          </cell>
          <cell r="M316" t="str">
            <v/>
          </cell>
        </row>
        <row r="317">
          <cell r="A317">
            <v>2026</v>
          </cell>
          <cell r="B317">
            <v>2</v>
          </cell>
          <cell r="C317" t="str">
            <v>2026-2</v>
          </cell>
          <cell r="D317">
            <v>317.10000000000002</v>
          </cell>
          <cell r="E317">
            <v>2</v>
          </cell>
          <cell r="F317">
            <v>530.50000000000011</v>
          </cell>
          <cell r="G317">
            <v>530</v>
          </cell>
          <cell r="H317">
            <v>0.50000000000011369</v>
          </cell>
          <cell r="I317"/>
          <cell r="J317"/>
          <cell r="K317">
            <v>312.23</v>
          </cell>
          <cell r="L317">
            <v>318.30000000000007</v>
          </cell>
          <cell r="M317">
            <v>6.07000000000005</v>
          </cell>
        </row>
        <row r="318">
          <cell r="A318">
            <v>2026</v>
          </cell>
          <cell r="B318">
            <v>3</v>
          </cell>
          <cell r="C318" t="str">
            <v>2026-3</v>
          </cell>
          <cell r="D318">
            <v>317.07</v>
          </cell>
          <cell r="E318">
            <v>2</v>
          </cell>
          <cell r="F318">
            <v>530.45000000000005</v>
          </cell>
          <cell r="G318">
            <v>530</v>
          </cell>
          <cell r="H318">
            <v>0.45000000000004547</v>
          </cell>
          <cell r="I318"/>
          <cell r="J318"/>
          <cell r="K318">
            <v>304.47000000000003</v>
          </cell>
          <cell r="L318">
            <v>318.27000000000004</v>
          </cell>
          <cell r="M318">
            <v>13.800000000000011</v>
          </cell>
        </row>
        <row r="319">
          <cell r="A319">
            <v>2026</v>
          </cell>
          <cell r="B319">
            <v>4</v>
          </cell>
          <cell r="C319" t="str">
            <v>2026-4</v>
          </cell>
          <cell r="D319">
            <v>317.10000000000002</v>
          </cell>
          <cell r="E319">
            <v>2</v>
          </cell>
          <cell r="F319">
            <v>530.50000000000011</v>
          </cell>
          <cell r="G319">
            <v>530</v>
          </cell>
          <cell r="H319">
            <v>0.50000000000011369</v>
          </cell>
          <cell r="I319"/>
          <cell r="J319"/>
          <cell r="K319">
            <v>312.93</v>
          </cell>
          <cell r="L319">
            <v>318.30000000000007</v>
          </cell>
          <cell r="M319">
            <v>5.3700000000000614</v>
          </cell>
        </row>
        <row r="320">
          <cell r="A320">
            <v>2026</v>
          </cell>
          <cell r="B320">
            <v>5</v>
          </cell>
          <cell r="C320" t="str">
            <v>2026-5</v>
          </cell>
          <cell r="D320">
            <v>317.10000000000002</v>
          </cell>
          <cell r="E320">
            <v>2</v>
          </cell>
          <cell r="F320">
            <v>530.50000000000011</v>
          </cell>
          <cell r="G320">
            <v>530</v>
          </cell>
          <cell r="H320">
            <v>0.50000000000011369</v>
          </cell>
          <cell r="I320"/>
          <cell r="J320"/>
          <cell r="K320">
            <v>315</v>
          </cell>
          <cell r="L320">
            <v>318.30000000000007</v>
          </cell>
          <cell r="M320">
            <v>3.3000000000000682</v>
          </cell>
        </row>
        <row r="321">
          <cell r="A321">
            <v>2026</v>
          </cell>
          <cell r="B321">
            <v>6</v>
          </cell>
          <cell r="C321" t="str">
            <v>2026-6</v>
          </cell>
          <cell r="D321">
            <v>317.10000000000002</v>
          </cell>
          <cell r="E321">
            <v>2</v>
          </cell>
          <cell r="F321">
            <v>530.50000000000011</v>
          </cell>
          <cell r="G321">
            <v>530</v>
          </cell>
          <cell r="H321">
            <v>0.50000000000011369</v>
          </cell>
          <cell r="I321"/>
          <cell r="J321"/>
          <cell r="K321">
            <v>314.52</v>
          </cell>
          <cell r="L321">
            <v>318.30000000000007</v>
          </cell>
          <cell r="M321">
            <v>3.7800000000000864</v>
          </cell>
        </row>
        <row r="322">
          <cell r="A322">
            <v>2026</v>
          </cell>
          <cell r="B322">
            <v>7</v>
          </cell>
          <cell r="C322" t="str">
            <v>2026-7</v>
          </cell>
          <cell r="D322">
            <v>318.18</v>
          </cell>
          <cell r="E322">
            <v>2</v>
          </cell>
          <cell r="F322">
            <v>532.30000000000007</v>
          </cell>
          <cell r="G322">
            <v>530</v>
          </cell>
          <cell r="H322">
            <v>2.3000000000000682</v>
          </cell>
          <cell r="I322"/>
          <cell r="J322"/>
          <cell r="K322">
            <v>309.81</v>
          </cell>
          <cell r="L322">
            <v>319.38000000000005</v>
          </cell>
          <cell r="M322">
            <v>9.57000000000005</v>
          </cell>
        </row>
        <row r="323">
          <cell r="A323">
            <v>2026</v>
          </cell>
          <cell r="B323">
            <v>8</v>
          </cell>
          <cell r="C323" t="str">
            <v>2026-8</v>
          </cell>
          <cell r="D323">
            <v>320.10000000000002</v>
          </cell>
          <cell r="E323">
            <v>2</v>
          </cell>
          <cell r="F323">
            <v>535.50000000000011</v>
          </cell>
          <cell r="G323">
            <v>530</v>
          </cell>
          <cell r="H323">
            <v>5.5000000000001137</v>
          </cell>
          <cell r="I323"/>
          <cell r="J323"/>
          <cell r="K323">
            <v>311.62</v>
          </cell>
          <cell r="L323">
            <v>321.30000000000007</v>
          </cell>
          <cell r="M323">
            <v>9.6800000000000637</v>
          </cell>
        </row>
        <row r="324">
          <cell r="A324">
            <v>2026</v>
          </cell>
          <cell r="B324">
            <v>9</v>
          </cell>
          <cell r="C324" t="str">
            <v>2026-9</v>
          </cell>
          <cell r="D324">
            <v>320.10000000000002</v>
          </cell>
          <cell r="E324">
            <v>2</v>
          </cell>
          <cell r="F324">
            <v>535.50000000000011</v>
          </cell>
          <cell r="G324">
            <v>535</v>
          </cell>
          <cell r="H324">
            <v>0.50000000000011369</v>
          </cell>
          <cell r="I324"/>
          <cell r="J324"/>
          <cell r="K324">
            <v>317.98</v>
          </cell>
          <cell r="L324">
            <v>321.30000000000007</v>
          </cell>
          <cell r="M324">
            <v>3.32000000000005</v>
          </cell>
        </row>
        <row r="325">
          <cell r="A325">
            <v>2026</v>
          </cell>
          <cell r="B325">
            <v>10</v>
          </cell>
          <cell r="C325" t="str">
            <v>2026-10</v>
          </cell>
          <cell r="D325">
            <v>0</v>
          </cell>
          <cell r="E325">
            <v>2</v>
          </cell>
          <cell r="F325" t="str">
            <v/>
          </cell>
          <cell r="G325">
            <v>535</v>
          </cell>
          <cell r="H325" t="str">
            <v/>
          </cell>
          <cell r="I325"/>
          <cell r="J325"/>
          <cell r="K325">
            <v>314.91000000000003</v>
          </cell>
          <cell r="L325" t="str">
            <v/>
          </cell>
          <cell r="M325" t="str">
            <v/>
          </cell>
        </row>
        <row r="326">
          <cell r="A326">
            <v>2026</v>
          </cell>
          <cell r="B326">
            <v>11</v>
          </cell>
          <cell r="C326" t="str">
            <v>2026-11</v>
          </cell>
          <cell r="D326">
            <v>314.10000000000002</v>
          </cell>
          <cell r="E326">
            <v>2</v>
          </cell>
          <cell r="F326">
            <v>525.50000000000011</v>
          </cell>
          <cell r="G326" t="str">
            <v/>
          </cell>
          <cell r="H326" t="str">
            <v/>
          </cell>
          <cell r="I326"/>
          <cell r="J326"/>
          <cell r="K326">
            <v>313.87</v>
          </cell>
          <cell r="L326">
            <v>315.30000000000007</v>
          </cell>
          <cell r="M326">
            <v>1.4300000000000637</v>
          </cell>
        </row>
        <row r="327">
          <cell r="A327">
            <v>2026</v>
          </cell>
          <cell r="B327">
            <v>12</v>
          </cell>
          <cell r="C327" t="str">
            <v>2026-12</v>
          </cell>
          <cell r="D327">
            <v>317.10000000000002</v>
          </cell>
          <cell r="E327">
            <v>2</v>
          </cell>
          <cell r="F327">
            <v>530.50000000000011</v>
          </cell>
          <cell r="G327">
            <v>525</v>
          </cell>
          <cell r="H327">
            <v>5.5000000000001137</v>
          </cell>
          <cell r="I327"/>
          <cell r="J327"/>
          <cell r="K327">
            <v>316.87</v>
          </cell>
          <cell r="L327">
            <v>318.30000000000007</v>
          </cell>
          <cell r="M327">
            <v>1.4300000000000637</v>
          </cell>
        </row>
        <row r="328">
          <cell r="A328">
            <v>2026</v>
          </cell>
          <cell r="B328">
            <v>13</v>
          </cell>
          <cell r="C328" t="str">
            <v>2026-13</v>
          </cell>
          <cell r="D328">
            <v>322.5</v>
          </cell>
          <cell r="E328">
            <v>2</v>
          </cell>
          <cell r="F328">
            <v>539.5</v>
          </cell>
          <cell r="G328">
            <v>530</v>
          </cell>
          <cell r="H328">
            <v>9.5</v>
          </cell>
          <cell r="I328"/>
          <cell r="J328"/>
          <cell r="K328">
            <v>321.27999999999997</v>
          </cell>
          <cell r="L328">
            <v>323.7</v>
          </cell>
          <cell r="M328">
            <v>2.4200000000000159</v>
          </cell>
        </row>
        <row r="329">
          <cell r="A329">
            <v>2026</v>
          </cell>
          <cell r="B329">
            <v>14</v>
          </cell>
          <cell r="C329" t="str">
            <v>2026-14</v>
          </cell>
          <cell r="D329">
            <v>327.9</v>
          </cell>
          <cell r="E329">
            <v>2</v>
          </cell>
          <cell r="F329">
            <v>548.5</v>
          </cell>
          <cell r="G329">
            <v>535</v>
          </cell>
          <cell r="H329">
            <v>13.5</v>
          </cell>
          <cell r="I329"/>
          <cell r="J329"/>
          <cell r="K329">
            <v>317.44</v>
          </cell>
          <cell r="L329">
            <v>329.09999999999997</v>
          </cell>
          <cell r="M329">
            <v>11.659999999999968</v>
          </cell>
        </row>
        <row r="330">
          <cell r="A330">
            <v>2026</v>
          </cell>
          <cell r="B330">
            <v>15</v>
          </cell>
          <cell r="C330" t="str">
            <v>2026-15</v>
          </cell>
          <cell r="D330">
            <v>0</v>
          </cell>
          <cell r="E330">
            <v>2</v>
          </cell>
          <cell r="F330" t="str">
            <v/>
          </cell>
          <cell r="G330">
            <v>548</v>
          </cell>
          <cell r="H330" t="str">
            <v/>
          </cell>
          <cell r="I330"/>
          <cell r="J330"/>
          <cell r="K330">
            <v>330.25</v>
          </cell>
          <cell r="L330" t="str">
            <v/>
          </cell>
          <cell r="M330" t="str">
            <v/>
          </cell>
        </row>
        <row r="331">
          <cell r="A331">
            <v>2026</v>
          </cell>
          <cell r="B331">
            <v>16</v>
          </cell>
          <cell r="C331" t="str">
            <v>2026-16</v>
          </cell>
          <cell r="D331">
            <v>0</v>
          </cell>
          <cell r="E331">
            <v>2</v>
          </cell>
          <cell r="F331" t="str">
            <v/>
          </cell>
          <cell r="G331" t="str">
            <v/>
          </cell>
          <cell r="H331" t="str">
            <v/>
          </cell>
          <cell r="I331"/>
          <cell r="J331"/>
          <cell r="K331" t="str">
            <v/>
          </cell>
          <cell r="L331" t="str">
            <v/>
          </cell>
          <cell r="M331" t="str">
            <v/>
          </cell>
        </row>
        <row r="332">
          <cell r="A332">
            <v>2026</v>
          </cell>
          <cell r="B332">
            <v>17</v>
          </cell>
          <cell r="C332" t="str">
            <v>2026-17</v>
          </cell>
          <cell r="D332">
            <v>0</v>
          </cell>
          <cell r="E332">
            <v>2</v>
          </cell>
          <cell r="F332" t="str">
            <v/>
          </cell>
          <cell r="G332" t="str">
            <v/>
          </cell>
          <cell r="H332" t="str">
            <v/>
          </cell>
          <cell r="I332"/>
          <cell r="J332"/>
          <cell r="K332" t="str">
            <v/>
          </cell>
          <cell r="L332" t="str">
            <v/>
          </cell>
          <cell r="M332" t="str">
            <v/>
          </cell>
        </row>
        <row r="333">
          <cell r="A333">
            <v>2026</v>
          </cell>
          <cell r="B333">
            <v>18</v>
          </cell>
          <cell r="C333" t="str">
            <v>2026-18</v>
          </cell>
          <cell r="D333">
            <v>0</v>
          </cell>
          <cell r="E333">
            <v>2</v>
          </cell>
          <cell r="F333" t="str">
            <v/>
          </cell>
          <cell r="G333" t="str">
            <v/>
          </cell>
          <cell r="H333" t="str">
            <v/>
          </cell>
          <cell r="I333"/>
          <cell r="J333"/>
          <cell r="K333" t="str">
            <v/>
          </cell>
          <cell r="L333" t="str">
            <v/>
          </cell>
          <cell r="M333" t="str">
            <v/>
          </cell>
        </row>
        <row r="334">
          <cell r="A334">
            <v>2026</v>
          </cell>
          <cell r="B334">
            <v>19</v>
          </cell>
          <cell r="C334" t="str">
            <v>2026-19</v>
          </cell>
          <cell r="D334">
            <v>0</v>
          </cell>
          <cell r="E334">
            <v>2</v>
          </cell>
          <cell r="F334" t="str">
            <v/>
          </cell>
          <cell r="G334" t="str">
            <v/>
          </cell>
          <cell r="H334" t="str">
            <v/>
          </cell>
          <cell r="I334"/>
          <cell r="J334"/>
          <cell r="K334" t="str">
            <v/>
          </cell>
          <cell r="L334" t="str">
            <v/>
          </cell>
          <cell r="M334" t="str">
            <v/>
          </cell>
        </row>
        <row r="335">
          <cell r="A335">
            <v>2026</v>
          </cell>
          <cell r="B335">
            <v>20</v>
          </cell>
          <cell r="C335" t="str">
            <v>2026-20</v>
          </cell>
          <cell r="D335">
            <v>0</v>
          </cell>
          <cell r="E335">
            <v>2</v>
          </cell>
          <cell r="F335" t="str">
            <v/>
          </cell>
          <cell r="G335" t="str">
            <v/>
          </cell>
          <cell r="H335" t="str">
            <v/>
          </cell>
          <cell r="I335"/>
          <cell r="J335"/>
          <cell r="K335" t="str">
            <v/>
          </cell>
          <cell r="L335" t="str">
            <v/>
          </cell>
          <cell r="M335" t="str">
            <v/>
          </cell>
        </row>
        <row r="336">
          <cell r="A336">
            <v>2026</v>
          </cell>
          <cell r="B336">
            <v>21</v>
          </cell>
          <cell r="C336" t="str">
            <v>2026-21</v>
          </cell>
          <cell r="D336">
            <v>0</v>
          </cell>
          <cell r="E336">
            <v>2</v>
          </cell>
          <cell r="F336" t="str">
            <v/>
          </cell>
          <cell r="G336" t="str">
            <v/>
          </cell>
          <cell r="H336" t="str">
            <v/>
          </cell>
          <cell r="I336"/>
          <cell r="J336"/>
          <cell r="K336" t="str">
            <v/>
          </cell>
          <cell r="L336" t="str">
            <v/>
          </cell>
          <cell r="M336" t="str">
            <v/>
          </cell>
        </row>
        <row r="337">
          <cell r="A337">
            <v>2026</v>
          </cell>
          <cell r="B337">
            <v>22</v>
          </cell>
          <cell r="C337" t="str">
            <v>2026-22</v>
          </cell>
          <cell r="D337">
            <v>0</v>
          </cell>
          <cell r="E337">
            <v>2</v>
          </cell>
          <cell r="F337" t="str">
            <v/>
          </cell>
          <cell r="G337" t="str">
            <v/>
          </cell>
          <cell r="H337" t="str">
            <v/>
          </cell>
          <cell r="I337"/>
          <cell r="J337"/>
          <cell r="K337" t="str">
            <v/>
          </cell>
          <cell r="L337" t="str">
            <v/>
          </cell>
          <cell r="M337" t="str">
            <v/>
          </cell>
        </row>
        <row r="338">
          <cell r="A338">
            <v>2026</v>
          </cell>
          <cell r="B338">
            <v>23</v>
          </cell>
          <cell r="C338" t="str">
            <v>2026-23</v>
          </cell>
          <cell r="D338">
            <v>0</v>
          </cell>
          <cell r="E338">
            <v>2</v>
          </cell>
          <cell r="F338" t="str">
            <v/>
          </cell>
          <cell r="G338" t="str">
            <v/>
          </cell>
          <cell r="H338" t="str">
            <v/>
          </cell>
          <cell r="I338"/>
          <cell r="J338"/>
          <cell r="K338" t="str">
            <v/>
          </cell>
          <cell r="L338" t="str">
            <v/>
          </cell>
          <cell r="M338" t="str">
            <v/>
          </cell>
        </row>
        <row r="339">
          <cell r="A339">
            <v>2026</v>
          </cell>
          <cell r="B339">
            <v>24</v>
          </cell>
          <cell r="C339" t="str">
            <v>2026-24</v>
          </cell>
          <cell r="D339">
            <v>0</v>
          </cell>
          <cell r="E339">
            <v>2</v>
          </cell>
          <cell r="F339" t="str">
            <v/>
          </cell>
          <cell r="G339" t="str">
            <v/>
          </cell>
          <cell r="H339" t="str">
            <v/>
          </cell>
          <cell r="I339"/>
          <cell r="J339"/>
          <cell r="K339" t="str">
            <v/>
          </cell>
          <cell r="L339" t="str">
            <v/>
          </cell>
          <cell r="M339" t="str">
            <v/>
          </cell>
        </row>
        <row r="340">
          <cell r="A340">
            <v>2026</v>
          </cell>
          <cell r="B340">
            <v>25</v>
          </cell>
          <cell r="C340" t="str">
            <v>2026-25</v>
          </cell>
          <cell r="D340">
            <v>0</v>
          </cell>
          <cell r="E340">
            <v>2</v>
          </cell>
          <cell r="F340" t="str">
            <v/>
          </cell>
          <cell r="G340" t="str">
            <v/>
          </cell>
          <cell r="H340" t="str">
            <v/>
          </cell>
          <cell r="I340"/>
          <cell r="J340"/>
          <cell r="K340" t="str">
            <v/>
          </cell>
          <cell r="L340" t="str">
            <v/>
          </cell>
          <cell r="M340" t="str">
            <v/>
          </cell>
        </row>
        <row r="341">
          <cell r="A341">
            <v>2026</v>
          </cell>
          <cell r="B341">
            <v>26</v>
          </cell>
          <cell r="C341" t="str">
            <v>2026-26</v>
          </cell>
          <cell r="D341">
            <v>0</v>
          </cell>
          <cell r="E341">
            <v>2</v>
          </cell>
          <cell r="F341" t="str">
            <v/>
          </cell>
          <cell r="G341" t="str">
            <v/>
          </cell>
          <cell r="H341" t="str">
            <v/>
          </cell>
          <cell r="I341"/>
          <cell r="J341"/>
          <cell r="K341" t="str">
            <v/>
          </cell>
          <cell r="L341" t="str">
            <v/>
          </cell>
          <cell r="M341" t="str">
            <v/>
          </cell>
        </row>
        <row r="342">
          <cell r="A342">
            <v>2026</v>
          </cell>
          <cell r="B342">
            <v>27</v>
          </cell>
          <cell r="C342" t="str">
            <v>2026-27</v>
          </cell>
          <cell r="D342">
            <v>0</v>
          </cell>
          <cell r="E342">
            <v>2</v>
          </cell>
          <cell r="F342" t="str">
            <v/>
          </cell>
          <cell r="G342" t="str">
            <v/>
          </cell>
          <cell r="H342" t="str">
            <v/>
          </cell>
          <cell r="I342"/>
          <cell r="J342"/>
          <cell r="K342" t="str">
            <v/>
          </cell>
          <cell r="L342" t="str">
            <v/>
          </cell>
          <cell r="M342" t="str">
            <v/>
          </cell>
        </row>
        <row r="343">
          <cell r="A343">
            <v>2026</v>
          </cell>
          <cell r="B343">
            <v>28</v>
          </cell>
          <cell r="C343" t="str">
            <v>2026-28</v>
          </cell>
          <cell r="D343">
            <v>0</v>
          </cell>
          <cell r="E343">
            <v>2</v>
          </cell>
          <cell r="F343" t="str">
            <v/>
          </cell>
          <cell r="G343" t="str">
            <v/>
          </cell>
          <cell r="H343" t="str">
            <v/>
          </cell>
          <cell r="I343"/>
          <cell r="J343"/>
          <cell r="K343" t="str">
            <v/>
          </cell>
          <cell r="L343" t="str">
            <v/>
          </cell>
          <cell r="M343" t="str">
            <v/>
          </cell>
        </row>
        <row r="344">
          <cell r="A344">
            <v>2026</v>
          </cell>
          <cell r="B344">
            <v>29</v>
          </cell>
          <cell r="C344" t="str">
            <v>2026-29</v>
          </cell>
          <cell r="D344">
            <v>0</v>
          </cell>
          <cell r="E344">
            <v>2</v>
          </cell>
          <cell r="F344" t="str">
            <v/>
          </cell>
          <cell r="G344" t="str">
            <v/>
          </cell>
          <cell r="H344" t="str">
            <v/>
          </cell>
          <cell r="I344"/>
          <cell r="J344"/>
          <cell r="K344" t="str">
            <v/>
          </cell>
          <cell r="L344" t="str">
            <v/>
          </cell>
          <cell r="M344" t="str">
            <v/>
          </cell>
        </row>
        <row r="345">
          <cell r="A345">
            <v>2026</v>
          </cell>
          <cell r="B345">
            <v>30</v>
          </cell>
          <cell r="C345" t="str">
            <v>2026-30</v>
          </cell>
          <cell r="D345">
            <v>0</v>
          </cell>
          <cell r="E345">
            <v>2</v>
          </cell>
          <cell r="F345" t="str">
            <v/>
          </cell>
          <cell r="G345" t="str">
            <v/>
          </cell>
          <cell r="H345" t="str">
            <v/>
          </cell>
          <cell r="I345"/>
          <cell r="J345"/>
          <cell r="K345" t="str">
            <v/>
          </cell>
          <cell r="L345" t="str">
            <v/>
          </cell>
          <cell r="M345" t="str">
            <v/>
          </cell>
        </row>
        <row r="346">
          <cell r="A346">
            <v>2026</v>
          </cell>
          <cell r="B346">
            <v>31</v>
          </cell>
          <cell r="C346" t="str">
            <v>2026-31</v>
          </cell>
          <cell r="D346">
            <v>0</v>
          </cell>
          <cell r="E346">
            <v>2</v>
          </cell>
          <cell r="F346" t="str">
            <v/>
          </cell>
          <cell r="G346" t="str">
            <v/>
          </cell>
          <cell r="H346" t="str">
            <v/>
          </cell>
          <cell r="I346"/>
          <cell r="J346"/>
          <cell r="K346" t="str">
            <v/>
          </cell>
          <cell r="L346" t="str">
            <v/>
          </cell>
          <cell r="M346" t="str">
            <v/>
          </cell>
        </row>
        <row r="347">
          <cell r="A347">
            <v>2026</v>
          </cell>
          <cell r="B347">
            <v>32</v>
          </cell>
          <cell r="C347" t="str">
            <v>2026-32</v>
          </cell>
          <cell r="D347">
            <v>0</v>
          </cell>
          <cell r="E347">
            <v>2</v>
          </cell>
          <cell r="F347" t="str">
            <v/>
          </cell>
          <cell r="G347" t="str">
            <v/>
          </cell>
          <cell r="H347" t="str">
            <v/>
          </cell>
          <cell r="I347"/>
          <cell r="J347"/>
          <cell r="K347" t="str">
            <v/>
          </cell>
          <cell r="L347" t="str">
            <v/>
          </cell>
          <cell r="M347" t="str">
            <v/>
          </cell>
        </row>
        <row r="348">
          <cell r="A348">
            <v>2026</v>
          </cell>
          <cell r="B348">
            <v>33</v>
          </cell>
          <cell r="C348" t="str">
            <v>2026-33</v>
          </cell>
          <cell r="D348">
            <v>0</v>
          </cell>
          <cell r="E348">
            <v>2</v>
          </cell>
          <cell r="F348" t="str">
            <v/>
          </cell>
          <cell r="G348" t="str">
            <v/>
          </cell>
          <cell r="H348" t="str">
            <v/>
          </cell>
          <cell r="I348"/>
          <cell r="J348"/>
          <cell r="K348" t="str">
            <v/>
          </cell>
          <cell r="L348" t="str">
            <v/>
          </cell>
          <cell r="M348" t="str">
            <v/>
          </cell>
        </row>
        <row r="349">
          <cell r="A349">
            <v>2026</v>
          </cell>
          <cell r="B349">
            <v>34</v>
          </cell>
          <cell r="C349" t="str">
            <v>2026-34</v>
          </cell>
          <cell r="D349">
            <v>0</v>
          </cell>
          <cell r="E349">
            <v>2</v>
          </cell>
          <cell r="F349" t="str">
            <v/>
          </cell>
          <cell r="G349" t="str">
            <v/>
          </cell>
          <cell r="H349" t="str">
            <v/>
          </cell>
          <cell r="I349"/>
          <cell r="J349"/>
          <cell r="K349" t="str">
            <v/>
          </cell>
          <cell r="L349" t="str">
            <v/>
          </cell>
          <cell r="M349" t="str">
            <v/>
          </cell>
        </row>
        <row r="350">
          <cell r="A350">
            <v>2026</v>
          </cell>
          <cell r="B350">
            <v>35</v>
          </cell>
          <cell r="C350" t="str">
            <v>2026-35</v>
          </cell>
          <cell r="D350">
            <v>0</v>
          </cell>
          <cell r="E350">
            <v>2</v>
          </cell>
          <cell r="F350" t="str">
            <v/>
          </cell>
          <cell r="G350" t="str">
            <v/>
          </cell>
          <cell r="H350" t="str">
            <v/>
          </cell>
          <cell r="I350"/>
          <cell r="J350"/>
          <cell r="K350" t="str">
            <v/>
          </cell>
          <cell r="L350" t="str">
            <v/>
          </cell>
          <cell r="M350" t="str">
            <v/>
          </cell>
        </row>
        <row r="351">
          <cell r="A351">
            <v>2026</v>
          </cell>
          <cell r="B351">
            <v>36</v>
          </cell>
          <cell r="C351" t="str">
            <v>2026-36</v>
          </cell>
          <cell r="D351">
            <v>0</v>
          </cell>
          <cell r="E351">
            <v>2</v>
          </cell>
          <cell r="F351" t="str">
            <v/>
          </cell>
          <cell r="G351" t="str">
            <v/>
          </cell>
          <cell r="H351" t="str">
            <v/>
          </cell>
          <cell r="I351"/>
          <cell r="J351"/>
          <cell r="K351" t="str">
            <v/>
          </cell>
          <cell r="L351" t="str">
            <v/>
          </cell>
          <cell r="M351" t="str">
            <v/>
          </cell>
        </row>
        <row r="352">
          <cell r="A352">
            <v>2026</v>
          </cell>
          <cell r="B352">
            <v>37</v>
          </cell>
          <cell r="C352" t="str">
            <v>2026-37</v>
          </cell>
          <cell r="D352">
            <v>0</v>
          </cell>
          <cell r="E352">
            <v>2</v>
          </cell>
          <cell r="F352" t="str">
            <v/>
          </cell>
          <cell r="G352" t="str">
            <v/>
          </cell>
          <cell r="H352" t="str">
            <v/>
          </cell>
          <cell r="I352"/>
          <cell r="J352"/>
          <cell r="K352" t="str">
            <v/>
          </cell>
          <cell r="L352" t="str">
            <v/>
          </cell>
          <cell r="M352" t="str">
            <v/>
          </cell>
        </row>
        <row r="353">
          <cell r="A353">
            <v>2026</v>
          </cell>
          <cell r="B353">
            <v>38</v>
          </cell>
          <cell r="C353" t="str">
            <v>2026-38</v>
          </cell>
          <cell r="D353">
            <v>0</v>
          </cell>
          <cell r="E353">
            <v>2</v>
          </cell>
          <cell r="F353" t="str">
            <v/>
          </cell>
          <cell r="G353" t="str">
            <v/>
          </cell>
          <cell r="H353" t="str">
            <v/>
          </cell>
          <cell r="I353"/>
          <cell r="J353"/>
          <cell r="K353" t="str">
            <v/>
          </cell>
          <cell r="L353" t="str">
            <v/>
          </cell>
          <cell r="M353" t="str">
            <v/>
          </cell>
        </row>
        <row r="354">
          <cell r="A354">
            <v>2026</v>
          </cell>
          <cell r="B354">
            <v>39</v>
          </cell>
          <cell r="C354" t="str">
            <v>2026-39</v>
          </cell>
          <cell r="D354">
            <v>0</v>
          </cell>
          <cell r="E354">
            <v>2</v>
          </cell>
          <cell r="F354" t="str">
            <v/>
          </cell>
          <cell r="G354" t="str">
            <v/>
          </cell>
          <cell r="H354" t="str">
            <v/>
          </cell>
          <cell r="I354"/>
          <cell r="J354"/>
          <cell r="K354" t="str">
            <v/>
          </cell>
          <cell r="L354" t="str">
            <v/>
          </cell>
          <cell r="M354" t="str">
            <v/>
          </cell>
        </row>
        <row r="355">
          <cell r="A355">
            <v>2026</v>
          </cell>
          <cell r="B355">
            <v>40</v>
          </cell>
          <cell r="C355" t="str">
            <v>2026-40</v>
          </cell>
          <cell r="D355">
            <v>0</v>
          </cell>
          <cell r="E355">
            <v>2</v>
          </cell>
          <cell r="F355" t="str">
            <v/>
          </cell>
          <cell r="G355" t="str">
            <v/>
          </cell>
          <cell r="H355" t="str">
            <v/>
          </cell>
          <cell r="I355"/>
          <cell r="J355"/>
          <cell r="K355" t="str">
            <v/>
          </cell>
          <cell r="L355" t="str">
            <v/>
          </cell>
          <cell r="M355" t="str">
            <v/>
          </cell>
        </row>
        <row r="356">
          <cell r="A356">
            <v>2026</v>
          </cell>
          <cell r="B356">
            <v>41</v>
          </cell>
          <cell r="C356" t="str">
            <v>2026-41</v>
          </cell>
          <cell r="D356">
            <v>0</v>
          </cell>
          <cell r="E356">
            <v>2</v>
          </cell>
          <cell r="F356" t="str">
            <v/>
          </cell>
          <cell r="G356" t="str">
            <v/>
          </cell>
          <cell r="H356" t="str">
            <v/>
          </cell>
          <cell r="I356"/>
          <cell r="J356"/>
          <cell r="K356" t="str">
            <v/>
          </cell>
          <cell r="L356" t="str">
            <v/>
          </cell>
          <cell r="M356" t="str">
            <v/>
          </cell>
        </row>
        <row r="357">
          <cell r="A357">
            <v>2026</v>
          </cell>
          <cell r="B357">
            <v>42</v>
          </cell>
          <cell r="C357" t="str">
            <v>2026-42</v>
          </cell>
          <cell r="D357">
            <v>0</v>
          </cell>
          <cell r="E357">
            <v>2</v>
          </cell>
          <cell r="F357" t="str">
            <v/>
          </cell>
          <cell r="G357" t="str">
            <v/>
          </cell>
          <cell r="H357" t="str">
            <v/>
          </cell>
          <cell r="I357"/>
          <cell r="J357"/>
          <cell r="K357" t="str">
            <v/>
          </cell>
          <cell r="L357" t="str">
            <v/>
          </cell>
          <cell r="M357" t="str">
            <v/>
          </cell>
        </row>
        <row r="358">
          <cell r="A358">
            <v>2026</v>
          </cell>
          <cell r="B358">
            <v>43</v>
          </cell>
          <cell r="C358" t="str">
            <v>2026-43</v>
          </cell>
          <cell r="D358">
            <v>0</v>
          </cell>
          <cell r="E358">
            <v>2</v>
          </cell>
          <cell r="F358" t="str">
            <v/>
          </cell>
          <cell r="G358" t="str">
            <v/>
          </cell>
          <cell r="H358" t="str">
            <v/>
          </cell>
          <cell r="I358"/>
          <cell r="J358"/>
          <cell r="K358" t="str">
            <v/>
          </cell>
          <cell r="L358" t="str">
            <v/>
          </cell>
          <cell r="M358" t="str">
            <v/>
          </cell>
        </row>
        <row r="359">
          <cell r="A359">
            <v>2026</v>
          </cell>
          <cell r="B359">
            <v>44</v>
          </cell>
          <cell r="C359" t="str">
            <v>2026-44</v>
          </cell>
          <cell r="D359">
            <v>0</v>
          </cell>
          <cell r="E359">
            <v>2</v>
          </cell>
          <cell r="F359" t="str">
            <v/>
          </cell>
          <cell r="G359" t="str">
            <v/>
          </cell>
          <cell r="H359" t="str">
            <v/>
          </cell>
          <cell r="I359"/>
          <cell r="J359"/>
          <cell r="K359" t="str">
            <v/>
          </cell>
          <cell r="L359" t="str">
            <v/>
          </cell>
          <cell r="M359" t="str">
            <v/>
          </cell>
        </row>
        <row r="360">
          <cell r="A360">
            <v>2026</v>
          </cell>
          <cell r="B360">
            <v>45</v>
          </cell>
          <cell r="C360" t="str">
            <v>2026-45</v>
          </cell>
          <cell r="D360">
            <v>0</v>
          </cell>
          <cell r="E360">
            <v>2</v>
          </cell>
          <cell r="F360" t="str">
            <v/>
          </cell>
          <cell r="G360" t="str">
            <v/>
          </cell>
          <cell r="H360" t="str">
            <v/>
          </cell>
          <cell r="I360"/>
          <cell r="J360"/>
          <cell r="K360" t="str">
            <v/>
          </cell>
          <cell r="L360" t="str">
            <v/>
          </cell>
          <cell r="M360" t="str">
            <v/>
          </cell>
        </row>
        <row r="361">
          <cell r="A361">
            <v>2026</v>
          </cell>
          <cell r="B361">
            <v>46</v>
          </cell>
          <cell r="C361" t="str">
            <v>2026-46</v>
          </cell>
          <cell r="D361">
            <v>0</v>
          </cell>
          <cell r="E361">
            <v>2</v>
          </cell>
          <cell r="F361" t="str">
            <v/>
          </cell>
          <cell r="G361" t="str">
            <v/>
          </cell>
          <cell r="H361" t="str">
            <v/>
          </cell>
          <cell r="I361"/>
          <cell r="J361"/>
          <cell r="K361" t="str">
            <v/>
          </cell>
          <cell r="L361" t="str">
            <v/>
          </cell>
          <cell r="M361" t="str">
            <v/>
          </cell>
        </row>
        <row r="362">
          <cell r="A362">
            <v>2026</v>
          </cell>
          <cell r="B362">
            <v>47</v>
          </cell>
          <cell r="C362" t="str">
            <v>2026-47</v>
          </cell>
          <cell r="D362">
            <v>0</v>
          </cell>
          <cell r="E362">
            <v>2</v>
          </cell>
          <cell r="F362" t="str">
            <v/>
          </cell>
          <cell r="G362" t="str">
            <v/>
          </cell>
          <cell r="H362" t="str">
            <v/>
          </cell>
          <cell r="I362"/>
          <cell r="J362"/>
          <cell r="K362" t="str">
            <v/>
          </cell>
          <cell r="L362" t="str">
            <v/>
          </cell>
          <cell r="M362" t="str">
            <v/>
          </cell>
        </row>
        <row r="363">
          <cell r="A363">
            <v>2026</v>
          </cell>
          <cell r="B363">
            <v>48</v>
          </cell>
          <cell r="C363" t="str">
            <v>2026-48</v>
          </cell>
          <cell r="D363">
            <v>0</v>
          </cell>
          <cell r="E363">
            <v>2</v>
          </cell>
          <cell r="F363" t="str">
            <v/>
          </cell>
          <cell r="G363" t="str">
            <v/>
          </cell>
          <cell r="H363" t="str">
            <v/>
          </cell>
          <cell r="I363"/>
          <cell r="J363"/>
          <cell r="K363" t="str">
            <v/>
          </cell>
          <cell r="L363" t="str">
            <v/>
          </cell>
          <cell r="M363" t="str">
            <v/>
          </cell>
        </row>
        <row r="364">
          <cell r="A364">
            <v>2026</v>
          </cell>
          <cell r="B364">
            <v>49</v>
          </cell>
          <cell r="C364" t="str">
            <v>2026-49</v>
          </cell>
          <cell r="D364">
            <v>0</v>
          </cell>
          <cell r="E364">
            <v>2</v>
          </cell>
          <cell r="F364" t="str">
            <v/>
          </cell>
          <cell r="G364" t="str">
            <v/>
          </cell>
          <cell r="H364" t="str">
            <v/>
          </cell>
          <cell r="I364"/>
          <cell r="J364"/>
          <cell r="K364" t="str">
            <v/>
          </cell>
          <cell r="L364" t="str">
            <v/>
          </cell>
          <cell r="M364" t="str">
            <v/>
          </cell>
        </row>
        <row r="365">
          <cell r="A365">
            <v>2026</v>
          </cell>
          <cell r="B365">
            <v>50</v>
          </cell>
          <cell r="C365" t="str">
            <v>2026-50</v>
          </cell>
          <cell r="D365">
            <v>0</v>
          </cell>
          <cell r="E365">
            <v>2</v>
          </cell>
          <cell r="F365" t="str">
            <v/>
          </cell>
          <cell r="G365" t="str">
            <v/>
          </cell>
          <cell r="H365" t="str">
            <v/>
          </cell>
          <cell r="I365"/>
          <cell r="J365"/>
          <cell r="K365" t="str">
            <v/>
          </cell>
          <cell r="L365" t="str">
            <v/>
          </cell>
          <cell r="M365" t="str">
            <v/>
          </cell>
        </row>
        <row r="366">
          <cell r="A366">
            <v>2026</v>
          </cell>
          <cell r="B366">
            <v>51</v>
          </cell>
          <cell r="C366" t="str">
            <v>2026-51</v>
          </cell>
          <cell r="D366">
            <v>0</v>
          </cell>
          <cell r="E366">
            <v>2</v>
          </cell>
          <cell r="F366" t="str">
            <v/>
          </cell>
          <cell r="G366" t="str">
            <v/>
          </cell>
          <cell r="H366" t="str">
            <v/>
          </cell>
          <cell r="I366"/>
          <cell r="J366"/>
          <cell r="K366" t="str">
            <v/>
          </cell>
          <cell r="L366" t="str">
            <v/>
          </cell>
          <cell r="M366" t="str">
            <v/>
          </cell>
        </row>
        <row r="367">
          <cell r="A367">
            <v>2026</v>
          </cell>
          <cell r="B367">
            <v>52</v>
          </cell>
          <cell r="C367" t="str">
            <v>2026-52</v>
          </cell>
          <cell r="D367">
            <v>0</v>
          </cell>
          <cell r="E367">
            <v>2</v>
          </cell>
          <cell r="F367" t="str">
            <v/>
          </cell>
          <cell r="G367" t="str">
            <v/>
          </cell>
          <cell r="H367" t="str">
            <v/>
          </cell>
          <cell r="I367"/>
          <cell r="J367"/>
          <cell r="K367" t="str">
            <v/>
          </cell>
          <cell r="L367" t="str">
            <v/>
          </cell>
          <cell r="M367" t="str">
            <v/>
          </cell>
        </row>
      </sheetData>
      <sheetData sheetId="3">
        <row r="3">
          <cell r="A3">
            <v>1999</v>
          </cell>
          <cell r="E3">
            <v>87.94</v>
          </cell>
        </row>
        <row r="4">
          <cell r="A4">
            <v>1999</v>
          </cell>
          <cell r="E4">
            <v>89.38</v>
          </cell>
        </row>
        <row r="5">
          <cell r="A5">
            <v>1999</v>
          </cell>
          <cell r="E5">
            <v>90.68</v>
          </cell>
        </row>
        <row r="6">
          <cell r="A6">
            <v>1999</v>
          </cell>
          <cell r="E6">
            <v>90.32</v>
          </cell>
        </row>
        <row r="7">
          <cell r="A7">
            <v>1999</v>
          </cell>
          <cell r="E7">
            <v>91.1</v>
          </cell>
        </row>
        <row r="8">
          <cell r="A8">
            <v>1999</v>
          </cell>
          <cell r="E8">
            <v>91.19</v>
          </cell>
        </row>
        <row r="9">
          <cell r="A9">
            <v>1999</v>
          </cell>
          <cell r="E9">
            <v>90.62</v>
          </cell>
        </row>
        <row r="10">
          <cell r="A10">
            <v>1999</v>
          </cell>
          <cell r="E10">
            <v>90.86</v>
          </cell>
        </row>
        <row r="11">
          <cell r="A11">
            <v>1999</v>
          </cell>
          <cell r="E11">
            <v>91.89</v>
          </cell>
        </row>
        <row r="12">
          <cell r="A12">
            <v>1999</v>
          </cell>
          <cell r="E12">
            <v>92.68</v>
          </cell>
        </row>
        <row r="13">
          <cell r="A13">
            <v>1999</v>
          </cell>
          <cell r="E13">
            <v>93.34</v>
          </cell>
        </row>
        <row r="14">
          <cell r="A14">
            <v>1999</v>
          </cell>
          <cell r="E14">
            <v>92.54</v>
          </cell>
        </row>
        <row r="15">
          <cell r="A15">
            <v>1999</v>
          </cell>
          <cell r="E15">
            <v>92.58</v>
          </cell>
        </row>
        <row r="16">
          <cell r="A16">
            <v>1999</v>
          </cell>
          <cell r="E16">
            <v>94.91</v>
          </cell>
        </row>
        <row r="17">
          <cell r="A17">
            <v>1999</v>
          </cell>
          <cell r="E17">
            <v>95.17</v>
          </cell>
        </row>
        <row r="18">
          <cell r="A18">
            <v>1999</v>
          </cell>
          <cell r="E18">
            <v>92.79</v>
          </cell>
        </row>
        <row r="19">
          <cell r="A19">
            <v>1999</v>
          </cell>
          <cell r="E19">
            <v>92.38</v>
          </cell>
        </row>
        <row r="20">
          <cell r="A20">
            <v>1999</v>
          </cell>
          <cell r="E20">
            <v>93</v>
          </cell>
        </row>
        <row r="21">
          <cell r="A21">
            <v>1999</v>
          </cell>
          <cell r="E21">
            <v>91.54</v>
          </cell>
        </row>
        <row r="22">
          <cell r="A22">
            <v>1999</v>
          </cell>
          <cell r="E22">
            <v>91.35</v>
          </cell>
        </row>
        <row r="23">
          <cell r="A23">
            <v>1999</v>
          </cell>
          <cell r="E23">
            <v>91.27</v>
          </cell>
        </row>
        <row r="24">
          <cell r="A24">
            <v>1999</v>
          </cell>
          <cell r="E24">
            <v>90.84</v>
          </cell>
        </row>
        <row r="25">
          <cell r="A25">
            <v>1999</v>
          </cell>
          <cell r="E25">
            <v>92.11</v>
          </cell>
        </row>
        <row r="26">
          <cell r="A26">
            <v>1999</v>
          </cell>
          <cell r="E26">
            <v>93.84</v>
          </cell>
        </row>
        <row r="27">
          <cell r="A27">
            <v>1999</v>
          </cell>
          <cell r="E27">
            <v>92.89</v>
          </cell>
        </row>
        <row r="28">
          <cell r="A28">
            <v>1999</v>
          </cell>
          <cell r="E28">
            <v>91.49</v>
          </cell>
        </row>
        <row r="29">
          <cell r="A29">
            <v>1999</v>
          </cell>
          <cell r="E29">
            <v>89.03</v>
          </cell>
        </row>
        <row r="30">
          <cell r="A30">
            <v>1999</v>
          </cell>
          <cell r="E30">
            <v>87.58</v>
          </cell>
        </row>
        <row r="31">
          <cell r="A31">
            <v>1999</v>
          </cell>
          <cell r="E31">
            <v>90.41</v>
          </cell>
        </row>
        <row r="32">
          <cell r="A32">
            <v>1999</v>
          </cell>
          <cell r="E32">
            <v>90.86</v>
          </cell>
        </row>
        <row r="33">
          <cell r="A33">
            <v>1999</v>
          </cell>
          <cell r="E33">
            <v>90.54</v>
          </cell>
        </row>
        <row r="34">
          <cell r="A34">
            <v>1999</v>
          </cell>
          <cell r="E34">
            <v>90.39</v>
          </cell>
        </row>
        <row r="35">
          <cell r="A35">
            <v>1999</v>
          </cell>
          <cell r="E35">
            <v>89.99</v>
          </cell>
        </row>
        <row r="36">
          <cell r="A36">
            <v>1999</v>
          </cell>
          <cell r="E36">
            <v>89.92</v>
          </cell>
        </row>
        <row r="37">
          <cell r="A37">
            <v>1999</v>
          </cell>
          <cell r="E37">
            <v>89.82</v>
          </cell>
        </row>
        <row r="38">
          <cell r="A38">
            <v>1999</v>
          </cell>
          <cell r="E38">
            <v>89.92</v>
          </cell>
        </row>
        <row r="39">
          <cell r="A39">
            <v>1999</v>
          </cell>
          <cell r="E39">
            <v>89.97</v>
          </cell>
        </row>
        <row r="40">
          <cell r="A40">
            <v>1999</v>
          </cell>
          <cell r="E40">
            <v>89.78</v>
          </cell>
        </row>
        <row r="41">
          <cell r="A41">
            <v>1999</v>
          </cell>
          <cell r="E41">
            <v>89.11</v>
          </cell>
        </row>
        <row r="42">
          <cell r="A42">
            <v>1999</v>
          </cell>
          <cell r="E42">
            <v>90.94</v>
          </cell>
        </row>
        <row r="43">
          <cell r="A43">
            <v>1999</v>
          </cell>
          <cell r="E43">
            <v>92.04</v>
          </cell>
        </row>
        <row r="44">
          <cell r="A44">
            <v>1999</v>
          </cell>
          <cell r="E44">
            <v>92.94</v>
          </cell>
        </row>
        <row r="45">
          <cell r="A45">
            <v>1999</v>
          </cell>
          <cell r="E45">
            <v>91.39</v>
          </cell>
        </row>
        <row r="46">
          <cell r="A46">
            <v>1999</v>
          </cell>
          <cell r="E46">
            <v>92.49</v>
          </cell>
        </row>
        <row r="47">
          <cell r="A47">
            <v>1999</v>
          </cell>
          <cell r="E47">
            <v>96.18</v>
          </cell>
        </row>
        <row r="48">
          <cell r="A48">
            <v>1999</v>
          </cell>
          <cell r="E48">
            <v>99.2</v>
          </cell>
        </row>
        <row r="49">
          <cell r="A49">
            <v>1999</v>
          </cell>
          <cell r="E49">
            <v>100.36</v>
          </cell>
        </row>
        <row r="50">
          <cell r="A50">
            <v>1999</v>
          </cell>
          <cell r="E50">
            <v>102.55</v>
          </cell>
        </row>
        <row r="51">
          <cell r="A51">
            <v>1999</v>
          </cell>
          <cell r="E51">
            <v>101.77</v>
          </cell>
        </row>
        <row r="52">
          <cell r="A52">
            <v>1999</v>
          </cell>
          <cell r="E52">
            <v>101.76</v>
          </cell>
        </row>
        <row r="53">
          <cell r="A53">
            <v>1999</v>
          </cell>
          <cell r="E53">
            <v>102.37</v>
          </cell>
        </row>
        <row r="54">
          <cell r="A54">
            <v>1999</v>
          </cell>
          <cell r="E54">
            <v>103.68</v>
          </cell>
        </row>
        <row r="55">
          <cell r="A55">
            <v>2000</v>
          </cell>
          <cell r="E55">
            <v>100.78</v>
          </cell>
        </row>
        <row r="56">
          <cell r="A56">
            <v>2000</v>
          </cell>
          <cell r="E56">
            <v>102.2</v>
          </cell>
        </row>
        <row r="57">
          <cell r="A57">
            <v>2000</v>
          </cell>
          <cell r="E57">
            <v>102.59</v>
          </cell>
        </row>
        <row r="58">
          <cell r="A58">
            <v>2000</v>
          </cell>
          <cell r="E58">
            <v>101.38</v>
          </cell>
        </row>
        <row r="59">
          <cell r="A59">
            <v>2000</v>
          </cell>
          <cell r="E59">
            <v>100.37</v>
          </cell>
        </row>
        <row r="60">
          <cell r="A60">
            <v>2000</v>
          </cell>
          <cell r="E60">
            <v>101.58</v>
          </cell>
        </row>
        <row r="61">
          <cell r="A61">
            <v>2000</v>
          </cell>
          <cell r="E61">
            <v>102</v>
          </cell>
        </row>
        <row r="62">
          <cell r="A62">
            <v>2000</v>
          </cell>
          <cell r="E62">
            <v>99.91</v>
          </cell>
        </row>
        <row r="63">
          <cell r="A63">
            <v>2000</v>
          </cell>
          <cell r="E63">
            <v>100.79</v>
          </cell>
        </row>
        <row r="64">
          <cell r="A64">
            <v>2000</v>
          </cell>
          <cell r="E64">
            <v>103.76</v>
          </cell>
        </row>
        <row r="65">
          <cell r="A65">
            <v>2000</v>
          </cell>
          <cell r="E65">
            <v>103.81</v>
          </cell>
        </row>
        <row r="66">
          <cell r="A66">
            <v>2000</v>
          </cell>
          <cell r="E66">
            <v>105.8</v>
          </cell>
        </row>
        <row r="67">
          <cell r="A67">
            <v>2000</v>
          </cell>
          <cell r="E67">
            <v>107.73</v>
          </cell>
        </row>
        <row r="68">
          <cell r="A68">
            <v>2000</v>
          </cell>
          <cell r="E68">
            <v>108.08</v>
          </cell>
        </row>
        <row r="69">
          <cell r="A69">
            <v>2000</v>
          </cell>
          <cell r="E69">
            <v>111.07</v>
          </cell>
        </row>
        <row r="70">
          <cell r="A70">
            <v>2000</v>
          </cell>
          <cell r="E70">
            <v>113.27</v>
          </cell>
        </row>
        <row r="71">
          <cell r="A71">
            <v>2000</v>
          </cell>
          <cell r="E71">
            <v>113.05</v>
          </cell>
        </row>
        <row r="72">
          <cell r="A72">
            <v>2000</v>
          </cell>
          <cell r="E72">
            <v>112.3</v>
          </cell>
        </row>
        <row r="73">
          <cell r="A73">
            <v>2000</v>
          </cell>
          <cell r="E73">
            <v>109.68</v>
          </cell>
        </row>
        <row r="74">
          <cell r="A74">
            <v>2000</v>
          </cell>
          <cell r="E74">
            <v>105.89</v>
          </cell>
        </row>
        <row r="75">
          <cell r="A75">
            <v>2000</v>
          </cell>
          <cell r="E75">
            <v>105.81</v>
          </cell>
        </row>
        <row r="76">
          <cell r="A76">
            <v>2000</v>
          </cell>
          <cell r="E76">
            <v>105.44</v>
          </cell>
        </row>
        <row r="77">
          <cell r="A77">
            <v>2000</v>
          </cell>
          <cell r="E77">
            <v>104.14</v>
          </cell>
        </row>
        <row r="78">
          <cell r="A78">
            <v>2000</v>
          </cell>
          <cell r="E78">
            <v>106.69</v>
          </cell>
        </row>
        <row r="79">
          <cell r="A79">
            <v>2000</v>
          </cell>
          <cell r="E79">
            <v>104.63</v>
          </cell>
        </row>
        <row r="80">
          <cell r="A80">
            <v>2000</v>
          </cell>
          <cell r="E80">
            <v>103.22</v>
          </cell>
        </row>
        <row r="81">
          <cell r="A81">
            <v>2000</v>
          </cell>
          <cell r="E81">
            <v>103.71</v>
          </cell>
        </row>
        <row r="82">
          <cell r="A82">
            <v>2000</v>
          </cell>
          <cell r="E82">
            <v>104.13</v>
          </cell>
        </row>
        <row r="83">
          <cell r="A83">
            <v>2000</v>
          </cell>
          <cell r="E83">
            <v>103.51</v>
          </cell>
        </row>
        <row r="84">
          <cell r="A84">
            <v>2000</v>
          </cell>
          <cell r="E84">
            <v>102.25</v>
          </cell>
        </row>
        <row r="85">
          <cell r="A85">
            <v>2000</v>
          </cell>
          <cell r="E85">
            <v>100.27</v>
          </cell>
        </row>
        <row r="86">
          <cell r="A86">
            <v>2000</v>
          </cell>
          <cell r="E86">
            <v>100.45</v>
          </cell>
        </row>
        <row r="87">
          <cell r="A87">
            <v>2000</v>
          </cell>
          <cell r="E87">
            <v>102.91</v>
          </cell>
        </row>
        <row r="88">
          <cell r="A88">
            <v>2000</v>
          </cell>
          <cell r="E88">
            <v>101.54</v>
          </cell>
        </row>
        <row r="89">
          <cell r="A89">
            <v>2000</v>
          </cell>
          <cell r="E89">
            <v>99.48</v>
          </cell>
        </row>
        <row r="90">
          <cell r="A90">
            <v>2000</v>
          </cell>
          <cell r="E90">
            <v>97.93</v>
          </cell>
        </row>
        <row r="91">
          <cell r="A91">
            <v>2000</v>
          </cell>
          <cell r="E91">
            <v>96.58</v>
          </cell>
        </row>
        <row r="92">
          <cell r="A92">
            <v>2000</v>
          </cell>
          <cell r="E92">
            <v>98.75</v>
          </cell>
        </row>
        <row r="93">
          <cell r="A93">
            <v>2000</v>
          </cell>
          <cell r="E93">
            <v>98.41</v>
          </cell>
        </row>
        <row r="94">
          <cell r="A94">
            <v>2000</v>
          </cell>
          <cell r="E94">
            <v>98.02</v>
          </cell>
        </row>
        <row r="95">
          <cell r="A95">
            <v>2000</v>
          </cell>
          <cell r="E95">
            <v>96.54</v>
          </cell>
        </row>
        <row r="96">
          <cell r="A96">
            <v>2000</v>
          </cell>
          <cell r="E96">
            <v>95.63</v>
          </cell>
        </row>
        <row r="97">
          <cell r="A97">
            <v>2000</v>
          </cell>
          <cell r="E97">
            <v>96.87</v>
          </cell>
        </row>
        <row r="98">
          <cell r="A98">
            <v>2000</v>
          </cell>
          <cell r="E98">
            <v>98.4</v>
          </cell>
        </row>
        <row r="99">
          <cell r="A99">
            <v>2000</v>
          </cell>
          <cell r="E99">
            <v>97.17</v>
          </cell>
        </row>
        <row r="100">
          <cell r="A100">
            <v>2000</v>
          </cell>
          <cell r="E100">
            <v>99.69</v>
          </cell>
        </row>
        <row r="101">
          <cell r="A101">
            <v>2000</v>
          </cell>
          <cell r="E101">
            <v>100.49</v>
          </cell>
        </row>
        <row r="102">
          <cell r="A102">
            <v>2000</v>
          </cell>
          <cell r="E102">
            <v>100.36</v>
          </cell>
        </row>
        <row r="103">
          <cell r="A103">
            <v>2000</v>
          </cell>
          <cell r="E103">
            <v>101.46</v>
          </cell>
        </row>
        <row r="104">
          <cell r="A104">
            <v>2000</v>
          </cell>
          <cell r="E104">
            <v>103.97</v>
          </cell>
        </row>
        <row r="105">
          <cell r="A105">
            <v>2000</v>
          </cell>
          <cell r="E105">
            <v>104.44</v>
          </cell>
        </row>
        <row r="106">
          <cell r="A106">
            <v>2000</v>
          </cell>
          <cell r="E106">
            <v>109.97</v>
          </cell>
        </row>
        <row r="107">
          <cell r="A107">
            <v>2001</v>
          </cell>
          <cell r="E107">
            <v>110.08</v>
          </cell>
        </row>
        <row r="108">
          <cell r="A108">
            <v>2001</v>
          </cell>
          <cell r="E108">
            <v>109.89</v>
          </cell>
        </row>
        <row r="109">
          <cell r="A109">
            <v>2001</v>
          </cell>
          <cell r="E109">
            <v>113.03</v>
          </cell>
        </row>
        <row r="110">
          <cell r="A110">
            <v>2001</v>
          </cell>
          <cell r="E110">
            <v>113.87</v>
          </cell>
        </row>
        <row r="111">
          <cell r="A111">
            <v>2001</v>
          </cell>
          <cell r="E111">
            <v>111.14</v>
          </cell>
        </row>
        <row r="112">
          <cell r="A112">
            <v>2001</v>
          </cell>
          <cell r="E112">
            <v>110.56</v>
          </cell>
        </row>
        <row r="113">
          <cell r="A113">
            <v>2001</v>
          </cell>
          <cell r="E113">
            <v>116.37</v>
          </cell>
        </row>
        <row r="114">
          <cell r="A114">
            <v>2001</v>
          </cell>
          <cell r="E114">
            <v>114.48</v>
          </cell>
        </row>
        <row r="115">
          <cell r="A115">
            <v>2001</v>
          </cell>
          <cell r="E115">
            <v>118.62</v>
          </cell>
        </row>
        <row r="116">
          <cell r="A116">
            <v>2001</v>
          </cell>
          <cell r="E116">
            <v>121.1</v>
          </cell>
        </row>
        <row r="117">
          <cell r="A117">
            <v>2001</v>
          </cell>
          <cell r="E117">
            <v>120.88</v>
          </cell>
        </row>
        <row r="118">
          <cell r="A118">
            <v>2001</v>
          </cell>
          <cell r="E118">
            <v>119.3</v>
          </cell>
        </row>
        <row r="119">
          <cell r="A119">
            <v>2001</v>
          </cell>
          <cell r="E119">
            <v>118.66</v>
          </cell>
        </row>
        <row r="120">
          <cell r="A120">
            <v>2001</v>
          </cell>
          <cell r="E120">
            <v>122.42</v>
          </cell>
        </row>
        <row r="121">
          <cell r="A121">
            <v>2001</v>
          </cell>
          <cell r="E121">
            <v>124.75</v>
          </cell>
        </row>
        <row r="122">
          <cell r="A122">
            <v>2001</v>
          </cell>
          <cell r="E122">
            <v>123.62</v>
          </cell>
        </row>
        <row r="123">
          <cell r="A123">
            <v>2001</v>
          </cell>
          <cell r="E123">
            <v>119.07</v>
          </cell>
        </row>
        <row r="124">
          <cell r="A124">
            <v>2001</v>
          </cell>
          <cell r="E124">
            <v>118.27</v>
          </cell>
        </row>
        <row r="125">
          <cell r="A125">
            <v>2001</v>
          </cell>
          <cell r="E125">
            <v>119.83</v>
          </cell>
        </row>
        <row r="126">
          <cell r="A126">
            <v>2001</v>
          </cell>
          <cell r="E126">
            <v>118.33</v>
          </cell>
        </row>
        <row r="127">
          <cell r="A127">
            <v>2001</v>
          </cell>
          <cell r="E127">
            <v>120.33</v>
          </cell>
        </row>
        <row r="128">
          <cell r="A128">
            <v>2001</v>
          </cell>
          <cell r="E128">
            <v>121.12</v>
          </cell>
        </row>
        <row r="129">
          <cell r="A129">
            <v>2001</v>
          </cell>
          <cell r="E129">
            <v>121.01</v>
          </cell>
        </row>
        <row r="130">
          <cell r="A130">
            <v>2001</v>
          </cell>
          <cell r="E130">
            <v>116.21</v>
          </cell>
        </row>
        <row r="131">
          <cell r="A131">
            <v>2001</v>
          </cell>
          <cell r="E131">
            <v>114.43</v>
          </cell>
        </row>
        <row r="132">
          <cell r="A132">
            <v>2001</v>
          </cell>
          <cell r="E132">
            <v>114.79</v>
          </cell>
        </row>
        <row r="133">
          <cell r="A133">
            <v>2001</v>
          </cell>
          <cell r="E133">
            <v>113.71</v>
          </cell>
        </row>
        <row r="134">
          <cell r="A134">
            <v>2001</v>
          </cell>
          <cell r="E134">
            <v>115.77</v>
          </cell>
        </row>
        <row r="135">
          <cell r="A135">
            <v>2001</v>
          </cell>
          <cell r="E135">
            <v>116.17</v>
          </cell>
        </row>
        <row r="136">
          <cell r="A136">
            <v>2001</v>
          </cell>
          <cell r="E136">
            <v>115.67</v>
          </cell>
        </row>
        <row r="137">
          <cell r="A137">
            <v>2001</v>
          </cell>
          <cell r="E137">
            <v>111.57</v>
          </cell>
        </row>
        <row r="138">
          <cell r="A138">
            <v>2001</v>
          </cell>
          <cell r="E138">
            <v>109.1</v>
          </cell>
        </row>
        <row r="139">
          <cell r="A139">
            <v>2001</v>
          </cell>
          <cell r="E139">
            <v>108.12</v>
          </cell>
        </row>
        <row r="140">
          <cell r="A140">
            <v>2001</v>
          </cell>
          <cell r="E140">
            <v>108.47</v>
          </cell>
        </row>
        <row r="141">
          <cell r="A141">
            <v>2001</v>
          </cell>
          <cell r="E141">
            <v>105.2</v>
          </cell>
        </row>
        <row r="142">
          <cell r="A142">
            <v>2001</v>
          </cell>
          <cell r="E142">
            <v>106.73</v>
          </cell>
        </row>
        <row r="143">
          <cell r="A143">
            <v>2001</v>
          </cell>
          <cell r="E143">
            <v>105.86</v>
          </cell>
        </row>
        <row r="144">
          <cell r="A144">
            <v>2001</v>
          </cell>
          <cell r="E144">
            <v>104.14</v>
          </cell>
        </row>
        <row r="145">
          <cell r="A145">
            <v>2001</v>
          </cell>
          <cell r="E145">
            <v>100.67</v>
          </cell>
        </row>
        <row r="146">
          <cell r="A146">
            <v>2001</v>
          </cell>
          <cell r="E146">
            <v>97.16</v>
          </cell>
        </row>
        <row r="147">
          <cell r="A147">
            <v>2001</v>
          </cell>
          <cell r="E147">
            <v>97.99</v>
          </cell>
        </row>
        <row r="148">
          <cell r="A148">
            <v>2001</v>
          </cell>
          <cell r="E148">
            <v>96.56</v>
          </cell>
        </row>
        <row r="149">
          <cell r="A149">
            <v>2001</v>
          </cell>
          <cell r="E149">
            <v>95.5</v>
          </cell>
        </row>
        <row r="150">
          <cell r="A150">
            <v>2001</v>
          </cell>
          <cell r="E150">
            <v>97.05</v>
          </cell>
        </row>
        <row r="151">
          <cell r="A151">
            <v>2001</v>
          </cell>
          <cell r="E151">
            <v>95.92</v>
          </cell>
        </row>
        <row r="152">
          <cell r="A152">
            <v>2001</v>
          </cell>
          <cell r="E152">
            <v>97.42</v>
          </cell>
        </row>
        <row r="153">
          <cell r="A153">
            <v>2001</v>
          </cell>
          <cell r="E153">
            <v>103.64</v>
          </cell>
        </row>
        <row r="154">
          <cell r="A154">
            <v>2001</v>
          </cell>
          <cell r="E154">
            <v>105.68</v>
          </cell>
        </row>
        <row r="155">
          <cell r="A155">
            <v>2001</v>
          </cell>
          <cell r="E155">
            <v>104.28</v>
          </cell>
        </row>
        <row r="156">
          <cell r="A156">
            <v>2001</v>
          </cell>
          <cell r="E156">
            <v>102.32</v>
          </cell>
        </row>
        <row r="157">
          <cell r="A157">
            <v>2001</v>
          </cell>
          <cell r="E157">
            <v>99.63</v>
          </cell>
        </row>
        <row r="158">
          <cell r="A158">
            <v>2001</v>
          </cell>
          <cell r="E158">
            <v>103.27</v>
          </cell>
        </row>
        <row r="159">
          <cell r="A159">
            <v>2002</v>
          </cell>
          <cell r="E159">
            <v>103.71</v>
          </cell>
        </row>
        <row r="160">
          <cell r="A160">
            <v>2002</v>
          </cell>
          <cell r="E160">
            <v>105.03</v>
          </cell>
        </row>
        <row r="161">
          <cell r="A161">
            <v>2002</v>
          </cell>
          <cell r="E161">
            <v>107.45</v>
          </cell>
        </row>
        <row r="162">
          <cell r="A162">
            <v>2002</v>
          </cell>
          <cell r="E162">
            <v>109.19</v>
          </cell>
        </row>
        <row r="163">
          <cell r="A163">
            <v>2002</v>
          </cell>
          <cell r="E163">
            <v>108.14</v>
          </cell>
        </row>
        <row r="164">
          <cell r="A164">
            <v>2002</v>
          </cell>
          <cell r="E164">
            <v>111.9</v>
          </cell>
        </row>
        <row r="165">
          <cell r="A165">
            <v>2002</v>
          </cell>
          <cell r="E165">
            <v>114.17</v>
          </cell>
        </row>
        <row r="166">
          <cell r="A166">
            <v>2002</v>
          </cell>
          <cell r="E166">
            <v>114.25</v>
          </cell>
        </row>
        <row r="167">
          <cell r="A167">
            <v>2002</v>
          </cell>
          <cell r="E167">
            <v>112.27</v>
          </cell>
        </row>
        <row r="168">
          <cell r="A168">
            <v>2002</v>
          </cell>
          <cell r="E168">
            <v>112.98</v>
          </cell>
        </row>
        <row r="169">
          <cell r="A169">
            <v>2002</v>
          </cell>
          <cell r="E169">
            <v>116.52</v>
          </cell>
        </row>
        <row r="170">
          <cell r="A170">
            <v>2002</v>
          </cell>
          <cell r="E170">
            <v>112.5</v>
          </cell>
        </row>
        <row r="171">
          <cell r="A171">
            <v>2002</v>
          </cell>
          <cell r="E171">
            <v>108.6</v>
          </cell>
        </row>
        <row r="172">
          <cell r="A172">
            <v>2002</v>
          </cell>
          <cell r="E172">
            <v>113.34</v>
          </cell>
        </row>
        <row r="173">
          <cell r="A173">
            <v>2002</v>
          </cell>
          <cell r="E173">
            <v>108.7</v>
          </cell>
        </row>
        <row r="174">
          <cell r="A174">
            <v>2002</v>
          </cell>
          <cell r="E174">
            <v>104.85</v>
          </cell>
        </row>
        <row r="175">
          <cell r="A175">
            <v>2002</v>
          </cell>
          <cell r="E175">
            <v>103.45</v>
          </cell>
        </row>
        <row r="176">
          <cell r="A176">
            <v>2002</v>
          </cell>
          <cell r="E176">
            <v>105.77</v>
          </cell>
        </row>
        <row r="177">
          <cell r="A177">
            <v>2002</v>
          </cell>
          <cell r="E177">
            <v>106.44</v>
          </cell>
        </row>
        <row r="178">
          <cell r="A178">
            <v>2002</v>
          </cell>
          <cell r="E178">
            <v>105.21</v>
          </cell>
        </row>
        <row r="179">
          <cell r="A179">
            <v>2002</v>
          </cell>
          <cell r="E179">
            <v>102.6</v>
          </cell>
        </row>
        <row r="180">
          <cell r="A180">
            <v>2002</v>
          </cell>
          <cell r="E180">
            <v>103.85</v>
          </cell>
        </row>
        <row r="181">
          <cell r="A181">
            <v>2002</v>
          </cell>
          <cell r="E181">
            <v>100.62</v>
          </cell>
        </row>
        <row r="182">
          <cell r="A182">
            <v>2002</v>
          </cell>
          <cell r="E182">
            <v>100.43</v>
          </cell>
        </row>
        <row r="183">
          <cell r="A183">
            <v>2002</v>
          </cell>
          <cell r="E183">
            <v>100.17</v>
          </cell>
        </row>
        <row r="184">
          <cell r="A184">
            <v>2002</v>
          </cell>
          <cell r="E184">
            <v>100</v>
          </cell>
        </row>
        <row r="185">
          <cell r="A185">
            <v>2002</v>
          </cell>
          <cell r="E185">
            <v>98.09</v>
          </cell>
        </row>
        <row r="186">
          <cell r="A186">
            <v>2002</v>
          </cell>
          <cell r="E186">
            <v>97.52</v>
          </cell>
        </row>
        <row r="187">
          <cell r="A187">
            <v>2002</v>
          </cell>
          <cell r="E187">
            <v>97</v>
          </cell>
        </row>
        <row r="188">
          <cell r="A188">
            <v>2002</v>
          </cell>
          <cell r="E188">
            <v>100.35</v>
          </cell>
        </row>
        <row r="189">
          <cell r="A189">
            <v>2002</v>
          </cell>
          <cell r="E189">
            <v>100.85</v>
          </cell>
        </row>
        <row r="190">
          <cell r="A190">
            <v>2002</v>
          </cell>
          <cell r="E190">
            <v>99.85</v>
          </cell>
        </row>
        <row r="191">
          <cell r="A191">
            <v>2002</v>
          </cell>
          <cell r="E191">
            <v>100.96</v>
          </cell>
        </row>
        <row r="192">
          <cell r="A192">
            <v>2002</v>
          </cell>
          <cell r="E192">
            <v>100.58</v>
          </cell>
        </row>
        <row r="193">
          <cell r="A193">
            <v>2002</v>
          </cell>
          <cell r="E193">
            <v>96.56</v>
          </cell>
        </row>
        <row r="194">
          <cell r="A194">
            <v>2002</v>
          </cell>
          <cell r="E194">
            <v>96.63</v>
          </cell>
        </row>
        <row r="195">
          <cell r="A195">
            <v>2002</v>
          </cell>
          <cell r="E195">
            <v>95.81</v>
          </cell>
        </row>
        <row r="196">
          <cell r="A196">
            <v>2002</v>
          </cell>
          <cell r="E196">
            <v>95.86</v>
          </cell>
        </row>
        <row r="197">
          <cell r="A197">
            <v>2002</v>
          </cell>
          <cell r="E197">
            <v>95.55</v>
          </cell>
        </row>
        <row r="198">
          <cell r="A198">
            <v>2002</v>
          </cell>
          <cell r="E198">
            <v>94.86</v>
          </cell>
        </row>
        <row r="199">
          <cell r="A199">
            <v>2002</v>
          </cell>
          <cell r="E199">
            <v>93.86</v>
          </cell>
        </row>
        <row r="200">
          <cell r="A200">
            <v>2002</v>
          </cell>
          <cell r="E200">
            <v>95.79</v>
          </cell>
        </row>
        <row r="201">
          <cell r="A201">
            <v>2002</v>
          </cell>
          <cell r="E201">
            <v>96.92</v>
          </cell>
        </row>
        <row r="202">
          <cell r="A202">
            <v>2002</v>
          </cell>
          <cell r="E202">
            <v>96.21</v>
          </cell>
        </row>
        <row r="203">
          <cell r="A203">
            <v>2002</v>
          </cell>
          <cell r="E203">
            <v>96.68</v>
          </cell>
        </row>
        <row r="204">
          <cell r="A204">
            <v>2002</v>
          </cell>
          <cell r="E204">
            <v>98.38</v>
          </cell>
        </row>
        <row r="205">
          <cell r="A205">
            <v>2002</v>
          </cell>
          <cell r="E205">
            <v>100.34</v>
          </cell>
        </row>
        <row r="206">
          <cell r="A206">
            <v>2002</v>
          </cell>
          <cell r="E206">
            <v>105.75</v>
          </cell>
        </row>
        <row r="207">
          <cell r="A207">
            <v>2002</v>
          </cell>
          <cell r="E207">
            <v>108.94</v>
          </cell>
        </row>
        <row r="208">
          <cell r="A208">
            <v>2002</v>
          </cell>
          <cell r="E208">
            <v>105.31</v>
          </cell>
        </row>
        <row r="209">
          <cell r="A209">
            <v>2002</v>
          </cell>
          <cell r="E209">
            <v>105.55</v>
          </cell>
        </row>
        <row r="210">
          <cell r="A210">
            <v>2002</v>
          </cell>
          <cell r="E210">
            <v>100.95</v>
          </cell>
        </row>
        <row r="211">
          <cell r="A211">
            <v>2003</v>
          </cell>
          <cell r="E211">
            <v>111.66</v>
          </cell>
        </row>
        <row r="212">
          <cell r="A212">
            <v>2003</v>
          </cell>
          <cell r="E212">
            <v>116.16</v>
          </cell>
        </row>
        <row r="213">
          <cell r="A213">
            <v>2003</v>
          </cell>
          <cell r="E213">
            <v>115.89</v>
          </cell>
        </row>
        <row r="214">
          <cell r="A214">
            <v>2003</v>
          </cell>
          <cell r="E214">
            <v>113.81</v>
          </cell>
        </row>
        <row r="215">
          <cell r="A215">
            <v>2003</v>
          </cell>
          <cell r="E215">
            <v>109.74</v>
          </cell>
        </row>
        <row r="216">
          <cell r="A216">
            <v>2003</v>
          </cell>
          <cell r="E216">
            <v>111.2</v>
          </cell>
        </row>
        <row r="217">
          <cell r="A217">
            <v>2003</v>
          </cell>
          <cell r="E217">
            <v>111.94</v>
          </cell>
        </row>
        <row r="218">
          <cell r="A218">
            <v>2003</v>
          </cell>
          <cell r="E218">
            <v>105.01</v>
          </cell>
        </row>
        <row r="219">
          <cell r="A219">
            <v>2003</v>
          </cell>
          <cell r="E219">
            <v>106.64</v>
          </cell>
        </row>
        <row r="220">
          <cell r="A220">
            <v>2003</v>
          </cell>
          <cell r="E220">
            <v>105.14</v>
          </cell>
        </row>
        <row r="221">
          <cell r="A221">
            <v>2003</v>
          </cell>
          <cell r="E221">
            <v>101.74</v>
          </cell>
        </row>
        <row r="222">
          <cell r="A222">
            <v>2003</v>
          </cell>
          <cell r="E222">
            <v>102.18</v>
          </cell>
        </row>
        <row r="223">
          <cell r="A223">
            <v>2003</v>
          </cell>
          <cell r="E223">
            <v>105.13</v>
          </cell>
        </row>
        <row r="224">
          <cell r="A224">
            <v>2003</v>
          </cell>
          <cell r="E224">
            <v>109.86</v>
          </cell>
        </row>
        <row r="225">
          <cell r="A225">
            <v>2003</v>
          </cell>
          <cell r="E225">
            <v>113.34</v>
          </cell>
        </row>
        <row r="226">
          <cell r="A226">
            <v>2003</v>
          </cell>
          <cell r="E226">
            <v>109.44</v>
          </cell>
        </row>
        <row r="227">
          <cell r="A227">
            <v>2003</v>
          </cell>
          <cell r="E227">
            <v>108.17</v>
          </cell>
        </row>
        <row r="228">
          <cell r="A228">
            <v>2003</v>
          </cell>
          <cell r="E228">
            <v>107.53</v>
          </cell>
        </row>
        <row r="229">
          <cell r="A229">
            <v>2003</v>
          </cell>
          <cell r="E229">
            <v>106.27</v>
          </cell>
        </row>
        <row r="230">
          <cell r="A230">
            <v>2003</v>
          </cell>
          <cell r="E230">
            <v>109.47</v>
          </cell>
        </row>
        <row r="231">
          <cell r="A231">
            <v>2003</v>
          </cell>
          <cell r="E231">
            <v>95.89</v>
          </cell>
        </row>
        <row r="232">
          <cell r="A232">
            <v>2003</v>
          </cell>
          <cell r="E232">
            <v>95.82</v>
          </cell>
        </row>
        <row r="233">
          <cell r="A233">
            <v>2003</v>
          </cell>
          <cell r="E233">
            <v>100.74</v>
          </cell>
        </row>
        <row r="234">
          <cell r="A234">
            <v>2003</v>
          </cell>
          <cell r="E234">
            <v>89.89</v>
          </cell>
        </row>
        <row r="235">
          <cell r="A235">
            <v>2003</v>
          </cell>
          <cell r="E235">
            <v>76.099999999999994</v>
          </cell>
        </row>
        <row r="236">
          <cell r="A236">
            <v>2003</v>
          </cell>
          <cell r="E236">
            <v>56.21</v>
          </cell>
        </row>
        <row r="237">
          <cell r="A237">
            <v>2003</v>
          </cell>
          <cell r="E237">
            <v>56.36</v>
          </cell>
        </row>
        <row r="238">
          <cell r="A238">
            <v>2003</v>
          </cell>
          <cell r="E238">
            <v>52.37</v>
          </cell>
        </row>
        <row r="239">
          <cell r="A239">
            <v>2003</v>
          </cell>
          <cell r="E239">
            <v>39.53</v>
          </cell>
        </row>
        <row r="240">
          <cell r="A240">
            <v>2003</v>
          </cell>
          <cell r="E240">
            <v>33.979999999999997</v>
          </cell>
        </row>
        <row r="241">
          <cell r="A241">
            <v>2003</v>
          </cell>
          <cell r="E241">
            <v>34.47</v>
          </cell>
        </row>
        <row r="242">
          <cell r="A242">
            <v>2003</v>
          </cell>
          <cell r="E242">
            <v>36.42</v>
          </cell>
        </row>
        <row r="243">
          <cell r="A243">
            <v>2003</v>
          </cell>
          <cell r="E243">
            <v>57.31</v>
          </cell>
        </row>
        <row r="244">
          <cell r="A244">
            <v>2003</v>
          </cell>
          <cell r="E244">
            <v>54.5</v>
          </cell>
        </row>
        <row r="245">
          <cell r="A245">
            <v>2003</v>
          </cell>
          <cell r="E245">
            <v>43.55</v>
          </cell>
        </row>
        <row r="246">
          <cell r="A246">
            <v>2003</v>
          </cell>
          <cell r="E246">
            <v>54.73</v>
          </cell>
        </row>
        <row r="247">
          <cell r="A247">
            <v>2003</v>
          </cell>
          <cell r="E247">
            <v>71.89</v>
          </cell>
        </row>
        <row r="248">
          <cell r="A248">
            <v>2003</v>
          </cell>
          <cell r="E248">
            <v>75.900000000000006</v>
          </cell>
        </row>
        <row r="249">
          <cell r="A249">
            <v>2003</v>
          </cell>
          <cell r="E249">
            <v>68.17</v>
          </cell>
        </row>
        <row r="250">
          <cell r="A250">
            <v>2003</v>
          </cell>
          <cell r="E250">
            <v>63.15</v>
          </cell>
        </row>
        <row r="251">
          <cell r="A251">
            <v>2003</v>
          </cell>
          <cell r="E251">
            <v>63.78</v>
          </cell>
        </row>
        <row r="252">
          <cell r="A252">
            <v>2003</v>
          </cell>
          <cell r="E252">
            <v>68.66</v>
          </cell>
        </row>
        <row r="253">
          <cell r="A253">
            <v>2003</v>
          </cell>
          <cell r="E253">
            <v>79.66</v>
          </cell>
        </row>
        <row r="254">
          <cell r="A254">
            <v>2003</v>
          </cell>
          <cell r="E254">
            <v>89.5</v>
          </cell>
        </row>
        <row r="255">
          <cell r="A255">
            <v>2003</v>
          </cell>
          <cell r="E255">
            <v>85.06</v>
          </cell>
        </row>
        <row r="256">
          <cell r="A256">
            <v>2003</v>
          </cell>
          <cell r="E256">
            <v>84.95</v>
          </cell>
        </row>
        <row r="257">
          <cell r="A257">
            <v>2003</v>
          </cell>
          <cell r="E257">
            <v>83.04</v>
          </cell>
        </row>
        <row r="258">
          <cell r="A258">
            <v>2003</v>
          </cell>
          <cell r="E258">
            <v>80.900000000000006</v>
          </cell>
        </row>
        <row r="259">
          <cell r="A259">
            <v>2003</v>
          </cell>
          <cell r="E259">
            <v>83.01</v>
          </cell>
        </row>
        <row r="260">
          <cell r="A260">
            <v>2003</v>
          </cell>
          <cell r="E260">
            <v>84.73</v>
          </cell>
        </row>
        <row r="261">
          <cell r="A261">
            <v>2003</v>
          </cell>
          <cell r="E261">
            <v>82.51</v>
          </cell>
        </row>
        <row r="262">
          <cell r="A262">
            <v>2003</v>
          </cell>
          <cell r="E262">
            <v>86.82</v>
          </cell>
        </row>
        <row r="263">
          <cell r="A263">
            <v>2004</v>
          </cell>
          <cell r="E263">
            <v>76.38</v>
          </cell>
        </row>
        <row r="264">
          <cell r="A264">
            <v>2004</v>
          </cell>
          <cell r="E264">
            <v>85.4</v>
          </cell>
        </row>
        <row r="265">
          <cell r="A265">
            <v>2004</v>
          </cell>
          <cell r="E265">
            <v>85.54</v>
          </cell>
        </row>
        <row r="266">
          <cell r="A266">
            <v>2004</v>
          </cell>
          <cell r="E266">
            <v>83.47</v>
          </cell>
        </row>
        <row r="267">
          <cell r="A267">
            <v>2004</v>
          </cell>
          <cell r="E267">
            <v>72.569999999999993</v>
          </cell>
        </row>
        <row r="268">
          <cell r="A268">
            <v>2004</v>
          </cell>
          <cell r="E268">
            <v>73.67</v>
          </cell>
        </row>
        <row r="269">
          <cell r="A269">
            <v>2004</v>
          </cell>
          <cell r="E269">
            <v>73.75</v>
          </cell>
        </row>
        <row r="270">
          <cell r="A270">
            <v>2004</v>
          </cell>
          <cell r="E270">
            <v>78.41</v>
          </cell>
        </row>
        <row r="271">
          <cell r="A271">
            <v>2004</v>
          </cell>
          <cell r="E271">
            <v>84.66</v>
          </cell>
        </row>
        <row r="272">
          <cell r="A272">
            <v>2004</v>
          </cell>
          <cell r="E272">
            <v>84.58</v>
          </cell>
        </row>
        <row r="273">
          <cell r="A273">
            <v>2004</v>
          </cell>
          <cell r="E273">
            <v>81.88</v>
          </cell>
        </row>
        <row r="274">
          <cell r="A274">
            <v>2004</v>
          </cell>
          <cell r="E274">
            <v>78.81</v>
          </cell>
        </row>
        <row r="275">
          <cell r="A275">
            <v>2004</v>
          </cell>
          <cell r="E275">
            <v>77.39</v>
          </cell>
        </row>
        <row r="276">
          <cell r="A276">
            <v>2004</v>
          </cell>
          <cell r="E276">
            <v>75.66</v>
          </cell>
        </row>
        <row r="277">
          <cell r="A277">
            <v>2004</v>
          </cell>
          <cell r="E277">
            <v>82.5</v>
          </cell>
        </row>
        <row r="278">
          <cell r="A278">
            <v>2004</v>
          </cell>
          <cell r="E278">
            <v>86.46</v>
          </cell>
        </row>
        <row r="279">
          <cell r="A279">
            <v>2004</v>
          </cell>
          <cell r="E279">
            <v>87.45</v>
          </cell>
        </row>
        <row r="280">
          <cell r="A280">
            <v>2004</v>
          </cell>
          <cell r="E280">
            <v>82.15</v>
          </cell>
        </row>
        <row r="281">
          <cell r="A281">
            <v>2004</v>
          </cell>
          <cell r="E281">
            <v>86.69</v>
          </cell>
        </row>
        <row r="282">
          <cell r="A282">
            <v>2004</v>
          </cell>
          <cell r="E282">
            <v>81.150000000000006</v>
          </cell>
        </row>
        <row r="283">
          <cell r="A283">
            <v>2004</v>
          </cell>
          <cell r="E283">
            <v>76.62</v>
          </cell>
        </row>
        <row r="284">
          <cell r="A284">
            <v>2004</v>
          </cell>
          <cell r="E284">
            <v>73.13</v>
          </cell>
        </row>
        <row r="285">
          <cell r="A285">
            <v>2004</v>
          </cell>
          <cell r="E285">
            <v>77.959999999999994</v>
          </cell>
        </row>
        <row r="286">
          <cell r="A286">
            <v>2004</v>
          </cell>
          <cell r="E286">
            <v>75.11</v>
          </cell>
        </row>
        <row r="287">
          <cell r="A287">
            <v>2004</v>
          </cell>
          <cell r="E287">
            <v>74.099999999999994</v>
          </cell>
        </row>
        <row r="288">
          <cell r="A288">
            <v>2004</v>
          </cell>
          <cell r="E288">
            <v>75.430000000000007</v>
          </cell>
        </row>
        <row r="289">
          <cell r="A289">
            <v>2004</v>
          </cell>
          <cell r="E289">
            <v>74.69</v>
          </cell>
        </row>
        <row r="290">
          <cell r="A290">
            <v>2004</v>
          </cell>
          <cell r="E290">
            <v>74.7</v>
          </cell>
        </row>
        <row r="291">
          <cell r="A291">
            <v>2004</v>
          </cell>
          <cell r="E291">
            <v>75.33</v>
          </cell>
        </row>
        <row r="292">
          <cell r="A292">
            <v>2004</v>
          </cell>
          <cell r="E292">
            <v>73.64</v>
          </cell>
        </row>
        <row r="293">
          <cell r="A293">
            <v>2004</v>
          </cell>
          <cell r="E293">
            <v>71.89</v>
          </cell>
        </row>
        <row r="294">
          <cell r="A294">
            <v>2004</v>
          </cell>
          <cell r="E294">
            <v>72.62</v>
          </cell>
        </row>
        <row r="295">
          <cell r="A295">
            <v>2004</v>
          </cell>
          <cell r="E295">
            <v>68.53</v>
          </cell>
        </row>
        <row r="296">
          <cell r="A296">
            <v>2004</v>
          </cell>
          <cell r="E296">
            <v>66.58</v>
          </cell>
        </row>
        <row r="297">
          <cell r="A297">
            <v>2004</v>
          </cell>
          <cell r="E297">
            <v>72.819999999999993</v>
          </cell>
        </row>
        <row r="298">
          <cell r="A298">
            <v>2004</v>
          </cell>
          <cell r="E298">
            <v>77.2</v>
          </cell>
        </row>
        <row r="299">
          <cell r="A299">
            <v>2004</v>
          </cell>
          <cell r="E299">
            <v>77.959999999999994</v>
          </cell>
        </row>
        <row r="300">
          <cell r="A300">
            <v>2004</v>
          </cell>
          <cell r="E300">
            <v>75.95</v>
          </cell>
        </row>
        <row r="301">
          <cell r="A301">
            <v>2004</v>
          </cell>
          <cell r="E301">
            <v>74.94</v>
          </cell>
        </row>
        <row r="302">
          <cell r="A302">
            <v>2004</v>
          </cell>
          <cell r="E302">
            <v>73.25</v>
          </cell>
        </row>
        <row r="303">
          <cell r="A303">
            <v>2004</v>
          </cell>
          <cell r="E303">
            <v>72.58</v>
          </cell>
        </row>
        <row r="304">
          <cell r="A304">
            <v>2004</v>
          </cell>
          <cell r="E304">
            <v>74.91</v>
          </cell>
        </row>
        <row r="305">
          <cell r="A305">
            <v>2004</v>
          </cell>
          <cell r="E305">
            <v>75.88</v>
          </cell>
        </row>
        <row r="306">
          <cell r="A306">
            <v>2004</v>
          </cell>
          <cell r="E306">
            <v>74.400000000000006</v>
          </cell>
        </row>
        <row r="307">
          <cell r="A307">
            <v>2004</v>
          </cell>
          <cell r="E307">
            <v>72.569999999999993</v>
          </cell>
        </row>
        <row r="308">
          <cell r="A308">
            <v>2004</v>
          </cell>
          <cell r="E308">
            <v>72.849999999999994</v>
          </cell>
        </row>
        <row r="309">
          <cell r="A309">
            <v>2004</v>
          </cell>
          <cell r="E309">
            <v>75.81</v>
          </cell>
        </row>
        <row r="310">
          <cell r="A310">
            <v>2004</v>
          </cell>
          <cell r="E310">
            <v>77.66</v>
          </cell>
        </row>
        <row r="311">
          <cell r="A311">
            <v>2004</v>
          </cell>
          <cell r="E311">
            <v>78.37</v>
          </cell>
        </row>
        <row r="312">
          <cell r="A312">
            <v>2004</v>
          </cell>
          <cell r="E312">
            <v>75.19</v>
          </cell>
        </row>
        <row r="313">
          <cell r="A313">
            <v>2004</v>
          </cell>
          <cell r="E313">
            <v>72.510000000000005</v>
          </cell>
        </row>
        <row r="314">
          <cell r="A314">
            <v>2004</v>
          </cell>
          <cell r="E314">
            <v>79.959999999999994</v>
          </cell>
        </row>
        <row r="315">
          <cell r="A315">
            <v>2004</v>
          </cell>
          <cell r="E315">
            <v>87.92</v>
          </cell>
        </row>
        <row r="316">
          <cell r="A316">
            <v>2005</v>
          </cell>
          <cell r="E316">
            <v>86.57</v>
          </cell>
        </row>
        <row r="317">
          <cell r="A317">
            <v>2005</v>
          </cell>
          <cell r="E317">
            <v>88.5</v>
          </cell>
        </row>
        <row r="318">
          <cell r="A318">
            <v>2005</v>
          </cell>
          <cell r="E318">
            <v>89.12</v>
          </cell>
        </row>
        <row r="319">
          <cell r="A319">
            <v>2005</v>
          </cell>
          <cell r="E319">
            <v>88.06</v>
          </cell>
        </row>
        <row r="320">
          <cell r="A320">
            <v>2005</v>
          </cell>
          <cell r="E320">
            <v>88.53</v>
          </cell>
        </row>
        <row r="321">
          <cell r="A321">
            <v>2005</v>
          </cell>
          <cell r="E321">
            <v>93.93</v>
          </cell>
        </row>
        <row r="322">
          <cell r="A322">
            <v>2005</v>
          </cell>
          <cell r="E322">
            <v>93.31</v>
          </cell>
        </row>
        <row r="323">
          <cell r="A323">
            <v>2005</v>
          </cell>
          <cell r="E323">
            <v>92.43</v>
          </cell>
        </row>
        <row r="324">
          <cell r="A324">
            <v>2005</v>
          </cell>
          <cell r="E324">
            <v>85.37</v>
          </cell>
        </row>
        <row r="325">
          <cell r="A325">
            <v>2005</v>
          </cell>
          <cell r="E325">
            <v>79.5</v>
          </cell>
        </row>
        <row r="326">
          <cell r="A326">
            <v>2005</v>
          </cell>
          <cell r="E326">
            <v>83.91</v>
          </cell>
        </row>
        <row r="327">
          <cell r="A327">
            <v>2005</v>
          </cell>
          <cell r="E327">
            <v>90.1</v>
          </cell>
        </row>
        <row r="328">
          <cell r="A328">
            <v>2005</v>
          </cell>
          <cell r="E328">
            <v>88.78</v>
          </cell>
        </row>
        <row r="329">
          <cell r="A329">
            <v>2005</v>
          </cell>
          <cell r="E329">
            <v>83.61</v>
          </cell>
        </row>
        <row r="330">
          <cell r="A330">
            <v>2005</v>
          </cell>
          <cell r="E330">
            <v>85.22</v>
          </cell>
        </row>
        <row r="331">
          <cell r="A331">
            <v>2005</v>
          </cell>
          <cell r="E331">
            <v>88.53</v>
          </cell>
        </row>
        <row r="332">
          <cell r="A332">
            <v>2005</v>
          </cell>
          <cell r="E332">
            <v>87.59</v>
          </cell>
        </row>
        <row r="333">
          <cell r="A333">
            <v>2005</v>
          </cell>
          <cell r="E333">
            <v>88.2</v>
          </cell>
        </row>
        <row r="334">
          <cell r="A334">
            <v>2005</v>
          </cell>
          <cell r="E334">
            <v>85.62</v>
          </cell>
        </row>
        <row r="335">
          <cell r="A335">
            <v>2005</v>
          </cell>
          <cell r="E335">
            <v>85.21</v>
          </cell>
        </row>
        <row r="336">
          <cell r="A336">
            <v>2005</v>
          </cell>
          <cell r="E336">
            <v>86.9</v>
          </cell>
        </row>
        <row r="337">
          <cell r="A337">
            <v>2005</v>
          </cell>
          <cell r="E337">
            <v>87.34</v>
          </cell>
        </row>
        <row r="338">
          <cell r="A338">
            <v>2005</v>
          </cell>
          <cell r="E338">
            <v>86.25</v>
          </cell>
        </row>
        <row r="339">
          <cell r="A339">
            <v>2005</v>
          </cell>
          <cell r="E339">
            <v>86.97</v>
          </cell>
        </row>
        <row r="340">
          <cell r="A340">
            <v>2005</v>
          </cell>
          <cell r="E340">
            <v>89.19</v>
          </cell>
        </row>
        <row r="341">
          <cell r="A341">
            <v>2005</v>
          </cell>
          <cell r="E341">
            <v>90.28</v>
          </cell>
        </row>
        <row r="342">
          <cell r="A342">
            <v>2005</v>
          </cell>
          <cell r="E342">
            <v>93</v>
          </cell>
        </row>
        <row r="343">
          <cell r="A343">
            <v>2005</v>
          </cell>
          <cell r="E343">
            <v>95.28</v>
          </cell>
        </row>
        <row r="344">
          <cell r="A344">
            <v>2005</v>
          </cell>
          <cell r="E344">
            <v>91.51</v>
          </cell>
        </row>
        <row r="345">
          <cell r="A345">
            <v>2005</v>
          </cell>
          <cell r="E345">
            <v>92.35</v>
          </cell>
        </row>
        <row r="346">
          <cell r="A346">
            <v>2005</v>
          </cell>
          <cell r="E346">
            <v>94.33</v>
          </cell>
        </row>
        <row r="347">
          <cell r="A347">
            <v>2005</v>
          </cell>
          <cell r="E347">
            <v>92.42</v>
          </cell>
        </row>
        <row r="348">
          <cell r="A348">
            <v>2005</v>
          </cell>
          <cell r="E348">
            <v>90.88</v>
          </cell>
        </row>
        <row r="349">
          <cell r="A349">
            <v>2005</v>
          </cell>
          <cell r="E349">
            <v>90.96</v>
          </cell>
        </row>
        <row r="350">
          <cell r="A350">
            <v>2005</v>
          </cell>
          <cell r="E350">
            <v>91.3</v>
          </cell>
        </row>
        <row r="351">
          <cell r="A351">
            <v>2005</v>
          </cell>
          <cell r="E351">
            <v>92.41</v>
          </cell>
        </row>
        <row r="352">
          <cell r="A352">
            <v>2005</v>
          </cell>
          <cell r="E352">
            <v>93.01</v>
          </cell>
        </row>
        <row r="353">
          <cell r="A353">
            <v>2005</v>
          </cell>
          <cell r="E353">
            <v>90.62</v>
          </cell>
        </row>
        <row r="354">
          <cell r="A354">
            <v>2005</v>
          </cell>
          <cell r="E354">
            <v>91.34</v>
          </cell>
        </row>
        <row r="355">
          <cell r="A355">
            <v>2005</v>
          </cell>
          <cell r="E355">
            <v>91.7</v>
          </cell>
        </row>
        <row r="356">
          <cell r="A356">
            <v>2005</v>
          </cell>
          <cell r="E356">
            <v>90.4</v>
          </cell>
        </row>
        <row r="357">
          <cell r="A357">
            <v>2005</v>
          </cell>
          <cell r="E357">
            <v>90.86</v>
          </cell>
        </row>
        <row r="358">
          <cell r="A358">
            <v>2005</v>
          </cell>
          <cell r="E358">
            <v>93.08</v>
          </cell>
        </row>
        <row r="359">
          <cell r="A359">
            <v>2005</v>
          </cell>
          <cell r="E359">
            <v>94.18</v>
          </cell>
        </row>
        <row r="360">
          <cell r="A360">
            <v>2005</v>
          </cell>
          <cell r="E360">
            <v>96.12</v>
          </cell>
        </row>
        <row r="361">
          <cell r="A361">
            <v>2005</v>
          </cell>
          <cell r="E361">
            <v>96.47</v>
          </cell>
        </row>
        <row r="362">
          <cell r="A362">
            <v>2005</v>
          </cell>
          <cell r="E362">
            <v>96.85</v>
          </cell>
        </row>
        <row r="363">
          <cell r="A363">
            <v>2005</v>
          </cell>
          <cell r="E363">
            <v>98.34</v>
          </cell>
        </row>
        <row r="364">
          <cell r="A364">
            <v>2005</v>
          </cell>
          <cell r="E364">
            <v>97.99</v>
          </cell>
        </row>
        <row r="365">
          <cell r="A365">
            <v>2005</v>
          </cell>
          <cell r="E365">
            <v>104.12</v>
          </cell>
        </row>
        <row r="366">
          <cell r="A366">
            <v>2005</v>
          </cell>
          <cell r="E366">
            <v>106.14</v>
          </cell>
        </row>
        <row r="367">
          <cell r="A367">
            <v>2005</v>
          </cell>
          <cell r="E367">
            <v>102.39</v>
          </cell>
        </row>
        <row r="368">
          <cell r="A368">
            <v>2006</v>
          </cell>
          <cell r="E368">
            <v>102.39</v>
          </cell>
        </row>
        <row r="369">
          <cell r="A369">
            <v>2006</v>
          </cell>
          <cell r="E369">
            <v>101.11</v>
          </cell>
        </row>
        <row r="370">
          <cell r="A370">
            <v>2006</v>
          </cell>
          <cell r="E370">
            <v>102.2</v>
          </cell>
        </row>
        <row r="371">
          <cell r="A371">
            <v>2006</v>
          </cell>
          <cell r="E371">
            <v>101.86</v>
          </cell>
        </row>
        <row r="372">
          <cell r="A372">
            <v>2006</v>
          </cell>
          <cell r="E372">
            <v>99.23</v>
          </cell>
        </row>
        <row r="373">
          <cell r="A373">
            <v>2006</v>
          </cell>
          <cell r="E373">
            <v>97.03</v>
          </cell>
        </row>
        <row r="374">
          <cell r="A374">
            <v>2006</v>
          </cell>
          <cell r="E374">
            <v>94.3</v>
          </cell>
        </row>
        <row r="375">
          <cell r="A375">
            <v>2006</v>
          </cell>
          <cell r="E375">
            <v>93.62</v>
          </cell>
        </row>
        <row r="376">
          <cell r="A376">
            <v>2006</v>
          </cell>
          <cell r="E376">
            <v>96.13</v>
          </cell>
        </row>
        <row r="377">
          <cell r="A377">
            <v>2006</v>
          </cell>
          <cell r="E377">
            <v>94.5</v>
          </cell>
        </row>
        <row r="378">
          <cell r="A378">
            <v>2006</v>
          </cell>
          <cell r="E378">
            <v>91.81</v>
          </cell>
        </row>
        <row r="379">
          <cell r="A379">
            <v>2006</v>
          </cell>
          <cell r="E379">
            <v>93.67</v>
          </cell>
        </row>
        <row r="380">
          <cell r="A380">
            <v>2006</v>
          </cell>
          <cell r="E380">
            <v>92.85</v>
          </cell>
        </row>
        <row r="381">
          <cell r="A381">
            <v>2006</v>
          </cell>
          <cell r="E381">
            <v>92.7</v>
          </cell>
        </row>
        <row r="382">
          <cell r="A382">
            <v>2006</v>
          </cell>
          <cell r="E382">
            <v>91.47</v>
          </cell>
        </row>
        <row r="383">
          <cell r="A383">
            <v>2006</v>
          </cell>
          <cell r="E383">
            <v>93.97</v>
          </cell>
        </row>
        <row r="384">
          <cell r="A384">
            <v>2006</v>
          </cell>
          <cell r="E384">
            <v>91.94</v>
          </cell>
        </row>
        <row r="385">
          <cell r="A385">
            <v>2006</v>
          </cell>
          <cell r="E385">
            <v>93.2</v>
          </cell>
        </row>
        <row r="386">
          <cell r="A386">
            <v>2006</v>
          </cell>
          <cell r="E386">
            <v>92.32</v>
          </cell>
        </row>
        <row r="387">
          <cell r="A387">
            <v>2006</v>
          </cell>
          <cell r="E387">
            <v>93.93</v>
          </cell>
        </row>
        <row r="388">
          <cell r="A388">
            <v>2006</v>
          </cell>
          <cell r="E388">
            <v>96.22</v>
          </cell>
        </row>
        <row r="389">
          <cell r="A389">
            <v>2006</v>
          </cell>
          <cell r="E389">
            <v>95.28</v>
          </cell>
        </row>
        <row r="390">
          <cell r="A390">
            <v>2006</v>
          </cell>
          <cell r="E390">
            <v>96.16</v>
          </cell>
        </row>
        <row r="391">
          <cell r="A391">
            <v>2006</v>
          </cell>
          <cell r="E391">
            <v>95.6</v>
          </cell>
        </row>
        <row r="392">
          <cell r="A392">
            <v>2006</v>
          </cell>
          <cell r="E392">
            <v>96.43</v>
          </cell>
        </row>
        <row r="393">
          <cell r="A393">
            <v>2006</v>
          </cell>
          <cell r="E393">
            <v>95.69</v>
          </cell>
        </row>
        <row r="394">
          <cell r="A394">
            <v>2006</v>
          </cell>
          <cell r="E394">
            <v>97.3</v>
          </cell>
        </row>
        <row r="395">
          <cell r="A395">
            <v>2006</v>
          </cell>
          <cell r="E395">
            <v>94.21</v>
          </cell>
        </row>
        <row r="396">
          <cell r="A396">
            <v>2006</v>
          </cell>
          <cell r="E396">
            <v>93.05</v>
          </cell>
        </row>
        <row r="397">
          <cell r="A397">
            <v>2006</v>
          </cell>
          <cell r="E397">
            <v>90.88</v>
          </cell>
        </row>
        <row r="398">
          <cell r="A398">
            <v>2006</v>
          </cell>
          <cell r="E398">
            <v>91.62</v>
          </cell>
        </row>
        <row r="399">
          <cell r="A399">
            <v>2006</v>
          </cell>
          <cell r="E399">
            <v>94.57</v>
          </cell>
        </row>
        <row r="400">
          <cell r="A400">
            <v>2006</v>
          </cell>
          <cell r="E400">
            <v>94.81</v>
          </cell>
        </row>
        <row r="401">
          <cell r="A401">
            <v>2006</v>
          </cell>
          <cell r="E401">
            <v>93.24</v>
          </cell>
        </row>
        <row r="402">
          <cell r="A402">
            <v>2006</v>
          </cell>
          <cell r="E402">
            <v>91.64</v>
          </cell>
        </row>
        <row r="403">
          <cell r="A403">
            <v>2006</v>
          </cell>
          <cell r="E403">
            <v>93.39</v>
          </cell>
        </row>
        <row r="404">
          <cell r="A404">
            <v>2006</v>
          </cell>
          <cell r="E404">
            <v>93.32</v>
          </cell>
        </row>
        <row r="405">
          <cell r="A405">
            <v>2006</v>
          </cell>
          <cell r="E405">
            <v>91.16</v>
          </cell>
        </row>
        <row r="406">
          <cell r="A406">
            <v>2006</v>
          </cell>
          <cell r="E406">
            <v>90.13</v>
          </cell>
        </row>
        <row r="407">
          <cell r="A407">
            <v>2006</v>
          </cell>
          <cell r="E407">
            <v>92.17</v>
          </cell>
        </row>
        <row r="408">
          <cell r="A408">
            <v>2006</v>
          </cell>
          <cell r="E408">
            <v>91.05</v>
          </cell>
        </row>
        <row r="409">
          <cell r="A409">
            <v>2006</v>
          </cell>
          <cell r="E409">
            <v>89.76</v>
          </cell>
        </row>
        <row r="410">
          <cell r="A410">
            <v>2006</v>
          </cell>
          <cell r="E410">
            <v>88.45</v>
          </cell>
        </row>
        <row r="411">
          <cell r="A411">
            <v>2006</v>
          </cell>
          <cell r="E411">
            <v>89.21</v>
          </cell>
        </row>
        <row r="412">
          <cell r="A412">
            <v>2006</v>
          </cell>
          <cell r="E412">
            <v>88.89</v>
          </cell>
        </row>
        <row r="413">
          <cell r="A413">
            <v>2006</v>
          </cell>
          <cell r="E413">
            <v>86.83</v>
          </cell>
        </row>
        <row r="414">
          <cell r="A414">
            <v>2006</v>
          </cell>
          <cell r="E414">
            <v>88.8</v>
          </cell>
        </row>
        <row r="415">
          <cell r="A415">
            <v>2006</v>
          </cell>
          <cell r="E415">
            <v>89.48</v>
          </cell>
        </row>
        <row r="416">
          <cell r="A416">
            <v>2006</v>
          </cell>
          <cell r="E416">
            <v>89</v>
          </cell>
        </row>
        <row r="417">
          <cell r="A417">
            <v>2006</v>
          </cell>
          <cell r="E417">
            <v>85.47</v>
          </cell>
        </row>
        <row r="418">
          <cell r="A418">
            <v>2006</v>
          </cell>
          <cell r="E418">
            <v>85.78</v>
          </cell>
        </row>
        <row r="419">
          <cell r="A419">
            <v>2006</v>
          </cell>
          <cell r="E419">
            <v>88.7</v>
          </cell>
        </row>
        <row r="420">
          <cell r="A420">
            <v>2007</v>
          </cell>
          <cell r="E420">
            <v>89.95</v>
          </cell>
        </row>
        <row r="421">
          <cell r="A421">
            <v>2007</v>
          </cell>
          <cell r="E421">
            <v>90.58</v>
          </cell>
        </row>
        <row r="422">
          <cell r="A422">
            <v>2007</v>
          </cell>
          <cell r="E422">
            <v>90.27</v>
          </cell>
        </row>
        <row r="423">
          <cell r="A423">
            <v>2007</v>
          </cell>
          <cell r="E423">
            <v>89.78</v>
          </cell>
        </row>
        <row r="424">
          <cell r="A424">
            <v>2007</v>
          </cell>
          <cell r="E424">
            <v>90</v>
          </cell>
        </row>
        <row r="425">
          <cell r="A425">
            <v>2007</v>
          </cell>
          <cell r="E425">
            <v>91.68</v>
          </cell>
        </row>
        <row r="426">
          <cell r="A426">
            <v>2007</v>
          </cell>
          <cell r="E426">
            <v>94.2</v>
          </cell>
        </row>
        <row r="427">
          <cell r="A427">
            <v>2007</v>
          </cell>
          <cell r="E427">
            <v>98.14</v>
          </cell>
        </row>
        <row r="428">
          <cell r="A428">
            <v>2007</v>
          </cell>
          <cell r="E428">
            <v>99.55</v>
          </cell>
        </row>
        <row r="429">
          <cell r="A429">
            <v>2007</v>
          </cell>
          <cell r="E429">
            <v>103.81</v>
          </cell>
        </row>
        <row r="430">
          <cell r="A430">
            <v>2007</v>
          </cell>
          <cell r="E430">
            <v>106.9</v>
          </cell>
        </row>
        <row r="431">
          <cell r="A431">
            <v>2007</v>
          </cell>
          <cell r="E431">
            <v>104.02</v>
          </cell>
        </row>
        <row r="432">
          <cell r="A432">
            <v>2007</v>
          </cell>
          <cell r="E432">
            <v>102.68</v>
          </cell>
        </row>
        <row r="433">
          <cell r="A433">
            <v>2007</v>
          </cell>
          <cell r="E433">
            <v>104.31</v>
          </cell>
        </row>
        <row r="434">
          <cell r="A434">
            <v>2007</v>
          </cell>
          <cell r="E434">
            <v>107.63</v>
          </cell>
        </row>
        <row r="435">
          <cell r="A435">
            <v>2007</v>
          </cell>
          <cell r="E435">
            <v>106.53</v>
          </cell>
        </row>
        <row r="436">
          <cell r="A436">
            <v>2007</v>
          </cell>
          <cell r="E436">
            <v>105.24</v>
          </cell>
        </row>
        <row r="437">
          <cell r="A437">
            <v>2007</v>
          </cell>
          <cell r="E437">
            <v>106.66</v>
          </cell>
        </row>
        <row r="438">
          <cell r="A438">
            <v>2007</v>
          </cell>
          <cell r="E438">
            <v>109.21</v>
          </cell>
        </row>
        <row r="439">
          <cell r="A439">
            <v>2007</v>
          </cell>
          <cell r="E439">
            <v>111.91</v>
          </cell>
        </row>
        <row r="440">
          <cell r="A440">
            <v>2007</v>
          </cell>
          <cell r="E440">
            <v>107.58</v>
          </cell>
        </row>
        <row r="441">
          <cell r="A441">
            <v>2007</v>
          </cell>
          <cell r="E441">
            <v>104.4</v>
          </cell>
        </row>
        <row r="442">
          <cell r="A442">
            <v>2007</v>
          </cell>
          <cell r="E442">
            <v>102.25</v>
          </cell>
        </row>
        <row r="443">
          <cell r="A443">
            <v>2007</v>
          </cell>
          <cell r="E443">
            <v>100.5</v>
          </cell>
        </row>
        <row r="444">
          <cell r="A444">
            <v>2007</v>
          </cell>
          <cell r="E444">
            <v>98.6</v>
          </cell>
        </row>
        <row r="445">
          <cell r="A445">
            <v>2007</v>
          </cell>
          <cell r="E445">
            <v>95.52</v>
          </cell>
        </row>
        <row r="446">
          <cell r="A446">
            <v>2007</v>
          </cell>
          <cell r="E446">
            <v>95.29</v>
          </cell>
        </row>
        <row r="447">
          <cell r="A447">
            <v>2007</v>
          </cell>
          <cell r="E447">
            <v>97.27</v>
          </cell>
        </row>
        <row r="448">
          <cell r="A448">
            <v>2007</v>
          </cell>
          <cell r="E448">
            <v>95.67</v>
          </cell>
        </row>
        <row r="449">
          <cell r="A449">
            <v>2007</v>
          </cell>
          <cell r="E449">
            <v>93.96</v>
          </cell>
        </row>
        <row r="450">
          <cell r="A450">
            <v>2007</v>
          </cell>
          <cell r="E450">
            <v>89</v>
          </cell>
        </row>
        <row r="451">
          <cell r="A451">
            <v>2007</v>
          </cell>
          <cell r="E451">
            <v>89.41</v>
          </cell>
        </row>
        <row r="452">
          <cell r="A452">
            <v>2007</v>
          </cell>
          <cell r="E452">
            <v>88.89</v>
          </cell>
        </row>
        <row r="453">
          <cell r="A453">
            <v>2007</v>
          </cell>
          <cell r="E453">
            <v>88.98</v>
          </cell>
        </row>
        <row r="454">
          <cell r="A454">
            <v>2007</v>
          </cell>
          <cell r="E454">
            <v>89.66</v>
          </cell>
        </row>
        <row r="455">
          <cell r="A455">
            <v>2007</v>
          </cell>
          <cell r="E455">
            <v>91.07</v>
          </cell>
        </row>
        <row r="456">
          <cell r="A456">
            <v>2007</v>
          </cell>
          <cell r="E456">
            <v>87.59</v>
          </cell>
        </row>
        <row r="457">
          <cell r="A457">
            <v>2007</v>
          </cell>
          <cell r="E457">
            <v>84.81</v>
          </cell>
        </row>
        <row r="458">
          <cell r="A458">
            <v>2007</v>
          </cell>
          <cell r="E458">
            <v>83.76</v>
          </cell>
        </row>
        <row r="459">
          <cell r="A459">
            <v>2007</v>
          </cell>
          <cell r="E459">
            <v>81.739999999999995</v>
          </cell>
        </row>
        <row r="460">
          <cell r="A460">
            <v>2007</v>
          </cell>
          <cell r="E460">
            <v>76.819999999999993</v>
          </cell>
        </row>
        <row r="461">
          <cell r="A461">
            <v>2007</v>
          </cell>
          <cell r="E461">
            <v>75.47</v>
          </cell>
        </row>
        <row r="462">
          <cell r="A462">
            <v>2007</v>
          </cell>
          <cell r="E462">
            <v>75.010000000000005</v>
          </cell>
        </row>
        <row r="463">
          <cell r="A463">
            <v>2007</v>
          </cell>
          <cell r="E463">
            <v>73.84</v>
          </cell>
        </row>
        <row r="464">
          <cell r="A464">
            <v>2007</v>
          </cell>
          <cell r="E464">
            <v>71.17</v>
          </cell>
        </row>
        <row r="465">
          <cell r="A465">
            <v>2007</v>
          </cell>
          <cell r="E465">
            <v>71.92</v>
          </cell>
        </row>
        <row r="466">
          <cell r="A466">
            <v>2007</v>
          </cell>
          <cell r="E466">
            <v>73.849999999999994</v>
          </cell>
        </row>
        <row r="467">
          <cell r="A467">
            <v>2007</v>
          </cell>
          <cell r="E467">
            <v>78.739999999999995</v>
          </cell>
        </row>
        <row r="468">
          <cell r="A468">
            <v>2007</v>
          </cell>
          <cell r="E468">
            <v>78.760000000000005</v>
          </cell>
        </row>
        <row r="469">
          <cell r="A469">
            <v>2007</v>
          </cell>
          <cell r="E469">
            <v>78.03</v>
          </cell>
        </row>
        <row r="470">
          <cell r="A470">
            <v>2007</v>
          </cell>
          <cell r="E470">
            <v>76.849999999999994</v>
          </cell>
        </row>
        <row r="471">
          <cell r="A471">
            <v>2007</v>
          </cell>
          <cell r="E471">
            <v>74.16</v>
          </cell>
        </row>
        <row r="472">
          <cell r="A472">
            <v>2008</v>
          </cell>
          <cell r="E472">
            <v>78.08</v>
          </cell>
        </row>
        <row r="473">
          <cell r="A473">
            <v>2008</v>
          </cell>
          <cell r="E473">
            <v>79.55</v>
          </cell>
        </row>
        <row r="474">
          <cell r="A474">
            <v>2008</v>
          </cell>
          <cell r="E474">
            <v>77.95</v>
          </cell>
        </row>
        <row r="475">
          <cell r="A475">
            <v>2008</v>
          </cell>
          <cell r="E475">
            <v>78.739999999999995</v>
          </cell>
        </row>
        <row r="476">
          <cell r="A476">
            <v>2008</v>
          </cell>
          <cell r="E476">
            <v>78.010000000000005</v>
          </cell>
        </row>
        <row r="477">
          <cell r="A477">
            <v>2008</v>
          </cell>
          <cell r="E477">
            <v>79.959999999999994</v>
          </cell>
        </row>
        <row r="478">
          <cell r="A478">
            <v>2008</v>
          </cell>
          <cell r="E478">
            <v>82.85</v>
          </cell>
        </row>
        <row r="479">
          <cell r="A479">
            <v>2008</v>
          </cell>
          <cell r="E479">
            <v>83.56</v>
          </cell>
        </row>
        <row r="480">
          <cell r="A480">
            <v>2008</v>
          </cell>
          <cell r="E480">
            <v>83.88</v>
          </cell>
        </row>
        <row r="481">
          <cell r="A481">
            <v>2008</v>
          </cell>
          <cell r="E481">
            <v>84.12</v>
          </cell>
        </row>
        <row r="482">
          <cell r="A482">
            <v>2008</v>
          </cell>
          <cell r="E482">
            <v>81.72</v>
          </cell>
        </row>
        <row r="483">
          <cell r="A483">
            <v>2008</v>
          </cell>
          <cell r="E483">
            <v>81.150000000000006</v>
          </cell>
        </row>
        <row r="484">
          <cell r="A484">
            <v>2008</v>
          </cell>
          <cell r="E484">
            <v>84.12</v>
          </cell>
        </row>
        <row r="485">
          <cell r="A485">
            <v>2008</v>
          </cell>
          <cell r="E485">
            <v>83.95</v>
          </cell>
        </row>
        <row r="486">
          <cell r="A486">
            <v>2008</v>
          </cell>
          <cell r="E486">
            <v>82.37</v>
          </cell>
        </row>
        <row r="487">
          <cell r="A487">
            <v>2008</v>
          </cell>
          <cell r="E487">
            <v>82.8</v>
          </cell>
        </row>
        <row r="488">
          <cell r="A488">
            <v>2008</v>
          </cell>
          <cell r="E488">
            <v>85.09</v>
          </cell>
        </row>
        <row r="489">
          <cell r="A489">
            <v>2008</v>
          </cell>
          <cell r="E489">
            <v>87.02</v>
          </cell>
        </row>
        <row r="490">
          <cell r="A490">
            <v>2008</v>
          </cell>
          <cell r="E490">
            <v>85.44</v>
          </cell>
        </row>
        <row r="491">
          <cell r="A491">
            <v>2008</v>
          </cell>
          <cell r="E491">
            <v>86.12</v>
          </cell>
        </row>
        <row r="492">
          <cell r="A492">
            <v>2008</v>
          </cell>
          <cell r="E492">
            <v>86.24</v>
          </cell>
        </row>
        <row r="493">
          <cell r="A493">
            <v>2008</v>
          </cell>
          <cell r="E493">
            <v>88.81</v>
          </cell>
        </row>
        <row r="494">
          <cell r="A494">
            <v>2008</v>
          </cell>
          <cell r="E494">
            <v>90.61</v>
          </cell>
        </row>
        <row r="495">
          <cell r="A495">
            <v>2008</v>
          </cell>
          <cell r="E495">
            <v>92.94</v>
          </cell>
        </row>
        <row r="496">
          <cell r="A496">
            <v>2008</v>
          </cell>
          <cell r="E496">
            <v>93.15</v>
          </cell>
        </row>
        <row r="497">
          <cell r="A497">
            <v>2008</v>
          </cell>
          <cell r="E497">
            <v>94.44</v>
          </cell>
        </row>
        <row r="498">
          <cell r="A498">
            <v>2008</v>
          </cell>
          <cell r="E498">
            <v>96.17</v>
          </cell>
        </row>
        <row r="499">
          <cell r="A499">
            <v>2008</v>
          </cell>
          <cell r="E499">
            <v>98.66</v>
          </cell>
        </row>
        <row r="500">
          <cell r="A500">
            <v>2008</v>
          </cell>
          <cell r="E500">
            <v>95.64</v>
          </cell>
        </row>
        <row r="501">
          <cell r="A501">
            <v>2008</v>
          </cell>
          <cell r="E501">
            <v>94.77</v>
          </cell>
        </row>
        <row r="502">
          <cell r="A502">
            <v>2008</v>
          </cell>
          <cell r="E502">
            <v>92.73</v>
          </cell>
        </row>
        <row r="503">
          <cell r="A503">
            <v>2008</v>
          </cell>
          <cell r="E503">
            <v>94.7</v>
          </cell>
        </row>
        <row r="504">
          <cell r="A504">
            <v>2008</v>
          </cell>
          <cell r="E504">
            <v>100.26</v>
          </cell>
        </row>
        <row r="505">
          <cell r="A505">
            <v>2008</v>
          </cell>
          <cell r="E505">
            <v>98.14</v>
          </cell>
        </row>
        <row r="506">
          <cell r="A506">
            <v>2008</v>
          </cell>
          <cell r="E506">
            <v>97.12</v>
          </cell>
        </row>
        <row r="507">
          <cell r="A507">
            <v>2008</v>
          </cell>
          <cell r="E507">
            <v>96.1</v>
          </cell>
        </row>
        <row r="508">
          <cell r="A508">
            <v>2008</v>
          </cell>
          <cell r="E508">
            <v>96.72</v>
          </cell>
        </row>
        <row r="509">
          <cell r="A509">
            <v>2008</v>
          </cell>
          <cell r="E509">
            <v>96.97</v>
          </cell>
        </row>
        <row r="510">
          <cell r="A510">
            <v>2008</v>
          </cell>
          <cell r="E510">
            <v>95.49</v>
          </cell>
        </row>
        <row r="511">
          <cell r="A511">
            <v>2008</v>
          </cell>
          <cell r="E511">
            <v>91.53</v>
          </cell>
        </row>
        <row r="512">
          <cell r="A512">
            <v>2008</v>
          </cell>
          <cell r="E512">
            <v>87.78</v>
          </cell>
        </row>
        <row r="513">
          <cell r="A513">
            <v>2008</v>
          </cell>
          <cell r="E513">
            <v>88.63</v>
          </cell>
        </row>
        <row r="514">
          <cell r="A514">
            <v>2008</v>
          </cell>
          <cell r="E514">
            <v>93.78</v>
          </cell>
        </row>
        <row r="515">
          <cell r="A515">
            <v>2008</v>
          </cell>
          <cell r="E515">
            <v>97.41</v>
          </cell>
        </row>
        <row r="516">
          <cell r="A516">
            <v>2008</v>
          </cell>
          <cell r="E516">
            <v>98.07</v>
          </cell>
        </row>
        <row r="517">
          <cell r="A517">
            <v>2008</v>
          </cell>
          <cell r="E517">
            <v>99.03</v>
          </cell>
        </row>
        <row r="518">
          <cell r="A518">
            <v>2008</v>
          </cell>
          <cell r="E518">
            <v>97.49</v>
          </cell>
        </row>
        <row r="519">
          <cell r="A519">
            <v>2008</v>
          </cell>
          <cell r="E519">
            <v>97.37</v>
          </cell>
        </row>
        <row r="520">
          <cell r="A520">
            <v>2008</v>
          </cell>
          <cell r="E520">
            <v>99.62</v>
          </cell>
        </row>
        <row r="521">
          <cell r="A521">
            <v>2008</v>
          </cell>
          <cell r="E521">
            <v>101.3</v>
          </cell>
        </row>
        <row r="522">
          <cell r="A522">
            <v>2008</v>
          </cell>
          <cell r="E522">
            <v>98.1</v>
          </cell>
        </row>
        <row r="523">
          <cell r="A523">
            <v>2008</v>
          </cell>
          <cell r="E523">
            <v>93.97</v>
          </cell>
        </row>
        <row r="524">
          <cell r="A524">
            <v>2009</v>
          </cell>
          <cell r="E524">
            <v>102.23</v>
          </cell>
        </row>
        <row r="525">
          <cell r="A525">
            <v>2009</v>
          </cell>
          <cell r="E525">
            <v>99.81</v>
          </cell>
        </row>
        <row r="526">
          <cell r="A526">
            <v>2009</v>
          </cell>
          <cell r="E526">
            <v>98.09</v>
          </cell>
        </row>
        <row r="527">
          <cell r="A527">
            <v>2009</v>
          </cell>
          <cell r="E527">
            <v>98.61</v>
          </cell>
        </row>
        <row r="528">
          <cell r="A528">
            <v>2009</v>
          </cell>
          <cell r="E528">
            <v>98.62</v>
          </cell>
        </row>
        <row r="529">
          <cell r="A529">
            <v>2009</v>
          </cell>
          <cell r="E529">
            <v>95.55</v>
          </cell>
        </row>
        <row r="530">
          <cell r="A530">
            <v>2009</v>
          </cell>
          <cell r="E530">
            <v>96.74</v>
          </cell>
        </row>
        <row r="531">
          <cell r="A531">
            <v>2009</v>
          </cell>
          <cell r="E531">
            <v>95.78</v>
          </cell>
        </row>
        <row r="532">
          <cell r="A532">
            <v>2009</v>
          </cell>
          <cell r="E532">
            <v>92.88</v>
          </cell>
        </row>
        <row r="533">
          <cell r="A533">
            <v>2009</v>
          </cell>
          <cell r="E533">
            <v>95.98</v>
          </cell>
        </row>
        <row r="534">
          <cell r="A534">
            <v>2009</v>
          </cell>
          <cell r="E534">
            <v>97.77</v>
          </cell>
        </row>
        <row r="535">
          <cell r="A535">
            <v>2009</v>
          </cell>
          <cell r="E535">
            <v>98.09</v>
          </cell>
        </row>
        <row r="536">
          <cell r="A536">
            <v>2009</v>
          </cell>
          <cell r="E536">
            <v>97.93</v>
          </cell>
        </row>
        <row r="537">
          <cell r="A537">
            <v>2009</v>
          </cell>
          <cell r="E537">
            <v>97.86</v>
          </cell>
        </row>
        <row r="538">
          <cell r="A538">
            <v>2009</v>
          </cell>
          <cell r="E538">
            <v>97.51</v>
          </cell>
        </row>
        <row r="539">
          <cell r="A539">
            <v>2009</v>
          </cell>
          <cell r="E539">
            <v>100.4</v>
          </cell>
        </row>
        <row r="540">
          <cell r="A540">
            <v>2009</v>
          </cell>
          <cell r="E540">
            <v>98.36</v>
          </cell>
        </row>
        <row r="541">
          <cell r="A541">
            <v>2009</v>
          </cell>
          <cell r="E541">
            <v>99.61</v>
          </cell>
        </row>
        <row r="542">
          <cell r="A542">
            <v>2009</v>
          </cell>
          <cell r="E542">
            <v>98.42</v>
          </cell>
        </row>
        <row r="543">
          <cell r="A543">
            <v>2009</v>
          </cell>
          <cell r="E543">
            <v>99.23</v>
          </cell>
        </row>
        <row r="544">
          <cell r="A544">
            <v>2009</v>
          </cell>
          <cell r="E544">
            <v>99.03</v>
          </cell>
        </row>
        <row r="545">
          <cell r="A545">
            <v>2009</v>
          </cell>
          <cell r="E545">
            <v>98.44</v>
          </cell>
        </row>
        <row r="546">
          <cell r="A546">
            <v>2009</v>
          </cell>
          <cell r="E546">
            <v>96.18</v>
          </cell>
        </row>
        <row r="547">
          <cell r="A547">
            <v>2009</v>
          </cell>
          <cell r="E547">
            <v>92.75</v>
          </cell>
        </row>
        <row r="548">
          <cell r="A548">
            <v>2009</v>
          </cell>
          <cell r="E548">
            <v>91.48</v>
          </cell>
        </row>
        <row r="549">
          <cell r="A549">
            <v>2009</v>
          </cell>
          <cell r="E549">
            <v>93.55</v>
          </cell>
        </row>
        <row r="550">
          <cell r="A550">
            <v>2009</v>
          </cell>
          <cell r="E550">
            <v>92.43</v>
          </cell>
        </row>
        <row r="551">
          <cell r="A551">
            <v>2009</v>
          </cell>
          <cell r="E551">
            <v>96.57</v>
          </cell>
        </row>
        <row r="552">
          <cell r="A552">
            <v>2009</v>
          </cell>
          <cell r="E552">
            <v>91</v>
          </cell>
        </row>
        <row r="553">
          <cell r="A553">
            <v>2009</v>
          </cell>
          <cell r="E553">
            <v>90.5</v>
          </cell>
        </row>
        <row r="554">
          <cell r="A554">
            <v>2009</v>
          </cell>
          <cell r="E554">
            <v>86.89</v>
          </cell>
        </row>
        <row r="555">
          <cell r="A555">
            <v>2009</v>
          </cell>
          <cell r="E555">
            <v>86.09</v>
          </cell>
        </row>
        <row r="556">
          <cell r="A556">
            <v>2009</v>
          </cell>
          <cell r="E556">
            <v>84.36</v>
          </cell>
        </row>
        <row r="557">
          <cell r="A557">
            <v>2009</v>
          </cell>
          <cell r="E557">
            <v>83.92</v>
          </cell>
        </row>
        <row r="558">
          <cell r="A558">
            <v>2009</v>
          </cell>
          <cell r="E558">
            <v>85.47</v>
          </cell>
        </row>
        <row r="559">
          <cell r="A559">
            <v>2009</v>
          </cell>
          <cell r="E559">
            <v>85.48</v>
          </cell>
        </row>
        <row r="560">
          <cell r="A560">
            <v>2009</v>
          </cell>
          <cell r="E560">
            <v>81.31</v>
          </cell>
        </row>
        <row r="561">
          <cell r="A561">
            <v>2009</v>
          </cell>
          <cell r="E561">
            <v>79.97</v>
          </cell>
        </row>
        <row r="562">
          <cell r="A562">
            <v>2009</v>
          </cell>
          <cell r="E562">
            <v>78.95</v>
          </cell>
        </row>
        <row r="563">
          <cell r="A563">
            <v>2009</v>
          </cell>
          <cell r="E563">
            <v>79.5</v>
          </cell>
        </row>
        <row r="564">
          <cell r="A564">
            <v>2009</v>
          </cell>
          <cell r="E564">
            <v>79.010000000000005</v>
          </cell>
        </row>
        <row r="565">
          <cell r="A565">
            <v>2009</v>
          </cell>
          <cell r="E565">
            <v>72.87</v>
          </cell>
        </row>
        <row r="566">
          <cell r="A566">
            <v>2009</v>
          </cell>
          <cell r="E566">
            <v>75.77</v>
          </cell>
        </row>
        <row r="567">
          <cell r="A567">
            <v>2009</v>
          </cell>
          <cell r="E567">
            <v>80.12</v>
          </cell>
        </row>
        <row r="568">
          <cell r="A568">
            <v>2009</v>
          </cell>
          <cell r="E568">
            <v>80.599999999999994</v>
          </cell>
        </row>
        <row r="569">
          <cell r="A569">
            <v>2009</v>
          </cell>
          <cell r="E569">
            <v>78.23</v>
          </cell>
        </row>
        <row r="570">
          <cell r="A570">
            <v>2009</v>
          </cell>
          <cell r="E570">
            <v>78.14</v>
          </cell>
        </row>
        <row r="571">
          <cell r="A571">
            <v>2009</v>
          </cell>
          <cell r="E571">
            <v>78.489999999999995</v>
          </cell>
        </row>
        <row r="572">
          <cell r="A572">
            <v>2009</v>
          </cell>
          <cell r="E572">
            <v>78.930000000000007</v>
          </cell>
        </row>
        <row r="573">
          <cell r="A573">
            <v>2009</v>
          </cell>
          <cell r="E573">
            <v>77.69</v>
          </cell>
        </row>
        <row r="574">
          <cell r="A574">
            <v>2009</v>
          </cell>
          <cell r="E574">
            <v>77.61</v>
          </cell>
        </row>
        <row r="575">
          <cell r="A575">
            <v>2009</v>
          </cell>
          <cell r="E575">
            <v>80.680000000000007</v>
          </cell>
        </row>
        <row r="576">
          <cell r="A576">
            <v>2010</v>
          </cell>
          <cell r="E576">
            <v>84.74</v>
          </cell>
        </row>
        <row r="577">
          <cell r="A577">
            <v>2010</v>
          </cell>
          <cell r="E577">
            <v>83.85</v>
          </cell>
        </row>
        <row r="578">
          <cell r="A578">
            <v>2010</v>
          </cell>
          <cell r="E578">
            <v>82.45</v>
          </cell>
        </row>
        <row r="579">
          <cell r="A579">
            <v>2010</v>
          </cell>
          <cell r="E579">
            <v>84.52</v>
          </cell>
        </row>
        <row r="580">
          <cell r="A580">
            <v>2010</v>
          </cell>
          <cell r="E580">
            <v>82.88</v>
          </cell>
        </row>
        <row r="581">
          <cell r="A581">
            <v>2010</v>
          </cell>
          <cell r="E581">
            <v>83.61</v>
          </cell>
        </row>
        <row r="582">
          <cell r="A582">
            <v>2010</v>
          </cell>
          <cell r="E582">
            <v>86.67</v>
          </cell>
        </row>
        <row r="583">
          <cell r="A583">
            <v>2010</v>
          </cell>
          <cell r="E583">
            <v>86.99</v>
          </cell>
        </row>
        <row r="584">
          <cell r="A584">
            <v>2010</v>
          </cell>
          <cell r="E584">
            <v>86.73</v>
          </cell>
        </row>
        <row r="585">
          <cell r="A585">
            <v>2010</v>
          </cell>
          <cell r="E585">
            <v>85.47</v>
          </cell>
        </row>
        <row r="586">
          <cell r="A586">
            <v>2010</v>
          </cell>
          <cell r="E586">
            <v>85.51</v>
          </cell>
        </row>
        <row r="587">
          <cell r="A587">
            <v>2010</v>
          </cell>
          <cell r="E587">
            <v>87.88</v>
          </cell>
        </row>
        <row r="588">
          <cell r="A588">
            <v>2010</v>
          </cell>
          <cell r="E588">
            <v>87.2</v>
          </cell>
        </row>
        <row r="589">
          <cell r="A589">
            <v>2010</v>
          </cell>
          <cell r="E589">
            <v>90.01</v>
          </cell>
        </row>
        <row r="590">
          <cell r="A590">
            <v>2010</v>
          </cell>
          <cell r="E590">
            <v>90.11</v>
          </cell>
        </row>
        <row r="591">
          <cell r="A591">
            <v>2010</v>
          </cell>
          <cell r="E591">
            <v>91.22</v>
          </cell>
        </row>
        <row r="592">
          <cell r="A592">
            <v>2010</v>
          </cell>
          <cell r="E592">
            <v>92.36</v>
          </cell>
        </row>
        <row r="593">
          <cell r="A593">
            <v>2010</v>
          </cell>
          <cell r="E593">
            <v>90.74</v>
          </cell>
        </row>
        <row r="594">
          <cell r="A594">
            <v>2010</v>
          </cell>
          <cell r="E594">
            <v>91.67</v>
          </cell>
        </row>
        <row r="595">
          <cell r="A595">
            <v>2010</v>
          </cell>
          <cell r="E595">
            <v>94.27</v>
          </cell>
        </row>
        <row r="596">
          <cell r="A596">
            <v>2010</v>
          </cell>
          <cell r="E596">
            <v>95.97</v>
          </cell>
        </row>
        <row r="597">
          <cell r="A597">
            <v>2010</v>
          </cell>
          <cell r="E597">
            <v>94.09</v>
          </cell>
        </row>
        <row r="598">
          <cell r="A598">
            <v>2010</v>
          </cell>
          <cell r="E598">
            <v>93.11</v>
          </cell>
        </row>
        <row r="599">
          <cell r="A599">
            <v>2010</v>
          </cell>
          <cell r="E599">
            <v>91.8</v>
          </cell>
        </row>
        <row r="600">
          <cell r="A600">
            <v>2010</v>
          </cell>
          <cell r="E600">
            <v>91.1</v>
          </cell>
        </row>
        <row r="601">
          <cell r="A601">
            <v>2010</v>
          </cell>
          <cell r="E601">
            <v>92.37</v>
          </cell>
        </row>
        <row r="602">
          <cell r="A602">
            <v>2010</v>
          </cell>
          <cell r="E602">
            <v>95.21</v>
          </cell>
        </row>
        <row r="603">
          <cell r="A603">
            <v>2010</v>
          </cell>
          <cell r="E603">
            <v>93.25</v>
          </cell>
        </row>
        <row r="604">
          <cell r="A604">
            <v>2010</v>
          </cell>
          <cell r="E604">
            <v>94.13</v>
          </cell>
        </row>
        <row r="605">
          <cell r="A605">
            <v>2010</v>
          </cell>
          <cell r="E605">
            <v>93.2</v>
          </cell>
        </row>
        <row r="606">
          <cell r="A606">
            <v>2010</v>
          </cell>
          <cell r="E606">
            <v>93.14</v>
          </cell>
        </row>
        <row r="607">
          <cell r="A607">
            <v>2010</v>
          </cell>
          <cell r="E607">
            <v>91.43</v>
          </cell>
        </row>
        <row r="608">
          <cell r="A608">
            <v>2010</v>
          </cell>
          <cell r="E608">
            <v>91.74</v>
          </cell>
        </row>
        <row r="609">
          <cell r="A609">
            <v>2010</v>
          </cell>
          <cell r="E609">
            <v>93.94</v>
          </cell>
        </row>
        <row r="610">
          <cell r="A610">
            <v>2010</v>
          </cell>
          <cell r="E610">
            <v>93.44</v>
          </cell>
        </row>
        <row r="611">
          <cell r="A611">
            <v>2010</v>
          </cell>
          <cell r="E611">
            <v>93.51</v>
          </cell>
        </row>
        <row r="612">
          <cell r="A612">
            <v>2010</v>
          </cell>
          <cell r="E612">
            <v>91.96</v>
          </cell>
        </row>
        <row r="613">
          <cell r="A613">
            <v>2010</v>
          </cell>
          <cell r="E613">
            <v>92.06</v>
          </cell>
        </row>
        <row r="614">
          <cell r="A614">
            <v>2010</v>
          </cell>
          <cell r="E614">
            <v>91.14</v>
          </cell>
        </row>
        <row r="615">
          <cell r="A615">
            <v>2010</v>
          </cell>
          <cell r="E615">
            <v>90.33</v>
          </cell>
        </row>
        <row r="616">
          <cell r="A616">
            <v>2010</v>
          </cell>
          <cell r="E616">
            <v>89.98</v>
          </cell>
        </row>
        <row r="617">
          <cell r="A617">
            <v>2010</v>
          </cell>
          <cell r="E617">
            <v>92.75</v>
          </cell>
        </row>
        <row r="618">
          <cell r="A618">
            <v>2010</v>
          </cell>
          <cell r="E618">
            <v>93.95</v>
          </cell>
        </row>
        <row r="619">
          <cell r="A619">
            <v>2010</v>
          </cell>
          <cell r="E619">
            <v>91.81</v>
          </cell>
        </row>
        <row r="620">
          <cell r="A620">
            <v>2010</v>
          </cell>
          <cell r="E620">
            <v>89.36</v>
          </cell>
        </row>
        <row r="621">
          <cell r="A621">
            <v>2010</v>
          </cell>
          <cell r="E621">
            <v>89.82</v>
          </cell>
        </row>
        <row r="622">
          <cell r="A622">
            <v>2010</v>
          </cell>
          <cell r="E622">
            <v>93.87</v>
          </cell>
        </row>
        <row r="623">
          <cell r="A623">
            <v>2010</v>
          </cell>
          <cell r="E623">
            <v>95.79</v>
          </cell>
        </row>
        <row r="624">
          <cell r="A624">
            <v>2010</v>
          </cell>
          <cell r="E624">
            <v>96.24</v>
          </cell>
        </row>
        <row r="625">
          <cell r="A625">
            <v>2010</v>
          </cell>
          <cell r="E625">
            <v>97.92</v>
          </cell>
        </row>
        <row r="626">
          <cell r="A626">
            <v>2010</v>
          </cell>
          <cell r="E626">
            <v>94.98</v>
          </cell>
        </row>
        <row r="627">
          <cell r="A627">
            <v>2010</v>
          </cell>
          <cell r="E627">
            <v>98.73</v>
          </cell>
        </row>
        <row r="628">
          <cell r="A628">
            <v>2011</v>
          </cell>
          <cell r="E628">
            <v>98.73</v>
          </cell>
        </row>
        <row r="629">
          <cell r="A629">
            <v>2011</v>
          </cell>
          <cell r="E629">
            <v>98.71</v>
          </cell>
        </row>
        <row r="630">
          <cell r="A630">
            <v>2011</v>
          </cell>
          <cell r="E630">
            <v>98.82</v>
          </cell>
        </row>
        <row r="631">
          <cell r="A631">
            <v>2011</v>
          </cell>
          <cell r="E631">
            <v>99.39</v>
          </cell>
        </row>
        <row r="632">
          <cell r="A632">
            <v>2011</v>
          </cell>
          <cell r="E632">
            <v>101.94</v>
          </cell>
        </row>
        <row r="633">
          <cell r="A633">
            <v>2011</v>
          </cell>
          <cell r="E633">
            <v>100.54</v>
          </cell>
        </row>
        <row r="634">
          <cell r="A634">
            <v>2011</v>
          </cell>
          <cell r="E634">
            <v>104.74</v>
          </cell>
        </row>
        <row r="635">
          <cell r="A635">
            <v>2011</v>
          </cell>
          <cell r="E635">
            <v>104.15</v>
          </cell>
        </row>
        <row r="636">
          <cell r="A636">
            <v>2011</v>
          </cell>
          <cell r="E636">
            <v>103.01</v>
          </cell>
        </row>
        <row r="637">
          <cell r="A637">
            <v>2011</v>
          </cell>
          <cell r="E637">
            <v>103.62</v>
          </cell>
        </row>
        <row r="638">
          <cell r="A638">
            <v>2011</v>
          </cell>
          <cell r="E638">
            <v>102.89</v>
          </cell>
        </row>
        <row r="639">
          <cell r="A639">
            <v>2011</v>
          </cell>
          <cell r="E639">
            <v>105.05</v>
          </cell>
        </row>
        <row r="640">
          <cell r="A640">
            <v>2011</v>
          </cell>
          <cell r="E640">
            <v>104.89</v>
          </cell>
        </row>
        <row r="641">
          <cell r="A641">
            <v>2011</v>
          </cell>
          <cell r="E641">
            <v>108.89</v>
          </cell>
        </row>
        <row r="642">
          <cell r="A642">
            <v>2011</v>
          </cell>
          <cell r="E642">
            <v>111.75</v>
          </cell>
        </row>
        <row r="643">
          <cell r="A643">
            <v>2011</v>
          </cell>
          <cell r="E643">
            <v>108.47</v>
          </cell>
        </row>
        <row r="644">
          <cell r="A644">
            <v>2011</v>
          </cell>
          <cell r="E644">
            <v>108.85</v>
          </cell>
        </row>
        <row r="645">
          <cell r="A645">
            <v>2011</v>
          </cell>
          <cell r="E645">
            <v>109.28</v>
          </cell>
        </row>
        <row r="646">
          <cell r="A646">
            <v>2011</v>
          </cell>
          <cell r="E646">
            <v>107.57</v>
          </cell>
        </row>
        <row r="647">
          <cell r="A647">
            <v>2011</v>
          </cell>
          <cell r="E647">
            <v>106.76</v>
          </cell>
        </row>
        <row r="648">
          <cell r="A648">
            <v>2011</v>
          </cell>
          <cell r="E648">
            <v>105.44</v>
          </cell>
        </row>
        <row r="649">
          <cell r="A649">
            <v>2011</v>
          </cell>
          <cell r="E649">
            <v>105.65</v>
          </cell>
        </row>
        <row r="650">
          <cell r="A650">
            <v>2011</v>
          </cell>
          <cell r="E650">
            <v>103.5</v>
          </cell>
        </row>
        <row r="651">
          <cell r="A651">
            <v>2011</v>
          </cell>
          <cell r="E651">
            <v>103.04</v>
          </cell>
        </row>
        <row r="652">
          <cell r="A652">
            <v>2011</v>
          </cell>
          <cell r="E652">
            <v>106.84</v>
          </cell>
        </row>
        <row r="653">
          <cell r="A653">
            <v>2011</v>
          </cell>
          <cell r="E653">
            <v>110.21</v>
          </cell>
        </row>
        <row r="654">
          <cell r="A654">
            <v>2011</v>
          </cell>
          <cell r="E654">
            <v>109.31</v>
          </cell>
        </row>
        <row r="655">
          <cell r="A655">
            <v>2011</v>
          </cell>
          <cell r="E655">
            <v>109.31</v>
          </cell>
        </row>
        <row r="656">
          <cell r="A656">
            <v>2011</v>
          </cell>
          <cell r="E656">
            <v>107.66</v>
          </cell>
        </row>
        <row r="657">
          <cell r="A657">
            <v>2011</v>
          </cell>
          <cell r="E657">
            <v>106.65</v>
          </cell>
        </row>
        <row r="658">
          <cell r="A658">
            <v>2011</v>
          </cell>
          <cell r="E658">
            <v>103.1</v>
          </cell>
        </row>
        <row r="659">
          <cell r="A659">
            <v>2011</v>
          </cell>
          <cell r="E659">
            <v>104.51</v>
          </cell>
        </row>
        <row r="660">
          <cell r="A660">
            <v>2011</v>
          </cell>
          <cell r="E660">
            <v>107.7</v>
          </cell>
        </row>
        <row r="661">
          <cell r="A661">
            <v>2011</v>
          </cell>
          <cell r="E661">
            <v>109.43</v>
          </cell>
        </row>
        <row r="662">
          <cell r="A662">
            <v>2011</v>
          </cell>
          <cell r="E662">
            <v>105.1</v>
          </cell>
        </row>
        <row r="663">
          <cell r="A663">
            <v>2011</v>
          </cell>
          <cell r="E663">
            <v>107.37</v>
          </cell>
        </row>
        <row r="664">
          <cell r="A664">
            <v>2011</v>
          </cell>
          <cell r="E664">
            <v>108.57</v>
          </cell>
        </row>
        <row r="665">
          <cell r="A665">
            <v>2011</v>
          </cell>
          <cell r="E665">
            <v>109.46</v>
          </cell>
        </row>
        <row r="666">
          <cell r="A666">
            <v>2011</v>
          </cell>
          <cell r="E666">
            <v>106.11</v>
          </cell>
        </row>
        <row r="667">
          <cell r="A667">
            <v>2011</v>
          </cell>
          <cell r="E667">
            <v>106.66</v>
          </cell>
        </row>
        <row r="668">
          <cell r="A668">
            <v>2011</v>
          </cell>
          <cell r="E668">
            <v>108</v>
          </cell>
        </row>
        <row r="669">
          <cell r="A669">
            <v>2011</v>
          </cell>
          <cell r="E669">
            <v>110.44</v>
          </cell>
        </row>
        <row r="670">
          <cell r="A670">
            <v>2011</v>
          </cell>
          <cell r="E670">
            <v>109.97</v>
          </cell>
        </row>
        <row r="671">
          <cell r="A671">
            <v>2011</v>
          </cell>
          <cell r="E671">
            <v>110.77</v>
          </cell>
        </row>
        <row r="672">
          <cell r="A672">
            <v>2011</v>
          </cell>
          <cell r="E672">
            <v>111.93</v>
          </cell>
        </row>
        <row r="673">
          <cell r="A673">
            <v>2011</v>
          </cell>
          <cell r="E673">
            <v>113.3</v>
          </cell>
        </row>
        <row r="674">
          <cell r="A674">
            <v>2011</v>
          </cell>
          <cell r="E674">
            <v>116.74</v>
          </cell>
        </row>
        <row r="675">
          <cell r="A675">
            <v>2011</v>
          </cell>
          <cell r="E675">
            <v>116.47</v>
          </cell>
        </row>
        <row r="676">
          <cell r="A676">
            <v>2011</v>
          </cell>
          <cell r="E676">
            <v>119.38</v>
          </cell>
        </row>
        <row r="677">
          <cell r="A677">
            <v>2011</v>
          </cell>
          <cell r="E677">
            <v>118.22</v>
          </cell>
        </row>
        <row r="678">
          <cell r="A678">
            <v>2011</v>
          </cell>
          <cell r="E678">
            <v>116.16</v>
          </cell>
        </row>
        <row r="679">
          <cell r="A679">
            <v>2011</v>
          </cell>
          <cell r="E679">
            <v>116.44</v>
          </cell>
        </row>
        <row r="680">
          <cell r="A680">
            <v>2012</v>
          </cell>
          <cell r="E680">
            <v>121.42</v>
          </cell>
        </row>
        <row r="681">
          <cell r="A681">
            <v>2012</v>
          </cell>
          <cell r="E681">
            <v>121.5</v>
          </cell>
        </row>
        <row r="682">
          <cell r="A682">
            <v>2012</v>
          </cell>
          <cell r="E682">
            <v>121.35</v>
          </cell>
        </row>
        <row r="683">
          <cell r="A683">
            <v>2012</v>
          </cell>
          <cell r="E683">
            <v>123.61</v>
          </cell>
        </row>
        <row r="684">
          <cell r="A684">
            <v>2012</v>
          </cell>
          <cell r="E684">
            <v>123.25</v>
          </cell>
        </row>
        <row r="685">
          <cell r="A685">
            <v>2012</v>
          </cell>
          <cell r="E685">
            <v>119.31</v>
          </cell>
        </row>
        <row r="686">
          <cell r="A686">
            <v>2012</v>
          </cell>
          <cell r="E686">
            <v>123.68</v>
          </cell>
        </row>
        <row r="687">
          <cell r="A687">
            <v>2012</v>
          </cell>
          <cell r="E687">
            <v>118.94</v>
          </cell>
        </row>
        <row r="688">
          <cell r="A688">
            <v>2012</v>
          </cell>
          <cell r="E688">
            <v>120.68</v>
          </cell>
        </row>
        <row r="689">
          <cell r="A689">
            <v>2012</v>
          </cell>
          <cell r="E689">
            <v>119.77</v>
          </cell>
        </row>
        <row r="690">
          <cell r="A690">
            <v>2012</v>
          </cell>
          <cell r="E690">
            <v>119.31</v>
          </cell>
        </row>
        <row r="691">
          <cell r="A691">
            <v>2012</v>
          </cell>
          <cell r="E691">
            <v>118.66</v>
          </cell>
        </row>
        <row r="692">
          <cell r="A692">
            <v>2012</v>
          </cell>
          <cell r="E692">
            <v>119.82</v>
          </cell>
        </row>
        <row r="693">
          <cell r="A693">
            <v>2012</v>
          </cell>
          <cell r="E693">
            <v>115.84</v>
          </cell>
        </row>
        <row r="694">
          <cell r="A694">
            <v>2012</v>
          </cell>
          <cell r="E694">
            <v>111.45</v>
          </cell>
        </row>
        <row r="695">
          <cell r="A695">
            <v>2012</v>
          </cell>
          <cell r="E695">
            <v>112.05</v>
          </cell>
        </row>
        <row r="696">
          <cell r="A696">
            <v>2012</v>
          </cell>
          <cell r="E696">
            <v>113.29</v>
          </cell>
        </row>
        <row r="697">
          <cell r="A697">
            <v>2012</v>
          </cell>
          <cell r="E697">
            <v>112.06</v>
          </cell>
        </row>
        <row r="698">
          <cell r="A698">
            <v>2012</v>
          </cell>
          <cell r="E698">
            <v>110.8</v>
          </cell>
        </row>
        <row r="699">
          <cell r="A699">
            <v>2012</v>
          </cell>
          <cell r="E699">
            <v>114.4</v>
          </cell>
        </row>
        <row r="700">
          <cell r="A700">
            <v>2012</v>
          </cell>
          <cell r="E700">
            <v>115.77</v>
          </cell>
        </row>
        <row r="701">
          <cell r="A701">
            <v>2012</v>
          </cell>
          <cell r="E701">
            <v>117.91</v>
          </cell>
        </row>
        <row r="702">
          <cell r="A702">
            <v>2012</v>
          </cell>
          <cell r="E702">
            <v>117</v>
          </cell>
        </row>
        <row r="703">
          <cell r="A703">
            <v>2012</v>
          </cell>
          <cell r="E703">
            <v>118</v>
          </cell>
        </row>
        <row r="704">
          <cell r="A704">
            <v>2012</v>
          </cell>
          <cell r="E704">
            <v>118.27</v>
          </cell>
        </row>
        <row r="705">
          <cell r="A705">
            <v>2012</v>
          </cell>
          <cell r="E705">
            <v>117.48</v>
          </cell>
        </row>
        <row r="706">
          <cell r="A706">
            <v>2012</v>
          </cell>
          <cell r="E706">
            <v>115.21</v>
          </cell>
        </row>
        <row r="707">
          <cell r="A707">
            <v>2012</v>
          </cell>
          <cell r="E707">
            <v>114.37</v>
          </cell>
        </row>
        <row r="708">
          <cell r="A708">
            <v>2012</v>
          </cell>
          <cell r="E708">
            <v>112.9</v>
          </cell>
        </row>
        <row r="709">
          <cell r="A709">
            <v>2012</v>
          </cell>
          <cell r="E709">
            <v>109.89</v>
          </cell>
        </row>
        <row r="710">
          <cell r="A710">
            <v>2012</v>
          </cell>
          <cell r="E710">
            <v>106.97</v>
          </cell>
        </row>
        <row r="711">
          <cell r="A711">
            <v>2012</v>
          </cell>
          <cell r="E711">
            <v>109.91</v>
          </cell>
        </row>
        <row r="712">
          <cell r="A712">
            <v>2012</v>
          </cell>
          <cell r="E712">
            <v>106.09</v>
          </cell>
        </row>
        <row r="713">
          <cell r="A713">
            <v>2012</v>
          </cell>
          <cell r="E713">
            <v>110.97</v>
          </cell>
        </row>
        <row r="714">
          <cell r="A714">
            <v>2012</v>
          </cell>
          <cell r="E714">
            <v>112.69</v>
          </cell>
        </row>
        <row r="715">
          <cell r="A715">
            <v>2012</v>
          </cell>
          <cell r="E715">
            <v>113.05</v>
          </cell>
        </row>
        <row r="716">
          <cell r="A716">
            <v>2012</v>
          </cell>
          <cell r="E716">
            <v>109.91</v>
          </cell>
        </row>
        <row r="717">
          <cell r="A717">
            <v>2012</v>
          </cell>
          <cell r="E717">
            <v>108.02</v>
          </cell>
        </row>
        <row r="718">
          <cell r="A718">
            <v>2012</v>
          </cell>
          <cell r="E718">
            <v>109.84</v>
          </cell>
        </row>
        <row r="719">
          <cell r="A719">
            <v>2012</v>
          </cell>
          <cell r="E719">
            <v>110.66</v>
          </cell>
        </row>
        <row r="720">
          <cell r="A720">
            <v>2012</v>
          </cell>
          <cell r="E720">
            <v>111.37</v>
          </cell>
        </row>
        <row r="721">
          <cell r="A721">
            <v>2012</v>
          </cell>
          <cell r="E721">
            <v>110.54</v>
          </cell>
        </row>
        <row r="722">
          <cell r="A722">
            <v>2012</v>
          </cell>
          <cell r="E722">
            <v>110.34</v>
          </cell>
        </row>
        <row r="723">
          <cell r="A723">
            <v>2012</v>
          </cell>
          <cell r="E723">
            <v>113.09</v>
          </cell>
        </row>
        <row r="724">
          <cell r="A724">
            <v>2012</v>
          </cell>
          <cell r="E724">
            <v>113.19</v>
          </cell>
        </row>
        <row r="725">
          <cell r="A725">
            <v>2012</v>
          </cell>
          <cell r="E725">
            <v>112.25</v>
          </cell>
        </row>
        <row r="726">
          <cell r="A726">
            <v>2012</v>
          </cell>
          <cell r="E726">
            <v>109.63</v>
          </cell>
        </row>
        <row r="727">
          <cell r="A727">
            <v>2012</v>
          </cell>
          <cell r="E727">
            <v>112.12</v>
          </cell>
        </row>
        <row r="728">
          <cell r="A728">
            <v>2012</v>
          </cell>
          <cell r="E728">
            <v>114.81</v>
          </cell>
        </row>
        <row r="729">
          <cell r="A729">
            <v>2012</v>
          </cell>
          <cell r="E729">
            <v>114.19</v>
          </cell>
        </row>
        <row r="730">
          <cell r="A730">
            <v>2012</v>
          </cell>
          <cell r="E730">
            <v>114.35</v>
          </cell>
        </row>
        <row r="731">
          <cell r="A731">
            <v>2012</v>
          </cell>
          <cell r="E731">
            <v>113.22</v>
          </cell>
        </row>
        <row r="732">
          <cell r="A732">
            <v>2013</v>
          </cell>
          <cell r="E732">
            <v>120.02</v>
          </cell>
        </row>
        <row r="733">
          <cell r="A733">
            <v>2013</v>
          </cell>
          <cell r="E733">
            <v>118.87</v>
          </cell>
        </row>
        <row r="734">
          <cell r="A734">
            <v>2013</v>
          </cell>
          <cell r="E734">
            <v>120.16</v>
          </cell>
        </row>
        <row r="735">
          <cell r="A735">
            <v>2013</v>
          </cell>
          <cell r="E735">
            <v>116.3</v>
          </cell>
        </row>
        <row r="736">
          <cell r="A736">
            <v>2013</v>
          </cell>
          <cell r="E736">
            <v>113.56</v>
          </cell>
        </row>
        <row r="737">
          <cell r="A737">
            <v>2013</v>
          </cell>
          <cell r="E737">
            <v>121.73</v>
          </cell>
        </row>
        <row r="738">
          <cell r="A738">
            <v>2013</v>
          </cell>
          <cell r="E738">
            <v>117.47</v>
          </cell>
        </row>
        <row r="739">
          <cell r="A739">
            <v>2013</v>
          </cell>
          <cell r="E739">
            <v>112.93</v>
          </cell>
        </row>
        <row r="740">
          <cell r="A740">
            <v>2013</v>
          </cell>
          <cell r="E740">
            <v>118.12</v>
          </cell>
        </row>
        <row r="741">
          <cell r="A741">
            <v>2013</v>
          </cell>
          <cell r="E741">
            <v>121.04</v>
          </cell>
        </row>
        <row r="742">
          <cell r="A742">
            <v>2013</v>
          </cell>
          <cell r="E742">
            <v>114.16</v>
          </cell>
        </row>
        <row r="743">
          <cell r="A743">
            <v>2013</v>
          </cell>
          <cell r="E743">
            <v>117.95</v>
          </cell>
        </row>
        <row r="744">
          <cell r="A744">
            <v>2013</v>
          </cell>
          <cell r="E744">
            <v>115.31</v>
          </cell>
        </row>
        <row r="745">
          <cell r="A745">
            <v>2013</v>
          </cell>
          <cell r="E745">
            <v>115.57</v>
          </cell>
        </row>
        <row r="746">
          <cell r="A746">
            <v>2013</v>
          </cell>
          <cell r="E746">
            <v>113.17</v>
          </cell>
        </row>
        <row r="747">
          <cell r="A747">
            <v>2013</v>
          </cell>
          <cell r="E747">
            <v>110.21</v>
          </cell>
        </row>
        <row r="748">
          <cell r="A748">
            <v>2013</v>
          </cell>
          <cell r="E748">
            <v>115.82</v>
          </cell>
        </row>
        <row r="749">
          <cell r="A749">
            <v>2013</v>
          </cell>
          <cell r="E749">
            <v>117.3</v>
          </cell>
        </row>
        <row r="750">
          <cell r="A750">
            <v>2013</v>
          </cell>
          <cell r="E750">
            <v>117.04</v>
          </cell>
        </row>
        <row r="751">
          <cell r="A751">
            <v>2013</v>
          </cell>
          <cell r="E751">
            <v>116.11</v>
          </cell>
        </row>
        <row r="752">
          <cell r="A752">
            <v>2013</v>
          </cell>
          <cell r="E752">
            <v>122.18</v>
          </cell>
        </row>
        <row r="753">
          <cell r="A753">
            <v>2013</v>
          </cell>
          <cell r="E753">
            <v>123.22</v>
          </cell>
        </row>
        <row r="754">
          <cell r="A754">
            <v>2013</v>
          </cell>
          <cell r="E754">
            <v>126.42</v>
          </cell>
        </row>
        <row r="755">
          <cell r="A755">
            <v>2013</v>
          </cell>
          <cell r="E755">
            <v>126.72</v>
          </cell>
        </row>
        <row r="756">
          <cell r="A756">
            <v>2013</v>
          </cell>
          <cell r="E756">
            <v>121.81</v>
          </cell>
        </row>
        <row r="757">
          <cell r="A757">
            <v>2013</v>
          </cell>
          <cell r="E757">
            <v>123.35</v>
          </cell>
        </row>
        <row r="758">
          <cell r="A758">
            <v>2013</v>
          </cell>
          <cell r="E758">
            <v>127.09</v>
          </cell>
        </row>
        <row r="759">
          <cell r="A759">
            <v>2013</v>
          </cell>
          <cell r="E759">
            <v>128.29</v>
          </cell>
        </row>
        <row r="760">
          <cell r="A760">
            <v>2013</v>
          </cell>
          <cell r="E760">
            <v>123.79</v>
          </cell>
        </row>
        <row r="761">
          <cell r="A761">
            <v>2013</v>
          </cell>
          <cell r="E761">
            <v>122.31</v>
          </cell>
        </row>
        <row r="762">
          <cell r="A762">
            <v>2013</v>
          </cell>
          <cell r="E762">
            <v>122.1</v>
          </cell>
        </row>
        <row r="763">
          <cell r="A763">
            <v>2013</v>
          </cell>
          <cell r="E763">
            <v>123.17</v>
          </cell>
        </row>
        <row r="764">
          <cell r="A764">
            <v>2013</v>
          </cell>
          <cell r="E764">
            <v>119.85</v>
          </cell>
        </row>
        <row r="765">
          <cell r="A765">
            <v>2013</v>
          </cell>
          <cell r="E765">
            <v>126.01</v>
          </cell>
        </row>
        <row r="766">
          <cell r="A766">
            <v>2013</v>
          </cell>
          <cell r="E766">
            <v>126.82</v>
          </cell>
        </row>
        <row r="767">
          <cell r="A767">
            <v>2013</v>
          </cell>
          <cell r="E767">
            <v>124.72</v>
          </cell>
        </row>
        <row r="768">
          <cell r="A768">
            <v>2013</v>
          </cell>
          <cell r="E768">
            <v>121.51</v>
          </cell>
        </row>
        <row r="769">
          <cell r="A769">
            <v>2013</v>
          </cell>
          <cell r="E769">
            <v>120.95</v>
          </cell>
        </row>
        <row r="770">
          <cell r="A770">
            <v>2013</v>
          </cell>
          <cell r="E770">
            <v>119.18</v>
          </cell>
        </row>
        <row r="771">
          <cell r="A771">
            <v>2013</v>
          </cell>
          <cell r="E771">
            <v>116.31</v>
          </cell>
        </row>
        <row r="772">
          <cell r="A772">
            <v>2013</v>
          </cell>
          <cell r="E772">
            <v>121.36</v>
          </cell>
        </row>
        <row r="773">
          <cell r="A773">
            <v>2013</v>
          </cell>
          <cell r="E773">
            <v>120.74</v>
          </cell>
        </row>
        <row r="774">
          <cell r="A774">
            <v>2013</v>
          </cell>
          <cell r="E774">
            <v>118.14</v>
          </cell>
        </row>
        <row r="775">
          <cell r="A775">
            <v>2013</v>
          </cell>
          <cell r="E775">
            <v>121.01</v>
          </cell>
        </row>
        <row r="776">
          <cell r="A776">
            <v>2013</v>
          </cell>
          <cell r="E776">
            <v>121.72</v>
          </cell>
        </row>
        <row r="777">
          <cell r="A777">
            <v>2013</v>
          </cell>
          <cell r="E777">
            <v>124.71</v>
          </cell>
        </row>
        <row r="778">
          <cell r="A778">
            <v>2013</v>
          </cell>
          <cell r="E778">
            <v>122.33</v>
          </cell>
        </row>
        <row r="779">
          <cell r="A779">
            <v>2013</v>
          </cell>
          <cell r="E779">
            <v>121.07</v>
          </cell>
        </row>
        <row r="780">
          <cell r="A780">
            <v>2013</v>
          </cell>
          <cell r="E780">
            <v>123.52</v>
          </cell>
        </row>
        <row r="781">
          <cell r="A781">
            <v>2013</v>
          </cell>
          <cell r="E781">
            <v>120.47</v>
          </cell>
        </row>
        <row r="782">
          <cell r="A782">
            <v>2013</v>
          </cell>
          <cell r="E782">
            <v>121.71</v>
          </cell>
        </row>
        <row r="783">
          <cell r="A783">
            <v>2013</v>
          </cell>
          <cell r="E783">
            <v>122.16</v>
          </cell>
        </row>
        <row r="784">
          <cell r="A784">
            <v>2014</v>
          </cell>
          <cell r="E784">
            <v>128.72</v>
          </cell>
        </row>
        <row r="785">
          <cell r="A785">
            <v>2014</v>
          </cell>
          <cell r="E785">
            <v>135.28</v>
          </cell>
        </row>
        <row r="786">
          <cell r="A786">
            <v>2014</v>
          </cell>
          <cell r="E786">
            <v>137.53</v>
          </cell>
        </row>
        <row r="787">
          <cell r="A787">
            <v>2014</v>
          </cell>
          <cell r="E787">
            <v>134.83000000000001</v>
          </cell>
        </row>
        <row r="788">
          <cell r="A788">
            <v>2014</v>
          </cell>
          <cell r="E788">
            <v>139.6</v>
          </cell>
        </row>
        <row r="789">
          <cell r="A789">
            <v>2014</v>
          </cell>
          <cell r="E789">
            <v>147.51</v>
          </cell>
        </row>
        <row r="790">
          <cell r="A790">
            <v>2014</v>
          </cell>
          <cell r="E790">
            <v>144.94999999999999</v>
          </cell>
        </row>
        <row r="791">
          <cell r="A791">
            <v>2014</v>
          </cell>
          <cell r="E791">
            <v>144.57</v>
          </cell>
        </row>
        <row r="792">
          <cell r="A792">
            <v>2014</v>
          </cell>
          <cell r="E792">
            <v>145.86000000000001</v>
          </cell>
        </row>
        <row r="793">
          <cell r="A793">
            <v>2014</v>
          </cell>
          <cell r="E793">
            <v>148.72999999999999</v>
          </cell>
        </row>
        <row r="794">
          <cell r="A794">
            <v>2014</v>
          </cell>
          <cell r="E794">
            <v>147.38</v>
          </cell>
        </row>
        <row r="795">
          <cell r="A795">
            <v>2014</v>
          </cell>
          <cell r="E795">
            <v>148.44</v>
          </cell>
        </row>
        <row r="796">
          <cell r="A796">
            <v>2014</v>
          </cell>
          <cell r="E796">
            <v>150.5</v>
          </cell>
        </row>
        <row r="797">
          <cell r="A797">
            <v>2014</v>
          </cell>
          <cell r="E797">
            <v>151.85</v>
          </cell>
        </row>
        <row r="798">
          <cell r="A798">
            <v>2014</v>
          </cell>
          <cell r="E798">
            <v>143.63</v>
          </cell>
        </row>
        <row r="799">
          <cell r="A799">
            <v>2014</v>
          </cell>
          <cell r="E799">
            <v>151.59</v>
          </cell>
        </row>
        <row r="800">
          <cell r="A800">
            <v>2014</v>
          </cell>
          <cell r="E800">
            <v>148.37</v>
          </cell>
        </row>
        <row r="801">
          <cell r="A801">
            <v>2014</v>
          </cell>
          <cell r="E801">
            <v>151.61000000000001</v>
          </cell>
        </row>
        <row r="802">
          <cell r="A802">
            <v>2014</v>
          </cell>
          <cell r="E802">
            <v>152.74</v>
          </cell>
        </row>
        <row r="803">
          <cell r="A803">
            <v>2014</v>
          </cell>
          <cell r="E803">
            <v>152.43</v>
          </cell>
        </row>
        <row r="804">
          <cell r="A804">
            <v>2014</v>
          </cell>
          <cell r="E804">
            <v>155.52000000000001</v>
          </cell>
        </row>
        <row r="805">
          <cell r="A805">
            <v>2014</v>
          </cell>
          <cell r="E805">
            <v>156.53</v>
          </cell>
        </row>
        <row r="806">
          <cell r="A806">
            <v>2014</v>
          </cell>
          <cell r="E806">
            <v>152.38999999999999</v>
          </cell>
        </row>
        <row r="807">
          <cell r="A807">
            <v>2014</v>
          </cell>
          <cell r="E807">
            <v>158.4</v>
          </cell>
        </row>
        <row r="808">
          <cell r="A808">
            <v>2014</v>
          </cell>
          <cell r="E808">
            <v>161.41999999999999</v>
          </cell>
        </row>
        <row r="809">
          <cell r="A809">
            <v>2014</v>
          </cell>
          <cell r="E809">
            <v>160.78</v>
          </cell>
        </row>
        <row r="810">
          <cell r="A810">
            <v>2014</v>
          </cell>
          <cell r="E810">
            <v>162.41</v>
          </cell>
        </row>
        <row r="811">
          <cell r="A811">
            <v>2014</v>
          </cell>
          <cell r="E811">
            <v>164.42</v>
          </cell>
        </row>
        <row r="812">
          <cell r="A812">
            <v>2014</v>
          </cell>
          <cell r="E812">
            <v>169.29</v>
          </cell>
        </row>
        <row r="813">
          <cell r="A813">
            <v>2014</v>
          </cell>
          <cell r="E813">
            <v>167.84</v>
          </cell>
        </row>
        <row r="814">
          <cell r="A814">
            <v>2014</v>
          </cell>
          <cell r="E814">
            <v>167.86</v>
          </cell>
        </row>
        <row r="815">
          <cell r="A815">
            <v>2014</v>
          </cell>
          <cell r="E815">
            <v>174.49</v>
          </cell>
        </row>
        <row r="816">
          <cell r="A816">
            <v>2014</v>
          </cell>
          <cell r="E816">
            <v>170.59</v>
          </cell>
        </row>
        <row r="817">
          <cell r="A817">
            <v>2014</v>
          </cell>
          <cell r="E817">
            <v>167.68</v>
          </cell>
        </row>
        <row r="818">
          <cell r="A818">
            <v>2014</v>
          </cell>
          <cell r="E818">
            <v>164.96</v>
          </cell>
        </row>
        <row r="819">
          <cell r="A819">
            <v>2014</v>
          </cell>
          <cell r="E819">
            <v>156.19999999999999</v>
          </cell>
        </row>
        <row r="820">
          <cell r="A820">
            <v>2014</v>
          </cell>
          <cell r="E820">
            <v>157.71</v>
          </cell>
        </row>
        <row r="821">
          <cell r="A821">
            <v>2014</v>
          </cell>
          <cell r="E821">
            <v>153.46</v>
          </cell>
        </row>
        <row r="822">
          <cell r="A822">
            <v>2014</v>
          </cell>
          <cell r="E822">
            <v>159.59</v>
          </cell>
        </row>
        <row r="823">
          <cell r="A823">
            <v>2014</v>
          </cell>
          <cell r="E823">
            <v>161.32</v>
          </cell>
        </row>
        <row r="824">
          <cell r="A824">
            <v>2014</v>
          </cell>
          <cell r="E824">
            <v>161.47999999999999</v>
          </cell>
        </row>
        <row r="825">
          <cell r="A825">
            <v>2014</v>
          </cell>
          <cell r="E825">
            <v>166.29</v>
          </cell>
        </row>
        <row r="826">
          <cell r="A826">
            <v>2014</v>
          </cell>
          <cell r="E826">
            <v>166.31</v>
          </cell>
        </row>
        <row r="827">
          <cell r="A827">
            <v>2014</v>
          </cell>
          <cell r="E827">
            <v>168.97</v>
          </cell>
        </row>
        <row r="828">
          <cell r="A828">
            <v>2014</v>
          </cell>
          <cell r="E828">
            <v>170.92</v>
          </cell>
        </row>
        <row r="829">
          <cell r="A829">
            <v>2014</v>
          </cell>
          <cell r="E829">
            <v>171.8</v>
          </cell>
        </row>
        <row r="830">
          <cell r="A830">
            <v>2014</v>
          </cell>
          <cell r="E830">
            <v>174.04</v>
          </cell>
        </row>
        <row r="831">
          <cell r="A831">
            <v>2014</v>
          </cell>
          <cell r="E831">
            <v>174.74</v>
          </cell>
        </row>
        <row r="832">
          <cell r="A832">
            <v>2014</v>
          </cell>
          <cell r="E832">
            <v>178.05</v>
          </cell>
        </row>
        <row r="833">
          <cell r="A833">
            <v>2014</v>
          </cell>
          <cell r="E833">
            <v>178.33</v>
          </cell>
        </row>
        <row r="834">
          <cell r="A834">
            <v>2014</v>
          </cell>
          <cell r="E834">
            <v>180.25</v>
          </cell>
        </row>
        <row r="835">
          <cell r="A835">
            <v>2014</v>
          </cell>
          <cell r="E835">
            <v>175.07</v>
          </cell>
        </row>
        <row r="836">
          <cell r="A836">
            <v>2014</v>
          </cell>
          <cell r="E836">
            <v>157.41999999999999</v>
          </cell>
        </row>
        <row r="837">
          <cell r="A837">
            <v>2014</v>
          </cell>
          <cell r="E837">
            <v>168.92</v>
          </cell>
        </row>
        <row r="838">
          <cell r="A838">
            <v>2015</v>
          </cell>
          <cell r="E838">
            <v>181.51</v>
          </cell>
        </row>
        <row r="839">
          <cell r="A839">
            <v>2015</v>
          </cell>
          <cell r="E839">
            <v>186.24</v>
          </cell>
        </row>
        <row r="840">
          <cell r="A840">
            <v>2015</v>
          </cell>
          <cell r="E840">
            <v>186.59</v>
          </cell>
        </row>
        <row r="841">
          <cell r="A841">
            <v>2015</v>
          </cell>
          <cell r="E841">
            <v>185.91</v>
          </cell>
        </row>
        <row r="842">
          <cell r="A842">
            <v>2015</v>
          </cell>
          <cell r="E842">
            <v>187.94</v>
          </cell>
        </row>
        <row r="843">
          <cell r="A843">
            <v>2015</v>
          </cell>
          <cell r="E843">
            <v>188.75</v>
          </cell>
        </row>
        <row r="844">
          <cell r="A844">
            <v>2015</v>
          </cell>
          <cell r="E844">
            <v>191.44</v>
          </cell>
        </row>
        <row r="845">
          <cell r="A845">
            <v>2015</v>
          </cell>
          <cell r="E845">
            <v>189.85</v>
          </cell>
        </row>
        <row r="846">
          <cell r="A846">
            <v>2015</v>
          </cell>
          <cell r="E846">
            <v>190.92</v>
          </cell>
        </row>
        <row r="847">
          <cell r="A847">
            <v>2015</v>
          </cell>
          <cell r="E847">
            <v>195.48</v>
          </cell>
        </row>
        <row r="848">
          <cell r="A848">
            <v>2015</v>
          </cell>
          <cell r="E848">
            <v>196.14</v>
          </cell>
        </row>
        <row r="849">
          <cell r="A849">
            <v>2015</v>
          </cell>
          <cell r="E849">
            <v>195.49</v>
          </cell>
        </row>
        <row r="850">
          <cell r="A850">
            <v>2015</v>
          </cell>
          <cell r="E850">
            <v>195.65</v>
          </cell>
        </row>
        <row r="851">
          <cell r="A851">
            <v>2015</v>
          </cell>
          <cell r="E851">
            <v>203.32</v>
          </cell>
        </row>
        <row r="852">
          <cell r="A852">
            <v>2015</v>
          </cell>
          <cell r="E852">
            <v>200.7</v>
          </cell>
        </row>
        <row r="853">
          <cell r="A853">
            <v>2015</v>
          </cell>
          <cell r="E853">
            <v>198.88</v>
          </cell>
        </row>
        <row r="854">
          <cell r="A854">
            <v>2015</v>
          </cell>
          <cell r="E854">
            <v>193.79</v>
          </cell>
        </row>
        <row r="855">
          <cell r="A855">
            <v>2015</v>
          </cell>
          <cell r="E855">
            <v>198.02</v>
          </cell>
        </row>
        <row r="856">
          <cell r="A856">
            <v>2015</v>
          </cell>
          <cell r="E856">
            <v>196.88</v>
          </cell>
        </row>
        <row r="857">
          <cell r="A857">
            <v>2015</v>
          </cell>
          <cell r="E857">
            <v>199.5</v>
          </cell>
        </row>
        <row r="858">
          <cell r="A858">
            <v>2015</v>
          </cell>
          <cell r="E858">
            <v>198.93</v>
          </cell>
        </row>
        <row r="859">
          <cell r="A859">
            <v>2015</v>
          </cell>
          <cell r="E859">
            <v>203.26</v>
          </cell>
        </row>
        <row r="860">
          <cell r="A860">
            <v>2015</v>
          </cell>
          <cell r="E860">
            <v>197.06</v>
          </cell>
        </row>
        <row r="861">
          <cell r="A861">
            <v>2015</v>
          </cell>
          <cell r="E861">
            <v>195.01</v>
          </cell>
        </row>
        <row r="862">
          <cell r="A862">
            <v>2015</v>
          </cell>
          <cell r="E862">
            <v>196.73</v>
          </cell>
        </row>
        <row r="863">
          <cell r="A863">
            <v>2015</v>
          </cell>
          <cell r="E863">
            <v>193.86</v>
          </cell>
        </row>
        <row r="864">
          <cell r="A864">
            <v>2015</v>
          </cell>
          <cell r="E864">
            <v>198.67</v>
          </cell>
        </row>
        <row r="865">
          <cell r="A865">
            <v>2015</v>
          </cell>
          <cell r="E865">
            <v>195.77</v>
          </cell>
        </row>
        <row r="866">
          <cell r="A866">
            <v>2015</v>
          </cell>
          <cell r="E866">
            <v>195.4</v>
          </cell>
        </row>
        <row r="867">
          <cell r="A867">
            <v>2015</v>
          </cell>
          <cell r="E867">
            <v>190.26</v>
          </cell>
        </row>
        <row r="868">
          <cell r="A868">
            <v>2015</v>
          </cell>
          <cell r="E868">
            <v>189.09</v>
          </cell>
        </row>
        <row r="869">
          <cell r="A869">
            <v>2015</v>
          </cell>
          <cell r="E869">
            <v>190.18</v>
          </cell>
        </row>
        <row r="870">
          <cell r="A870">
            <v>2015</v>
          </cell>
          <cell r="E870">
            <v>186.89</v>
          </cell>
        </row>
        <row r="871">
          <cell r="A871">
            <v>2015</v>
          </cell>
          <cell r="E871">
            <v>187.42</v>
          </cell>
        </row>
        <row r="872">
          <cell r="A872">
            <v>2015</v>
          </cell>
          <cell r="E872">
            <v>184.91</v>
          </cell>
        </row>
        <row r="873">
          <cell r="A873">
            <v>2015</v>
          </cell>
          <cell r="E873">
            <v>181.78</v>
          </cell>
        </row>
        <row r="874">
          <cell r="A874">
            <v>2015</v>
          </cell>
          <cell r="E874">
            <v>178.8</v>
          </cell>
        </row>
        <row r="875">
          <cell r="A875">
            <v>2015</v>
          </cell>
          <cell r="E875">
            <v>170.93</v>
          </cell>
        </row>
        <row r="876">
          <cell r="A876">
            <v>2015</v>
          </cell>
          <cell r="E876">
            <v>163.91</v>
          </cell>
        </row>
        <row r="877">
          <cell r="A877">
            <v>2015</v>
          </cell>
          <cell r="E877">
            <v>155.37</v>
          </cell>
        </row>
        <row r="878">
          <cell r="A878">
            <v>2015</v>
          </cell>
          <cell r="E878">
            <v>157.97999999999999</v>
          </cell>
        </row>
        <row r="879">
          <cell r="A879">
            <v>2015</v>
          </cell>
          <cell r="E879">
            <v>162.4</v>
          </cell>
        </row>
        <row r="880">
          <cell r="A880">
            <v>2015</v>
          </cell>
          <cell r="E880">
            <v>165.57</v>
          </cell>
        </row>
        <row r="881">
          <cell r="A881">
            <v>2015</v>
          </cell>
          <cell r="E881">
            <v>164.03</v>
          </cell>
        </row>
        <row r="882">
          <cell r="A882">
            <v>2015</v>
          </cell>
          <cell r="E882">
            <v>160.63999999999999</v>
          </cell>
        </row>
        <row r="883">
          <cell r="A883">
            <v>2015</v>
          </cell>
          <cell r="E883">
            <v>153.63999999999999</v>
          </cell>
        </row>
        <row r="884">
          <cell r="A884">
            <v>2015</v>
          </cell>
          <cell r="E884">
            <v>155.71</v>
          </cell>
        </row>
        <row r="885">
          <cell r="A885">
            <v>2015</v>
          </cell>
          <cell r="E885">
            <v>154.26</v>
          </cell>
        </row>
        <row r="886">
          <cell r="A886">
            <v>2015</v>
          </cell>
          <cell r="E886">
            <v>153.01</v>
          </cell>
        </row>
        <row r="887">
          <cell r="A887">
            <v>2015</v>
          </cell>
          <cell r="E887">
            <v>150.91</v>
          </cell>
        </row>
        <row r="888">
          <cell r="A888">
            <v>2015</v>
          </cell>
          <cell r="E888">
            <v>173.04</v>
          </cell>
        </row>
        <row r="889">
          <cell r="A889">
            <v>2015</v>
          </cell>
          <cell r="E889">
            <v>173.04</v>
          </cell>
        </row>
        <row r="890">
          <cell r="A890">
            <v>2016</v>
          </cell>
          <cell r="E890">
            <v>173.04</v>
          </cell>
        </row>
        <row r="891">
          <cell r="A891">
            <v>2016</v>
          </cell>
          <cell r="E891">
            <v>171.43</v>
          </cell>
        </row>
        <row r="892">
          <cell r="A892">
            <v>2016</v>
          </cell>
          <cell r="E892">
            <v>172.25</v>
          </cell>
        </row>
        <row r="893">
          <cell r="A893">
            <v>2016</v>
          </cell>
          <cell r="E893">
            <v>172.2</v>
          </cell>
        </row>
        <row r="894">
          <cell r="A894">
            <v>2016</v>
          </cell>
          <cell r="E894">
            <v>170.57</v>
          </cell>
        </row>
        <row r="895">
          <cell r="A895">
            <v>2016</v>
          </cell>
          <cell r="E895">
            <v>170.59</v>
          </cell>
        </row>
        <row r="896">
          <cell r="A896">
            <v>2016</v>
          </cell>
          <cell r="E896">
            <v>167.89</v>
          </cell>
        </row>
        <row r="897">
          <cell r="A897">
            <v>2016</v>
          </cell>
          <cell r="E897">
            <v>165.77</v>
          </cell>
        </row>
        <row r="898">
          <cell r="A898">
            <v>2016</v>
          </cell>
          <cell r="E898">
            <v>167.37</v>
          </cell>
        </row>
        <row r="899">
          <cell r="A899">
            <v>2016</v>
          </cell>
          <cell r="E899">
            <v>168.67</v>
          </cell>
        </row>
        <row r="900">
          <cell r="A900">
            <v>2016</v>
          </cell>
          <cell r="E900">
            <v>165.97</v>
          </cell>
        </row>
        <row r="901">
          <cell r="A901">
            <v>2016</v>
          </cell>
          <cell r="E901">
            <v>163.78</v>
          </cell>
        </row>
        <row r="902">
          <cell r="A902">
            <v>2016</v>
          </cell>
          <cell r="E902">
            <v>162.41999999999999</v>
          </cell>
        </row>
        <row r="903">
          <cell r="A903">
            <v>2016</v>
          </cell>
          <cell r="E903">
            <v>157.66999999999999</v>
          </cell>
        </row>
        <row r="904">
          <cell r="A904">
            <v>2016</v>
          </cell>
          <cell r="E904">
            <v>150.49</v>
          </cell>
        </row>
        <row r="905">
          <cell r="A905">
            <v>2016</v>
          </cell>
          <cell r="E905">
            <v>149.03</v>
          </cell>
        </row>
        <row r="906">
          <cell r="A906">
            <v>2016</v>
          </cell>
          <cell r="E906">
            <v>148.38</v>
          </cell>
        </row>
        <row r="907">
          <cell r="A907">
            <v>2016</v>
          </cell>
          <cell r="E907">
            <v>147.69</v>
          </cell>
        </row>
        <row r="908">
          <cell r="A908">
            <v>2016</v>
          </cell>
          <cell r="E908">
            <v>148.34</v>
          </cell>
        </row>
        <row r="909">
          <cell r="A909">
            <v>2016</v>
          </cell>
          <cell r="E909">
            <v>158.12</v>
          </cell>
        </row>
        <row r="910">
          <cell r="A910">
            <v>2016</v>
          </cell>
          <cell r="E910">
            <v>158.27000000000001</v>
          </cell>
        </row>
        <row r="911">
          <cell r="A911">
            <v>2016</v>
          </cell>
          <cell r="E911">
            <v>157.41999999999999</v>
          </cell>
        </row>
        <row r="912">
          <cell r="A912">
            <v>2016</v>
          </cell>
          <cell r="E912">
            <v>155.44</v>
          </cell>
        </row>
        <row r="913">
          <cell r="A913">
            <v>2016</v>
          </cell>
          <cell r="E913">
            <v>151.97999999999999</v>
          </cell>
        </row>
        <row r="914">
          <cell r="A914">
            <v>2016</v>
          </cell>
          <cell r="E914">
            <v>147.66999999999999</v>
          </cell>
        </row>
        <row r="915">
          <cell r="A915">
            <v>2016</v>
          </cell>
          <cell r="E915">
            <v>146.93</v>
          </cell>
        </row>
        <row r="916">
          <cell r="A916">
            <v>2016</v>
          </cell>
          <cell r="E916">
            <v>150.33000000000001</v>
          </cell>
        </row>
        <row r="917">
          <cell r="A917">
            <v>2016</v>
          </cell>
          <cell r="E917">
            <v>152.61000000000001</v>
          </cell>
        </row>
        <row r="918">
          <cell r="A918">
            <v>2016</v>
          </cell>
          <cell r="E918">
            <v>149.16</v>
          </cell>
        </row>
        <row r="919">
          <cell r="A919">
            <v>2016</v>
          </cell>
          <cell r="E919">
            <v>146.24</v>
          </cell>
        </row>
        <row r="920">
          <cell r="A920">
            <v>2016</v>
          </cell>
          <cell r="E920">
            <v>148.97999999999999</v>
          </cell>
        </row>
        <row r="921">
          <cell r="A921">
            <v>2016</v>
          </cell>
          <cell r="E921">
            <v>151.9</v>
          </cell>
        </row>
        <row r="922">
          <cell r="A922">
            <v>2016</v>
          </cell>
          <cell r="E922">
            <v>140.80000000000001</v>
          </cell>
        </row>
        <row r="923">
          <cell r="A923">
            <v>2016</v>
          </cell>
          <cell r="E923">
            <v>138.38999999999999</v>
          </cell>
        </row>
        <row r="924">
          <cell r="A924">
            <v>2016</v>
          </cell>
          <cell r="E924">
            <v>133.43</v>
          </cell>
        </row>
        <row r="925">
          <cell r="A925">
            <v>2016</v>
          </cell>
          <cell r="E925">
            <v>126.52</v>
          </cell>
        </row>
        <row r="926">
          <cell r="A926">
            <v>2016</v>
          </cell>
          <cell r="E926">
            <v>126.32</v>
          </cell>
        </row>
        <row r="927">
          <cell r="A927">
            <v>2016</v>
          </cell>
          <cell r="E927">
            <v>129.09</v>
          </cell>
        </row>
        <row r="928">
          <cell r="A928">
            <v>2016</v>
          </cell>
          <cell r="E928">
            <v>125.71</v>
          </cell>
        </row>
        <row r="929">
          <cell r="A929">
            <v>2016</v>
          </cell>
          <cell r="E929">
            <v>126.52</v>
          </cell>
        </row>
        <row r="930">
          <cell r="A930">
            <v>2016</v>
          </cell>
          <cell r="E930">
            <v>126.89</v>
          </cell>
        </row>
        <row r="931">
          <cell r="A931">
            <v>2016</v>
          </cell>
          <cell r="E931">
            <v>123.67</v>
          </cell>
        </row>
        <row r="932">
          <cell r="A932">
            <v>2016</v>
          </cell>
          <cell r="E932">
            <v>123.47</v>
          </cell>
        </row>
        <row r="933">
          <cell r="A933">
            <v>2016</v>
          </cell>
          <cell r="E933">
            <v>123.79</v>
          </cell>
        </row>
        <row r="934">
          <cell r="A934">
            <v>2016</v>
          </cell>
          <cell r="E934">
            <v>124.42</v>
          </cell>
        </row>
        <row r="935">
          <cell r="A935">
            <v>2016</v>
          </cell>
          <cell r="E935">
            <v>126.9</v>
          </cell>
        </row>
        <row r="936">
          <cell r="A936">
            <v>2016</v>
          </cell>
          <cell r="E936">
            <v>128.91999999999999</v>
          </cell>
        </row>
        <row r="937">
          <cell r="A937">
            <v>2016</v>
          </cell>
          <cell r="E937">
            <v>131.13</v>
          </cell>
        </row>
        <row r="938">
          <cell r="A938">
            <v>2016</v>
          </cell>
          <cell r="E938">
            <v>134.84</v>
          </cell>
        </row>
        <row r="939">
          <cell r="A939">
            <v>2016</v>
          </cell>
          <cell r="E939">
            <v>132.44999999999999</v>
          </cell>
        </row>
        <row r="940">
          <cell r="A940">
            <v>2016</v>
          </cell>
          <cell r="E940">
            <v>128.36000000000001</v>
          </cell>
        </row>
        <row r="941">
          <cell r="A941">
            <v>2016</v>
          </cell>
          <cell r="E941">
            <v>139.19</v>
          </cell>
        </row>
        <row r="942">
          <cell r="A942">
            <v>2017</v>
          </cell>
          <cell r="E942">
            <v>141.59</v>
          </cell>
        </row>
        <row r="943">
          <cell r="A943">
            <v>2017</v>
          </cell>
          <cell r="E943">
            <v>146.21</v>
          </cell>
        </row>
        <row r="944">
          <cell r="A944">
            <v>2017</v>
          </cell>
          <cell r="E944">
            <v>141.77000000000001</v>
          </cell>
        </row>
        <row r="945">
          <cell r="A945">
            <v>2017</v>
          </cell>
          <cell r="E945">
            <v>148.72</v>
          </cell>
        </row>
        <row r="946">
          <cell r="A946">
            <v>2017</v>
          </cell>
          <cell r="E946">
            <v>144.44999999999999</v>
          </cell>
        </row>
        <row r="947">
          <cell r="A947">
            <v>2017</v>
          </cell>
          <cell r="E947">
            <v>144.44</v>
          </cell>
        </row>
        <row r="948">
          <cell r="A948">
            <v>2017</v>
          </cell>
          <cell r="E948">
            <v>147.15</v>
          </cell>
        </row>
        <row r="949">
          <cell r="A949">
            <v>2017</v>
          </cell>
          <cell r="E949">
            <v>146.66</v>
          </cell>
        </row>
        <row r="950">
          <cell r="A950">
            <v>2017</v>
          </cell>
          <cell r="E950">
            <v>146.46</v>
          </cell>
        </row>
        <row r="951">
          <cell r="A951">
            <v>2017</v>
          </cell>
          <cell r="E951">
            <v>150.18</v>
          </cell>
        </row>
        <row r="952">
          <cell r="A952">
            <v>2017</v>
          </cell>
          <cell r="E952">
            <v>158.31</v>
          </cell>
        </row>
        <row r="953">
          <cell r="A953">
            <v>2017</v>
          </cell>
          <cell r="E953">
            <v>157.53</v>
          </cell>
        </row>
        <row r="954">
          <cell r="A954">
            <v>2017</v>
          </cell>
          <cell r="E954">
            <v>159.9</v>
          </cell>
        </row>
        <row r="955">
          <cell r="A955">
            <v>2017</v>
          </cell>
          <cell r="E955">
            <v>155.80000000000001</v>
          </cell>
        </row>
        <row r="956">
          <cell r="A956">
            <v>2017</v>
          </cell>
          <cell r="E956">
            <v>152.1</v>
          </cell>
        </row>
        <row r="957">
          <cell r="A957">
            <v>2017</v>
          </cell>
          <cell r="E957">
            <v>159.35</v>
          </cell>
        </row>
        <row r="958">
          <cell r="A958">
            <v>2017</v>
          </cell>
          <cell r="E958">
            <v>163.05000000000001</v>
          </cell>
        </row>
        <row r="959">
          <cell r="A959">
            <v>2017</v>
          </cell>
          <cell r="E959">
            <v>167.85</v>
          </cell>
        </row>
        <row r="960">
          <cell r="A960">
            <v>2017</v>
          </cell>
          <cell r="E960">
            <v>177.11</v>
          </cell>
        </row>
        <row r="961">
          <cell r="A961">
            <v>2017</v>
          </cell>
          <cell r="E961">
            <v>173.83</v>
          </cell>
        </row>
        <row r="962">
          <cell r="A962">
            <v>2017</v>
          </cell>
          <cell r="E962">
            <v>170.62</v>
          </cell>
        </row>
        <row r="963">
          <cell r="A963">
            <v>2017</v>
          </cell>
          <cell r="E963">
            <v>172.35</v>
          </cell>
        </row>
        <row r="964">
          <cell r="A964">
            <v>2017</v>
          </cell>
          <cell r="E964">
            <v>179</v>
          </cell>
        </row>
        <row r="965">
          <cell r="A965">
            <v>2017</v>
          </cell>
          <cell r="E965">
            <v>174.59</v>
          </cell>
        </row>
        <row r="966">
          <cell r="A966">
            <v>2017</v>
          </cell>
          <cell r="E966">
            <v>166.11</v>
          </cell>
        </row>
        <row r="967">
          <cell r="A967">
            <v>2017</v>
          </cell>
          <cell r="E967">
            <v>161.93</v>
          </cell>
        </row>
        <row r="968">
          <cell r="A968">
            <v>2017</v>
          </cell>
          <cell r="E968">
            <v>153.37</v>
          </cell>
        </row>
        <row r="969">
          <cell r="A969">
            <v>2017</v>
          </cell>
          <cell r="E969">
            <v>155.11000000000001</v>
          </cell>
        </row>
        <row r="970">
          <cell r="A970">
            <v>2017</v>
          </cell>
          <cell r="E970">
            <v>151.79</v>
          </cell>
        </row>
        <row r="971">
          <cell r="A971">
            <v>2017</v>
          </cell>
          <cell r="E971">
            <v>145.9</v>
          </cell>
        </row>
        <row r="972">
          <cell r="A972">
            <v>2017</v>
          </cell>
          <cell r="E972">
            <v>145.61000000000001</v>
          </cell>
        </row>
        <row r="973">
          <cell r="A973">
            <v>2017</v>
          </cell>
          <cell r="E973">
            <v>145.35</v>
          </cell>
        </row>
        <row r="974">
          <cell r="A974">
            <v>2017</v>
          </cell>
          <cell r="E974">
            <v>140.85</v>
          </cell>
        </row>
        <row r="975">
          <cell r="A975">
            <v>2017</v>
          </cell>
          <cell r="E975">
            <v>136.06</v>
          </cell>
        </row>
        <row r="976">
          <cell r="A976">
            <v>2017</v>
          </cell>
          <cell r="E976">
            <v>128.9</v>
          </cell>
        </row>
        <row r="977">
          <cell r="A977">
            <v>2017</v>
          </cell>
          <cell r="E977">
            <v>125.13</v>
          </cell>
        </row>
        <row r="978">
          <cell r="A978">
            <v>2017</v>
          </cell>
          <cell r="E978">
            <v>124.53</v>
          </cell>
        </row>
        <row r="979">
          <cell r="A979">
            <v>2017</v>
          </cell>
          <cell r="E979">
            <v>123.93</v>
          </cell>
        </row>
        <row r="980">
          <cell r="A980">
            <v>2017</v>
          </cell>
          <cell r="E980">
            <v>124.7</v>
          </cell>
        </row>
        <row r="981">
          <cell r="A981">
            <v>2017</v>
          </cell>
          <cell r="E981">
            <v>130.52000000000001</v>
          </cell>
        </row>
        <row r="982">
          <cell r="A982">
            <v>2017</v>
          </cell>
          <cell r="E982">
            <v>131.72999999999999</v>
          </cell>
        </row>
        <row r="983">
          <cell r="A983">
            <v>2017</v>
          </cell>
          <cell r="E983">
            <v>131.63999999999999</v>
          </cell>
        </row>
        <row r="984">
          <cell r="A984">
            <v>2017</v>
          </cell>
          <cell r="E984">
            <v>134.19999999999999</v>
          </cell>
        </row>
        <row r="985">
          <cell r="A985">
            <v>2017</v>
          </cell>
          <cell r="E985">
            <v>134.19999999999999</v>
          </cell>
        </row>
        <row r="986">
          <cell r="A986">
            <v>2017</v>
          </cell>
          <cell r="E986">
            <v>139.99</v>
          </cell>
        </row>
        <row r="987">
          <cell r="A987">
            <v>2017</v>
          </cell>
          <cell r="E987">
            <v>139.08000000000001</v>
          </cell>
        </row>
        <row r="988">
          <cell r="A988">
            <v>2017</v>
          </cell>
          <cell r="E988">
            <v>136.62</v>
          </cell>
        </row>
        <row r="989">
          <cell r="A989">
            <v>2017</v>
          </cell>
          <cell r="E989">
            <v>135.87</v>
          </cell>
        </row>
        <row r="990">
          <cell r="A990">
            <v>2017</v>
          </cell>
          <cell r="E990">
            <v>137.54</v>
          </cell>
        </row>
        <row r="991">
          <cell r="A991">
            <v>2017</v>
          </cell>
          <cell r="E991">
            <v>135.63999999999999</v>
          </cell>
        </row>
        <row r="992">
          <cell r="A992">
            <v>2017</v>
          </cell>
          <cell r="E992">
            <v>138.97999999999999</v>
          </cell>
        </row>
        <row r="993">
          <cell r="A993">
            <v>2017</v>
          </cell>
          <cell r="E993">
            <v>138.54</v>
          </cell>
        </row>
        <row r="994">
          <cell r="A994">
            <v>2018</v>
          </cell>
          <cell r="E994">
            <v>149.27000000000001</v>
          </cell>
        </row>
        <row r="995">
          <cell r="A995">
            <v>2018</v>
          </cell>
          <cell r="E995">
            <v>147.18</v>
          </cell>
        </row>
        <row r="996">
          <cell r="A996">
            <v>2018</v>
          </cell>
          <cell r="E996">
            <v>134.36000000000001</v>
          </cell>
        </row>
        <row r="997">
          <cell r="A997">
            <v>2018</v>
          </cell>
          <cell r="E997">
            <v>136.55000000000001</v>
          </cell>
        </row>
        <row r="998">
          <cell r="A998">
            <v>2018</v>
          </cell>
          <cell r="E998">
            <v>141.66</v>
          </cell>
        </row>
        <row r="999">
          <cell r="A999">
            <v>2018</v>
          </cell>
          <cell r="E999">
            <v>144.74</v>
          </cell>
        </row>
        <row r="1000">
          <cell r="A1000">
            <v>2018</v>
          </cell>
          <cell r="E1000">
            <v>146.24</v>
          </cell>
        </row>
        <row r="1001">
          <cell r="A1001">
            <v>2018</v>
          </cell>
          <cell r="E1001">
            <v>149.36000000000001</v>
          </cell>
        </row>
        <row r="1002">
          <cell r="A1002">
            <v>2018</v>
          </cell>
          <cell r="E1002">
            <v>147.57</v>
          </cell>
        </row>
        <row r="1003">
          <cell r="A1003">
            <v>2018</v>
          </cell>
          <cell r="E1003">
            <v>149.13999999999999</v>
          </cell>
        </row>
        <row r="1004">
          <cell r="A1004">
            <v>2018</v>
          </cell>
          <cell r="E1004">
            <v>151.19999999999999</v>
          </cell>
        </row>
        <row r="1005">
          <cell r="A1005">
            <v>2018</v>
          </cell>
          <cell r="E1005">
            <v>147.94</v>
          </cell>
        </row>
        <row r="1006">
          <cell r="A1006">
            <v>2018</v>
          </cell>
          <cell r="E1006">
            <v>146.19</v>
          </cell>
        </row>
        <row r="1007">
          <cell r="A1007">
            <v>2018</v>
          </cell>
          <cell r="E1007">
            <v>143.78</v>
          </cell>
        </row>
        <row r="1008">
          <cell r="A1008">
            <v>2018</v>
          </cell>
          <cell r="E1008">
            <v>139.21</v>
          </cell>
        </row>
        <row r="1009">
          <cell r="A1009">
            <v>2018</v>
          </cell>
          <cell r="E1009">
            <v>141.79</v>
          </cell>
        </row>
        <row r="1010">
          <cell r="A1010">
            <v>2018</v>
          </cell>
          <cell r="E1010">
            <v>142.54</v>
          </cell>
        </row>
        <row r="1011">
          <cell r="A1011">
            <v>2018</v>
          </cell>
          <cell r="E1011">
            <v>136.37</v>
          </cell>
        </row>
        <row r="1012">
          <cell r="A1012">
            <v>2018</v>
          </cell>
          <cell r="E1012">
            <v>152</v>
          </cell>
        </row>
        <row r="1013">
          <cell r="A1013">
            <v>2018</v>
          </cell>
          <cell r="E1013">
            <v>143.72</v>
          </cell>
        </row>
        <row r="1014">
          <cell r="A1014">
            <v>2018</v>
          </cell>
          <cell r="E1014">
            <v>143.22999999999999</v>
          </cell>
        </row>
        <row r="1015">
          <cell r="A1015">
            <v>2018</v>
          </cell>
          <cell r="E1015">
            <v>141.97999999999999</v>
          </cell>
        </row>
        <row r="1016">
          <cell r="A1016">
            <v>2018</v>
          </cell>
          <cell r="E1016">
            <v>143.93</v>
          </cell>
        </row>
        <row r="1017">
          <cell r="A1017">
            <v>2018</v>
          </cell>
          <cell r="E1017">
            <v>146.97</v>
          </cell>
        </row>
        <row r="1018">
          <cell r="A1018">
            <v>2018</v>
          </cell>
          <cell r="E1018">
            <v>146.43</v>
          </cell>
        </row>
        <row r="1019">
          <cell r="A1019">
            <v>2018</v>
          </cell>
          <cell r="E1019">
            <v>141.44999999999999</v>
          </cell>
        </row>
        <row r="1020">
          <cell r="A1020">
            <v>2018</v>
          </cell>
          <cell r="E1020">
            <v>138.69</v>
          </cell>
        </row>
        <row r="1021">
          <cell r="A1021">
            <v>2018</v>
          </cell>
          <cell r="E1021">
            <v>143.16999999999999</v>
          </cell>
        </row>
        <row r="1022">
          <cell r="A1022">
            <v>2018</v>
          </cell>
          <cell r="E1022">
            <v>138.66</v>
          </cell>
        </row>
        <row r="1023">
          <cell r="A1023">
            <v>2018</v>
          </cell>
          <cell r="E1023">
            <v>140.69</v>
          </cell>
        </row>
        <row r="1024">
          <cell r="A1024">
            <v>2018</v>
          </cell>
          <cell r="E1024">
            <v>140.93</v>
          </cell>
        </row>
        <row r="1025">
          <cell r="A1025">
            <v>2018</v>
          </cell>
          <cell r="E1025">
            <v>139.12</v>
          </cell>
        </row>
        <row r="1026">
          <cell r="A1026">
            <v>2018</v>
          </cell>
          <cell r="E1026">
            <v>138.72</v>
          </cell>
        </row>
        <row r="1027">
          <cell r="A1027">
            <v>2018</v>
          </cell>
          <cell r="E1027">
            <v>133.07</v>
          </cell>
        </row>
        <row r="1028">
          <cell r="A1028">
            <v>2018</v>
          </cell>
          <cell r="E1028">
            <v>133.02000000000001</v>
          </cell>
        </row>
        <row r="1029">
          <cell r="A1029">
            <v>2018</v>
          </cell>
          <cell r="E1029">
            <v>133.29</v>
          </cell>
        </row>
        <row r="1030">
          <cell r="A1030">
            <v>2018</v>
          </cell>
          <cell r="E1030">
            <v>133.96</v>
          </cell>
        </row>
        <row r="1031">
          <cell r="A1031">
            <v>2018</v>
          </cell>
          <cell r="E1031">
            <v>136.76</v>
          </cell>
        </row>
        <row r="1032">
          <cell r="A1032">
            <v>2018</v>
          </cell>
          <cell r="E1032">
            <v>133.87</v>
          </cell>
        </row>
        <row r="1033">
          <cell r="A1033">
            <v>2018</v>
          </cell>
          <cell r="E1033">
            <v>138.35</v>
          </cell>
        </row>
        <row r="1034">
          <cell r="A1034">
            <v>2018</v>
          </cell>
          <cell r="E1034">
            <v>134.72</v>
          </cell>
        </row>
        <row r="1035">
          <cell r="A1035">
            <v>2018</v>
          </cell>
          <cell r="E1035">
            <v>139.13</v>
          </cell>
        </row>
        <row r="1036">
          <cell r="A1036">
            <v>2018</v>
          </cell>
          <cell r="E1036">
            <v>134.97</v>
          </cell>
        </row>
        <row r="1037">
          <cell r="A1037">
            <v>2018</v>
          </cell>
          <cell r="E1037">
            <v>127.81</v>
          </cell>
        </row>
        <row r="1038">
          <cell r="A1038">
            <v>2018</v>
          </cell>
          <cell r="E1038">
            <v>133.46</v>
          </cell>
        </row>
        <row r="1039">
          <cell r="A1039">
            <v>2018</v>
          </cell>
          <cell r="E1039">
            <v>131.82</v>
          </cell>
        </row>
        <row r="1040">
          <cell r="A1040">
            <v>2018</v>
          </cell>
          <cell r="E1040">
            <v>132.13</v>
          </cell>
        </row>
        <row r="1041">
          <cell r="A1041">
            <v>2018</v>
          </cell>
          <cell r="E1041">
            <v>126.99</v>
          </cell>
        </row>
        <row r="1042">
          <cell r="A1042">
            <v>2018</v>
          </cell>
          <cell r="E1042">
            <v>130.99</v>
          </cell>
        </row>
        <row r="1043">
          <cell r="A1043">
            <v>2018</v>
          </cell>
          <cell r="E1043">
            <v>134.9</v>
          </cell>
        </row>
        <row r="1044">
          <cell r="A1044">
            <v>2018</v>
          </cell>
          <cell r="E1044">
            <v>134.59</v>
          </cell>
        </row>
        <row r="1045">
          <cell r="A1045">
            <v>2018</v>
          </cell>
          <cell r="E1045">
            <v>131.22999999999999</v>
          </cell>
        </row>
        <row r="1046">
          <cell r="A1046">
            <v>2019</v>
          </cell>
          <cell r="E1046">
            <v>142.77000000000001</v>
          </cell>
        </row>
        <row r="1047">
          <cell r="A1047">
            <v>2019</v>
          </cell>
          <cell r="E1047">
            <v>140.02000000000001</v>
          </cell>
        </row>
        <row r="1048">
          <cell r="A1048">
            <v>2019</v>
          </cell>
          <cell r="E1048">
            <v>137.9</v>
          </cell>
        </row>
        <row r="1049">
          <cell r="A1049">
            <v>2019</v>
          </cell>
          <cell r="E1049">
            <v>141.99</v>
          </cell>
        </row>
        <row r="1050">
          <cell r="A1050">
            <v>2019</v>
          </cell>
          <cell r="E1050">
            <v>142.52000000000001</v>
          </cell>
        </row>
        <row r="1051">
          <cell r="A1051">
            <v>2019</v>
          </cell>
          <cell r="E1051">
            <v>147.32</v>
          </cell>
        </row>
        <row r="1052">
          <cell r="A1052">
            <v>2019</v>
          </cell>
          <cell r="E1052">
            <v>146.22999999999999</v>
          </cell>
        </row>
        <row r="1053">
          <cell r="A1053">
            <v>2019</v>
          </cell>
          <cell r="E1053">
            <v>144.15</v>
          </cell>
        </row>
        <row r="1054">
          <cell r="A1054">
            <v>2019</v>
          </cell>
          <cell r="E1054">
            <v>139.66999999999999</v>
          </cell>
        </row>
        <row r="1055">
          <cell r="A1055">
            <v>2019</v>
          </cell>
          <cell r="E1055">
            <v>133.34</v>
          </cell>
        </row>
        <row r="1056">
          <cell r="A1056">
            <v>2019</v>
          </cell>
          <cell r="E1056">
            <v>131.97</v>
          </cell>
        </row>
        <row r="1057">
          <cell r="A1057">
            <v>2019</v>
          </cell>
          <cell r="E1057">
            <v>123.68</v>
          </cell>
        </row>
        <row r="1058">
          <cell r="A1058">
            <v>2019</v>
          </cell>
          <cell r="E1058">
            <v>139.01</v>
          </cell>
        </row>
        <row r="1059">
          <cell r="A1059">
            <v>2019</v>
          </cell>
          <cell r="E1059">
            <v>140.77000000000001</v>
          </cell>
        </row>
        <row r="1060">
          <cell r="A1060">
            <v>2019</v>
          </cell>
          <cell r="E1060">
            <v>148.51</v>
          </cell>
        </row>
        <row r="1061">
          <cell r="A1061">
            <v>2019</v>
          </cell>
          <cell r="E1061">
            <v>147.38</v>
          </cell>
        </row>
        <row r="1062">
          <cell r="A1062">
            <v>2019</v>
          </cell>
          <cell r="E1062">
            <v>142.85</v>
          </cell>
        </row>
        <row r="1063">
          <cell r="A1063">
            <v>2019</v>
          </cell>
          <cell r="E1063">
            <v>151.27000000000001</v>
          </cell>
        </row>
        <row r="1064">
          <cell r="A1064">
            <v>2019</v>
          </cell>
          <cell r="E1064">
            <v>149.07</v>
          </cell>
        </row>
        <row r="1065">
          <cell r="A1065">
            <v>2019</v>
          </cell>
          <cell r="E1065">
            <v>150.41</v>
          </cell>
        </row>
        <row r="1066">
          <cell r="A1066">
            <v>2019</v>
          </cell>
          <cell r="E1066">
            <v>140.16</v>
          </cell>
        </row>
        <row r="1067">
          <cell r="A1067">
            <v>2019</v>
          </cell>
          <cell r="E1067">
            <v>143.91</v>
          </cell>
        </row>
        <row r="1068">
          <cell r="A1068">
            <v>2019</v>
          </cell>
          <cell r="E1068">
            <v>144.94</v>
          </cell>
        </row>
        <row r="1069">
          <cell r="A1069">
            <v>2019</v>
          </cell>
          <cell r="E1069">
            <v>143.55000000000001</v>
          </cell>
        </row>
        <row r="1070">
          <cell r="A1070">
            <v>2019</v>
          </cell>
          <cell r="E1070">
            <v>144.19</v>
          </cell>
        </row>
        <row r="1071">
          <cell r="A1071">
            <v>2019</v>
          </cell>
          <cell r="E1071">
            <v>144.22999999999999</v>
          </cell>
        </row>
        <row r="1072">
          <cell r="A1072">
            <v>2019</v>
          </cell>
          <cell r="E1072">
            <v>141.91</v>
          </cell>
        </row>
        <row r="1073">
          <cell r="A1073">
            <v>2019</v>
          </cell>
          <cell r="E1073">
            <v>143.19999999999999</v>
          </cell>
        </row>
        <row r="1074">
          <cell r="A1074">
            <v>2019</v>
          </cell>
          <cell r="E1074">
            <v>143.22999999999999</v>
          </cell>
        </row>
        <row r="1075">
          <cell r="A1075">
            <v>2019</v>
          </cell>
          <cell r="E1075">
            <v>142.88</v>
          </cell>
        </row>
        <row r="1076">
          <cell r="A1076">
            <v>2019</v>
          </cell>
          <cell r="E1076">
            <v>140.85</v>
          </cell>
        </row>
        <row r="1077">
          <cell r="A1077">
            <v>2019</v>
          </cell>
          <cell r="E1077">
            <v>139.5</v>
          </cell>
        </row>
        <row r="1078">
          <cell r="A1078">
            <v>2019</v>
          </cell>
          <cell r="E1078">
            <v>139.93</v>
          </cell>
        </row>
        <row r="1079">
          <cell r="A1079">
            <v>2019</v>
          </cell>
          <cell r="E1079">
            <v>138.96</v>
          </cell>
        </row>
        <row r="1080">
          <cell r="A1080">
            <v>2019</v>
          </cell>
          <cell r="E1080">
            <v>138.18</v>
          </cell>
        </row>
        <row r="1081">
          <cell r="A1081">
            <v>2019</v>
          </cell>
          <cell r="E1081">
            <v>138.38999999999999</v>
          </cell>
        </row>
        <row r="1082">
          <cell r="A1082">
            <v>2019</v>
          </cell>
          <cell r="E1082">
            <v>132.24</v>
          </cell>
        </row>
        <row r="1083">
          <cell r="A1083">
            <v>2019</v>
          </cell>
          <cell r="E1083">
            <v>133.41999999999999</v>
          </cell>
        </row>
        <row r="1084">
          <cell r="A1084">
            <v>2019</v>
          </cell>
          <cell r="E1084">
            <v>130.37</v>
          </cell>
        </row>
        <row r="1085">
          <cell r="A1085">
            <v>2019</v>
          </cell>
          <cell r="E1085">
            <v>131.66</v>
          </cell>
        </row>
        <row r="1086">
          <cell r="A1086">
            <v>2019</v>
          </cell>
          <cell r="E1086">
            <v>139.02000000000001</v>
          </cell>
        </row>
        <row r="1087">
          <cell r="A1087">
            <v>2019</v>
          </cell>
          <cell r="E1087">
            <v>133.46</v>
          </cell>
        </row>
        <row r="1088">
          <cell r="A1088">
            <v>2019</v>
          </cell>
          <cell r="E1088">
            <v>130.6</v>
          </cell>
        </row>
        <row r="1089">
          <cell r="A1089">
            <v>2019</v>
          </cell>
          <cell r="E1089">
            <v>130.84</v>
          </cell>
        </row>
        <row r="1090">
          <cell r="A1090">
            <v>2019</v>
          </cell>
          <cell r="E1090">
            <v>131.47</v>
          </cell>
        </row>
        <row r="1091">
          <cell r="A1091">
            <v>2019</v>
          </cell>
          <cell r="E1091">
            <v>130.1</v>
          </cell>
        </row>
        <row r="1092">
          <cell r="A1092">
            <v>2019</v>
          </cell>
          <cell r="E1092">
            <v>127.28</v>
          </cell>
        </row>
        <row r="1093">
          <cell r="A1093">
            <v>2019</v>
          </cell>
          <cell r="E1093">
            <v>129.97999999999999</v>
          </cell>
        </row>
        <row r="1094">
          <cell r="A1094">
            <v>2019</v>
          </cell>
          <cell r="E1094">
            <v>129.99</v>
          </cell>
        </row>
        <row r="1095">
          <cell r="A1095">
            <v>2019</v>
          </cell>
          <cell r="E1095">
            <v>134.5</v>
          </cell>
        </row>
        <row r="1096">
          <cell r="A1096">
            <v>2019</v>
          </cell>
          <cell r="E1096">
            <v>137.72</v>
          </cell>
        </row>
        <row r="1097">
          <cell r="A1097">
            <v>2019</v>
          </cell>
          <cell r="E1097">
            <v>137.93</v>
          </cell>
        </row>
        <row r="1098">
          <cell r="A1098">
            <v>2020</v>
          </cell>
          <cell r="E1098">
            <v>137.13</v>
          </cell>
        </row>
        <row r="1099">
          <cell r="A1099">
            <v>2020</v>
          </cell>
          <cell r="E1099">
            <v>139.71</v>
          </cell>
        </row>
        <row r="1100">
          <cell r="A1100">
            <v>2020</v>
          </cell>
          <cell r="E1100">
            <v>143.12</v>
          </cell>
        </row>
        <row r="1101">
          <cell r="A1101">
            <v>2020</v>
          </cell>
          <cell r="E1101">
            <v>143.82</v>
          </cell>
        </row>
        <row r="1102">
          <cell r="A1102">
            <v>2020</v>
          </cell>
          <cell r="E1102">
            <v>143.43</v>
          </cell>
        </row>
        <row r="1103">
          <cell r="A1103">
            <v>2020</v>
          </cell>
          <cell r="E1103">
            <v>138.85</v>
          </cell>
        </row>
        <row r="1104">
          <cell r="A1104">
            <v>2020</v>
          </cell>
          <cell r="E1104">
            <v>138.93</v>
          </cell>
        </row>
        <row r="1105">
          <cell r="A1105">
            <v>2020</v>
          </cell>
          <cell r="E1105">
            <v>139.96</v>
          </cell>
        </row>
        <row r="1106">
          <cell r="A1106">
            <v>2020</v>
          </cell>
          <cell r="E1106">
            <v>143.84</v>
          </cell>
        </row>
        <row r="1107">
          <cell r="A1107">
            <v>2020</v>
          </cell>
          <cell r="E1107">
            <v>143.58000000000001</v>
          </cell>
        </row>
        <row r="1108">
          <cell r="A1108">
            <v>2020</v>
          </cell>
          <cell r="E1108">
            <v>135.87</v>
          </cell>
        </row>
        <row r="1109">
          <cell r="A1109">
            <v>2020</v>
          </cell>
          <cell r="E1109">
            <v>135.68</v>
          </cell>
        </row>
        <row r="1110">
          <cell r="A1110">
            <v>2020</v>
          </cell>
          <cell r="E1110">
            <v>138.46</v>
          </cell>
        </row>
        <row r="1111">
          <cell r="A1111">
            <v>2020</v>
          </cell>
          <cell r="E1111">
            <v>136.72</v>
          </cell>
        </row>
        <row r="1112">
          <cell r="A1112">
            <v>2020</v>
          </cell>
          <cell r="E1112">
            <v>137.47999999999999</v>
          </cell>
        </row>
        <row r="1113">
          <cell r="A1113">
            <v>2020</v>
          </cell>
          <cell r="E1113">
            <v>139.04</v>
          </cell>
        </row>
        <row r="1114">
          <cell r="A1114">
            <v>2020</v>
          </cell>
          <cell r="E1114">
            <v>137.76</v>
          </cell>
        </row>
        <row r="1115">
          <cell r="A1115">
            <v>2020</v>
          </cell>
          <cell r="E1115">
            <v>139.44</v>
          </cell>
        </row>
        <row r="1116">
          <cell r="A1116">
            <v>2020</v>
          </cell>
          <cell r="E1116">
            <v>139.35</v>
          </cell>
        </row>
        <row r="1117">
          <cell r="A1117">
            <v>2020</v>
          </cell>
          <cell r="E1117">
            <v>140.6</v>
          </cell>
        </row>
        <row r="1118">
          <cell r="A1118">
            <v>2020</v>
          </cell>
          <cell r="E1118">
            <v>151.72999999999999</v>
          </cell>
        </row>
        <row r="1119">
          <cell r="A1119">
            <v>2020</v>
          </cell>
          <cell r="E1119">
            <v>161.53</v>
          </cell>
        </row>
        <row r="1120">
          <cell r="A1120">
            <v>2020</v>
          </cell>
          <cell r="E1120">
            <v>159.22</v>
          </cell>
        </row>
        <row r="1121">
          <cell r="A1121">
            <v>2020</v>
          </cell>
          <cell r="E1121">
            <v>159.85</v>
          </cell>
        </row>
        <row r="1122">
          <cell r="A1122">
            <v>2020</v>
          </cell>
          <cell r="E1122">
            <v>154.63</v>
          </cell>
        </row>
        <row r="1123">
          <cell r="A1123">
            <v>2020</v>
          </cell>
          <cell r="E1123">
            <v>137.72</v>
          </cell>
        </row>
        <row r="1124">
          <cell r="A1124">
            <v>2020</v>
          </cell>
          <cell r="E1124">
            <v>130.9</v>
          </cell>
        </row>
        <row r="1125">
          <cell r="A1125">
            <v>2020</v>
          </cell>
          <cell r="E1125">
            <v>145.94</v>
          </cell>
        </row>
        <row r="1126">
          <cell r="A1126">
            <v>2020</v>
          </cell>
          <cell r="E1126">
            <v>146.74</v>
          </cell>
        </row>
        <row r="1127">
          <cell r="A1127">
            <v>2020</v>
          </cell>
          <cell r="E1127">
            <v>141.28</v>
          </cell>
        </row>
        <row r="1128">
          <cell r="A1128">
            <v>2020</v>
          </cell>
          <cell r="E1128">
            <v>139.91999999999999</v>
          </cell>
        </row>
        <row r="1129">
          <cell r="A1129">
            <v>2020</v>
          </cell>
          <cell r="E1129">
            <v>144.02000000000001</v>
          </cell>
        </row>
        <row r="1130">
          <cell r="A1130">
            <v>2020</v>
          </cell>
          <cell r="E1130">
            <v>143.9</v>
          </cell>
        </row>
        <row r="1131">
          <cell r="A1131">
            <v>2020</v>
          </cell>
          <cell r="E1131">
            <v>144.99</v>
          </cell>
        </row>
        <row r="1132">
          <cell r="A1132">
            <v>2020</v>
          </cell>
          <cell r="E1132">
            <v>142.54</v>
          </cell>
        </row>
        <row r="1133">
          <cell r="A1133">
            <v>2020</v>
          </cell>
          <cell r="E1133">
            <v>141.63999999999999</v>
          </cell>
        </row>
        <row r="1134">
          <cell r="A1134">
            <v>2020</v>
          </cell>
          <cell r="E1134">
            <v>138.56</v>
          </cell>
        </row>
        <row r="1135">
          <cell r="A1135">
            <v>2020</v>
          </cell>
          <cell r="E1135">
            <v>137.36000000000001</v>
          </cell>
        </row>
        <row r="1136">
          <cell r="A1136">
            <v>2020</v>
          </cell>
          <cell r="E1136">
            <v>138.68</v>
          </cell>
        </row>
        <row r="1137">
          <cell r="A1137">
            <v>2020</v>
          </cell>
          <cell r="E1137">
            <v>137.05000000000001</v>
          </cell>
        </row>
        <row r="1138">
          <cell r="A1138">
            <v>2020</v>
          </cell>
          <cell r="E1138">
            <v>138.63</v>
          </cell>
        </row>
        <row r="1139">
          <cell r="A1139">
            <v>2020</v>
          </cell>
          <cell r="E1139">
            <v>132.74</v>
          </cell>
        </row>
        <row r="1140">
          <cell r="A1140">
            <v>2020</v>
          </cell>
          <cell r="E1140">
            <v>135.9</v>
          </cell>
        </row>
        <row r="1141">
          <cell r="A1141">
            <v>2020</v>
          </cell>
          <cell r="E1141">
            <v>135.6</v>
          </cell>
        </row>
        <row r="1142">
          <cell r="A1142">
            <v>2020</v>
          </cell>
          <cell r="E1142">
            <v>134.75</v>
          </cell>
        </row>
        <row r="1143">
          <cell r="A1143">
            <v>2020</v>
          </cell>
          <cell r="E1143">
            <v>136.72999999999999</v>
          </cell>
        </row>
        <row r="1144">
          <cell r="A1144">
            <v>2020</v>
          </cell>
          <cell r="E1144">
            <v>137.15</v>
          </cell>
        </row>
        <row r="1145">
          <cell r="A1145">
            <v>2020</v>
          </cell>
          <cell r="E1145">
            <v>134.31</v>
          </cell>
        </row>
        <row r="1146">
          <cell r="A1146">
            <v>2020</v>
          </cell>
          <cell r="E1146">
            <v>135.63</v>
          </cell>
        </row>
        <row r="1147">
          <cell r="A1147">
            <v>2020</v>
          </cell>
          <cell r="E1147">
            <v>126.71</v>
          </cell>
        </row>
        <row r="1148">
          <cell r="A1148">
            <v>2020</v>
          </cell>
          <cell r="E1148">
            <v>115.31</v>
          </cell>
        </row>
        <row r="1149">
          <cell r="A1149">
            <v>2020</v>
          </cell>
          <cell r="E1149">
            <v>115.31</v>
          </cell>
        </row>
        <row r="1150">
          <cell r="A1150">
            <v>2020</v>
          </cell>
          <cell r="E1150">
            <v>115.31</v>
          </cell>
        </row>
        <row r="1151">
          <cell r="A1151">
            <v>2021</v>
          </cell>
          <cell r="E1151">
            <v>129.22999999999999</v>
          </cell>
        </row>
        <row r="1152">
          <cell r="A1152">
            <v>2021</v>
          </cell>
          <cell r="E1152">
            <v>129.97999999999999</v>
          </cell>
        </row>
        <row r="1153">
          <cell r="A1153">
            <v>2021</v>
          </cell>
          <cell r="E1153">
            <v>133.5</v>
          </cell>
        </row>
        <row r="1154">
          <cell r="A1154">
            <v>2021</v>
          </cell>
          <cell r="E1154">
            <v>134.16</v>
          </cell>
        </row>
        <row r="1155">
          <cell r="A1155">
            <v>2021</v>
          </cell>
          <cell r="E1155">
            <v>138.07</v>
          </cell>
        </row>
        <row r="1156">
          <cell r="A1156">
            <v>2021</v>
          </cell>
          <cell r="E1156">
            <v>135.93</v>
          </cell>
        </row>
        <row r="1157">
          <cell r="A1157">
            <v>2021</v>
          </cell>
          <cell r="E1157">
            <v>131.69999999999999</v>
          </cell>
        </row>
        <row r="1158">
          <cell r="A1158">
            <v>2021</v>
          </cell>
          <cell r="E1158">
            <v>136.79</v>
          </cell>
        </row>
        <row r="1159">
          <cell r="A1159">
            <v>2021</v>
          </cell>
          <cell r="E1159">
            <v>140.1</v>
          </cell>
        </row>
        <row r="1160">
          <cell r="A1160">
            <v>2021</v>
          </cell>
          <cell r="E1160">
            <v>141.07</v>
          </cell>
        </row>
        <row r="1161">
          <cell r="A1161">
            <v>2021</v>
          </cell>
          <cell r="E1161">
            <v>140.79</v>
          </cell>
        </row>
        <row r="1162">
          <cell r="A1162">
            <v>2021</v>
          </cell>
          <cell r="E1162">
            <v>140.30000000000001</v>
          </cell>
        </row>
        <row r="1163">
          <cell r="A1163">
            <v>2021</v>
          </cell>
          <cell r="E1163">
            <v>141.96</v>
          </cell>
        </row>
        <row r="1164">
          <cell r="A1164">
            <v>2021</v>
          </cell>
          <cell r="E1164">
            <v>141.75</v>
          </cell>
        </row>
        <row r="1165">
          <cell r="A1165">
            <v>2021</v>
          </cell>
          <cell r="E1165">
            <v>142.75</v>
          </cell>
        </row>
        <row r="1166">
          <cell r="A1166">
            <v>2021</v>
          </cell>
          <cell r="E1166">
            <v>145.51</v>
          </cell>
        </row>
        <row r="1167">
          <cell r="A1167">
            <v>2021</v>
          </cell>
          <cell r="E1167">
            <v>146.91</v>
          </cell>
        </row>
        <row r="1168">
          <cell r="A1168">
            <v>2021</v>
          </cell>
          <cell r="E1168">
            <v>145.72</v>
          </cell>
        </row>
        <row r="1169">
          <cell r="A1169">
            <v>2021</v>
          </cell>
          <cell r="E1169">
            <v>147.25</v>
          </cell>
        </row>
        <row r="1170">
          <cell r="A1170">
            <v>2021</v>
          </cell>
          <cell r="E1170">
            <v>147.21</v>
          </cell>
        </row>
        <row r="1171">
          <cell r="A1171">
            <v>2021</v>
          </cell>
          <cell r="E1171">
            <v>151.65</v>
          </cell>
        </row>
        <row r="1172">
          <cell r="A1172">
            <v>2021</v>
          </cell>
          <cell r="E1172">
            <v>155.18</v>
          </cell>
        </row>
        <row r="1173">
          <cell r="A1173">
            <v>2021</v>
          </cell>
          <cell r="E1173">
            <v>160.81</v>
          </cell>
        </row>
        <row r="1174">
          <cell r="A1174">
            <v>2021</v>
          </cell>
          <cell r="E1174">
            <v>158.79</v>
          </cell>
        </row>
        <row r="1175">
          <cell r="A1175">
            <v>2021</v>
          </cell>
          <cell r="E1175">
            <v>160.47999999999999</v>
          </cell>
        </row>
        <row r="1176">
          <cell r="A1176">
            <v>2021</v>
          </cell>
          <cell r="E1176">
            <v>159.16999999999999</v>
          </cell>
        </row>
        <row r="1177">
          <cell r="A1177">
            <v>2021</v>
          </cell>
          <cell r="E1177">
            <v>155.80000000000001</v>
          </cell>
        </row>
        <row r="1178">
          <cell r="A1178">
            <v>2021</v>
          </cell>
          <cell r="E1178">
            <v>157.65</v>
          </cell>
        </row>
        <row r="1179">
          <cell r="A1179">
            <v>2021</v>
          </cell>
          <cell r="E1179">
            <v>156.99</v>
          </cell>
        </row>
        <row r="1180">
          <cell r="A1180">
            <v>2021</v>
          </cell>
          <cell r="E1180">
            <v>154.54</v>
          </cell>
        </row>
        <row r="1181">
          <cell r="A1181">
            <v>2021</v>
          </cell>
          <cell r="E1181">
            <v>152.36000000000001</v>
          </cell>
        </row>
        <row r="1182">
          <cell r="A1182">
            <v>2021</v>
          </cell>
          <cell r="E1182">
            <v>152.13</v>
          </cell>
        </row>
        <row r="1183">
          <cell r="A1183">
            <v>2021</v>
          </cell>
          <cell r="E1183">
            <v>151.74</v>
          </cell>
        </row>
        <row r="1184">
          <cell r="A1184">
            <v>2021</v>
          </cell>
          <cell r="E1184">
            <v>156.77000000000001</v>
          </cell>
        </row>
        <row r="1185">
          <cell r="A1185">
            <v>2021</v>
          </cell>
          <cell r="E1185">
            <v>160.47</v>
          </cell>
        </row>
        <row r="1186">
          <cell r="A1186">
            <v>2021</v>
          </cell>
          <cell r="E1186">
            <v>163.62</v>
          </cell>
        </row>
        <row r="1187">
          <cell r="A1187">
            <v>2021</v>
          </cell>
          <cell r="E1187">
            <v>160.63999999999999</v>
          </cell>
        </row>
        <row r="1188">
          <cell r="A1188">
            <v>2021</v>
          </cell>
          <cell r="E1188">
            <v>159.9</v>
          </cell>
        </row>
        <row r="1189">
          <cell r="A1189">
            <v>2021</v>
          </cell>
          <cell r="E1189">
            <v>155.06</v>
          </cell>
        </row>
        <row r="1190">
          <cell r="A1190">
            <v>2021</v>
          </cell>
          <cell r="E1190">
            <v>157.49</v>
          </cell>
        </row>
        <row r="1191">
          <cell r="A1191">
            <v>2021</v>
          </cell>
          <cell r="E1191">
            <v>158.21</v>
          </cell>
        </row>
        <row r="1192">
          <cell r="A1192">
            <v>2021</v>
          </cell>
          <cell r="E1192">
            <v>157.18</v>
          </cell>
        </row>
        <row r="1193">
          <cell r="A1193">
            <v>2021</v>
          </cell>
          <cell r="E1193">
            <v>156.69999999999999</v>
          </cell>
        </row>
        <row r="1194">
          <cell r="A1194">
            <v>2021</v>
          </cell>
          <cell r="E1194">
            <v>158.43</v>
          </cell>
        </row>
        <row r="1195">
          <cell r="A1195">
            <v>2021</v>
          </cell>
          <cell r="E1195">
            <v>147.91</v>
          </cell>
        </row>
        <row r="1196">
          <cell r="A1196">
            <v>2021</v>
          </cell>
          <cell r="E1196">
            <v>160.46</v>
          </cell>
        </row>
        <row r="1197">
          <cell r="A1197">
            <v>2021</v>
          </cell>
          <cell r="E1197">
            <v>158.38999999999999</v>
          </cell>
        </row>
        <row r="1198">
          <cell r="A1198">
            <v>2021</v>
          </cell>
          <cell r="E1198">
            <v>159.21</v>
          </cell>
        </row>
        <row r="1199">
          <cell r="A1199">
            <v>2021</v>
          </cell>
          <cell r="E1199">
            <v>158.85</v>
          </cell>
        </row>
        <row r="1200">
          <cell r="A1200">
            <v>2021</v>
          </cell>
          <cell r="E1200">
            <v>157</v>
          </cell>
        </row>
        <row r="1201">
          <cell r="A1201">
            <v>2021</v>
          </cell>
          <cell r="E1201">
            <v>159.26</v>
          </cell>
        </row>
        <row r="1202">
          <cell r="A1202">
            <v>2021</v>
          </cell>
          <cell r="E1202">
            <v>171.37</v>
          </cell>
        </row>
        <row r="1203">
          <cell r="A1203">
            <v>2022</v>
          </cell>
          <cell r="E1203">
            <v>171.37</v>
          </cell>
        </row>
        <row r="1204">
          <cell r="A1204">
            <v>2022</v>
          </cell>
          <cell r="E1204">
            <v>169.2</v>
          </cell>
        </row>
        <row r="1205">
          <cell r="A1205">
            <v>2022</v>
          </cell>
          <cell r="E1205">
            <v>169.71</v>
          </cell>
        </row>
        <row r="1206">
          <cell r="A1206">
            <v>2022</v>
          </cell>
          <cell r="E1206">
            <v>166.91</v>
          </cell>
        </row>
        <row r="1207">
          <cell r="A1207">
            <v>2022</v>
          </cell>
          <cell r="E1207">
            <v>171.93</v>
          </cell>
        </row>
        <row r="1208">
          <cell r="A1208">
            <v>2022</v>
          </cell>
          <cell r="E1208">
            <v>169.26</v>
          </cell>
        </row>
        <row r="1209">
          <cell r="A1209">
            <v>2022</v>
          </cell>
          <cell r="E1209">
            <v>165.89</v>
          </cell>
        </row>
        <row r="1210">
          <cell r="A1210">
            <v>2022</v>
          </cell>
          <cell r="E1210">
            <v>165.31</v>
          </cell>
        </row>
        <row r="1211">
          <cell r="A1211">
            <v>2022</v>
          </cell>
          <cell r="E1211">
            <v>169.08</v>
          </cell>
        </row>
        <row r="1212">
          <cell r="A1212">
            <v>2022</v>
          </cell>
          <cell r="E1212">
            <v>168.13</v>
          </cell>
        </row>
        <row r="1213">
          <cell r="A1213">
            <v>2022</v>
          </cell>
          <cell r="E1213">
            <v>170.55</v>
          </cell>
        </row>
        <row r="1214">
          <cell r="A1214">
            <v>2022</v>
          </cell>
          <cell r="E1214">
            <v>172.08</v>
          </cell>
        </row>
        <row r="1215">
          <cell r="A1215">
            <v>2022</v>
          </cell>
          <cell r="E1215">
            <v>169.08</v>
          </cell>
        </row>
        <row r="1216">
          <cell r="A1216">
            <v>2022</v>
          </cell>
          <cell r="E1216">
            <v>172.49</v>
          </cell>
        </row>
        <row r="1217">
          <cell r="A1217">
            <v>2022</v>
          </cell>
          <cell r="E1217">
            <v>170.66</v>
          </cell>
        </row>
        <row r="1218">
          <cell r="A1218">
            <v>2022</v>
          </cell>
          <cell r="E1218">
            <v>173.78</v>
          </cell>
        </row>
        <row r="1219">
          <cell r="A1219">
            <v>2022</v>
          </cell>
          <cell r="E1219">
            <v>172.01</v>
          </cell>
        </row>
        <row r="1220">
          <cell r="A1220">
            <v>2022</v>
          </cell>
          <cell r="E1220">
            <v>175.65</v>
          </cell>
        </row>
        <row r="1221">
          <cell r="A1221">
            <v>2022</v>
          </cell>
          <cell r="E1221">
            <v>178.87</v>
          </cell>
        </row>
        <row r="1222">
          <cell r="A1222">
            <v>2022</v>
          </cell>
          <cell r="E1222">
            <v>178.39</v>
          </cell>
        </row>
        <row r="1223">
          <cell r="A1223">
            <v>2022</v>
          </cell>
          <cell r="E1223">
            <v>185.79</v>
          </cell>
        </row>
        <row r="1224">
          <cell r="A1224">
            <v>2022</v>
          </cell>
          <cell r="E1224">
            <v>191.17</v>
          </cell>
        </row>
        <row r="1225">
          <cell r="A1225">
            <v>2022</v>
          </cell>
          <cell r="E1225">
            <v>191.85</v>
          </cell>
        </row>
        <row r="1226">
          <cell r="A1226">
            <v>2022</v>
          </cell>
          <cell r="E1226">
            <v>190.88</v>
          </cell>
        </row>
        <row r="1227">
          <cell r="A1227">
            <v>2022</v>
          </cell>
          <cell r="E1227">
            <v>189.8</v>
          </cell>
        </row>
        <row r="1228">
          <cell r="A1228">
            <v>2022</v>
          </cell>
          <cell r="E1228">
            <v>186.77</v>
          </cell>
        </row>
        <row r="1229">
          <cell r="A1229">
            <v>2022</v>
          </cell>
          <cell r="E1229">
            <v>186.77</v>
          </cell>
        </row>
        <row r="1230">
          <cell r="A1230">
            <v>2022</v>
          </cell>
          <cell r="E1230">
            <v>187.06</v>
          </cell>
        </row>
        <row r="1231">
          <cell r="A1231">
            <v>2022</v>
          </cell>
          <cell r="E1231">
            <v>185.58</v>
          </cell>
        </row>
        <row r="1232">
          <cell r="A1232">
            <v>2022</v>
          </cell>
          <cell r="E1232">
            <v>178.71</v>
          </cell>
        </row>
        <row r="1233">
          <cell r="A1233">
            <v>2022</v>
          </cell>
          <cell r="E1233">
            <v>178.38</v>
          </cell>
        </row>
        <row r="1234">
          <cell r="A1234">
            <v>2022</v>
          </cell>
          <cell r="E1234">
            <v>181.5</v>
          </cell>
        </row>
        <row r="1235">
          <cell r="A1235">
            <v>2022</v>
          </cell>
          <cell r="E1235">
            <v>182.94</v>
          </cell>
        </row>
        <row r="1236">
          <cell r="A1236">
            <v>2022</v>
          </cell>
          <cell r="E1236">
            <v>179.91</v>
          </cell>
        </row>
        <row r="1237">
          <cell r="A1237">
            <v>2022</v>
          </cell>
          <cell r="E1237">
            <v>180.64</v>
          </cell>
        </row>
        <row r="1238">
          <cell r="A1238">
            <v>2022</v>
          </cell>
          <cell r="E1238">
            <v>181.05</v>
          </cell>
        </row>
        <row r="1239">
          <cell r="A1239">
            <v>2022</v>
          </cell>
          <cell r="E1239">
            <v>181.31</v>
          </cell>
        </row>
        <row r="1240">
          <cell r="A1240">
            <v>2022</v>
          </cell>
          <cell r="E1240">
            <v>183.44</v>
          </cell>
        </row>
        <row r="1241">
          <cell r="A1241">
            <v>2022</v>
          </cell>
          <cell r="E1241">
            <v>179.59</v>
          </cell>
        </row>
        <row r="1242">
          <cell r="A1242">
            <v>2022</v>
          </cell>
          <cell r="E1242">
            <v>181.17</v>
          </cell>
        </row>
        <row r="1243">
          <cell r="A1243">
            <v>2022</v>
          </cell>
          <cell r="E1243">
            <v>182.17</v>
          </cell>
        </row>
        <row r="1244">
          <cell r="A1244">
            <v>2022</v>
          </cell>
          <cell r="E1244">
            <v>177.66</v>
          </cell>
        </row>
        <row r="1245">
          <cell r="A1245">
            <v>2022</v>
          </cell>
          <cell r="E1245">
            <v>178.94</v>
          </cell>
        </row>
        <row r="1246">
          <cell r="A1246">
            <v>2022</v>
          </cell>
          <cell r="E1246">
            <v>181.73</v>
          </cell>
        </row>
        <row r="1247">
          <cell r="A1247">
            <v>2022</v>
          </cell>
          <cell r="E1247">
            <v>184.35</v>
          </cell>
        </row>
        <row r="1248">
          <cell r="A1248">
            <v>2022</v>
          </cell>
          <cell r="E1248">
            <v>184.62</v>
          </cell>
        </row>
        <row r="1249">
          <cell r="A1249">
            <v>2022</v>
          </cell>
          <cell r="E1249">
            <v>185.04</v>
          </cell>
        </row>
        <row r="1250">
          <cell r="A1250">
            <v>2022</v>
          </cell>
          <cell r="E1250">
            <v>189.86</v>
          </cell>
        </row>
        <row r="1251">
          <cell r="A1251">
            <v>2022</v>
          </cell>
          <cell r="E1251">
            <v>187.58</v>
          </cell>
        </row>
        <row r="1252">
          <cell r="A1252">
            <v>2022</v>
          </cell>
          <cell r="E1252">
            <v>188.6</v>
          </cell>
        </row>
        <row r="1253">
          <cell r="A1253">
            <v>2022</v>
          </cell>
          <cell r="E1253">
            <v>190.11</v>
          </cell>
        </row>
        <row r="1254">
          <cell r="A1254">
            <v>2022</v>
          </cell>
          <cell r="E1254">
            <v>198.98</v>
          </cell>
        </row>
        <row r="1255">
          <cell r="A1255">
            <v>2023</v>
          </cell>
          <cell r="E1255">
            <v>192.38</v>
          </cell>
        </row>
        <row r="1256">
          <cell r="A1256">
            <v>2023</v>
          </cell>
          <cell r="E1256">
            <v>189.22</v>
          </cell>
        </row>
        <row r="1257">
          <cell r="A1257">
            <v>2023</v>
          </cell>
          <cell r="E1257">
            <v>191.06</v>
          </cell>
        </row>
        <row r="1258">
          <cell r="A1258">
            <v>2023</v>
          </cell>
          <cell r="E1258">
            <v>191.92</v>
          </cell>
        </row>
        <row r="1259">
          <cell r="A1259">
            <v>2023</v>
          </cell>
          <cell r="E1259">
            <v>192.45</v>
          </cell>
        </row>
        <row r="1260">
          <cell r="A1260">
            <v>2023</v>
          </cell>
          <cell r="E1260">
            <v>197.92</v>
          </cell>
        </row>
        <row r="1261">
          <cell r="A1261">
            <v>2023</v>
          </cell>
          <cell r="E1261">
            <v>196.71</v>
          </cell>
        </row>
        <row r="1262">
          <cell r="A1262">
            <v>2023</v>
          </cell>
          <cell r="E1262">
            <v>196.23</v>
          </cell>
        </row>
        <row r="1263">
          <cell r="A1263">
            <v>2023</v>
          </cell>
          <cell r="E1263">
            <v>205.02</v>
          </cell>
        </row>
        <row r="1264">
          <cell r="A1264">
            <v>2023</v>
          </cell>
          <cell r="E1264">
            <v>206.22</v>
          </cell>
        </row>
        <row r="1265">
          <cell r="A1265">
            <v>2023</v>
          </cell>
          <cell r="E1265">
            <v>207.62</v>
          </cell>
        </row>
        <row r="1266">
          <cell r="A1266">
            <v>2023</v>
          </cell>
          <cell r="E1266">
            <v>209.54</v>
          </cell>
        </row>
        <row r="1267">
          <cell r="A1267">
            <v>2023</v>
          </cell>
          <cell r="E1267">
            <v>208.66</v>
          </cell>
        </row>
        <row r="1268">
          <cell r="A1268">
            <v>2023</v>
          </cell>
          <cell r="E1268">
            <v>208.74</v>
          </cell>
        </row>
        <row r="1269">
          <cell r="A1269">
            <v>2023</v>
          </cell>
          <cell r="E1269">
            <v>219.25</v>
          </cell>
        </row>
        <row r="1270">
          <cell r="A1270">
            <v>2023</v>
          </cell>
          <cell r="E1270">
            <v>221.76</v>
          </cell>
        </row>
        <row r="1271">
          <cell r="A1271">
            <v>2023</v>
          </cell>
          <cell r="E1271">
            <v>220.8</v>
          </cell>
        </row>
        <row r="1272">
          <cell r="A1272">
            <v>2023</v>
          </cell>
          <cell r="E1272">
            <v>225.01</v>
          </cell>
        </row>
        <row r="1273">
          <cell r="A1273">
            <v>2023</v>
          </cell>
          <cell r="E1273">
            <v>224.47</v>
          </cell>
        </row>
        <row r="1274">
          <cell r="A1274">
            <v>2023</v>
          </cell>
          <cell r="E1274">
            <v>222.6</v>
          </cell>
        </row>
        <row r="1275">
          <cell r="A1275">
            <v>2023</v>
          </cell>
          <cell r="E1275">
            <v>221.34</v>
          </cell>
        </row>
        <row r="1276">
          <cell r="A1276">
            <v>2023</v>
          </cell>
          <cell r="E1276">
            <v>234.11</v>
          </cell>
        </row>
        <row r="1277">
          <cell r="A1277">
            <v>2023</v>
          </cell>
          <cell r="E1277">
            <v>239.71</v>
          </cell>
        </row>
        <row r="1278">
          <cell r="A1278">
            <v>2023</v>
          </cell>
          <cell r="E1278">
            <v>244.87</v>
          </cell>
        </row>
        <row r="1279">
          <cell r="A1279">
            <v>2023</v>
          </cell>
          <cell r="E1279">
            <v>242.18</v>
          </cell>
        </row>
        <row r="1280">
          <cell r="A1280">
            <v>2023</v>
          </cell>
          <cell r="E1280">
            <v>237.5</v>
          </cell>
        </row>
        <row r="1281">
          <cell r="A1281">
            <v>2023</v>
          </cell>
          <cell r="E1281">
            <v>230.26</v>
          </cell>
        </row>
        <row r="1282">
          <cell r="A1282">
            <v>2023</v>
          </cell>
          <cell r="E1282">
            <v>236.12</v>
          </cell>
        </row>
        <row r="1283">
          <cell r="A1283">
            <v>2023</v>
          </cell>
          <cell r="E1283">
            <v>232.98</v>
          </cell>
        </row>
        <row r="1284">
          <cell r="A1284">
            <v>2023</v>
          </cell>
          <cell r="E1284">
            <v>234.11</v>
          </cell>
        </row>
        <row r="1285">
          <cell r="A1285">
            <v>2023</v>
          </cell>
          <cell r="E1285">
            <v>232.3</v>
          </cell>
        </row>
        <row r="1286">
          <cell r="A1286">
            <v>2023</v>
          </cell>
          <cell r="E1286">
            <v>230.92</v>
          </cell>
        </row>
        <row r="1287">
          <cell r="A1287">
            <v>2023</v>
          </cell>
          <cell r="E1287">
            <v>228.43</v>
          </cell>
        </row>
        <row r="1288">
          <cell r="A1288">
            <v>2023</v>
          </cell>
          <cell r="E1288">
            <v>232.77</v>
          </cell>
        </row>
        <row r="1289">
          <cell r="A1289">
            <v>2023</v>
          </cell>
          <cell r="E1289">
            <v>235.09</v>
          </cell>
        </row>
        <row r="1290">
          <cell r="A1290">
            <v>2023</v>
          </cell>
          <cell r="E1290">
            <v>229.88</v>
          </cell>
        </row>
        <row r="1291">
          <cell r="A1291">
            <v>2023</v>
          </cell>
          <cell r="E1291">
            <v>230.3</v>
          </cell>
        </row>
        <row r="1292">
          <cell r="A1292">
            <v>2023</v>
          </cell>
          <cell r="E1292">
            <v>235.12</v>
          </cell>
        </row>
        <row r="1293">
          <cell r="A1293">
            <v>2023</v>
          </cell>
          <cell r="E1293">
            <v>232.69</v>
          </cell>
        </row>
        <row r="1294">
          <cell r="A1294">
            <v>2023</v>
          </cell>
          <cell r="E1294">
            <v>231.97</v>
          </cell>
        </row>
        <row r="1295">
          <cell r="A1295">
            <v>2023</v>
          </cell>
          <cell r="E1295">
            <v>233.69</v>
          </cell>
        </row>
        <row r="1296">
          <cell r="A1296">
            <v>2023</v>
          </cell>
          <cell r="E1296">
            <v>233.77</v>
          </cell>
        </row>
        <row r="1297">
          <cell r="A1297">
            <v>2023</v>
          </cell>
          <cell r="E1297">
            <v>230.51</v>
          </cell>
        </row>
        <row r="1298">
          <cell r="A1298">
            <v>2023</v>
          </cell>
          <cell r="E1298">
            <v>230.68</v>
          </cell>
        </row>
        <row r="1299">
          <cell r="A1299">
            <v>2023</v>
          </cell>
          <cell r="E1299">
            <v>234.36</v>
          </cell>
        </row>
        <row r="1300">
          <cell r="A1300">
            <v>2023</v>
          </cell>
          <cell r="E1300">
            <v>233.9</v>
          </cell>
        </row>
        <row r="1301">
          <cell r="A1301">
            <v>2023</v>
          </cell>
          <cell r="E1301">
            <v>231.17</v>
          </cell>
        </row>
        <row r="1302">
          <cell r="A1302">
            <v>2023</v>
          </cell>
          <cell r="E1302">
            <v>219.02</v>
          </cell>
        </row>
        <row r="1303">
          <cell r="A1303">
            <v>2023</v>
          </cell>
          <cell r="E1303">
            <v>222.75</v>
          </cell>
        </row>
        <row r="1304">
          <cell r="A1304">
            <v>2023</v>
          </cell>
          <cell r="E1304">
            <v>217.34</v>
          </cell>
        </row>
        <row r="1305">
          <cell r="A1305">
            <v>2023</v>
          </cell>
          <cell r="E1305">
            <v>219.53</v>
          </cell>
        </row>
        <row r="1306">
          <cell r="A1306">
            <v>2023</v>
          </cell>
          <cell r="E1306">
            <v>217.21</v>
          </cell>
        </row>
        <row r="1307">
          <cell r="A1307">
            <v>2024</v>
          </cell>
          <cell r="E1307">
            <v>216.51</v>
          </cell>
        </row>
        <row r="1308">
          <cell r="A1308">
            <v>2024</v>
          </cell>
          <cell r="E1308">
            <v>222.03</v>
          </cell>
        </row>
        <row r="1309">
          <cell r="A1309">
            <v>2024</v>
          </cell>
          <cell r="E1309">
            <v>223.08</v>
          </cell>
        </row>
        <row r="1310">
          <cell r="A1310">
            <v>2024</v>
          </cell>
          <cell r="E1310">
            <v>224.5</v>
          </cell>
        </row>
        <row r="1311">
          <cell r="A1311">
            <v>2024</v>
          </cell>
          <cell r="E1311">
            <v>231.03</v>
          </cell>
        </row>
        <row r="1312">
          <cell r="A1312">
            <v>2024</v>
          </cell>
          <cell r="E1312">
            <v>231.84</v>
          </cell>
        </row>
        <row r="1313">
          <cell r="A1313">
            <v>2024</v>
          </cell>
          <cell r="E1313">
            <v>232.98</v>
          </cell>
        </row>
        <row r="1314">
          <cell r="A1314">
            <v>2024</v>
          </cell>
          <cell r="E1314">
            <v>239.25</v>
          </cell>
        </row>
        <row r="1315">
          <cell r="A1315">
            <v>2024</v>
          </cell>
          <cell r="E1315">
            <v>227.51</v>
          </cell>
        </row>
        <row r="1316">
          <cell r="A1316">
            <v>2024</v>
          </cell>
          <cell r="E1316">
            <v>239.34</v>
          </cell>
        </row>
        <row r="1317">
          <cell r="A1317">
            <v>2024</v>
          </cell>
          <cell r="E1317">
            <v>240.15</v>
          </cell>
        </row>
        <row r="1318">
          <cell r="A1318">
            <v>2024</v>
          </cell>
          <cell r="E1318">
            <v>242.6</v>
          </cell>
        </row>
        <row r="1319">
          <cell r="A1319">
            <v>2024</v>
          </cell>
          <cell r="E1319">
            <v>241.71</v>
          </cell>
        </row>
        <row r="1320">
          <cell r="A1320">
            <v>2024</v>
          </cell>
          <cell r="E1320">
            <v>240.81</v>
          </cell>
        </row>
        <row r="1321">
          <cell r="A1321">
            <v>2024</v>
          </cell>
          <cell r="E1321">
            <v>239.91</v>
          </cell>
        </row>
        <row r="1322">
          <cell r="A1322">
            <v>2024</v>
          </cell>
          <cell r="E1322">
            <v>239.48</v>
          </cell>
        </row>
        <row r="1323">
          <cell r="A1323">
            <v>2024</v>
          </cell>
          <cell r="E1323">
            <v>241.4</v>
          </cell>
        </row>
        <row r="1324">
          <cell r="A1324">
            <v>2024</v>
          </cell>
          <cell r="E1324">
            <v>244.72</v>
          </cell>
        </row>
        <row r="1325">
          <cell r="A1325">
            <v>2024</v>
          </cell>
          <cell r="E1325">
            <v>243.56</v>
          </cell>
        </row>
        <row r="1326">
          <cell r="A1326">
            <v>2024</v>
          </cell>
          <cell r="E1326">
            <v>240.88</v>
          </cell>
        </row>
        <row r="1327">
          <cell r="A1327">
            <v>2024</v>
          </cell>
          <cell r="E1327">
            <v>245.74</v>
          </cell>
        </row>
        <row r="1328">
          <cell r="A1328">
            <v>2024</v>
          </cell>
          <cell r="E1328">
            <v>255.36</v>
          </cell>
        </row>
        <row r="1329">
          <cell r="A1329">
            <v>2024</v>
          </cell>
          <cell r="E1329">
            <v>239.95</v>
          </cell>
        </row>
        <row r="1330">
          <cell r="A1330">
            <v>2024</v>
          </cell>
          <cell r="E1330">
            <v>231.26</v>
          </cell>
        </row>
        <row r="1331">
          <cell r="A1331">
            <v>2024</v>
          </cell>
          <cell r="E1331">
            <v>223.91</v>
          </cell>
        </row>
        <row r="1332">
          <cell r="A1332">
            <v>2024</v>
          </cell>
          <cell r="E1332">
            <v>231.41</v>
          </cell>
        </row>
        <row r="1333">
          <cell r="A1333">
            <v>2024</v>
          </cell>
          <cell r="E1333">
            <v>237.88</v>
          </cell>
        </row>
        <row r="1334">
          <cell r="A1334">
            <v>2024</v>
          </cell>
          <cell r="E1334">
            <v>239.36</v>
          </cell>
        </row>
        <row r="1335">
          <cell r="A1335">
            <v>2024</v>
          </cell>
          <cell r="E1335">
            <v>244.37</v>
          </cell>
        </row>
        <row r="1336">
          <cell r="A1336">
            <v>2024</v>
          </cell>
          <cell r="E1336">
            <v>253.04</v>
          </cell>
        </row>
        <row r="1337">
          <cell r="A1337">
            <v>2024</v>
          </cell>
          <cell r="E1337">
            <v>251.03</v>
          </cell>
        </row>
        <row r="1338">
          <cell r="A1338">
            <v>2024</v>
          </cell>
          <cell r="E1338">
            <v>256.86</v>
          </cell>
        </row>
        <row r="1339">
          <cell r="A1339">
            <v>2024</v>
          </cell>
          <cell r="E1339">
            <v>248.69</v>
          </cell>
        </row>
        <row r="1340">
          <cell r="A1340">
            <v>2024</v>
          </cell>
          <cell r="E1340">
            <v>245.58</v>
          </cell>
        </row>
        <row r="1341">
          <cell r="A1341">
            <v>2024</v>
          </cell>
          <cell r="E1341">
            <v>242.9</v>
          </cell>
        </row>
        <row r="1342">
          <cell r="A1342">
            <v>2024</v>
          </cell>
          <cell r="E1342">
            <v>230.17</v>
          </cell>
        </row>
        <row r="1343">
          <cell r="A1343">
            <v>2024</v>
          </cell>
          <cell r="E1343">
            <v>244.2</v>
          </cell>
        </row>
        <row r="1344">
          <cell r="A1344">
            <v>2024</v>
          </cell>
          <cell r="E1344">
            <v>241.03</v>
          </cell>
        </row>
        <row r="1345">
          <cell r="A1345">
            <v>2024</v>
          </cell>
          <cell r="E1345">
            <v>237.79</v>
          </cell>
        </row>
        <row r="1346">
          <cell r="A1346">
            <v>2024</v>
          </cell>
          <cell r="E1346">
            <v>237.65</v>
          </cell>
        </row>
        <row r="1347">
          <cell r="A1347">
            <v>2024</v>
          </cell>
          <cell r="E1347">
            <v>236.15</v>
          </cell>
        </row>
        <row r="1348">
          <cell r="A1348">
            <v>2024</v>
          </cell>
          <cell r="E1348">
            <v>242.46</v>
          </cell>
        </row>
        <row r="1349">
          <cell r="A1349">
            <v>2024</v>
          </cell>
          <cell r="E1349">
            <v>242.14</v>
          </cell>
        </row>
        <row r="1350">
          <cell r="A1350">
            <v>2024</v>
          </cell>
          <cell r="E1350">
            <v>239.53</v>
          </cell>
        </row>
        <row r="1351">
          <cell r="A1351">
            <v>2024</v>
          </cell>
          <cell r="E1351">
            <v>245.78</v>
          </cell>
        </row>
        <row r="1352">
          <cell r="A1352">
            <v>2024</v>
          </cell>
          <cell r="E1352">
            <v>243.78</v>
          </cell>
        </row>
        <row r="1353">
          <cell r="A1353">
            <v>2024</v>
          </cell>
          <cell r="E1353">
            <v>245.27</v>
          </cell>
        </row>
        <row r="1354">
          <cell r="A1354">
            <v>2024</v>
          </cell>
          <cell r="E1354">
            <v>231.59</v>
          </cell>
        </row>
        <row r="1355">
          <cell r="A1355">
            <v>2024</v>
          </cell>
          <cell r="E1355">
            <v>252.25</v>
          </cell>
        </row>
        <row r="1356">
          <cell r="A1356">
            <v>2024</v>
          </cell>
          <cell r="E1356">
            <v>249.16</v>
          </cell>
        </row>
        <row r="1357">
          <cell r="A1357">
            <v>2024</v>
          </cell>
          <cell r="E1357">
            <v>253.52</v>
          </cell>
        </row>
        <row r="1358">
          <cell r="A1358">
            <v>2024</v>
          </cell>
          <cell r="E1358">
            <v>254.82499999999999</v>
          </cell>
        </row>
        <row r="1359">
          <cell r="A1359">
            <v>2025</v>
          </cell>
          <cell r="B1359">
            <v>1</v>
          </cell>
          <cell r="D1359">
            <v>357.08</v>
          </cell>
          <cell r="E1359">
            <v>256.13</v>
          </cell>
        </row>
        <row r="1360">
          <cell r="A1360">
            <v>2025</v>
          </cell>
          <cell r="B1360">
            <v>2</v>
          </cell>
          <cell r="D1360">
            <v>362.75</v>
          </cell>
          <cell r="E1360">
            <v>261.08</v>
          </cell>
        </row>
        <row r="1361">
          <cell r="A1361">
            <v>2025</v>
          </cell>
          <cell r="B1361">
            <v>3</v>
          </cell>
          <cell r="D1361">
            <v>374.9</v>
          </cell>
          <cell r="E1361">
            <v>270.22000000000003</v>
          </cell>
        </row>
        <row r="1362">
          <cell r="A1362">
            <v>2025</v>
          </cell>
          <cell r="B1362">
            <v>4</v>
          </cell>
          <cell r="D1362">
            <v>367.43</v>
          </cell>
          <cell r="E1362">
            <v>272.8</v>
          </cell>
        </row>
        <row r="1363">
          <cell r="A1363">
            <v>2025</v>
          </cell>
          <cell r="B1363">
            <v>5</v>
          </cell>
          <cell r="D1363">
            <v>381.62</v>
          </cell>
          <cell r="E1363">
            <v>278.04000000000002</v>
          </cell>
        </row>
        <row r="1364">
          <cell r="A1364">
            <v>2025</v>
          </cell>
          <cell r="B1364">
            <v>6</v>
          </cell>
          <cell r="D1364">
            <v>375.94</v>
          </cell>
          <cell r="E1364">
            <v>277.81</v>
          </cell>
        </row>
        <row r="1365">
          <cell r="A1365">
            <v>2025</v>
          </cell>
          <cell r="B1365">
            <v>7</v>
          </cell>
          <cell r="D1365">
            <v>371.98</v>
          </cell>
          <cell r="E1365">
            <v>274.86</v>
          </cell>
        </row>
        <row r="1366">
          <cell r="A1366">
            <v>2025</v>
          </cell>
          <cell r="B1366">
            <v>8</v>
          </cell>
          <cell r="D1366">
            <v>363.52</v>
          </cell>
          <cell r="E1366">
            <v>277.01</v>
          </cell>
        </row>
        <row r="1367">
          <cell r="A1367">
            <v>2025</v>
          </cell>
          <cell r="B1367">
            <v>9</v>
          </cell>
          <cell r="D1367">
            <v>366.02</v>
          </cell>
          <cell r="E1367">
            <v>267.56</v>
          </cell>
        </row>
        <row r="1368">
          <cell r="A1368">
            <v>2025</v>
          </cell>
          <cell r="B1368">
            <v>10</v>
          </cell>
          <cell r="D1368">
            <v>348.54</v>
          </cell>
          <cell r="E1368">
            <v>231.01</v>
          </cell>
        </row>
        <row r="1369">
          <cell r="A1369">
            <v>2025</v>
          </cell>
          <cell r="B1369">
            <v>11</v>
          </cell>
          <cell r="D1369">
            <v>353.01</v>
          </cell>
          <cell r="E1369">
            <v>271.49</v>
          </cell>
        </row>
        <row r="1370">
          <cell r="A1370">
            <v>2025</v>
          </cell>
          <cell r="B1370">
            <v>12</v>
          </cell>
          <cell r="D1370">
            <v>364.4</v>
          </cell>
          <cell r="E1370">
            <v>267.57</v>
          </cell>
        </row>
        <row r="1371">
          <cell r="A1371">
            <v>2025</v>
          </cell>
          <cell r="B1371">
            <v>13</v>
          </cell>
          <cell r="D1371">
            <v>365.03</v>
          </cell>
          <cell r="E1371">
            <v>269.49</v>
          </cell>
        </row>
        <row r="1372">
          <cell r="A1372">
            <v>2025</v>
          </cell>
          <cell r="B1372">
            <v>14</v>
          </cell>
          <cell r="D1372">
            <v>367.43</v>
          </cell>
          <cell r="E1372">
            <v>250.79</v>
          </cell>
        </row>
        <row r="1373">
          <cell r="A1373">
            <v>2025</v>
          </cell>
          <cell r="B1373">
            <v>15</v>
          </cell>
          <cell r="D1373">
            <v>389.47</v>
          </cell>
          <cell r="E1373">
            <v>289.25</v>
          </cell>
        </row>
        <row r="1374">
          <cell r="A1374">
            <v>2025</v>
          </cell>
          <cell r="B1374">
            <v>16</v>
          </cell>
          <cell r="D1374">
            <v>390.19</v>
          </cell>
          <cell r="E1374">
            <v>277.83</v>
          </cell>
        </row>
        <row r="1375">
          <cell r="A1375">
            <v>2025</v>
          </cell>
          <cell r="B1375">
            <v>17</v>
          </cell>
          <cell r="D1375">
            <v>391.44</v>
          </cell>
          <cell r="E1375">
            <v>284.44</v>
          </cell>
        </row>
        <row r="1376">
          <cell r="A1376">
            <v>2025</v>
          </cell>
          <cell r="B1376">
            <v>18</v>
          </cell>
          <cell r="D1376">
            <v>381.24</v>
          </cell>
          <cell r="E1376">
            <v>286.23</v>
          </cell>
        </row>
        <row r="1377">
          <cell r="A1377">
            <v>2025</v>
          </cell>
          <cell r="B1377">
            <v>19</v>
          </cell>
          <cell r="D1377">
            <v>392.62</v>
          </cell>
          <cell r="E1377">
            <v>291.47000000000003</v>
          </cell>
        </row>
        <row r="1378">
          <cell r="A1378">
            <v>2025</v>
          </cell>
          <cell r="B1378">
            <v>20</v>
          </cell>
          <cell r="D1378">
            <v>395.63</v>
          </cell>
          <cell r="E1378">
            <v>294.07</v>
          </cell>
        </row>
        <row r="1379">
          <cell r="A1379">
            <v>2025</v>
          </cell>
          <cell r="B1379">
            <v>21</v>
          </cell>
          <cell r="D1379">
            <v>409.98</v>
          </cell>
          <cell r="E1379">
            <v>295.56</v>
          </cell>
        </row>
        <row r="1380">
          <cell r="A1380">
            <v>2025</v>
          </cell>
          <cell r="B1380">
            <v>22</v>
          </cell>
          <cell r="D1380">
            <v>403.71</v>
          </cell>
          <cell r="E1380">
            <v>296.57</v>
          </cell>
        </row>
        <row r="1381">
          <cell r="A1381">
            <v>2025</v>
          </cell>
          <cell r="B1381">
            <v>23</v>
          </cell>
          <cell r="D1381">
            <v>421.06</v>
          </cell>
          <cell r="E1381">
            <v>304.98</v>
          </cell>
        </row>
        <row r="1382">
          <cell r="A1382">
            <v>2025</v>
          </cell>
          <cell r="B1382">
            <v>24</v>
          </cell>
          <cell r="D1382">
            <v>407.14</v>
          </cell>
          <cell r="E1382">
            <v>305.36</v>
          </cell>
        </row>
        <row r="1383">
          <cell r="A1383">
            <v>2025</v>
          </cell>
          <cell r="B1383">
            <v>25</v>
          </cell>
          <cell r="D1383">
            <v>412.34</v>
          </cell>
          <cell r="E1383">
            <v>313.61</v>
          </cell>
        </row>
        <row r="1384">
          <cell r="A1384">
            <v>2025</v>
          </cell>
          <cell r="B1384">
            <v>26</v>
          </cell>
          <cell r="D1384">
            <v>411.37</v>
          </cell>
          <cell r="E1384">
            <v>305.37</v>
          </cell>
        </row>
        <row r="1385">
          <cell r="A1385">
            <v>2025</v>
          </cell>
          <cell r="B1385">
            <v>27</v>
          </cell>
          <cell r="D1385">
            <v>415.13</v>
          </cell>
          <cell r="E1385">
            <v>310.49</v>
          </cell>
        </row>
        <row r="1386">
          <cell r="A1386">
            <v>2025</v>
          </cell>
          <cell r="B1386">
            <v>28</v>
          </cell>
          <cell r="D1386">
            <v>433.25</v>
          </cell>
          <cell r="E1386">
            <v>314.5</v>
          </cell>
        </row>
        <row r="1387">
          <cell r="A1387">
            <v>2025</v>
          </cell>
          <cell r="B1387">
            <v>29</v>
          </cell>
          <cell r="D1387">
            <v>425.93</v>
          </cell>
          <cell r="E1387">
            <v>326.13</v>
          </cell>
        </row>
        <row r="1388">
          <cell r="A1388">
            <v>2025</v>
          </cell>
          <cell r="B1388">
            <v>30</v>
          </cell>
          <cell r="D1388">
            <v>437.77</v>
          </cell>
          <cell r="E1388">
            <v>314.39999999999998</v>
          </cell>
        </row>
        <row r="1389">
          <cell r="A1389">
            <v>2025</v>
          </cell>
          <cell r="B1389">
            <v>31</v>
          </cell>
          <cell r="D1389">
            <v>430.36</v>
          </cell>
          <cell r="E1389">
            <v>318.43</v>
          </cell>
        </row>
        <row r="1390">
          <cell r="A1390">
            <v>2025</v>
          </cell>
          <cell r="B1390">
            <v>32</v>
          </cell>
          <cell r="D1390">
            <v>427.86</v>
          </cell>
          <cell r="E1390">
            <v>323.37</v>
          </cell>
        </row>
        <row r="1391">
          <cell r="A1391">
            <v>2025</v>
          </cell>
          <cell r="B1391">
            <v>33</v>
          </cell>
          <cell r="D1391">
            <v>426.88</v>
          </cell>
          <cell r="E1391">
            <v>321.37</v>
          </cell>
        </row>
        <row r="1392">
          <cell r="A1392">
            <v>2025</v>
          </cell>
          <cell r="B1392">
            <v>34</v>
          </cell>
          <cell r="D1392">
            <v>458.22</v>
          </cell>
          <cell r="E1392">
            <v>322.85000000000002</v>
          </cell>
        </row>
        <row r="1393">
          <cell r="A1393">
            <v>2025</v>
          </cell>
          <cell r="B1393">
            <v>35</v>
          </cell>
          <cell r="D1393">
            <v>458.61</v>
          </cell>
          <cell r="E1393">
            <v>327.20999999999998</v>
          </cell>
        </row>
        <row r="1394">
          <cell r="A1394">
            <v>2025</v>
          </cell>
          <cell r="B1394">
            <v>36</v>
          </cell>
          <cell r="D1394">
            <v>486.33</v>
          </cell>
          <cell r="E1394">
            <v>326.91000000000003</v>
          </cell>
        </row>
        <row r="1395">
          <cell r="A1395">
            <v>2025</v>
          </cell>
          <cell r="B1395">
            <v>37</v>
          </cell>
          <cell r="D1395">
            <v>467.15</v>
          </cell>
          <cell r="E1395">
            <v>328.35</v>
          </cell>
        </row>
        <row r="1396">
          <cell r="A1396">
            <v>2025</v>
          </cell>
          <cell r="B1396">
            <v>38</v>
          </cell>
          <cell r="D1396">
            <v>462.7</v>
          </cell>
          <cell r="E1396">
            <v>327.08999999999997</v>
          </cell>
        </row>
        <row r="1397">
          <cell r="A1397">
            <v>2025</v>
          </cell>
          <cell r="B1397">
            <v>39</v>
          </cell>
          <cell r="D1397">
            <v>473.84</v>
          </cell>
          <cell r="E1397">
            <v>314.45999999999998</v>
          </cell>
        </row>
        <row r="1398">
          <cell r="A1398">
            <v>2025</v>
          </cell>
          <cell r="B1398">
            <v>40</v>
          </cell>
          <cell r="D1398">
            <v>472.42</v>
          </cell>
          <cell r="E1398">
            <v>310.44</v>
          </cell>
        </row>
        <row r="1399">
          <cell r="A1399">
            <v>2025</v>
          </cell>
          <cell r="B1399">
            <v>41</v>
          </cell>
          <cell r="D1399">
            <v>469.46</v>
          </cell>
          <cell r="E1399">
            <v>304.68</v>
          </cell>
        </row>
        <row r="1400">
          <cell r="A1400">
            <v>2025</v>
          </cell>
          <cell r="B1400">
            <v>42</v>
          </cell>
          <cell r="D1400">
            <v>483.43</v>
          </cell>
          <cell r="E1400">
            <v>313.56</v>
          </cell>
        </row>
        <row r="1401">
          <cell r="A1401">
            <v>2025</v>
          </cell>
          <cell r="B1401">
            <v>43</v>
          </cell>
          <cell r="D1401">
            <v>474.94</v>
          </cell>
          <cell r="E1401">
            <v>308.93</v>
          </cell>
        </row>
        <row r="1402">
          <cell r="A1402">
            <v>2025</v>
          </cell>
          <cell r="B1402">
            <v>44</v>
          </cell>
          <cell r="D1402">
            <v>454.82</v>
          </cell>
          <cell r="E1402">
            <v>300.45</v>
          </cell>
        </row>
        <row r="1403">
          <cell r="A1403">
            <v>2025</v>
          </cell>
          <cell r="B1403">
            <v>45</v>
          </cell>
          <cell r="D1403">
            <v>453.59</v>
          </cell>
          <cell r="E1403">
            <v>308.06</v>
          </cell>
        </row>
        <row r="1404">
          <cell r="A1404">
            <v>2025</v>
          </cell>
          <cell r="B1404">
            <v>46</v>
          </cell>
          <cell r="D1404">
            <v>446.52</v>
          </cell>
          <cell r="E1404">
            <v>305.91000000000003</v>
          </cell>
        </row>
        <row r="1405">
          <cell r="A1405">
            <v>2025</v>
          </cell>
          <cell r="B1405">
            <v>47</v>
          </cell>
          <cell r="D1405">
            <v>471.74</v>
          </cell>
          <cell r="E1405">
            <v>298.8</v>
          </cell>
        </row>
        <row r="1406">
          <cell r="A1406">
            <v>2025</v>
          </cell>
          <cell r="B1406">
            <v>48</v>
          </cell>
          <cell r="D1406">
            <v>429.16</v>
          </cell>
          <cell r="E1406">
            <v>291.37</v>
          </cell>
        </row>
        <row r="1407">
          <cell r="A1407">
            <v>2025</v>
          </cell>
          <cell r="B1407">
            <v>49</v>
          </cell>
          <cell r="D1407">
            <v>437.28</v>
          </cell>
          <cell r="E1407">
            <v>290.12</v>
          </cell>
        </row>
        <row r="1408">
          <cell r="A1408">
            <v>2025</v>
          </cell>
          <cell r="B1408">
            <v>50</v>
          </cell>
          <cell r="D1408">
            <v>452.65</v>
          </cell>
          <cell r="E1408">
            <v>300.33</v>
          </cell>
        </row>
        <row r="1409">
          <cell r="A1409">
            <v>2025</v>
          </cell>
          <cell r="B1409">
            <v>51</v>
          </cell>
          <cell r="D1409">
            <v>470.19</v>
          </cell>
          <cell r="E1409">
            <v>301.69</v>
          </cell>
        </row>
        <row r="1410">
          <cell r="A1410">
            <v>2025</v>
          </cell>
          <cell r="B1410">
            <v>52</v>
          </cell>
          <cell r="D1410" t="e">
            <v>#N/A</v>
          </cell>
          <cell r="E1410" t="e">
            <v>#N/A</v>
          </cell>
        </row>
        <row r="1411">
          <cell r="A1411">
            <v>2026</v>
          </cell>
          <cell r="B1411">
            <v>1</v>
          </cell>
          <cell r="D1411">
            <v>472</v>
          </cell>
          <cell r="E1411" t="e">
            <v>#N/A</v>
          </cell>
        </row>
        <row r="1412">
          <cell r="A1412">
            <v>2026</v>
          </cell>
          <cell r="B1412">
            <v>2</v>
          </cell>
          <cell r="D1412">
            <v>476.36</v>
          </cell>
          <cell r="E1412">
            <v>312.23</v>
          </cell>
        </row>
        <row r="1413">
          <cell r="A1413">
            <v>2026</v>
          </cell>
          <cell r="B1413">
            <v>3</v>
          </cell>
          <cell r="D1413">
            <v>477.59</v>
          </cell>
          <cell r="E1413">
            <v>304.47000000000003</v>
          </cell>
        </row>
        <row r="1414">
          <cell r="A1414">
            <v>2026</v>
          </cell>
          <cell r="B1414">
            <v>4</v>
          </cell>
          <cell r="D1414">
            <v>456.03</v>
          </cell>
          <cell r="E1414">
            <v>312.93</v>
          </cell>
        </row>
        <row r="1415">
          <cell r="A1415">
            <v>2026</v>
          </cell>
          <cell r="B1415">
            <v>5</v>
          </cell>
          <cell r="D1415">
            <v>474.28</v>
          </cell>
          <cell r="E1415">
            <v>315</v>
          </cell>
        </row>
        <row r="1416">
          <cell r="A1416">
            <v>2026</v>
          </cell>
          <cell r="B1416">
            <v>6</v>
          </cell>
          <cell r="D1416">
            <v>458.76</v>
          </cell>
          <cell r="E1416">
            <v>314.52</v>
          </cell>
        </row>
        <row r="1417">
          <cell r="A1417">
            <v>2026</v>
          </cell>
          <cell r="B1417">
            <v>7</v>
          </cell>
          <cell r="D1417">
            <v>466.02</v>
          </cell>
          <cell r="E1417">
            <v>309.81</v>
          </cell>
        </row>
        <row r="1418">
          <cell r="A1418">
            <v>2026</v>
          </cell>
          <cell r="B1418">
            <v>8</v>
          </cell>
          <cell r="D1418">
            <v>458.5</v>
          </cell>
          <cell r="E1418">
            <v>311.62</v>
          </cell>
        </row>
        <row r="1419">
          <cell r="A1419">
            <v>2026</v>
          </cell>
          <cell r="B1419">
            <v>9</v>
          </cell>
          <cell r="D1419">
            <v>483.44</v>
          </cell>
          <cell r="E1419">
            <v>317.98</v>
          </cell>
        </row>
        <row r="1420">
          <cell r="A1420">
            <v>2026</v>
          </cell>
          <cell r="B1420">
            <v>10</v>
          </cell>
          <cell r="D1420">
            <v>469.44</v>
          </cell>
          <cell r="E1420">
            <v>314.91000000000003</v>
          </cell>
        </row>
        <row r="1421">
          <cell r="A1421">
            <v>2026</v>
          </cell>
          <cell r="B1421">
            <v>11</v>
          </cell>
          <cell r="D1421">
            <v>469.75</v>
          </cell>
          <cell r="E1421">
            <v>313.87</v>
          </cell>
        </row>
        <row r="1422">
          <cell r="A1422">
            <v>2026</v>
          </cell>
          <cell r="B1422">
            <v>12</v>
          </cell>
          <cell r="D1422">
            <v>453.91</v>
          </cell>
          <cell r="E1422">
            <v>316.87</v>
          </cell>
        </row>
        <row r="1423">
          <cell r="A1423">
            <v>2026</v>
          </cell>
          <cell r="B1423">
            <v>13</v>
          </cell>
          <cell r="D1423">
            <v>465.8</v>
          </cell>
          <cell r="E1423">
            <v>321.27999999999997</v>
          </cell>
        </row>
        <row r="1424">
          <cell r="A1424">
            <v>2026</v>
          </cell>
          <cell r="B1424">
            <v>14</v>
          </cell>
          <cell r="D1424">
            <v>478.97</v>
          </cell>
          <cell r="E1424">
            <v>317.44</v>
          </cell>
        </row>
        <row r="1425">
          <cell r="A1425">
            <v>2026</v>
          </cell>
          <cell r="B1425">
            <v>15</v>
          </cell>
          <cell r="D1425">
            <v>487.33</v>
          </cell>
          <cell r="E1425">
            <v>330.25</v>
          </cell>
        </row>
        <row r="1426">
          <cell r="A1426">
            <v>2026</v>
          </cell>
          <cell r="B1426">
            <v>16</v>
          </cell>
          <cell r="D1426" t="e">
            <v>#N/A</v>
          </cell>
          <cell r="E1426" t="e">
            <v>#N/A</v>
          </cell>
        </row>
        <row r="1427">
          <cell r="A1427">
            <v>2026</v>
          </cell>
          <cell r="B1427">
            <v>17</v>
          </cell>
          <cell r="D1427" t="e">
            <v>#N/A</v>
          </cell>
          <cell r="E1427" t="e">
            <v>#N/A</v>
          </cell>
        </row>
        <row r="1428">
          <cell r="A1428">
            <v>2026</v>
          </cell>
          <cell r="B1428">
            <v>18</v>
          </cell>
          <cell r="D1428" t="e">
            <v>#N/A</v>
          </cell>
          <cell r="E1428" t="e">
            <v>#N/A</v>
          </cell>
        </row>
        <row r="1429">
          <cell r="A1429">
            <v>2026</v>
          </cell>
          <cell r="B1429">
            <v>19</v>
          </cell>
          <cell r="D1429" t="e">
            <v>#N/A</v>
          </cell>
          <cell r="E1429" t="e">
            <v>#N/A</v>
          </cell>
        </row>
        <row r="1430">
          <cell r="A1430">
            <v>2026</v>
          </cell>
          <cell r="B1430">
            <v>20</v>
          </cell>
          <cell r="D1430" t="e">
            <v>#N/A</v>
          </cell>
          <cell r="E1430" t="e">
            <v>#N/A</v>
          </cell>
        </row>
        <row r="1431">
          <cell r="A1431">
            <v>2026</v>
          </cell>
          <cell r="B1431">
            <v>21</v>
          </cell>
          <cell r="D1431" t="e">
            <v>#N/A</v>
          </cell>
          <cell r="E1431" t="e">
            <v>#N/A</v>
          </cell>
        </row>
        <row r="1432">
          <cell r="A1432">
            <v>2026</v>
          </cell>
          <cell r="B1432">
            <v>22</v>
          </cell>
          <cell r="D1432" t="e">
            <v>#N/A</v>
          </cell>
          <cell r="E1432" t="e">
            <v>#N/A</v>
          </cell>
        </row>
        <row r="1433">
          <cell r="A1433">
            <v>2026</v>
          </cell>
          <cell r="B1433">
            <v>23</v>
          </cell>
          <cell r="D1433" t="e">
            <v>#N/A</v>
          </cell>
          <cell r="E1433" t="e">
            <v>#N/A</v>
          </cell>
        </row>
        <row r="1434">
          <cell r="A1434">
            <v>2026</v>
          </cell>
          <cell r="B1434">
            <v>24</v>
          </cell>
          <cell r="D1434" t="e">
            <v>#N/A</v>
          </cell>
          <cell r="E1434" t="e">
            <v>#N/A</v>
          </cell>
        </row>
        <row r="1435">
          <cell r="A1435">
            <v>2026</v>
          </cell>
          <cell r="B1435">
            <v>25</v>
          </cell>
          <cell r="D1435" t="e">
            <v>#N/A</v>
          </cell>
          <cell r="E1435" t="e">
            <v>#N/A</v>
          </cell>
        </row>
        <row r="1436">
          <cell r="A1436">
            <v>2026</v>
          </cell>
          <cell r="B1436">
            <v>26</v>
          </cell>
          <cell r="D1436" t="e">
            <v>#N/A</v>
          </cell>
          <cell r="E1436" t="e">
            <v>#N/A</v>
          </cell>
        </row>
        <row r="1437">
          <cell r="A1437">
            <v>2026</v>
          </cell>
          <cell r="B1437">
            <v>27</v>
          </cell>
          <cell r="D1437" t="e">
            <v>#N/A</v>
          </cell>
          <cell r="E1437" t="e">
            <v>#N/A</v>
          </cell>
        </row>
        <row r="1438">
          <cell r="A1438">
            <v>2026</v>
          </cell>
          <cell r="B1438">
            <v>28</v>
          </cell>
          <cell r="D1438" t="e">
            <v>#N/A</v>
          </cell>
          <cell r="E1438" t="e">
            <v>#N/A</v>
          </cell>
        </row>
        <row r="1439">
          <cell r="A1439">
            <v>2026</v>
          </cell>
          <cell r="B1439">
            <v>29</v>
          </cell>
          <cell r="D1439" t="e">
            <v>#N/A</v>
          </cell>
          <cell r="E1439" t="e">
            <v>#N/A</v>
          </cell>
        </row>
        <row r="1440">
          <cell r="A1440">
            <v>2026</v>
          </cell>
          <cell r="B1440">
            <v>30</v>
          </cell>
          <cell r="D1440" t="e">
            <v>#N/A</v>
          </cell>
          <cell r="E1440" t="e">
            <v>#N/A</v>
          </cell>
        </row>
        <row r="1441">
          <cell r="A1441">
            <v>2026</v>
          </cell>
          <cell r="B1441">
            <v>31</v>
          </cell>
          <cell r="D1441" t="e">
            <v>#N/A</v>
          </cell>
          <cell r="E1441" t="e">
            <v>#N/A</v>
          </cell>
        </row>
        <row r="1442">
          <cell r="A1442">
            <v>2026</v>
          </cell>
          <cell r="B1442">
            <v>32</v>
          </cell>
          <cell r="D1442" t="e">
            <v>#N/A</v>
          </cell>
          <cell r="E1442" t="e">
            <v>#N/A</v>
          </cell>
        </row>
        <row r="1443">
          <cell r="A1443">
            <v>2026</v>
          </cell>
          <cell r="B1443">
            <v>33</v>
          </cell>
          <cell r="D1443" t="e">
            <v>#N/A</v>
          </cell>
          <cell r="E1443" t="e">
            <v>#N/A</v>
          </cell>
        </row>
        <row r="1444">
          <cell r="A1444">
            <v>2026</v>
          </cell>
          <cell r="B1444">
            <v>34</v>
          </cell>
          <cell r="D1444" t="e">
            <v>#N/A</v>
          </cell>
          <cell r="E1444" t="e">
            <v>#N/A</v>
          </cell>
        </row>
        <row r="1445">
          <cell r="A1445">
            <v>2026</v>
          </cell>
          <cell r="B1445">
            <v>35</v>
          </cell>
          <cell r="D1445" t="e">
            <v>#N/A</v>
          </cell>
          <cell r="E1445" t="e">
            <v>#N/A</v>
          </cell>
        </row>
        <row r="1446">
          <cell r="A1446">
            <v>2026</v>
          </cell>
          <cell r="B1446">
            <v>36</v>
          </cell>
          <cell r="D1446" t="e">
            <v>#N/A</v>
          </cell>
          <cell r="E1446" t="e">
            <v>#N/A</v>
          </cell>
        </row>
        <row r="1447">
          <cell r="A1447">
            <v>2026</v>
          </cell>
          <cell r="B1447">
            <v>37</v>
          </cell>
          <cell r="D1447" t="e">
            <v>#N/A</v>
          </cell>
          <cell r="E1447" t="e">
            <v>#N/A</v>
          </cell>
        </row>
        <row r="1448">
          <cell r="A1448">
            <v>2026</v>
          </cell>
          <cell r="B1448">
            <v>38</v>
          </cell>
          <cell r="D1448" t="e">
            <v>#N/A</v>
          </cell>
          <cell r="E1448" t="e">
            <v>#N/A</v>
          </cell>
        </row>
        <row r="1449">
          <cell r="A1449">
            <v>2026</v>
          </cell>
          <cell r="B1449">
            <v>39</v>
          </cell>
          <cell r="D1449" t="e">
            <v>#N/A</v>
          </cell>
          <cell r="E1449" t="e">
            <v>#N/A</v>
          </cell>
        </row>
        <row r="1450">
          <cell r="A1450">
            <v>2026</v>
          </cell>
          <cell r="B1450">
            <v>40</v>
          </cell>
          <cell r="D1450" t="e">
            <v>#N/A</v>
          </cell>
          <cell r="E1450" t="e">
            <v>#N/A</v>
          </cell>
        </row>
        <row r="1451">
          <cell r="A1451">
            <v>2026</v>
          </cell>
          <cell r="B1451">
            <v>41</v>
          </cell>
          <cell r="D1451" t="e">
            <v>#N/A</v>
          </cell>
          <cell r="E1451" t="e">
            <v>#N/A</v>
          </cell>
        </row>
        <row r="1452">
          <cell r="A1452">
            <v>2026</v>
          </cell>
          <cell r="B1452">
            <v>42</v>
          </cell>
          <cell r="D1452" t="e">
            <v>#N/A</v>
          </cell>
          <cell r="E1452" t="e">
            <v>#N/A</v>
          </cell>
        </row>
        <row r="1453">
          <cell r="A1453">
            <v>2026</v>
          </cell>
          <cell r="B1453">
            <v>43</v>
          </cell>
          <cell r="D1453" t="e">
            <v>#N/A</v>
          </cell>
          <cell r="E1453" t="e">
            <v>#N/A</v>
          </cell>
        </row>
        <row r="1454">
          <cell r="A1454">
            <v>2026</v>
          </cell>
          <cell r="B1454">
            <v>44</v>
          </cell>
          <cell r="D1454" t="e">
            <v>#N/A</v>
          </cell>
          <cell r="E1454" t="e">
            <v>#N/A</v>
          </cell>
        </row>
        <row r="1455">
          <cell r="A1455">
            <v>2026</v>
          </cell>
          <cell r="B1455">
            <v>45</v>
          </cell>
          <cell r="D1455" t="e">
            <v>#N/A</v>
          </cell>
          <cell r="E1455" t="e">
            <v>#N/A</v>
          </cell>
        </row>
        <row r="1456">
          <cell r="A1456">
            <v>2026</v>
          </cell>
          <cell r="B1456">
            <v>46</v>
          </cell>
          <cell r="D1456" t="e">
            <v>#N/A</v>
          </cell>
          <cell r="E1456" t="e">
            <v>#N/A</v>
          </cell>
        </row>
        <row r="1457">
          <cell r="A1457">
            <v>2026</v>
          </cell>
          <cell r="B1457">
            <v>47</v>
          </cell>
          <cell r="D1457" t="e">
            <v>#N/A</v>
          </cell>
          <cell r="E1457" t="e">
            <v>#N/A</v>
          </cell>
        </row>
        <row r="1458">
          <cell r="A1458">
            <v>2026</v>
          </cell>
          <cell r="B1458">
            <v>48</v>
          </cell>
          <cell r="D1458" t="e">
            <v>#N/A</v>
          </cell>
          <cell r="E1458" t="e">
            <v>#N/A</v>
          </cell>
        </row>
        <row r="1459">
          <cell r="A1459">
            <v>2026</v>
          </cell>
          <cell r="B1459">
            <v>49</v>
          </cell>
          <cell r="D1459" t="e">
            <v>#N/A</v>
          </cell>
          <cell r="E1459" t="e">
            <v>#N/A</v>
          </cell>
        </row>
        <row r="1460">
          <cell r="A1460">
            <v>2026</v>
          </cell>
          <cell r="B1460">
            <v>50</v>
          </cell>
          <cell r="D1460" t="e">
            <v>#N/A</v>
          </cell>
          <cell r="E1460" t="e">
            <v>#N/A</v>
          </cell>
        </row>
        <row r="1461">
          <cell r="A1461">
            <v>2026</v>
          </cell>
          <cell r="B1461">
            <v>51</v>
          </cell>
          <cell r="D1461" t="e">
            <v>#N/A</v>
          </cell>
          <cell r="E1461" t="e">
            <v>#N/A</v>
          </cell>
        </row>
        <row r="1462">
          <cell r="A1462">
            <v>2026</v>
          </cell>
          <cell r="B1462">
            <v>52</v>
          </cell>
          <cell r="D1462" t="e">
            <v>#N/A</v>
          </cell>
          <cell r="E1462" t="e">
            <v>#N/A</v>
          </cell>
        </row>
      </sheetData>
      <sheetData sheetId="4">
        <row r="1101">
          <cell r="B1101">
            <v>5.1925000000000008</v>
          </cell>
        </row>
        <row r="1362">
          <cell r="B1362">
            <v>5.76</v>
          </cell>
          <cell r="C1362">
            <v>241.75968</v>
          </cell>
          <cell r="D1362">
            <v>39.068364287999998</v>
          </cell>
          <cell r="E1362">
            <v>250</v>
          </cell>
          <cell r="F1362">
            <v>533.09</v>
          </cell>
          <cell r="G1362">
            <v>762.31870000000004</v>
          </cell>
        </row>
        <row r="1363">
          <cell r="B1363">
            <v>5.94</v>
          </cell>
          <cell r="C1363">
            <v>248.84592000000004</v>
          </cell>
          <cell r="D1363">
            <v>40.213500672000002</v>
          </cell>
          <cell r="E1363">
            <v>250</v>
          </cell>
          <cell r="F1363">
            <v>512.91</v>
          </cell>
          <cell r="G1363">
            <v>733.46129999999994</v>
          </cell>
        </row>
        <row r="1364">
          <cell r="B1364">
            <v>6.07</v>
          </cell>
          <cell r="C1364">
            <v>253.96376000000004</v>
          </cell>
          <cell r="D1364">
            <v>41.040543616000001</v>
          </cell>
          <cell r="E1364">
            <v>250</v>
          </cell>
          <cell r="F1364">
            <v>509.5</v>
          </cell>
          <cell r="G1364">
            <v>728.58499999999992</v>
          </cell>
        </row>
        <row r="1365">
          <cell r="B1365">
            <v>6.12</v>
          </cell>
          <cell r="C1365">
            <v>255.93216000000001</v>
          </cell>
          <cell r="D1365">
            <v>41.358637055999999</v>
          </cell>
          <cell r="E1365">
            <v>250</v>
          </cell>
          <cell r="F1365">
            <v>517.98</v>
          </cell>
          <cell r="G1365">
            <v>740.71140000000003</v>
          </cell>
        </row>
        <row r="1366">
          <cell r="B1366">
            <v>6.12</v>
          </cell>
          <cell r="C1366">
            <v>255.93216000000001</v>
          </cell>
          <cell r="D1366">
            <v>41.358637055999999</v>
          </cell>
          <cell r="E1366">
            <v>255</v>
          </cell>
          <cell r="F1366">
            <v>513.79999999999995</v>
          </cell>
          <cell r="G1366">
            <v>734.73399999999992</v>
          </cell>
        </row>
        <row r="1367">
          <cell r="B1367">
            <v>6.13</v>
          </cell>
          <cell r="C1367">
            <v>256.32583999999997</v>
          </cell>
          <cell r="D1367">
            <v>41.42225574399999</v>
          </cell>
          <cell r="E1367">
            <v>265</v>
          </cell>
          <cell r="F1367">
            <v>508.62</v>
          </cell>
          <cell r="G1367">
            <v>727.32659999999998</v>
          </cell>
        </row>
        <row r="1368">
          <cell r="B1368">
            <v>6.21</v>
          </cell>
          <cell r="C1368">
            <v>259.47528</v>
          </cell>
          <cell r="D1368">
            <v>41.931205247999998</v>
          </cell>
          <cell r="E1368">
            <v>280</v>
          </cell>
          <cell r="F1368">
            <v>493.73</v>
          </cell>
          <cell r="G1368">
            <v>706.03390000000002</v>
          </cell>
        </row>
        <row r="1369">
          <cell r="B1369">
            <v>6.16</v>
          </cell>
          <cell r="C1369">
            <v>257.50688000000002</v>
          </cell>
          <cell r="D1369">
            <v>41.613111807999999</v>
          </cell>
          <cell r="E1369">
            <v>280</v>
          </cell>
          <cell r="F1369">
            <v>485.91</v>
          </cell>
          <cell r="G1369">
            <v>694.85130000000004</v>
          </cell>
        </row>
        <row r="1370">
          <cell r="B1370">
            <v>5.85</v>
          </cell>
          <cell r="C1370">
            <v>245.30279999999999</v>
          </cell>
          <cell r="D1370">
            <v>39.640932479999996</v>
          </cell>
          <cell r="E1370">
            <v>285</v>
          </cell>
          <cell r="F1370">
            <v>485.25</v>
          </cell>
          <cell r="G1370">
            <v>693.90749999999991</v>
          </cell>
        </row>
        <row r="1371">
          <cell r="B1371">
            <v>5.87</v>
          </cell>
          <cell r="C1371">
            <v>246.09016000000003</v>
          </cell>
          <cell r="D1371">
            <v>39.768169856</v>
          </cell>
          <cell r="E1371">
            <v>285</v>
          </cell>
          <cell r="F1371">
            <v>486.57</v>
          </cell>
          <cell r="G1371">
            <v>695.79509999999993</v>
          </cell>
        </row>
        <row r="1372">
          <cell r="B1372">
            <v>5.81</v>
          </cell>
          <cell r="C1372">
            <v>243.72808000000001</v>
          </cell>
          <cell r="D1372">
            <v>39.386457727999996</v>
          </cell>
          <cell r="E1372">
            <v>245</v>
          </cell>
          <cell r="F1372">
            <v>489.32</v>
          </cell>
          <cell r="G1372">
            <v>699.72759999999994</v>
          </cell>
        </row>
        <row r="1373">
          <cell r="B1373">
            <v>5.9</v>
          </cell>
          <cell r="C1373">
            <v>247.27120000000002</v>
          </cell>
          <cell r="D1373">
            <v>39.959025920000002</v>
          </cell>
          <cell r="E1373">
            <v>245</v>
          </cell>
          <cell r="F1373">
            <v>480.95</v>
          </cell>
          <cell r="G1373">
            <v>687.75849999999991</v>
          </cell>
        </row>
        <row r="1374">
          <cell r="B1374">
            <v>5.87</v>
          </cell>
          <cell r="C1374">
            <v>246.09016000000003</v>
          </cell>
          <cell r="D1374">
            <v>39.768169856</v>
          </cell>
          <cell r="E1374">
            <v>245</v>
          </cell>
          <cell r="F1374">
            <v>477.86</v>
          </cell>
          <cell r="G1374">
            <v>683.33979999999997</v>
          </cell>
        </row>
        <row r="1375">
          <cell r="B1375">
            <v>5.93</v>
          </cell>
          <cell r="C1375">
            <v>248.45223999999999</v>
          </cell>
          <cell r="D1375">
            <v>40.149881983999997</v>
          </cell>
          <cell r="E1375">
            <v>245</v>
          </cell>
          <cell r="F1375">
            <v>466.4</v>
          </cell>
          <cell r="G1375">
            <v>666.95199999999988</v>
          </cell>
        </row>
        <row r="1376">
          <cell r="B1376">
            <v>6.28</v>
          </cell>
          <cell r="C1376">
            <v>262.23104000000001</v>
          </cell>
          <cell r="D1376">
            <v>42.376536064</v>
          </cell>
          <cell r="E1376">
            <v>245</v>
          </cell>
          <cell r="F1376">
            <v>480.17</v>
          </cell>
          <cell r="G1376">
            <v>686.6431</v>
          </cell>
        </row>
        <row r="1377">
          <cell r="B1377">
            <v>6.2</v>
          </cell>
          <cell r="C1377">
            <v>259.08159999999998</v>
          </cell>
          <cell r="D1377">
            <v>41.867586559999992</v>
          </cell>
          <cell r="E1377">
            <v>245</v>
          </cell>
          <cell r="F1377">
            <v>475.77</v>
          </cell>
          <cell r="G1377">
            <v>680.35109999999997</v>
          </cell>
        </row>
        <row r="1378">
          <cell r="B1378">
            <v>6.16</v>
          </cell>
          <cell r="C1378">
            <v>257.50688000000002</v>
          </cell>
          <cell r="D1378">
            <v>41.613111807999999</v>
          </cell>
          <cell r="E1378">
            <v>247.5</v>
          </cell>
          <cell r="F1378">
            <v>470.14</v>
          </cell>
          <cell r="G1378">
            <v>672.3001999999999</v>
          </cell>
        </row>
        <row r="1379">
          <cell r="B1379">
            <v>5.99</v>
          </cell>
          <cell r="C1379">
            <v>250.81432000000001</v>
          </cell>
          <cell r="D1379">
            <v>40.531594112000001</v>
          </cell>
          <cell r="E1379">
            <v>250</v>
          </cell>
          <cell r="F1379">
            <v>469.48</v>
          </cell>
          <cell r="G1379">
            <v>671.35640000000001</v>
          </cell>
        </row>
        <row r="1380">
          <cell r="B1380">
            <v>5.8</v>
          </cell>
          <cell r="C1380">
            <v>243.33440000000002</v>
          </cell>
          <cell r="D1380">
            <v>39.322839039999998</v>
          </cell>
          <cell r="E1380">
            <v>250</v>
          </cell>
          <cell r="F1380">
            <v>473.01</v>
          </cell>
          <cell r="G1380">
            <v>676.40429999999992</v>
          </cell>
        </row>
        <row r="1381">
          <cell r="B1381">
            <v>5.78</v>
          </cell>
          <cell r="C1381">
            <v>242.54704000000001</v>
          </cell>
          <cell r="D1381">
            <v>39.195601664000002</v>
          </cell>
          <cell r="E1381">
            <v>255</v>
          </cell>
          <cell r="F1381">
            <v>473.89</v>
          </cell>
          <cell r="G1381">
            <v>677.66269999999997</v>
          </cell>
        </row>
        <row r="1382">
          <cell r="B1382">
            <v>6</v>
          </cell>
          <cell r="C1382">
            <v>251.20800000000003</v>
          </cell>
          <cell r="D1382">
            <v>40.595212800000006</v>
          </cell>
          <cell r="E1382">
            <v>255</v>
          </cell>
          <cell r="F1382">
            <v>475.32</v>
          </cell>
          <cell r="G1382">
            <v>679.70759999999996</v>
          </cell>
        </row>
        <row r="1383">
          <cell r="B1383">
            <v>5.84</v>
          </cell>
          <cell r="C1383">
            <v>244.90912</v>
          </cell>
          <cell r="D1383">
            <v>39.577313791999998</v>
          </cell>
          <cell r="E1383">
            <v>255</v>
          </cell>
          <cell r="F1383">
            <v>491.97</v>
          </cell>
          <cell r="G1383">
            <v>703.51710000000003</v>
          </cell>
        </row>
        <row r="1384">
          <cell r="B1384">
            <v>5.88</v>
          </cell>
          <cell r="C1384">
            <v>246.48384000000001</v>
          </cell>
          <cell r="D1384">
            <v>39.831788543999998</v>
          </cell>
          <cell r="E1384">
            <v>255</v>
          </cell>
          <cell r="F1384">
            <v>482.49</v>
          </cell>
          <cell r="G1384">
            <v>689.96069999999997</v>
          </cell>
        </row>
        <row r="1385">
          <cell r="B1385">
            <v>5.9</v>
          </cell>
          <cell r="C1385">
            <v>247.27120000000002</v>
          </cell>
          <cell r="D1385">
            <v>39.959025920000002</v>
          </cell>
          <cell r="E1385">
            <v>255</v>
          </cell>
          <cell r="F1385">
            <v>470.58</v>
          </cell>
          <cell r="G1385">
            <v>672.92939999999999</v>
          </cell>
        </row>
        <row r="1386">
          <cell r="B1386">
            <v>5.84</v>
          </cell>
          <cell r="C1386">
            <v>244.90912</v>
          </cell>
          <cell r="D1386">
            <v>39.577313791999998</v>
          </cell>
          <cell r="E1386">
            <v>255</v>
          </cell>
          <cell r="F1386">
            <v>452.07</v>
          </cell>
          <cell r="G1386">
            <v>646.46010000000001</v>
          </cell>
        </row>
        <row r="1387">
          <cell r="B1387">
            <v>5.72</v>
          </cell>
          <cell r="C1387">
            <v>240.18495999999999</v>
          </cell>
          <cell r="D1387">
            <v>38.813889535999998</v>
          </cell>
          <cell r="E1387">
            <v>235</v>
          </cell>
          <cell r="F1387">
            <v>427.81</v>
          </cell>
          <cell r="G1387">
            <v>611.76829999999995</v>
          </cell>
        </row>
        <row r="1388">
          <cell r="B1388">
            <v>5.83</v>
          </cell>
          <cell r="C1388">
            <v>244.51544000000001</v>
          </cell>
          <cell r="D1388">
            <v>39.513695104</v>
          </cell>
          <cell r="E1388">
            <v>230</v>
          </cell>
          <cell r="F1388">
            <v>429.25</v>
          </cell>
          <cell r="G1388">
            <v>613.82749999999999</v>
          </cell>
        </row>
        <row r="1389">
          <cell r="B1389">
            <v>5.62</v>
          </cell>
          <cell r="C1389">
            <v>236.24816000000001</v>
          </cell>
          <cell r="D1389">
            <v>38.177702656000001</v>
          </cell>
          <cell r="E1389">
            <v>230</v>
          </cell>
          <cell r="F1389">
            <v>423.63</v>
          </cell>
          <cell r="G1389">
            <v>605.79089999999997</v>
          </cell>
        </row>
        <row r="1390">
          <cell r="B1390">
            <v>5.82</v>
          </cell>
          <cell r="C1390">
            <v>244.12176000000002</v>
          </cell>
          <cell r="D1390">
            <v>39.450076416000002</v>
          </cell>
          <cell r="E1390">
            <v>230</v>
          </cell>
          <cell r="F1390">
            <v>427.7</v>
          </cell>
          <cell r="G1390">
            <v>611.61099999999999</v>
          </cell>
        </row>
        <row r="1391">
          <cell r="B1391">
            <v>5.82</v>
          </cell>
          <cell r="C1391">
            <v>244.12176000000002</v>
          </cell>
          <cell r="D1391">
            <v>39.450076416000002</v>
          </cell>
          <cell r="E1391">
            <v>230</v>
          </cell>
          <cell r="F1391">
            <v>423.07</v>
          </cell>
          <cell r="G1391">
            <v>604.99009999999998</v>
          </cell>
        </row>
        <row r="1392">
          <cell r="B1392">
            <v>5.77</v>
          </cell>
          <cell r="C1392">
            <v>242.15335999999999</v>
          </cell>
          <cell r="D1392">
            <v>39.131982975999996</v>
          </cell>
          <cell r="E1392">
            <v>230</v>
          </cell>
          <cell r="F1392">
            <v>425.39</v>
          </cell>
          <cell r="G1392">
            <v>608.30769999999995</v>
          </cell>
        </row>
        <row r="1393">
          <cell r="B1393">
            <v>5.72</v>
          </cell>
          <cell r="C1393">
            <v>240.18495999999999</v>
          </cell>
          <cell r="D1393">
            <v>38.813889535999998</v>
          </cell>
          <cell r="E1393">
            <v>235</v>
          </cell>
          <cell r="F1393">
            <v>439.39</v>
          </cell>
          <cell r="G1393">
            <v>628.32769999999994</v>
          </cell>
        </row>
        <row r="1394">
          <cell r="B1394">
            <v>5.78</v>
          </cell>
          <cell r="C1394">
            <v>242.54704000000001</v>
          </cell>
          <cell r="D1394">
            <v>39.195601664000002</v>
          </cell>
          <cell r="E1394">
            <v>235</v>
          </cell>
          <cell r="F1394">
            <v>468.27</v>
          </cell>
          <cell r="G1394">
            <v>669.62609999999995</v>
          </cell>
        </row>
        <row r="1395">
          <cell r="B1395">
            <v>6.02</v>
          </cell>
          <cell r="C1395">
            <v>251.99536000000001</v>
          </cell>
          <cell r="D1395">
            <v>40.722450176000002</v>
          </cell>
          <cell r="E1395">
            <v>245</v>
          </cell>
          <cell r="F1395">
            <v>474.33</v>
          </cell>
          <cell r="G1395">
            <v>678.29189999999994</v>
          </cell>
        </row>
        <row r="1396">
          <cell r="B1396">
            <v>6.14</v>
          </cell>
          <cell r="C1396">
            <v>256.71951999999999</v>
          </cell>
          <cell r="D1396">
            <v>41.485874431999996</v>
          </cell>
          <cell r="E1396">
            <v>245</v>
          </cell>
          <cell r="F1396">
            <v>461.21</v>
          </cell>
          <cell r="G1396">
            <v>659.5302999999999</v>
          </cell>
        </row>
        <row r="1397">
          <cell r="B1397">
            <v>6.12</v>
          </cell>
          <cell r="C1397">
            <v>255.93216000000001</v>
          </cell>
          <cell r="D1397">
            <v>41.358637055999999</v>
          </cell>
          <cell r="E1397">
            <v>245</v>
          </cell>
          <cell r="F1397">
            <v>476.76</v>
          </cell>
          <cell r="G1397">
            <v>681.76679999999999</v>
          </cell>
        </row>
        <row r="1398">
          <cell r="B1398">
            <v>6.23</v>
          </cell>
          <cell r="C1398">
            <v>260.26264000000003</v>
          </cell>
          <cell r="D1398">
            <v>42.058442624000001</v>
          </cell>
          <cell r="E1398">
            <v>245</v>
          </cell>
          <cell r="F1398">
            <v>493.4</v>
          </cell>
          <cell r="G1398">
            <v>705.5619999999999</v>
          </cell>
        </row>
        <row r="1399">
          <cell r="B1399">
            <v>6.14</v>
          </cell>
          <cell r="C1399">
            <v>256.71951999999999</v>
          </cell>
          <cell r="D1399">
            <v>41.485874431999996</v>
          </cell>
          <cell r="E1399">
            <v>245</v>
          </cell>
          <cell r="F1399">
            <v>480.51</v>
          </cell>
          <cell r="G1399">
            <v>687.12929999999994</v>
          </cell>
        </row>
        <row r="1400">
          <cell r="B1400">
            <v>6.15</v>
          </cell>
          <cell r="C1400">
            <v>257.11320000000001</v>
          </cell>
          <cell r="D1400">
            <v>41.549493120000001</v>
          </cell>
          <cell r="E1400">
            <v>245</v>
          </cell>
          <cell r="F1400">
            <v>466.07</v>
          </cell>
          <cell r="G1400">
            <v>666.48009999999999</v>
          </cell>
        </row>
        <row r="1401">
          <cell r="B1401">
            <v>5.54</v>
          </cell>
          <cell r="C1401">
            <v>233.09872000000001</v>
          </cell>
          <cell r="D1401">
            <v>37.668753152000001</v>
          </cell>
          <cell r="E1401">
            <v>245</v>
          </cell>
          <cell r="F1401">
            <v>477.97</v>
          </cell>
          <cell r="G1401">
            <v>683.49710000000005</v>
          </cell>
        </row>
        <row r="1402">
          <cell r="B1402">
            <v>5.48</v>
          </cell>
          <cell r="C1402">
            <v>230.73664000000002</v>
          </cell>
          <cell r="D1402">
            <v>37.287041024000004</v>
          </cell>
          <cell r="E1402">
            <v>245</v>
          </cell>
          <cell r="F1402">
            <v>477.31</v>
          </cell>
          <cell r="G1402">
            <v>682.55329999999992</v>
          </cell>
        </row>
        <row r="1403">
          <cell r="B1403">
            <v>5.58</v>
          </cell>
          <cell r="C1403">
            <v>234.67344000000003</v>
          </cell>
          <cell r="D1403">
            <v>37.923227904000001</v>
          </cell>
          <cell r="E1403">
            <v>250</v>
          </cell>
          <cell r="F1403">
            <v>480.62</v>
          </cell>
          <cell r="G1403">
            <v>687.28660000000002</v>
          </cell>
        </row>
        <row r="1404">
          <cell r="B1404">
            <v>5.63</v>
          </cell>
          <cell r="C1404">
            <v>236.64184</v>
          </cell>
          <cell r="D1404">
            <v>38.241321343999999</v>
          </cell>
          <cell r="E1404">
            <v>255</v>
          </cell>
          <cell r="F1404">
            <v>495.06</v>
          </cell>
          <cell r="G1404">
            <v>707.93579999999997</v>
          </cell>
        </row>
        <row r="1405">
          <cell r="B1405">
            <v>5.72</v>
          </cell>
          <cell r="C1405">
            <v>240.18495999999999</v>
          </cell>
          <cell r="D1405">
            <v>38.813889535999998</v>
          </cell>
          <cell r="E1405">
            <v>260</v>
          </cell>
          <cell r="F1405">
            <v>530.88</v>
          </cell>
          <cell r="G1405">
            <v>759.15839999999992</v>
          </cell>
        </row>
        <row r="1406">
          <cell r="B1406">
            <v>5.72</v>
          </cell>
          <cell r="C1406">
            <v>240.18495999999999</v>
          </cell>
          <cell r="D1406">
            <v>38.813889535999998</v>
          </cell>
          <cell r="E1406">
            <v>265</v>
          </cell>
          <cell r="F1406">
            <v>542.46</v>
          </cell>
          <cell r="G1406">
            <v>775.71780000000001</v>
          </cell>
        </row>
        <row r="1407">
          <cell r="B1407">
            <v>5.75</v>
          </cell>
          <cell r="C1407">
            <v>241.36600000000001</v>
          </cell>
          <cell r="D1407">
            <v>39.0047456</v>
          </cell>
          <cell r="E1407">
            <v>260</v>
          </cell>
          <cell r="F1407">
            <v>542.9</v>
          </cell>
          <cell r="G1407">
            <v>776.34699999999998</v>
          </cell>
        </row>
        <row r="1408">
          <cell r="B1408">
            <v>5.73</v>
          </cell>
          <cell r="C1408">
            <v>240.57864000000004</v>
          </cell>
          <cell r="D1408">
            <v>38.877508224000003</v>
          </cell>
          <cell r="E1408">
            <v>250</v>
          </cell>
          <cell r="F1408">
            <v>535.84</v>
          </cell>
          <cell r="G1408">
            <v>766.25120000000004</v>
          </cell>
        </row>
        <row r="1409">
          <cell r="B1409">
            <v>5.88</v>
          </cell>
          <cell r="C1409">
            <v>246.48384000000001</v>
          </cell>
          <cell r="D1409">
            <v>39.831788543999998</v>
          </cell>
          <cell r="E1409">
            <v>250</v>
          </cell>
          <cell r="F1409">
            <v>527.69000000000005</v>
          </cell>
          <cell r="G1409">
            <v>754.59670000000006</v>
          </cell>
        </row>
        <row r="1410">
          <cell r="B1410">
            <v>5.84</v>
          </cell>
          <cell r="C1410">
            <v>244.90912</v>
          </cell>
          <cell r="D1410">
            <v>39.577313791999998</v>
          </cell>
          <cell r="E1410">
            <v>250</v>
          </cell>
          <cell r="F1410">
            <v>515.23</v>
          </cell>
          <cell r="G1410">
            <v>736.77890000000002</v>
          </cell>
        </row>
        <row r="1411">
          <cell r="B1411">
            <v>5.76</v>
          </cell>
          <cell r="C1411">
            <v>241.75968</v>
          </cell>
          <cell r="D1411">
            <v>39.068364287999998</v>
          </cell>
          <cell r="E1411">
            <v>250</v>
          </cell>
          <cell r="F1411">
            <v>485.58</v>
          </cell>
          <cell r="G1411">
            <v>694.37939999999992</v>
          </cell>
        </row>
        <row r="1412">
          <cell r="B1412">
            <v>5.79</v>
          </cell>
          <cell r="C1412">
            <v>242.94072000000003</v>
          </cell>
          <cell r="D1412">
            <v>39.259220352</v>
          </cell>
          <cell r="E1412">
            <v>250</v>
          </cell>
          <cell r="F1412">
            <v>475.77</v>
          </cell>
          <cell r="G1412">
            <v>680.35109999999997</v>
          </cell>
        </row>
        <row r="1413">
          <cell r="B1413">
            <v>5.85</v>
          </cell>
          <cell r="C1413">
            <v>245.30279999999999</v>
          </cell>
          <cell r="D1413">
            <v>39.640932479999996</v>
          </cell>
          <cell r="E1413">
            <v>250</v>
          </cell>
          <cell r="F1413">
            <v>482.49</v>
          </cell>
          <cell r="G1413">
            <v>689.96069999999997</v>
          </cell>
        </row>
        <row r="1414">
          <cell r="B1414">
            <v>5.73</v>
          </cell>
          <cell r="C1414">
            <v>240.57864000000004</v>
          </cell>
          <cell r="D1414">
            <v>38.877508224000003</v>
          </cell>
          <cell r="E1414">
            <v>250</v>
          </cell>
          <cell r="F1414">
            <v>470.69</v>
          </cell>
          <cell r="G1414">
            <v>673.08669999999995</v>
          </cell>
        </row>
        <row r="1415">
          <cell r="B1415">
            <v>5.85</v>
          </cell>
          <cell r="C1415">
            <v>245.30279999999999</v>
          </cell>
          <cell r="D1415">
            <v>39.640932479999996</v>
          </cell>
          <cell r="E1415">
            <v>250</v>
          </cell>
          <cell r="F1415">
            <v>485.8</v>
          </cell>
          <cell r="G1415">
            <v>694.69399999999996</v>
          </cell>
        </row>
        <row r="1416">
          <cell r="B1416">
            <v>5.6</v>
          </cell>
          <cell r="C1416">
            <v>235.46080000000001</v>
          </cell>
          <cell r="D1416">
            <v>38.050465279999997</v>
          </cell>
          <cell r="E1416">
            <v>250</v>
          </cell>
          <cell r="F1416">
            <v>474</v>
          </cell>
          <cell r="G1416">
            <v>677.81999999999994</v>
          </cell>
        </row>
        <row r="1417">
          <cell r="B1417">
            <v>5.66</v>
          </cell>
          <cell r="C1417">
            <v>237.82288000000003</v>
          </cell>
          <cell r="D1417">
            <v>38.432177408000001</v>
          </cell>
          <cell r="E1417">
            <v>250</v>
          </cell>
          <cell r="F1417">
            <v>482.71</v>
          </cell>
          <cell r="G1417">
            <v>690.2752999999999</v>
          </cell>
        </row>
        <row r="1418">
          <cell r="B1418">
            <v>5.66</v>
          </cell>
          <cell r="C1418">
            <v>237.82288000000003</v>
          </cell>
          <cell r="D1418">
            <v>38.432177408000001</v>
          </cell>
          <cell r="E1418">
            <v>250</v>
          </cell>
          <cell r="F1418">
            <v>475.66</v>
          </cell>
          <cell r="G1418">
            <v>680.19380000000001</v>
          </cell>
        </row>
        <row r="1419">
          <cell r="B1419">
            <v>5.69</v>
          </cell>
          <cell r="C1419">
            <v>239.00392000000002</v>
          </cell>
          <cell r="D1419">
            <v>38.623033472000003</v>
          </cell>
          <cell r="E1419">
            <v>250</v>
          </cell>
          <cell r="F1419">
            <v>490.43</v>
          </cell>
          <cell r="G1419">
            <v>701.31489999999997</v>
          </cell>
        </row>
        <row r="1420">
          <cell r="B1420">
            <v>5.71</v>
          </cell>
          <cell r="C1420">
            <v>239.79128</v>
          </cell>
          <cell r="D1420">
            <v>38.750270848</v>
          </cell>
          <cell r="E1420">
            <v>250</v>
          </cell>
          <cell r="F1420">
            <v>495.5</v>
          </cell>
          <cell r="G1420">
            <v>708.56499999999994</v>
          </cell>
        </row>
        <row r="1421">
          <cell r="B1421">
            <v>5.71</v>
          </cell>
          <cell r="C1421">
            <v>239.79128</v>
          </cell>
          <cell r="D1421">
            <v>38.750270848</v>
          </cell>
          <cell r="E1421">
            <v>255</v>
          </cell>
          <cell r="F1421">
            <v>504.65</v>
          </cell>
          <cell r="G1421">
            <v>721.64949999999999</v>
          </cell>
        </row>
        <row r="1422">
          <cell r="B1422">
            <v>5.82</v>
          </cell>
          <cell r="C1422">
            <v>244.12176000000002</v>
          </cell>
          <cell r="D1422">
            <v>39.450076416000002</v>
          </cell>
          <cell r="E1422">
            <v>255</v>
          </cell>
          <cell r="F1422">
            <v>515.34</v>
          </cell>
          <cell r="G1422">
            <v>736.93619999999999</v>
          </cell>
        </row>
        <row r="1423">
          <cell r="B1423">
            <v>5.94</v>
          </cell>
          <cell r="C1423">
            <v>248.84592000000004</v>
          </cell>
          <cell r="D1423">
            <v>40.213500672000002</v>
          </cell>
          <cell r="E1423">
            <v>258</v>
          </cell>
          <cell r="F1423">
            <v>505.09</v>
          </cell>
          <cell r="G1423">
            <v>722.27869999999996</v>
          </cell>
        </row>
        <row r="1424">
          <cell r="B1424">
            <v>6.04</v>
          </cell>
          <cell r="C1424">
            <v>252.78272000000001</v>
          </cell>
          <cell r="D1424">
            <v>40.849687551999999</v>
          </cell>
          <cell r="E1424">
            <v>262</v>
          </cell>
          <cell r="F1424">
            <v>510.05</v>
          </cell>
          <cell r="G1424">
            <v>729.37149999999997</v>
          </cell>
        </row>
        <row r="1425">
          <cell r="B1425">
            <v>6.06</v>
          </cell>
          <cell r="C1425">
            <v>253.57007999999999</v>
          </cell>
          <cell r="D1425">
            <v>40.976924927999995</v>
          </cell>
          <cell r="E1425">
            <v>265</v>
          </cell>
          <cell r="F1425">
            <v>528.02</v>
          </cell>
          <cell r="G1425">
            <v>755.06859999999995</v>
          </cell>
        </row>
        <row r="1426">
          <cell r="B1426">
            <v>6.06</v>
          </cell>
          <cell r="C1426">
            <v>253.57007999999999</v>
          </cell>
          <cell r="D1426">
            <v>40.976924927999995</v>
          </cell>
          <cell r="E1426">
            <v>268</v>
          </cell>
          <cell r="F1426">
            <v>528.35</v>
          </cell>
          <cell r="G1426">
            <v>755.54049999999995</v>
          </cell>
        </row>
        <row r="1427">
          <cell r="B1427">
            <v>5.97</v>
          </cell>
          <cell r="C1427">
            <v>250.02696</v>
          </cell>
          <cell r="D1427">
            <v>40.404356735999997</v>
          </cell>
          <cell r="E1427">
            <v>270</v>
          </cell>
          <cell r="F1427">
            <v>528.24</v>
          </cell>
          <cell r="G1427">
            <v>755.38319999999999</v>
          </cell>
        </row>
        <row r="1428">
          <cell r="B1428">
            <v>5.86</v>
          </cell>
          <cell r="C1428">
            <v>245.69648000000004</v>
          </cell>
          <cell r="D1428">
            <v>39.704551168000002</v>
          </cell>
          <cell r="E1428">
            <v>272</v>
          </cell>
          <cell r="F1428">
            <v>543.23</v>
          </cell>
          <cell r="G1428">
            <v>776.81889999999999</v>
          </cell>
        </row>
        <row r="1429">
          <cell r="B1429" t="e">
            <v>#N/A</v>
          </cell>
          <cell r="C1429" t="str">
            <v/>
          </cell>
          <cell r="D1429" t="str">
            <v/>
          </cell>
          <cell r="E1429" t="e">
            <v>#N/A</v>
          </cell>
          <cell r="F1429" t="e">
            <v>#N/A</v>
          </cell>
          <cell r="G1429" t="str">
            <v/>
          </cell>
        </row>
        <row r="1430">
          <cell r="B1430" t="e">
            <v>#N/A</v>
          </cell>
          <cell r="C1430" t="str">
            <v/>
          </cell>
          <cell r="D1430" t="str">
            <v/>
          </cell>
          <cell r="E1430" t="e">
            <v>#N/A</v>
          </cell>
          <cell r="F1430" t="e">
            <v>#N/A</v>
          </cell>
          <cell r="G1430" t="str">
            <v/>
          </cell>
        </row>
        <row r="1431">
          <cell r="B1431" t="e">
            <v>#N/A</v>
          </cell>
          <cell r="C1431" t="str">
            <v/>
          </cell>
          <cell r="D1431" t="str">
            <v/>
          </cell>
          <cell r="E1431" t="e">
            <v>#N/A</v>
          </cell>
          <cell r="F1431" t="e">
            <v>#N/A</v>
          </cell>
          <cell r="G1431" t="str">
            <v/>
          </cell>
        </row>
        <row r="1432">
          <cell r="B1432" t="e">
            <v>#N/A</v>
          </cell>
          <cell r="C1432" t="str">
            <v/>
          </cell>
          <cell r="D1432" t="str">
            <v/>
          </cell>
          <cell r="E1432" t="e">
            <v>#N/A</v>
          </cell>
          <cell r="F1432" t="e">
            <v>#N/A</v>
          </cell>
          <cell r="G1432" t="str">
            <v/>
          </cell>
        </row>
        <row r="1433">
          <cell r="B1433" t="e">
            <v>#N/A</v>
          </cell>
          <cell r="C1433" t="str">
            <v/>
          </cell>
          <cell r="D1433" t="str">
            <v/>
          </cell>
          <cell r="E1433" t="e">
            <v>#N/A</v>
          </cell>
          <cell r="F1433" t="e">
            <v>#N/A</v>
          </cell>
          <cell r="G1433" t="str">
            <v/>
          </cell>
        </row>
        <row r="1434">
          <cell r="B1434" t="e">
            <v>#N/A</v>
          </cell>
          <cell r="C1434" t="str">
            <v/>
          </cell>
          <cell r="D1434" t="str">
            <v/>
          </cell>
          <cell r="E1434" t="e">
            <v>#N/A</v>
          </cell>
          <cell r="F1434" t="e">
            <v>#N/A</v>
          </cell>
          <cell r="G1434" t="str">
            <v/>
          </cell>
        </row>
        <row r="1435">
          <cell r="B1435" t="e">
            <v>#N/A</v>
          </cell>
          <cell r="C1435" t="str">
            <v/>
          </cell>
          <cell r="D1435" t="str">
            <v/>
          </cell>
          <cell r="E1435" t="e">
            <v>#N/A</v>
          </cell>
          <cell r="F1435" t="e">
            <v>#N/A</v>
          </cell>
          <cell r="G1435" t="str">
            <v/>
          </cell>
        </row>
        <row r="1436">
          <cell r="B1436" t="e">
            <v>#N/A</v>
          </cell>
          <cell r="C1436" t="str">
            <v/>
          </cell>
          <cell r="D1436" t="str">
            <v/>
          </cell>
          <cell r="E1436" t="e">
            <v>#N/A</v>
          </cell>
          <cell r="F1436" t="e">
            <v>#N/A</v>
          </cell>
          <cell r="G1436" t="str">
            <v/>
          </cell>
        </row>
        <row r="1437">
          <cell r="B1437" t="e">
            <v>#N/A</v>
          </cell>
          <cell r="C1437" t="str">
            <v/>
          </cell>
          <cell r="D1437" t="str">
            <v/>
          </cell>
          <cell r="E1437" t="e">
            <v>#N/A</v>
          </cell>
          <cell r="F1437" t="e">
            <v>#N/A</v>
          </cell>
          <cell r="G1437" t="str">
            <v/>
          </cell>
        </row>
        <row r="1438">
          <cell r="B1438" t="e">
            <v>#N/A</v>
          </cell>
          <cell r="C1438" t="str">
            <v/>
          </cell>
          <cell r="D1438" t="str">
            <v/>
          </cell>
          <cell r="E1438" t="e">
            <v>#N/A</v>
          </cell>
          <cell r="F1438" t="e">
            <v>#N/A</v>
          </cell>
          <cell r="G1438" t="str">
            <v/>
          </cell>
        </row>
        <row r="1439">
          <cell r="B1439" t="e">
            <v>#N/A</v>
          </cell>
          <cell r="C1439" t="str">
            <v/>
          </cell>
          <cell r="D1439" t="str">
            <v/>
          </cell>
          <cell r="E1439" t="e">
            <v>#N/A</v>
          </cell>
          <cell r="F1439" t="e">
            <v>#N/A</v>
          </cell>
          <cell r="G1439" t="str">
            <v/>
          </cell>
        </row>
        <row r="1440">
          <cell r="B1440" t="e">
            <v>#N/A</v>
          </cell>
          <cell r="C1440" t="str">
            <v/>
          </cell>
          <cell r="D1440" t="str">
            <v/>
          </cell>
          <cell r="E1440" t="e">
            <v>#N/A</v>
          </cell>
          <cell r="F1440" t="e">
            <v>#N/A</v>
          </cell>
          <cell r="G1440" t="str">
            <v/>
          </cell>
        </row>
        <row r="1441">
          <cell r="B1441" t="e">
            <v>#N/A</v>
          </cell>
          <cell r="C1441" t="str">
            <v/>
          </cell>
          <cell r="D1441" t="str">
            <v/>
          </cell>
          <cell r="E1441" t="e">
            <v>#N/A</v>
          </cell>
          <cell r="F1441" t="e">
            <v>#N/A</v>
          </cell>
          <cell r="G1441" t="str">
            <v/>
          </cell>
        </row>
        <row r="1442">
          <cell r="B1442" t="e">
            <v>#N/A</v>
          </cell>
          <cell r="C1442" t="str">
            <v/>
          </cell>
          <cell r="D1442" t="str">
            <v/>
          </cell>
          <cell r="E1442" t="e">
            <v>#N/A</v>
          </cell>
          <cell r="F1442" t="e">
            <v>#N/A</v>
          </cell>
          <cell r="G1442" t="str">
            <v/>
          </cell>
        </row>
        <row r="1443">
          <cell r="B1443" t="e">
            <v>#N/A</v>
          </cell>
          <cell r="C1443" t="str">
            <v/>
          </cell>
          <cell r="D1443" t="str">
            <v/>
          </cell>
          <cell r="E1443" t="e">
            <v>#N/A</v>
          </cell>
          <cell r="F1443" t="e">
            <v>#N/A</v>
          </cell>
          <cell r="G1443" t="str">
            <v/>
          </cell>
        </row>
        <row r="1444">
          <cell r="B1444" t="e">
            <v>#N/A</v>
          </cell>
          <cell r="C1444" t="str">
            <v/>
          </cell>
          <cell r="D1444" t="str">
            <v/>
          </cell>
          <cell r="E1444" t="e">
            <v>#N/A</v>
          </cell>
          <cell r="F1444" t="e">
            <v>#N/A</v>
          </cell>
          <cell r="G1444" t="str">
            <v/>
          </cell>
        </row>
        <row r="1445">
          <cell r="B1445" t="e">
            <v>#N/A</v>
          </cell>
          <cell r="C1445" t="str">
            <v/>
          </cell>
          <cell r="D1445" t="str">
            <v/>
          </cell>
          <cell r="E1445" t="e">
            <v>#N/A</v>
          </cell>
          <cell r="F1445" t="e">
            <v>#N/A</v>
          </cell>
          <cell r="G1445" t="str">
            <v/>
          </cell>
        </row>
        <row r="1446">
          <cell r="B1446" t="e">
            <v>#N/A</v>
          </cell>
          <cell r="C1446" t="str">
            <v/>
          </cell>
          <cell r="D1446" t="str">
            <v/>
          </cell>
          <cell r="E1446" t="e">
            <v>#N/A</v>
          </cell>
          <cell r="F1446" t="e">
            <v>#N/A</v>
          </cell>
          <cell r="G1446" t="str">
            <v/>
          </cell>
        </row>
        <row r="1447">
          <cell r="B1447" t="e">
            <v>#N/A</v>
          </cell>
          <cell r="C1447" t="str">
            <v/>
          </cell>
          <cell r="D1447" t="str">
            <v/>
          </cell>
          <cell r="E1447" t="e">
            <v>#N/A</v>
          </cell>
          <cell r="F1447" t="e">
            <v>#N/A</v>
          </cell>
          <cell r="G1447" t="str">
            <v/>
          </cell>
        </row>
        <row r="1448">
          <cell r="B1448" t="e">
            <v>#N/A</v>
          </cell>
          <cell r="C1448" t="str">
            <v/>
          </cell>
          <cell r="D1448" t="str">
            <v/>
          </cell>
          <cell r="E1448" t="e">
            <v>#N/A</v>
          </cell>
          <cell r="F1448" t="e">
            <v>#N/A</v>
          </cell>
          <cell r="G1448" t="str">
            <v/>
          </cell>
        </row>
        <row r="1449">
          <cell r="B1449" t="e">
            <v>#N/A</v>
          </cell>
          <cell r="C1449" t="str">
            <v/>
          </cell>
          <cell r="D1449" t="str">
            <v/>
          </cell>
          <cell r="E1449" t="e">
            <v>#N/A</v>
          </cell>
          <cell r="F1449" t="e">
            <v>#N/A</v>
          </cell>
          <cell r="G1449" t="str">
            <v/>
          </cell>
        </row>
        <row r="1450">
          <cell r="B1450" t="e">
            <v>#N/A</v>
          </cell>
          <cell r="C1450" t="str">
            <v/>
          </cell>
          <cell r="D1450" t="str">
            <v/>
          </cell>
          <cell r="E1450" t="e">
            <v>#N/A</v>
          </cell>
          <cell r="F1450" t="e">
            <v>#N/A</v>
          </cell>
          <cell r="G1450" t="str">
            <v/>
          </cell>
        </row>
        <row r="1451">
          <cell r="B1451" t="e">
            <v>#N/A</v>
          </cell>
          <cell r="C1451" t="str">
            <v/>
          </cell>
          <cell r="D1451" t="str">
            <v/>
          </cell>
          <cell r="E1451" t="e">
            <v>#N/A</v>
          </cell>
          <cell r="F1451" t="e">
            <v>#N/A</v>
          </cell>
          <cell r="G1451" t="str">
            <v/>
          </cell>
        </row>
        <row r="1452">
          <cell r="B1452" t="e">
            <v>#N/A</v>
          </cell>
          <cell r="C1452" t="str">
            <v/>
          </cell>
          <cell r="D1452" t="str">
            <v/>
          </cell>
          <cell r="E1452" t="e">
            <v>#N/A</v>
          </cell>
          <cell r="F1452" t="e">
            <v>#N/A</v>
          </cell>
          <cell r="G1452" t="str">
            <v/>
          </cell>
        </row>
        <row r="1453">
          <cell r="B1453" t="e">
            <v>#N/A</v>
          </cell>
          <cell r="C1453" t="str">
            <v/>
          </cell>
          <cell r="D1453" t="str">
            <v/>
          </cell>
          <cell r="E1453" t="e">
            <v>#N/A</v>
          </cell>
          <cell r="F1453" t="e">
            <v>#N/A</v>
          </cell>
          <cell r="G1453" t="str">
            <v/>
          </cell>
        </row>
        <row r="1454">
          <cell r="B1454" t="e">
            <v>#N/A</v>
          </cell>
          <cell r="C1454" t="str">
            <v/>
          </cell>
          <cell r="D1454" t="str">
            <v/>
          </cell>
          <cell r="E1454" t="e">
            <v>#N/A</v>
          </cell>
          <cell r="F1454" t="e">
            <v>#N/A</v>
          </cell>
          <cell r="G1454" t="str">
            <v/>
          </cell>
        </row>
        <row r="1455">
          <cell r="B1455" t="e">
            <v>#N/A</v>
          </cell>
          <cell r="C1455" t="str">
            <v/>
          </cell>
          <cell r="D1455" t="str">
            <v/>
          </cell>
          <cell r="E1455" t="e">
            <v>#N/A</v>
          </cell>
          <cell r="F1455" t="e">
            <v>#N/A</v>
          </cell>
          <cell r="G1455" t="str">
            <v/>
          </cell>
        </row>
        <row r="1456">
          <cell r="B1456" t="e">
            <v>#N/A</v>
          </cell>
          <cell r="C1456" t="str">
            <v/>
          </cell>
          <cell r="D1456" t="str">
            <v/>
          </cell>
          <cell r="E1456" t="e">
            <v>#N/A</v>
          </cell>
          <cell r="F1456" t="e">
            <v>#N/A</v>
          </cell>
          <cell r="G1456" t="str">
            <v/>
          </cell>
        </row>
        <row r="1457">
          <cell r="B1457" t="e">
            <v>#N/A</v>
          </cell>
          <cell r="C1457" t="str">
            <v/>
          </cell>
          <cell r="D1457" t="str">
            <v/>
          </cell>
          <cell r="E1457" t="e">
            <v>#N/A</v>
          </cell>
          <cell r="F1457" t="e">
            <v>#N/A</v>
          </cell>
          <cell r="G1457" t="str">
            <v/>
          </cell>
        </row>
        <row r="1458">
          <cell r="B1458" t="e">
            <v>#N/A</v>
          </cell>
          <cell r="C1458" t="str">
            <v/>
          </cell>
          <cell r="D1458" t="str">
            <v/>
          </cell>
          <cell r="E1458" t="e">
            <v>#N/A</v>
          </cell>
          <cell r="F1458" t="e">
            <v>#N/A</v>
          </cell>
          <cell r="G1458" t="str">
            <v/>
          </cell>
        </row>
        <row r="1459">
          <cell r="B1459" t="e">
            <v>#N/A</v>
          </cell>
          <cell r="C1459" t="str">
            <v/>
          </cell>
          <cell r="D1459" t="str">
            <v/>
          </cell>
          <cell r="E1459" t="e">
            <v>#N/A</v>
          </cell>
          <cell r="F1459" t="e">
            <v>#N/A</v>
          </cell>
          <cell r="G1459" t="str">
            <v/>
          </cell>
        </row>
        <row r="1460">
          <cell r="B1460" t="e">
            <v>#N/A</v>
          </cell>
          <cell r="C1460" t="str">
            <v/>
          </cell>
          <cell r="D1460" t="str">
            <v/>
          </cell>
          <cell r="E1460" t="e">
            <v>#N/A</v>
          </cell>
          <cell r="F1460" t="e">
            <v>#N/A</v>
          </cell>
          <cell r="G1460" t="str">
            <v/>
          </cell>
        </row>
        <row r="1461">
          <cell r="B1461" t="e">
            <v>#N/A</v>
          </cell>
          <cell r="C1461" t="str">
            <v/>
          </cell>
          <cell r="D1461" t="str">
            <v/>
          </cell>
          <cell r="E1461" t="e">
            <v>#N/A</v>
          </cell>
          <cell r="F1461" t="e">
            <v>#N/A</v>
          </cell>
          <cell r="G1461" t="str">
            <v/>
          </cell>
        </row>
        <row r="1462">
          <cell r="B1462" t="e">
            <v>#N/A</v>
          </cell>
          <cell r="C1462" t="str">
            <v/>
          </cell>
          <cell r="D1462" t="str">
            <v/>
          </cell>
          <cell r="E1462" t="e">
            <v>#N/A</v>
          </cell>
          <cell r="F1462" t="e">
            <v>#N/A</v>
          </cell>
          <cell r="G1462" t="str">
            <v/>
          </cell>
        </row>
        <row r="1463">
          <cell r="B1463" t="e">
            <v>#N/A</v>
          </cell>
          <cell r="C1463" t="str">
            <v/>
          </cell>
          <cell r="D1463" t="str">
            <v/>
          </cell>
          <cell r="E1463" t="e">
            <v>#N/A</v>
          </cell>
          <cell r="F1463" t="e">
            <v>#N/A</v>
          </cell>
          <cell r="G1463" t="str">
            <v/>
          </cell>
        </row>
        <row r="1464">
          <cell r="B1464" t="e">
            <v>#N/A</v>
          </cell>
          <cell r="C1464" t="str">
            <v/>
          </cell>
          <cell r="D1464" t="str">
            <v/>
          </cell>
          <cell r="E1464" t="e">
            <v>#N/A</v>
          </cell>
          <cell r="F1464" t="e">
            <v>#N/A</v>
          </cell>
          <cell r="G1464" t="str">
            <v/>
          </cell>
        </row>
        <row r="1465">
          <cell r="B1465" t="e">
            <v>#N/A</v>
          </cell>
          <cell r="C1465" t="str">
            <v/>
          </cell>
          <cell r="D1465" t="str">
            <v/>
          </cell>
          <cell r="E1465" t="e">
            <v>#N/A</v>
          </cell>
          <cell r="F1465" t="e">
            <v>#N/A</v>
          </cell>
          <cell r="G1465" t="str">
            <v/>
          </cell>
        </row>
      </sheetData>
      <sheetData sheetId="5">
        <row r="5">
          <cell r="B5">
            <v>824.04</v>
          </cell>
          <cell r="C5">
            <v>299.93225171445687</v>
          </cell>
          <cell r="D5">
            <v>1123.9722517144569</v>
          </cell>
          <cell r="E5">
            <v>1335.45</v>
          </cell>
          <cell r="F5">
            <v>211.47774828554316</v>
          </cell>
        </row>
        <row r="6">
          <cell r="B6">
            <v>885.6</v>
          </cell>
          <cell r="C6">
            <v>322.84415338712688</v>
          </cell>
          <cell r="D6">
            <v>1208.4441533871268</v>
          </cell>
          <cell r="E6">
            <v>1313.7</v>
          </cell>
          <cell r="F6">
            <v>105.25584661287326</v>
          </cell>
        </row>
        <row r="7">
          <cell r="B7">
            <v>916.92</v>
          </cell>
          <cell r="C7">
            <v>321.98061285510255</v>
          </cell>
          <cell r="D7">
            <v>1238.9006128551025</v>
          </cell>
          <cell r="E7">
            <v>1356.1499999999999</v>
          </cell>
          <cell r="F7">
            <v>117.24938714489736</v>
          </cell>
        </row>
        <row r="8">
          <cell r="B8">
            <v>892.62000000000012</v>
          </cell>
          <cell r="C8">
            <v>321.95931662833345</v>
          </cell>
          <cell r="D8">
            <v>1214.5793166283336</v>
          </cell>
          <cell r="E8">
            <v>1362.9</v>
          </cell>
          <cell r="F8">
            <v>148.32068337166652</v>
          </cell>
        </row>
        <row r="9">
          <cell r="B9">
            <v>917.73</v>
          </cell>
          <cell r="C9">
            <v>321.84025483208507</v>
          </cell>
          <cell r="D9">
            <v>1239.5702548320851</v>
          </cell>
          <cell r="E9">
            <v>1358.1000000000001</v>
          </cell>
          <cell r="F9">
            <v>118.52974516791505</v>
          </cell>
        </row>
        <row r="10">
          <cell r="B10">
            <v>932.12999999999988</v>
          </cell>
          <cell r="C10">
            <v>322.14886156405794</v>
          </cell>
          <cell r="D10">
            <v>1254.2788615640579</v>
          </cell>
          <cell r="E10">
            <v>1355.85</v>
          </cell>
          <cell r="F10">
            <v>101.57113843594198</v>
          </cell>
        </row>
        <row r="11">
          <cell r="B11">
            <v>902.87999999999988</v>
          </cell>
          <cell r="C11">
            <v>322.00766425300492</v>
          </cell>
          <cell r="D11">
            <v>1224.8876642530049</v>
          </cell>
          <cell r="E11">
            <v>1349.85</v>
          </cell>
          <cell r="F11">
            <v>124.962335746995</v>
          </cell>
        </row>
        <row r="12">
          <cell r="B12">
            <v>911.43</v>
          </cell>
          <cell r="C12">
            <v>321.98358065793303</v>
          </cell>
          <cell r="D12">
            <v>1233.4135806579329</v>
          </cell>
          <cell r="E12">
            <v>1348.8</v>
          </cell>
          <cell r="F12">
            <v>115.38641934206703</v>
          </cell>
        </row>
        <row r="13">
          <cell r="B13">
            <v>923.22</v>
          </cell>
          <cell r="C13">
            <v>322.07506529850929</v>
          </cell>
          <cell r="D13">
            <v>1245.2950652985094</v>
          </cell>
          <cell r="E13">
            <v>1347.3</v>
          </cell>
          <cell r="F13">
            <v>102.00493470149058</v>
          </cell>
        </row>
        <row r="14">
          <cell r="B14">
            <v>932.22</v>
          </cell>
          <cell r="C14">
            <v>322.78770705968952</v>
          </cell>
          <cell r="D14">
            <v>1255.0077070596894</v>
          </cell>
          <cell r="E14">
            <v>1348.8</v>
          </cell>
          <cell r="F14">
            <v>93.792292940310517</v>
          </cell>
        </row>
        <row r="15">
          <cell r="B15">
            <v>908.91</v>
          </cell>
          <cell r="C15">
            <v>323.11206604456436</v>
          </cell>
          <cell r="D15">
            <v>1232.0220660445643</v>
          </cell>
          <cell r="E15">
            <v>1349.55</v>
          </cell>
          <cell r="F15">
            <v>117.52793395543563</v>
          </cell>
        </row>
        <row r="16">
          <cell r="B16">
            <v>919.71</v>
          </cell>
          <cell r="C16">
            <v>323.05878462532178</v>
          </cell>
          <cell r="D16">
            <v>1242.7687846253218</v>
          </cell>
          <cell r="E16">
            <v>1346.7</v>
          </cell>
          <cell r="F16">
            <v>103.93121537467823</v>
          </cell>
        </row>
        <row r="17">
          <cell r="B17">
            <v>889.19999999999993</v>
          </cell>
          <cell r="C17">
            <v>322.8707211658334</v>
          </cell>
          <cell r="D17">
            <v>1212.0707211658332</v>
          </cell>
          <cell r="E17">
            <v>1336.65</v>
          </cell>
          <cell r="F17">
            <v>124.57927883416687</v>
          </cell>
        </row>
        <row r="18">
          <cell r="B18">
            <v>922.77</v>
          </cell>
          <cell r="C18">
            <v>322.45490158274038</v>
          </cell>
          <cell r="D18">
            <v>1245.2249015827404</v>
          </cell>
          <cell r="E18">
            <v>1364.1</v>
          </cell>
          <cell r="F18">
            <v>118.87509841725955</v>
          </cell>
        </row>
        <row r="19">
          <cell r="B19">
            <v>909.9</v>
          </cell>
          <cell r="C19">
            <v>321.78222149788058</v>
          </cell>
          <cell r="D19">
            <v>1231.6822214978806</v>
          </cell>
          <cell r="E19">
            <v>1380.6000000000001</v>
          </cell>
          <cell r="F19">
            <v>148.91777850211952</v>
          </cell>
        </row>
        <row r="20">
          <cell r="B20">
            <v>912.51</v>
          </cell>
          <cell r="C20">
            <v>321.41554513725816</v>
          </cell>
          <cell r="D20">
            <v>1233.9255451372583</v>
          </cell>
          <cell r="E20">
            <v>1394.1</v>
          </cell>
          <cell r="F20">
            <v>160.17445486274164</v>
          </cell>
        </row>
        <row r="21">
          <cell r="B21">
            <v>887.12999999999988</v>
          </cell>
          <cell r="C21">
            <v>321.03003933337362</v>
          </cell>
          <cell r="D21">
            <v>1208.1600393333736</v>
          </cell>
          <cell r="E21">
            <v>1370.85</v>
          </cell>
          <cell r="F21">
            <v>162.68996066662635</v>
          </cell>
        </row>
        <row r="22">
          <cell r="B22">
            <v>889.47</v>
          </cell>
          <cell r="C22">
            <v>320.56641901386791</v>
          </cell>
          <cell r="D22">
            <v>1210.036419013868</v>
          </cell>
          <cell r="E22">
            <v>1387.35</v>
          </cell>
          <cell r="F22">
            <v>177.31358098613191</v>
          </cell>
        </row>
        <row r="23">
          <cell r="B23">
            <v>886.14</v>
          </cell>
          <cell r="C23">
            <v>320.31955007239088</v>
          </cell>
          <cell r="D23">
            <v>1206.4595500723908</v>
          </cell>
          <cell r="E23">
            <v>1442.7</v>
          </cell>
          <cell r="F23">
            <v>236.24044992760923</v>
          </cell>
        </row>
        <row r="24">
          <cell r="B24">
            <v>889.56000000000006</v>
          </cell>
          <cell r="C24">
            <v>319.93836476792529</v>
          </cell>
          <cell r="D24">
            <v>1209.4983647679253</v>
          </cell>
          <cell r="E24">
            <v>1488</v>
          </cell>
          <cell r="F24">
            <v>278.5016352320747</v>
          </cell>
        </row>
        <row r="25">
          <cell r="B25">
            <v>869.49</v>
          </cell>
          <cell r="C25">
            <v>319.43352100217709</v>
          </cell>
          <cell r="D25">
            <v>1188.923521002177</v>
          </cell>
          <cell r="E25">
            <v>1505.4</v>
          </cell>
          <cell r="F25">
            <v>316.47647899782305</v>
          </cell>
        </row>
        <row r="26">
          <cell r="B26">
            <v>874.71</v>
          </cell>
          <cell r="C26">
            <v>319.15051022912451</v>
          </cell>
          <cell r="D26">
            <v>1193.8605102291244</v>
          </cell>
          <cell r="E26">
            <v>1538.25</v>
          </cell>
          <cell r="F26">
            <v>344.38948977087557</v>
          </cell>
        </row>
        <row r="27">
          <cell r="B27">
            <v>898.29</v>
          </cell>
          <cell r="C27">
            <v>318.88813955081412</v>
          </cell>
          <cell r="D27">
            <v>1217.1781395508142</v>
          </cell>
          <cell r="E27">
            <v>1526.55</v>
          </cell>
          <cell r="F27">
            <v>309.37186044918576</v>
          </cell>
        </row>
        <row r="28">
          <cell r="B28">
            <v>922.32</v>
          </cell>
          <cell r="C28">
            <v>318.53206152867034</v>
          </cell>
          <cell r="D28">
            <v>1240.8520615286704</v>
          </cell>
          <cell r="E28">
            <v>1526.4</v>
          </cell>
          <cell r="F28">
            <v>285.54793847132964</v>
          </cell>
        </row>
        <row r="29">
          <cell r="B29">
            <v>933.48</v>
          </cell>
          <cell r="C29">
            <v>318.24982205566886</v>
          </cell>
          <cell r="D29">
            <v>1251.7298220556688</v>
          </cell>
          <cell r="E29">
            <v>1535.5500000000002</v>
          </cell>
          <cell r="F29">
            <v>283.82017794433136</v>
          </cell>
        </row>
        <row r="30">
          <cell r="B30">
            <v>927.54</v>
          </cell>
          <cell r="C30">
            <v>317.93530657117208</v>
          </cell>
          <cell r="D30">
            <v>1245.475306571172</v>
          </cell>
          <cell r="E30">
            <v>1555.2</v>
          </cell>
          <cell r="F30">
            <v>309.724693428828</v>
          </cell>
        </row>
        <row r="31">
          <cell r="B31">
            <v>889.11</v>
          </cell>
          <cell r="C31">
            <v>317.78033351726629</v>
          </cell>
          <cell r="D31">
            <v>1206.8903335172663</v>
          </cell>
          <cell r="E31">
            <v>1511.7</v>
          </cell>
          <cell r="F31">
            <v>304.80966648273375</v>
          </cell>
        </row>
        <row r="32">
          <cell r="B32">
            <v>898.02</v>
          </cell>
          <cell r="C32">
            <v>318.00096291608639</v>
          </cell>
          <cell r="D32">
            <v>1216.0209629160863</v>
          </cell>
          <cell r="E32">
            <v>1533</v>
          </cell>
          <cell r="F32">
            <v>316.97903708391368</v>
          </cell>
        </row>
        <row r="33">
          <cell r="B33">
            <v>898.74</v>
          </cell>
          <cell r="C33">
            <v>318.9184618091864</v>
          </cell>
          <cell r="D33">
            <v>1217.6584618091865</v>
          </cell>
          <cell r="E33">
            <v>1538.8500000000001</v>
          </cell>
          <cell r="F33">
            <v>321.19153819081362</v>
          </cell>
        </row>
        <row r="34">
          <cell r="B34">
            <v>926.73</v>
          </cell>
          <cell r="C34">
            <v>319.85979541137533</v>
          </cell>
          <cell r="D34">
            <v>1246.5897954113752</v>
          </cell>
          <cell r="E34">
            <v>1520.6999999999998</v>
          </cell>
          <cell r="F34">
            <v>274.11020458862458</v>
          </cell>
        </row>
        <row r="35">
          <cell r="B35">
            <v>917.55000000000007</v>
          </cell>
          <cell r="C35">
            <v>320.15125803441617</v>
          </cell>
          <cell r="D35">
            <v>1237.7012580344162</v>
          </cell>
          <cell r="E35">
            <v>1505.5500000000002</v>
          </cell>
          <cell r="F35">
            <v>267.84874196558394</v>
          </cell>
        </row>
        <row r="36">
          <cell r="B36">
            <v>935.37000000000012</v>
          </cell>
          <cell r="C36">
            <v>320.43689199000943</v>
          </cell>
          <cell r="D36">
            <v>1255.8068919900095</v>
          </cell>
          <cell r="E36">
            <v>1523.7</v>
          </cell>
          <cell r="F36">
            <v>267.89310800999056</v>
          </cell>
        </row>
        <row r="37">
          <cell r="B37">
            <v>954.62999999999988</v>
          </cell>
          <cell r="C37">
            <v>320.35152595342913</v>
          </cell>
          <cell r="D37">
            <v>1274.9815259534289</v>
          </cell>
          <cell r="E37">
            <v>1530</v>
          </cell>
          <cell r="F37">
            <v>255.0184740465711</v>
          </cell>
        </row>
        <row r="38">
          <cell r="B38">
            <v>940.59</v>
          </cell>
          <cell r="C38">
            <v>320.59307166120686</v>
          </cell>
          <cell r="D38">
            <v>1261.1830716612069</v>
          </cell>
          <cell r="E38">
            <v>1498.6499999999999</v>
          </cell>
          <cell r="F38">
            <v>237.46692833879297</v>
          </cell>
        </row>
        <row r="39">
          <cell r="B39">
            <v>977.49</v>
          </cell>
          <cell r="C39">
            <v>320.87667368525479</v>
          </cell>
          <cell r="D39">
            <v>1298.3666736852547</v>
          </cell>
          <cell r="E39">
            <v>1511.8500000000001</v>
          </cell>
          <cell r="F39">
            <v>213.48332631474545</v>
          </cell>
        </row>
        <row r="40">
          <cell r="B40">
            <v>962.55000000000007</v>
          </cell>
          <cell r="C40">
            <v>321.18775662467255</v>
          </cell>
          <cell r="D40">
            <v>1283.7377566246726</v>
          </cell>
          <cell r="E40">
            <v>1556.4</v>
          </cell>
          <cell r="F40">
            <v>272.66224337532753</v>
          </cell>
        </row>
        <row r="41">
          <cell r="B41">
            <v>980.46</v>
          </cell>
          <cell r="C41">
            <v>321.28954484474002</v>
          </cell>
          <cell r="D41">
            <v>1301.7495448447401</v>
          </cell>
          <cell r="E41">
            <v>1557.15</v>
          </cell>
          <cell r="F41">
            <v>255.40045515526003</v>
          </cell>
        </row>
        <row r="42">
          <cell r="B42">
            <v>973.71</v>
          </cell>
          <cell r="C42">
            <v>321.93567587075705</v>
          </cell>
          <cell r="D42">
            <v>1295.645675870757</v>
          </cell>
          <cell r="E42">
            <v>1587</v>
          </cell>
          <cell r="F42">
            <v>291.35432412924297</v>
          </cell>
        </row>
        <row r="43">
          <cell r="B43">
            <v>995.12999999999988</v>
          </cell>
          <cell r="C43">
            <v>322.46978468648172</v>
          </cell>
          <cell r="D43">
            <v>1317.5997846864816</v>
          </cell>
          <cell r="E43">
            <v>1615.95</v>
          </cell>
          <cell r="F43">
            <v>298.35021531351845</v>
          </cell>
        </row>
        <row r="44">
          <cell r="B44">
            <v>974.97</v>
          </cell>
          <cell r="C44">
            <v>323.01767202794383</v>
          </cell>
          <cell r="D44">
            <v>1297.987672027944</v>
          </cell>
          <cell r="E44">
            <v>1621.2</v>
          </cell>
          <cell r="F44">
            <v>323.21232797205607</v>
          </cell>
        </row>
        <row r="45">
          <cell r="B45">
            <v>985.94999999999993</v>
          </cell>
          <cell r="C45">
            <v>323.48936935331682</v>
          </cell>
          <cell r="D45">
            <v>1309.4393693533168</v>
          </cell>
          <cell r="E45">
            <v>1666.05</v>
          </cell>
          <cell r="F45">
            <v>356.61063064668315</v>
          </cell>
        </row>
        <row r="46">
          <cell r="B46">
            <v>984.15</v>
          </cell>
          <cell r="C46">
            <v>324.27669465591913</v>
          </cell>
          <cell r="D46">
            <v>1308.4266946559192</v>
          </cell>
          <cell r="E46">
            <v>1699.05</v>
          </cell>
          <cell r="F46">
            <v>390.62330534408079</v>
          </cell>
        </row>
        <row r="47">
          <cell r="B47">
            <v>970.11</v>
          </cell>
          <cell r="C47">
            <v>324.98815553530073</v>
          </cell>
          <cell r="D47">
            <v>1295.0981555353007</v>
          </cell>
          <cell r="E47">
            <v>1695.75</v>
          </cell>
          <cell r="F47">
            <v>400.65184446469925</v>
          </cell>
        </row>
        <row r="48">
          <cell r="B48">
            <v>963.72</v>
          </cell>
          <cell r="C48">
            <v>325.78912591826622</v>
          </cell>
          <cell r="D48">
            <v>1289.5091259182664</v>
          </cell>
          <cell r="E48">
            <v>1684.5</v>
          </cell>
          <cell r="F48">
            <v>394.99087408173364</v>
          </cell>
        </row>
        <row r="49">
          <cell r="B49">
            <v>945</v>
          </cell>
          <cell r="C49">
            <v>327.0558184604817</v>
          </cell>
          <cell r="D49">
            <v>1272.0558184604818</v>
          </cell>
          <cell r="E49">
            <v>1645.2</v>
          </cell>
          <cell r="F49">
            <v>373.14418153951829</v>
          </cell>
        </row>
        <row r="50">
          <cell r="B50">
            <v>995.93999999999994</v>
          </cell>
          <cell r="C50">
            <v>328.17635382725621</v>
          </cell>
          <cell r="D50">
            <v>1324.1163538272563</v>
          </cell>
          <cell r="E50">
            <v>1588.35</v>
          </cell>
          <cell r="F50">
            <v>264.23364617274365</v>
          </cell>
        </row>
        <row r="51">
          <cell r="B51">
            <v>965.79</v>
          </cell>
          <cell r="C51">
            <v>329.28853265300546</v>
          </cell>
          <cell r="D51">
            <v>1295.0785326530054</v>
          </cell>
          <cell r="E51">
            <v>1587.15</v>
          </cell>
          <cell r="F51">
            <v>292.07146734699472</v>
          </cell>
        </row>
        <row r="52">
          <cell r="B52">
            <v>1020.15</v>
          </cell>
          <cell r="C52">
            <v>330.36679360801031</v>
          </cell>
          <cell r="D52">
            <v>1350.5167936080102</v>
          </cell>
          <cell r="E52">
            <v>1581.6</v>
          </cell>
          <cell r="F52">
            <v>231.08320639198973</v>
          </cell>
        </row>
        <row r="53">
          <cell r="B53">
            <v>1015.65</v>
          </cell>
          <cell r="C53">
            <v>331.23539449726616</v>
          </cell>
          <cell r="D53">
            <v>1346.8853944972661</v>
          </cell>
          <cell r="E53">
            <v>1562.1</v>
          </cell>
          <cell r="F53">
            <v>215.21460550273378</v>
          </cell>
        </row>
        <row r="54">
          <cell r="B54">
            <v>1029.96</v>
          </cell>
          <cell r="C54">
            <v>331.85961504681131</v>
          </cell>
          <cell r="D54">
            <v>1361.8196150468114</v>
          </cell>
          <cell r="E54">
            <v>1600.35</v>
          </cell>
          <cell r="F54">
            <v>238.53038495318856</v>
          </cell>
        </row>
        <row r="55">
          <cell r="B55">
            <v>974.52</v>
          </cell>
          <cell r="C55">
            <v>332.38958686022687</v>
          </cell>
          <cell r="D55">
            <v>1306.9095868602269</v>
          </cell>
          <cell r="E55">
            <v>1569.4499999999998</v>
          </cell>
          <cell r="F55">
            <v>262.54041313977291</v>
          </cell>
        </row>
        <row r="56">
          <cell r="B56">
            <v>1022.58</v>
          </cell>
          <cell r="C56">
            <v>332.67288992288616</v>
          </cell>
          <cell r="D56">
            <v>1355.2528899228862</v>
          </cell>
          <cell r="E56">
            <v>1548.3</v>
          </cell>
          <cell r="F56">
            <v>193.04711007711376</v>
          </cell>
        </row>
        <row r="57">
          <cell r="B57">
            <v>957.68999999999994</v>
          </cell>
          <cell r="C57">
            <v>332.66857105290057</v>
          </cell>
          <cell r="D57">
            <v>1290.3585710529005</v>
          </cell>
          <cell r="E57">
            <v>1555.6499999999999</v>
          </cell>
          <cell r="F57">
            <v>265.29142894709935</v>
          </cell>
        </row>
        <row r="58">
          <cell r="B58">
            <v>1048.32</v>
          </cell>
          <cell r="C58">
            <v>332.47576545925631</v>
          </cell>
          <cell r="D58">
            <v>1380.7957654592562</v>
          </cell>
          <cell r="E58">
            <v>1561.9499999999998</v>
          </cell>
          <cell r="F58">
            <v>181.15423454074357</v>
          </cell>
        </row>
        <row r="59">
          <cell r="B59">
            <v>1004.9399999999999</v>
          </cell>
          <cell r="C59">
            <v>332.01161048004838</v>
          </cell>
          <cell r="D59">
            <v>1336.9516104800482</v>
          </cell>
          <cell r="E59">
            <v>1552.65</v>
          </cell>
          <cell r="F59">
            <v>215.69838951995189</v>
          </cell>
        </row>
        <row r="60">
          <cell r="B60">
            <v>1027.6200000000001</v>
          </cell>
          <cell r="C60">
            <v>331.4024165340262</v>
          </cell>
          <cell r="D60">
            <v>1359.0224165340264</v>
          </cell>
          <cell r="E60">
            <v>1533.75</v>
          </cell>
          <cell r="F60">
            <v>174.72758346597357</v>
          </cell>
        </row>
        <row r="61">
          <cell r="B61">
            <v>992.79</v>
          </cell>
          <cell r="C61">
            <v>330.55546179701196</v>
          </cell>
          <cell r="D61">
            <v>1323.3454617970119</v>
          </cell>
          <cell r="E61">
            <v>1504.05</v>
          </cell>
          <cell r="F61">
            <v>180.70453820298803</v>
          </cell>
        </row>
        <row r="62">
          <cell r="B62">
            <v>1027.8</v>
          </cell>
          <cell r="C62">
            <v>329.82193434308999</v>
          </cell>
          <cell r="D62">
            <v>1357.6219343430898</v>
          </cell>
          <cell r="E62">
            <v>1506.75</v>
          </cell>
          <cell r="F62">
            <v>149.12806565691017</v>
          </cell>
        </row>
        <row r="63">
          <cell r="B63">
            <v>1049.8500000000001</v>
          </cell>
          <cell r="C63">
            <v>329.1607719245896</v>
          </cell>
          <cell r="D63">
            <v>1379.0107719245898</v>
          </cell>
          <cell r="E63">
            <v>1543.6499999999999</v>
          </cell>
          <cell r="F63">
            <v>164.63922807541007</v>
          </cell>
        </row>
        <row r="64">
          <cell r="B64">
            <v>1024.02</v>
          </cell>
          <cell r="C64">
            <v>328.54041315385876</v>
          </cell>
          <cell r="D64">
            <v>1352.5604131538587</v>
          </cell>
          <cell r="E64">
            <v>1523.1000000000001</v>
          </cell>
          <cell r="F64">
            <v>170.53958684614145</v>
          </cell>
        </row>
        <row r="65">
          <cell r="B65">
            <v>977.58</v>
          </cell>
          <cell r="C65">
            <v>328.04653150103957</v>
          </cell>
          <cell r="D65">
            <v>1305.6265315010396</v>
          </cell>
          <cell r="E65">
            <v>1492.2</v>
          </cell>
          <cell r="F65">
            <v>186.57346849896044</v>
          </cell>
        </row>
        <row r="66">
          <cell r="B66">
            <v>999.99</v>
          </cell>
          <cell r="C66">
            <v>327.78994812555709</v>
          </cell>
          <cell r="D66">
            <v>1327.779948125557</v>
          </cell>
          <cell r="E66">
            <v>1468.95</v>
          </cell>
          <cell r="F66">
            <v>141.17005187444306</v>
          </cell>
        </row>
        <row r="67">
          <cell r="B67">
            <v>1022.22</v>
          </cell>
          <cell r="C67">
            <v>327.47452247464457</v>
          </cell>
          <cell r="D67">
            <v>1349.6945224746446</v>
          </cell>
          <cell r="E67">
            <v>1448.7</v>
          </cell>
          <cell r="F67">
            <v>99.005477525355445</v>
          </cell>
        </row>
        <row r="68">
          <cell r="B68">
            <v>1038.42</v>
          </cell>
          <cell r="C68">
            <v>326.92628859954999</v>
          </cell>
          <cell r="D68">
            <v>1365.34628859955</v>
          </cell>
          <cell r="E68">
            <v>1481.25</v>
          </cell>
          <cell r="F68">
            <v>115.90371140044999</v>
          </cell>
        </row>
        <row r="69">
          <cell r="B69">
            <v>1028.3400000000001</v>
          </cell>
          <cell r="C69">
            <v>326.13595347864776</v>
          </cell>
          <cell r="D69">
            <v>1354.4759534786479</v>
          </cell>
          <cell r="E69">
            <v>1476.1499999999999</v>
          </cell>
          <cell r="F69">
            <v>121.67404652135201</v>
          </cell>
        </row>
        <row r="70">
          <cell r="B70">
            <v>1047.69</v>
          </cell>
          <cell r="C70">
            <v>325.70911486034851</v>
          </cell>
          <cell r="D70">
            <v>1373.3991148603486</v>
          </cell>
          <cell r="E70">
            <v>1470.3</v>
          </cell>
          <cell r="F70">
            <v>96.900885139651336</v>
          </cell>
        </row>
        <row r="71">
          <cell r="B71">
            <v>1017.72</v>
          </cell>
          <cell r="C71">
            <v>325.26565495547533</v>
          </cell>
          <cell r="D71">
            <v>1342.9856549554754</v>
          </cell>
          <cell r="E71">
            <v>1448.1000000000001</v>
          </cell>
          <cell r="F71">
            <v>105.11434504452473</v>
          </cell>
        </row>
        <row r="72">
          <cell r="B72">
            <v>1022.1299999999999</v>
          </cell>
          <cell r="C72">
            <v>325.04791058304261</v>
          </cell>
          <cell r="D72">
            <v>1347.1779105830424</v>
          </cell>
          <cell r="E72">
            <v>1434.4499999999998</v>
          </cell>
          <cell r="F72">
            <v>87.272089416957442</v>
          </cell>
        </row>
        <row r="73">
          <cell r="B73">
            <v>1004.9399999999999</v>
          </cell>
          <cell r="C73">
            <v>324.90132924094326</v>
          </cell>
          <cell r="D73">
            <v>1329.8413292409432</v>
          </cell>
          <cell r="E73">
            <v>1453.0500000000002</v>
          </cell>
          <cell r="F73">
            <v>123.20867075905699</v>
          </cell>
        </row>
        <row r="74">
          <cell r="B74">
            <v>1051.29</v>
          </cell>
          <cell r="C74">
            <v>324.61208887025595</v>
          </cell>
          <cell r="D74">
            <v>1375.902088870256</v>
          </cell>
          <cell r="E74">
            <v>1476</v>
          </cell>
          <cell r="F74">
            <v>100.09791112974403</v>
          </cell>
        </row>
        <row r="75">
          <cell r="B75">
            <v>1030.5</v>
          </cell>
          <cell r="C75">
            <v>324.62632070206166</v>
          </cell>
          <cell r="D75">
            <v>1355.1263207020615</v>
          </cell>
          <cell r="E75">
            <v>1457.55</v>
          </cell>
          <cell r="F75">
            <v>102.42367929793841</v>
          </cell>
        </row>
        <row r="76">
          <cell r="B76">
            <v>1022.9399999999999</v>
          </cell>
          <cell r="C76">
            <v>324.09070040833097</v>
          </cell>
          <cell r="D76">
            <v>1347.0307004083309</v>
          </cell>
          <cell r="E76">
            <v>1495.35</v>
          </cell>
          <cell r="F76">
            <v>148.31929959166905</v>
          </cell>
        </row>
        <row r="77">
          <cell r="B77">
            <v>1003.86</v>
          </cell>
          <cell r="C77">
            <v>324.2903480425428</v>
          </cell>
          <cell r="D77">
            <v>1328.1503480425429</v>
          </cell>
          <cell r="E77">
            <v>1507.35</v>
          </cell>
          <cell r="F77">
            <v>179.19965195745704</v>
          </cell>
        </row>
        <row r="78">
          <cell r="B78">
            <v>1001.61</v>
          </cell>
          <cell r="C78">
            <v>325.00989500477414</v>
          </cell>
          <cell r="D78">
            <v>1326.6198950047742</v>
          </cell>
          <cell r="E78">
            <v>1505.4</v>
          </cell>
          <cell r="F78">
            <v>178.78010499522588</v>
          </cell>
        </row>
        <row r="79">
          <cell r="B79">
            <v>989.64</v>
          </cell>
          <cell r="C79">
            <v>325.84758914633164</v>
          </cell>
          <cell r="D79">
            <v>1315.4875891463316</v>
          </cell>
          <cell r="E79">
            <v>1521.8999999999999</v>
          </cell>
          <cell r="F79">
            <v>206.41241085366823</v>
          </cell>
        </row>
        <row r="80">
          <cell r="B80">
            <v>1036.6200000000001</v>
          </cell>
          <cell r="C80">
            <v>326.7047177582067</v>
          </cell>
          <cell r="D80">
            <v>1363.3247177582068</v>
          </cell>
          <cell r="E80">
            <v>1559.55</v>
          </cell>
          <cell r="F80">
            <v>196.22528224179314</v>
          </cell>
        </row>
        <row r="81">
          <cell r="B81">
            <v>1025.1000000000001</v>
          </cell>
          <cell r="C81">
            <v>327.88346846824504</v>
          </cell>
          <cell r="D81">
            <v>1352.9834684682451</v>
          </cell>
          <cell r="E81">
            <v>1566.6</v>
          </cell>
          <cell r="F81">
            <v>213.61653153175484</v>
          </cell>
        </row>
        <row r="82">
          <cell r="B82">
            <v>1007.1899999999999</v>
          </cell>
          <cell r="C82">
            <v>329.49775875224555</v>
          </cell>
          <cell r="D82">
            <v>1336.6877587522454</v>
          </cell>
          <cell r="E82">
            <v>1649.55</v>
          </cell>
          <cell r="F82">
            <v>312.86224124775458</v>
          </cell>
        </row>
        <row r="83">
          <cell r="B83">
            <v>1022.85</v>
          </cell>
          <cell r="C83">
            <v>331.4628661122033</v>
          </cell>
          <cell r="D83">
            <v>1354.3128661122032</v>
          </cell>
          <cell r="E83">
            <v>1651.2</v>
          </cell>
          <cell r="F83">
            <v>296.88713388779684</v>
          </cell>
        </row>
        <row r="84">
          <cell r="B84">
            <v>1054.53</v>
          </cell>
          <cell r="C84">
            <v>333.51608106388198</v>
          </cell>
          <cell r="D84">
            <v>1388.046081063882</v>
          </cell>
          <cell r="E84">
            <v>1648.35</v>
          </cell>
          <cell r="F84">
            <v>260.30391893611795</v>
          </cell>
        </row>
        <row r="85">
          <cell r="B85">
            <v>1087.56</v>
          </cell>
          <cell r="C85">
            <v>335.5131103686623</v>
          </cell>
          <cell r="D85">
            <v>1423.0731103686621</v>
          </cell>
          <cell r="E85">
            <v>1695.45</v>
          </cell>
          <cell r="F85">
            <v>272.37688963133792</v>
          </cell>
        </row>
        <row r="86">
          <cell r="B86">
            <v>1060.2</v>
          </cell>
          <cell r="C86">
            <v>337.53810830376881</v>
          </cell>
          <cell r="D86">
            <v>1397.738108303769</v>
          </cell>
          <cell r="E86">
            <v>1708.0500000000002</v>
          </cell>
          <cell r="F86">
            <v>310.31189169623121</v>
          </cell>
        </row>
        <row r="87">
          <cell r="B87">
            <v>1047.6000000000001</v>
          </cell>
          <cell r="C87">
            <v>339.30895844494199</v>
          </cell>
          <cell r="D87">
            <v>1386.9089584449421</v>
          </cell>
          <cell r="E87">
            <v>1667.1</v>
          </cell>
          <cell r="F87">
            <v>280.19104155505784</v>
          </cell>
        </row>
        <row r="88">
          <cell r="B88">
            <v>1059.75</v>
          </cell>
          <cell r="C88">
            <v>341.24745277854618</v>
          </cell>
          <cell r="D88">
            <v>1400.9974527785462</v>
          </cell>
          <cell r="E88">
            <v>1658.4</v>
          </cell>
          <cell r="F88">
            <v>257.40254722145391</v>
          </cell>
        </row>
        <row r="89">
          <cell r="B89">
            <v>1098.18</v>
          </cell>
          <cell r="C89">
            <v>342.96786571455795</v>
          </cell>
          <cell r="D89">
            <v>1441.1478657145581</v>
          </cell>
          <cell r="E89">
            <v>1745.5500000000002</v>
          </cell>
          <cell r="F89">
            <v>304.40213428544212</v>
          </cell>
        </row>
        <row r="90">
          <cell r="B90">
            <v>1083.42</v>
          </cell>
          <cell r="C90">
            <v>344.6385895860883</v>
          </cell>
          <cell r="D90">
            <v>1428.0585895860884</v>
          </cell>
          <cell r="E90">
            <v>1717.2</v>
          </cell>
          <cell r="F90">
            <v>289.14141041391167</v>
          </cell>
        </row>
        <row r="91">
          <cell r="B91">
            <v>1111.68</v>
          </cell>
          <cell r="C91">
            <v>346.27266109481974</v>
          </cell>
          <cell r="D91">
            <v>1457.9526610948199</v>
          </cell>
          <cell r="E91">
            <v>1779.3000000000002</v>
          </cell>
          <cell r="F91">
            <v>321.34733890518032</v>
          </cell>
        </row>
        <row r="92">
          <cell r="B92">
            <v>1081.71</v>
          </cell>
          <cell r="C92">
            <v>347.90214148085283</v>
          </cell>
          <cell r="D92">
            <v>1429.6121414808529</v>
          </cell>
          <cell r="E92">
            <v>1816.5</v>
          </cell>
          <cell r="F92">
            <v>386.88785851914713</v>
          </cell>
        </row>
        <row r="93">
          <cell r="B93">
            <v>1092.42</v>
          </cell>
          <cell r="C93">
            <v>349.2380741181928</v>
          </cell>
          <cell r="D93">
            <v>1441.6580741181929</v>
          </cell>
          <cell r="E93">
            <v>1813.1999999999998</v>
          </cell>
          <cell r="F93">
            <v>371.54192588180695</v>
          </cell>
        </row>
        <row r="94">
          <cell r="B94">
            <v>1086.03</v>
          </cell>
          <cell r="C94">
            <v>350.23539836151127</v>
          </cell>
          <cell r="D94">
            <v>1436.2653983615112</v>
          </cell>
          <cell r="E94">
            <v>1789.5</v>
          </cell>
          <cell r="F94">
            <v>353.23460163848881</v>
          </cell>
        </row>
        <row r="95">
          <cell r="B95">
            <v>1136.97</v>
          </cell>
          <cell r="C95">
            <v>351.35511748353531</v>
          </cell>
          <cell r="D95">
            <v>1488.3251174835355</v>
          </cell>
          <cell r="E95">
            <v>1779.8999999999999</v>
          </cell>
          <cell r="F95">
            <v>291.57488251646441</v>
          </cell>
        </row>
        <row r="96">
          <cell r="B96">
            <v>1116.72</v>
          </cell>
          <cell r="C96">
            <v>352.37406805705092</v>
          </cell>
          <cell r="D96">
            <v>1469.0940680570509</v>
          </cell>
          <cell r="E96">
            <v>1836.3</v>
          </cell>
          <cell r="F96">
            <v>367.20593194294906</v>
          </cell>
        </row>
        <row r="97">
          <cell r="B97">
            <v>1153.6200000000001</v>
          </cell>
          <cell r="C97">
            <v>353.34795334928145</v>
          </cell>
          <cell r="D97">
            <v>1506.9679533492815</v>
          </cell>
          <cell r="E97">
            <v>1871.25</v>
          </cell>
          <cell r="F97">
            <v>364.28204665071848</v>
          </cell>
        </row>
        <row r="98">
          <cell r="B98">
            <v>1108.26</v>
          </cell>
          <cell r="C98">
            <v>354.41143146225374</v>
          </cell>
          <cell r="D98">
            <v>1462.6714314622536</v>
          </cell>
          <cell r="E98">
            <v>1854.3000000000002</v>
          </cell>
          <cell r="F98">
            <v>391.62856853774656</v>
          </cell>
        </row>
        <row r="99">
          <cell r="B99">
            <v>1071.81</v>
          </cell>
          <cell r="C99">
            <v>355.08717064383046</v>
          </cell>
          <cell r="D99">
            <v>1426.8971706438303</v>
          </cell>
          <cell r="E99">
            <v>1786.05</v>
          </cell>
          <cell r="F99">
            <v>359.1528293561696</v>
          </cell>
        </row>
        <row r="100">
          <cell r="B100">
            <v>1033.47</v>
          </cell>
          <cell r="C100">
            <v>355.71457073090801</v>
          </cell>
          <cell r="D100">
            <v>1389.184570730908</v>
          </cell>
          <cell r="E100">
            <v>1774.05</v>
          </cell>
          <cell r="F100">
            <v>384.86542926909192</v>
          </cell>
        </row>
        <row r="101">
          <cell r="B101">
            <v>972.54</v>
          </cell>
          <cell r="C101">
            <v>356.5679733568391</v>
          </cell>
          <cell r="D101">
            <v>1329.107973356839</v>
          </cell>
          <cell r="E101">
            <v>1797.45</v>
          </cell>
          <cell r="F101">
            <v>468.34202664316103</v>
          </cell>
        </row>
        <row r="102">
          <cell r="B102">
            <v>1072.3500000000001</v>
          </cell>
          <cell r="C102">
            <v>356.61931356666383</v>
          </cell>
          <cell r="D102">
            <v>1428.9693135666639</v>
          </cell>
          <cell r="E102">
            <v>1774.95</v>
          </cell>
          <cell r="F102">
            <v>345.98068643333613</v>
          </cell>
        </row>
        <row r="103">
          <cell r="B103">
            <v>1026.6299999999999</v>
          </cell>
          <cell r="C103">
            <v>356.75951548655087</v>
          </cell>
          <cell r="D103">
            <v>1383.3895154865509</v>
          </cell>
          <cell r="E103">
            <v>1804.95</v>
          </cell>
          <cell r="F103">
            <v>421.56048451344918</v>
          </cell>
        </row>
        <row r="104">
          <cell r="B104">
            <v>1084.5</v>
          </cell>
          <cell r="C104">
            <v>356.02184437138999</v>
          </cell>
          <cell r="D104">
            <v>1440.52184437139</v>
          </cell>
          <cell r="E104">
            <v>1816.8000000000002</v>
          </cell>
          <cell r="F104">
            <v>376.27815562861019</v>
          </cell>
        </row>
        <row r="105">
          <cell r="B105">
            <v>1068.21</v>
          </cell>
          <cell r="C105">
            <v>355.12121676601134</v>
          </cell>
          <cell r="D105">
            <v>1423.3312167660115</v>
          </cell>
          <cell r="E105">
            <v>1815.15</v>
          </cell>
          <cell r="F105">
            <v>391.8187832339886</v>
          </cell>
        </row>
        <row r="106">
          <cell r="B106">
            <v>1105.3799999999999</v>
          </cell>
          <cell r="C106">
            <v>354.25047396874487</v>
          </cell>
          <cell r="D106">
            <v>1459.6304739687448</v>
          </cell>
          <cell r="E106">
            <v>1743.1499999999999</v>
          </cell>
          <cell r="F106">
            <v>283.51952603125505</v>
          </cell>
        </row>
        <row r="107">
          <cell r="B107">
            <v>1002.33</v>
          </cell>
          <cell r="C107">
            <v>353.27325691956059</v>
          </cell>
          <cell r="D107">
            <v>1355.6032569195606</v>
          </cell>
          <cell r="E107">
            <v>1716.45</v>
          </cell>
          <cell r="F107">
            <v>360.84674308043941</v>
          </cell>
        </row>
        <row r="108">
          <cell r="B108">
            <v>1061.55</v>
          </cell>
          <cell r="C108">
            <v>352.15349174392304</v>
          </cell>
          <cell r="D108">
            <v>1413.703491743923</v>
          </cell>
          <cell r="E108">
            <v>1721.8500000000001</v>
          </cell>
          <cell r="F108">
            <v>308.14650825607714</v>
          </cell>
        </row>
        <row r="109">
          <cell r="B109">
            <v>960.03</v>
          </cell>
          <cell r="C109">
            <v>351.05919957820629</v>
          </cell>
          <cell r="D109">
            <v>1311.0891995782063</v>
          </cell>
          <cell r="E109">
            <v>1705.6499999999999</v>
          </cell>
          <cell r="F109">
            <v>394.5608004217936</v>
          </cell>
        </row>
        <row r="110">
          <cell r="B110">
            <v>1128.33</v>
          </cell>
          <cell r="C110">
            <v>349.95312923540314</v>
          </cell>
          <cell r="D110">
            <v>1478.2831292354031</v>
          </cell>
          <cell r="E110">
            <v>1736.55</v>
          </cell>
          <cell r="F110">
            <v>258.26687076459689</v>
          </cell>
        </row>
        <row r="111">
          <cell r="B111">
            <v>1147.77</v>
          </cell>
          <cell r="C111">
            <v>349.33744935882572</v>
          </cell>
          <cell r="D111">
            <v>1497.1074493588258</v>
          </cell>
          <cell r="E111">
            <v>1742.55</v>
          </cell>
          <cell r="F111">
            <v>245.44255064117419</v>
          </cell>
        </row>
        <row r="112">
          <cell r="B112">
            <v>1165.23</v>
          </cell>
          <cell r="C112">
            <v>348.63695968893984</v>
          </cell>
          <cell r="D112">
            <v>1513.8669596889399</v>
          </cell>
          <cell r="E112">
            <v>1735.05</v>
          </cell>
          <cell r="F112">
            <v>221.18304031106004</v>
          </cell>
        </row>
        <row r="113">
          <cell r="B113">
            <v>1137.33</v>
          </cell>
          <cell r="C113">
            <v>348.33660119749231</v>
          </cell>
          <cell r="D113">
            <v>1485.6666011974921</v>
          </cell>
          <cell r="E113">
            <v>1673.55</v>
          </cell>
          <cell r="F113">
            <v>187.88339880250783</v>
          </cell>
        </row>
        <row r="114">
          <cell r="B114">
            <v>1120.5900000000001</v>
          </cell>
          <cell r="C114">
            <v>348.03663679979485</v>
          </cell>
          <cell r="D114">
            <v>1468.6266367997951</v>
          </cell>
          <cell r="E114">
            <v>1636.5</v>
          </cell>
          <cell r="F114">
            <v>167.87336320020495</v>
          </cell>
        </row>
        <row r="115">
          <cell r="B115">
            <v>1075.5</v>
          </cell>
          <cell r="C115">
            <v>348.18376534899267</v>
          </cell>
          <cell r="D115">
            <v>1423.6837653489927</v>
          </cell>
          <cell r="E115">
            <v>1621.8000000000002</v>
          </cell>
          <cell r="F115">
            <v>198.11623465100752</v>
          </cell>
        </row>
        <row r="116">
          <cell r="B116">
            <v>1127.52</v>
          </cell>
          <cell r="C116">
            <v>348.92641216944168</v>
          </cell>
          <cell r="D116">
            <v>1476.4464121694416</v>
          </cell>
          <cell r="E116">
            <v>1627.05</v>
          </cell>
          <cell r="F116">
            <v>150.60358783055835</v>
          </cell>
        </row>
        <row r="117">
          <cell r="B117">
            <v>1076.94</v>
          </cell>
          <cell r="C117">
            <v>350.07300707548001</v>
          </cell>
          <cell r="D117">
            <v>1427.0130070754801</v>
          </cell>
          <cell r="E117">
            <v>1578</v>
          </cell>
          <cell r="F117">
            <v>150.98699292451988</v>
          </cell>
        </row>
        <row r="118">
          <cell r="B118">
            <v>1145.07</v>
          </cell>
          <cell r="C118">
            <v>351.26363814531805</v>
          </cell>
          <cell r="D118">
            <v>1496.333638145318</v>
          </cell>
          <cell r="E118">
            <v>1600.95</v>
          </cell>
          <cell r="F118">
            <v>104.61636185468205</v>
          </cell>
        </row>
        <row r="119">
          <cell r="B119">
            <v>1117.08</v>
          </cell>
          <cell r="C119">
            <v>352.31882054115965</v>
          </cell>
          <cell r="D119">
            <v>1469.3988205411597</v>
          </cell>
          <cell r="E119">
            <v>1587.9</v>
          </cell>
          <cell r="F119">
            <v>118.5011794588404</v>
          </cell>
        </row>
        <row r="120">
          <cell r="B120">
            <v>1100.6100000000001</v>
          </cell>
          <cell r="C120">
            <v>353.45124834989946</v>
          </cell>
          <cell r="D120">
            <v>1454.0612483498996</v>
          </cell>
          <cell r="E120">
            <v>1562.1</v>
          </cell>
          <cell r="F120">
            <v>108.03875165010027</v>
          </cell>
        </row>
        <row r="121">
          <cell r="B121">
            <v>1099.08</v>
          </cell>
          <cell r="C121">
            <v>354.6656534245148</v>
          </cell>
          <cell r="D121">
            <v>1453.7456534245148</v>
          </cell>
          <cell r="E121">
            <v>1510.05</v>
          </cell>
          <cell r="F121">
            <v>56.30434657548517</v>
          </cell>
        </row>
        <row r="122">
          <cell r="B122">
            <v>1116.45</v>
          </cell>
          <cell r="C122">
            <v>355.8057288539552</v>
          </cell>
          <cell r="D122">
            <v>1472.2557288539551</v>
          </cell>
          <cell r="E122">
            <v>1457.3999999999999</v>
          </cell>
          <cell r="F122">
            <v>-14.85572885395527</v>
          </cell>
        </row>
        <row r="123">
          <cell r="B123">
            <v>1121.67</v>
          </cell>
          <cell r="C123">
            <v>356.96670706473191</v>
          </cell>
          <cell r="D123">
            <v>1478.636707064732</v>
          </cell>
          <cell r="E123">
            <v>1469.85</v>
          </cell>
          <cell r="F123">
            <v>-8.786707064732127</v>
          </cell>
        </row>
        <row r="124">
          <cell r="B124">
            <v>1138.5</v>
          </cell>
          <cell r="C124">
            <v>357.72783210627364</v>
          </cell>
          <cell r="D124">
            <v>1496.2278321062736</v>
          </cell>
          <cell r="E124">
            <v>1448.4</v>
          </cell>
          <cell r="F124">
            <v>-47.82783210627349</v>
          </cell>
        </row>
        <row r="125">
          <cell r="B125">
            <v>1110.51</v>
          </cell>
          <cell r="C125">
            <v>358.38619653776203</v>
          </cell>
          <cell r="D125">
            <v>1468.8961965377621</v>
          </cell>
          <cell r="E125">
            <v>1432.5</v>
          </cell>
          <cell r="F125">
            <v>-36.39619653776208</v>
          </cell>
        </row>
        <row r="126">
          <cell r="B126">
            <v>1096.92</v>
          </cell>
          <cell r="C126">
            <v>359.46906682717429</v>
          </cell>
          <cell r="D126">
            <v>1456.3890668271742</v>
          </cell>
          <cell r="E126">
            <v>1455.75</v>
          </cell>
          <cell r="F126">
            <v>-0.63906682717424701</v>
          </cell>
        </row>
        <row r="127">
          <cell r="B127">
            <v>1127.07</v>
          </cell>
          <cell r="C127">
            <v>360.60241713027949</v>
          </cell>
          <cell r="D127">
            <v>1487.6724171302794</v>
          </cell>
          <cell r="E127">
            <v>1438.8</v>
          </cell>
          <cell r="F127">
            <v>-48.872417130279473</v>
          </cell>
        </row>
        <row r="128">
          <cell r="B128">
            <v>1110.51</v>
          </cell>
          <cell r="C128">
            <v>361.66629354866569</v>
          </cell>
          <cell r="D128">
            <v>1472.1762935486656</v>
          </cell>
          <cell r="E128">
            <v>1461.3</v>
          </cell>
          <cell r="F128">
            <v>-10.876293548665672</v>
          </cell>
        </row>
        <row r="129">
          <cell r="B129">
            <v>1143</v>
          </cell>
          <cell r="C129">
            <v>362.86696987674952</v>
          </cell>
          <cell r="D129">
            <v>1505.8669698767494</v>
          </cell>
          <cell r="E129">
            <v>1554.6</v>
          </cell>
          <cell r="F129">
            <v>48.733030123250501</v>
          </cell>
        </row>
        <row r="130">
          <cell r="B130">
            <v>1151.28</v>
          </cell>
          <cell r="C130">
            <v>364.00132295465698</v>
          </cell>
          <cell r="D130">
            <v>1515.2813229546568</v>
          </cell>
          <cell r="E130">
            <v>1585.2</v>
          </cell>
          <cell r="F130">
            <v>69.918677045343202</v>
          </cell>
        </row>
        <row r="131">
          <cell r="B131">
            <v>1141.56</v>
          </cell>
          <cell r="C131">
            <v>365.30029409993546</v>
          </cell>
          <cell r="D131">
            <v>1506.8602940999353</v>
          </cell>
          <cell r="E131">
            <v>1564.2</v>
          </cell>
          <cell r="F131">
            <v>57.3397059000647</v>
          </cell>
        </row>
        <row r="132">
          <cell r="B132">
            <v>1171.08</v>
          </cell>
          <cell r="C132">
            <v>366.2749250905066</v>
          </cell>
          <cell r="D132">
            <v>1537.3549250905066</v>
          </cell>
          <cell r="E132">
            <v>1534.8</v>
          </cell>
          <cell r="F132">
            <v>-2.5549250905066856</v>
          </cell>
        </row>
        <row r="133">
          <cell r="B133">
            <v>1167.75</v>
          </cell>
          <cell r="C133">
            <v>367.04235268553407</v>
          </cell>
          <cell r="D133">
            <v>1534.7923526855341</v>
          </cell>
          <cell r="E133">
            <v>1494.4499999999998</v>
          </cell>
          <cell r="F133">
            <v>-40.342352685534252</v>
          </cell>
        </row>
        <row r="134">
          <cell r="B134">
            <v>1176.93</v>
          </cell>
          <cell r="C134">
            <v>367.8733692406127</v>
          </cell>
          <cell r="D134">
            <v>1544.8033692406127</v>
          </cell>
          <cell r="E134">
            <v>1549.05</v>
          </cell>
          <cell r="F134">
            <v>4.2466307593872443</v>
          </cell>
        </row>
        <row r="135">
          <cell r="B135">
            <v>1158.8399999999999</v>
          </cell>
          <cell r="C135">
            <v>368.76855301315868</v>
          </cell>
          <cell r="D135">
            <v>1527.6085530131586</v>
          </cell>
          <cell r="E135">
            <v>1555.6499999999999</v>
          </cell>
          <cell r="F135">
            <v>28.041446986841265</v>
          </cell>
        </row>
        <row r="136">
          <cell r="B136">
            <v>1142.9099999999999</v>
          </cell>
          <cell r="C136">
            <v>369.46089359219889</v>
          </cell>
          <cell r="D136">
            <v>1512.3708935921986</v>
          </cell>
          <cell r="E136">
            <v>1575.45</v>
          </cell>
          <cell r="F136">
            <v>63.079106407801419</v>
          </cell>
        </row>
        <row r="137">
          <cell r="B137">
            <v>1140.57</v>
          </cell>
          <cell r="C137">
            <v>369.9967417733605</v>
          </cell>
          <cell r="D137">
            <v>1510.5667417733605</v>
          </cell>
          <cell r="E137">
            <v>1611.75</v>
          </cell>
          <cell r="F137">
            <v>101.18325822663951</v>
          </cell>
        </row>
        <row r="138">
          <cell r="B138">
            <v>1204.2</v>
          </cell>
          <cell r="C138">
            <v>370.2167483591553</v>
          </cell>
          <cell r="D138">
            <v>1574.4167483591555</v>
          </cell>
          <cell r="E138">
            <v>1637.85</v>
          </cell>
          <cell r="F138">
            <v>63.433251640844446</v>
          </cell>
        </row>
        <row r="139">
          <cell r="B139">
            <v>1194.03</v>
          </cell>
          <cell r="C139">
            <v>370.66562659074833</v>
          </cell>
          <cell r="D139">
            <v>1564.6956265907484</v>
          </cell>
          <cell r="E139">
            <v>1622.1</v>
          </cell>
          <cell r="F139">
            <v>57.404373409251548</v>
          </cell>
        </row>
        <row r="140">
          <cell r="B140">
            <v>1175.31</v>
          </cell>
          <cell r="C140">
            <v>370.66637385047915</v>
          </cell>
          <cell r="D140">
            <v>1545.9763738504791</v>
          </cell>
          <cell r="E140">
            <v>1678.5</v>
          </cell>
          <cell r="F140">
            <v>132.52362614952085</v>
          </cell>
        </row>
        <row r="141">
          <cell r="B141">
            <v>1130.49</v>
          </cell>
          <cell r="C141">
            <v>370.77772281096208</v>
          </cell>
          <cell r="D141">
            <v>1501.2677228109621</v>
          </cell>
          <cell r="E141">
            <v>1712.55</v>
          </cell>
          <cell r="F141">
            <v>211.28227718903781</v>
          </cell>
        </row>
        <row r="142">
          <cell r="B142">
            <v>1186.1099999999999</v>
          </cell>
          <cell r="C142">
            <v>370.41993844281524</v>
          </cell>
          <cell r="D142">
            <v>1556.5299384428151</v>
          </cell>
          <cell r="E142">
            <v>1713.75</v>
          </cell>
          <cell r="F142">
            <v>157.22006155718486</v>
          </cell>
        </row>
        <row r="143">
          <cell r="B143">
            <v>1157.67</v>
          </cell>
          <cell r="C143">
            <v>369.52433394731122</v>
          </cell>
          <cell r="D143">
            <v>1527.1943339473114</v>
          </cell>
          <cell r="E143">
            <v>1684.05</v>
          </cell>
          <cell r="F143">
            <v>156.85566605268855</v>
          </cell>
        </row>
        <row r="144">
          <cell r="B144">
            <v>1097.55</v>
          </cell>
          <cell r="C144">
            <v>368.20175613159262</v>
          </cell>
          <cell r="D144">
            <v>1465.7517561315926</v>
          </cell>
          <cell r="E144">
            <v>1694.7</v>
          </cell>
          <cell r="F144">
            <v>228.94824386840742</v>
          </cell>
        </row>
        <row r="145">
          <cell r="B145">
            <v>1159.1099999999999</v>
          </cell>
          <cell r="C145">
            <v>366.87047168832754</v>
          </cell>
          <cell r="D145">
            <v>1525.9804716883275</v>
          </cell>
          <cell r="E145">
            <v>1747.8</v>
          </cell>
          <cell r="F145">
            <v>221.81952831167246</v>
          </cell>
        </row>
        <row r="146">
          <cell r="B146">
            <v>1122.75</v>
          </cell>
          <cell r="C146">
            <v>365.51279909485999</v>
          </cell>
          <cell r="D146">
            <v>1488.2627990948599</v>
          </cell>
          <cell r="E146">
            <v>1687.5</v>
          </cell>
          <cell r="F146">
            <v>199.23720090514007</v>
          </cell>
        </row>
        <row r="147">
          <cell r="B147">
            <v>1178.55</v>
          </cell>
          <cell r="C147">
            <v>364.13484677721726</v>
          </cell>
          <cell r="D147">
            <v>1542.6848467772172</v>
          </cell>
          <cell r="E147">
            <v>1629</v>
          </cell>
          <cell r="F147">
            <v>86.315153222782783</v>
          </cell>
        </row>
        <row r="148">
          <cell r="B148">
            <v>1143.6299999999999</v>
          </cell>
          <cell r="C148">
            <v>363.06282194648696</v>
          </cell>
          <cell r="D148">
            <v>1506.6928219464869</v>
          </cell>
          <cell r="E148">
            <v>1700.1000000000001</v>
          </cell>
          <cell r="F148">
            <v>193.40717805351323</v>
          </cell>
        </row>
        <row r="149">
          <cell r="B149">
            <v>1149.6599999999999</v>
          </cell>
          <cell r="C149">
            <v>362.05405984235381</v>
          </cell>
          <cell r="D149">
            <v>1511.7140598423537</v>
          </cell>
          <cell r="E149">
            <v>1630.5</v>
          </cell>
          <cell r="F149">
            <v>118.78594015764634</v>
          </cell>
        </row>
        <row r="150">
          <cell r="B150">
            <v>1166.8500000000001</v>
          </cell>
          <cell r="C150">
            <v>360.97143115529798</v>
          </cell>
          <cell r="D150">
            <v>1527.8214311552981</v>
          </cell>
          <cell r="E150">
            <v>1572.75</v>
          </cell>
          <cell r="F150">
            <v>44.928568844701886</v>
          </cell>
        </row>
        <row r="151">
          <cell r="B151">
            <v>1069.1100000000001</v>
          </cell>
          <cell r="C151">
            <v>360.30649872775427</v>
          </cell>
          <cell r="D151">
            <v>1429.4164987277545</v>
          </cell>
          <cell r="E151">
            <v>1551.75</v>
          </cell>
          <cell r="F151">
            <v>122.33350127224548</v>
          </cell>
        </row>
        <row r="152">
          <cell r="B152">
            <v>1028.52</v>
          </cell>
          <cell r="C152">
            <v>359.63836499031811</v>
          </cell>
          <cell r="D152">
            <v>1388.1583649903182</v>
          </cell>
          <cell r="E152">
            <v>1586.55</v>
          </cell>
          <cell r="F152">
            <v>198.39163500968175</v>
          </cell>
        </row>
        <row r="153">
          <cell r="B153">
            <v>1047.69</v>
          </cell>
          <cell r="C153">
            <v>358.79613495494561</v>
          </cell>
          <cell r="D153">
            <v>1406.4861349549456</v>
          </cell>
          <cell r="E153">
            <v>1596.6</v>
          </cell>
          <cell r="F153">
            <v>190.11386504505435</v>
          </cell>
        </row>
        <row r="154">
          <cell r="B154">
            <v>1068.3899999999999</v>
          </cell>
          <cell r="C154">
            <v>358.17095370390064</v>
          </cell>
          <cell r="D154">
            <v>1426.5609537039004</v>
          </cell>
          <cell r="E154">
            <v>1578.1499999999999</v>
          </cell>
          <cell r="F154">
            <v>151.58904629609947</v>
          </cell>
        </row>
        <row r="155">
          <cell r="B155">
            <v>1073.6100000000001</v>
          </cell>
          <cell r="C155">
            <v>357.54829798114025</v>
          </cell>
          <cell r="D155">
            <v>1431.1582979811403</v>
          </cell>
          <cell r="E155">
            <v>1539</v>
          </cell>
          <cell r="F155">
            <v>107.84170201885968</v>
          </cell>
        </row>
        <row r="156">
          <cell r="B156">
            <v>1098.0900000000001</v>
          </cell>
          <cell r="C156">
            <v>357.11730948897923</v>
          </cell>
          <cell r="D156">
            <v>1455.2073094889793</v>
          </cell>
          <cell r="E156">
            <v>1557.75</v>
          </cell>
          <cell r="F156">
            <v>102.54269051102074</v>
          </cell>
        </row>
        <row r="157">
          <cell r="B157">
            <v>1120.95</v>
          </cell>
          <cell r="C157">
            <v>356.83553354855212</v>
          </cell>
          <cell r="D157">
            <v>1477.7855335485522</v>
          </cell>
          <cell r="E157">
            <v>1509.3000000000002</v>
          </cell>
          <cell r="F157">
            <v>31.514466451448016</v>
          </cell>
        </row>
        <row r="158">
          <cell r="B158">
            <v>1083.42</v>
          </cell>
          <cell r="C158">
            <v>356.43729471670451</v>
          </cell>
          <cell r="D158">
            <v>1439.8572947167045</v>
          </cell>
          <cell r="E158">
            <v>1506.45</v>
          </cell>
          <cell r="F158">
            <v>66.592705283295572</v>
          </cell>
        </row>
        <row r="159">
          <cell r="B159">
            <v>1088.9099999999999</v>
          </cell>
          <cell r="C159">
            <v>356.18776579728251</v>
          </cell>
          <cell r="D159">
            <v>1445.0977657972824</v>
          </cell>
          <cell r="E159">
            <v>1502.55</v>
          </cell>
          <cell r="F159">
            <v>57.452234202717591</v>
          </cell>
        </row>
        <row r="160">
          <cell r="B160">
            <v>1007.1</v>
          </cell>
          <cell r="C160">
            <v>356.3238231308049</v>
          </cell>
          <cell r="D160">
            <v>1363.423823130805</v>
          </cell>
          <cell r="E160">
            <v>1500</v>
          </cell>
          <cell r="F160">
            <v>136.57617686919502</v>
          </cell>
        </row>
        <row r="161">
          <cell r="B161">
            <v>1046.1599999999999</v>
          </cell>
          <cell r="C161">
            <v>357.08124568119553</v>
          </cell>
          <cell r="D161">
            <v>1403.2412456811953</v>
          </cell>
          <cell r="E161">
            <v>1471.3500000000001</v>
          </cell>
          <cell r="F161">
            <v>68.108754318804813</v>
          </cell>
        </row>
        <row r="162">
          <cell r="B162">
            <v>977.85</v>
          </cell>
          <cell r="C162">
            <v>358.04503642742907</v>
          </cell>
          <cell r="D162">
            <v>1335.8950364274292</v>
          </cell>
          <cell r="E162">
            <v>1462.8</v>
          </cell>
          <cell r="F162">
            <v>126.90496357257075</v>
          </cell>
        </row>
        <row r="163">
          <cell r="B163">
            <v>1079.73</v>
          </cell>
          <cell r="C163">
            <v>358.71221560499555</v>
          </cell>
          <cell r="D163">
            <v>1438.4422156049955</v>
          </cell>
          <cell r="E163">
            <v>1455</v>
          </cell>
          <cell r="F163">
            <v>16.557784395004546</v>
          </cell>
        </row>
        <row r="164">
          <cell r="B164">
            <v>1087.29</v>
          </cell>
          <cell r="C164">
            <v>359.76610253327573</v>
          </cell>
          <cell r="D164">
            <v>1447.0561025332756</v>
          </cell>
          <cell r="E164">
            <v>1505.25</v>
          </cell>
          <cell r="F164">
            <v>58.193897466724366</v>
          </cell>
        </row>
        <row r="165">
          <cell r="B165">
            <v>1088.6399999999999</v>
          </cell>
          <cell r="C165">
            <v>361.09825316088506</v>
          </cell>
          <cell r="D165">
            <v>1449.7382531608851</v>
          </cell>
          <cell r="E165">
            <v>1512.75</v>
          </cell>
          <cell r="F165">
            <v>63.011746839114949</v>
          </cell>
        </row>
        <row r="166">
          <cell r="B166">
            <v>971.18999999999994</v>
          </cell>
          <cell r="C166">
            <v>362.83188207937388</v>
          </cell>
          <cell r="D166">
            <v>1334.0218820793739</v>
          </cell>
          <cell r="E166">
            <v>1497.75</v>
          </cell>
          <cell r="F166">
            <v>163.72811792062612</v>
          </cell>
        </row>
        <row r="167">
          <cell r="B167">
            <v>1118.79</v>
          </cell>
          <cell r="C167">
            <v>364.75116426285427</v>
          </cell>
          <cell r="D167">
            <v>1483.5411642628542</v>
          </cell>
          <cell r="E167">
            <v>1514.3999999999999</v>
          </cell>
          <cell r="F167">
            <v>30.858835737145682</v>
          </cell>
        </row>
        <row r="168">
          <cell r="B168">
            <v>1066.23</v>
          </cell>
          <cell r="C168">
            <v>367.34172868906558</v>
          </cell>
          <cell r="D168">
            <v>1433.5717286890656</v>
          </cell>
          <cell r="E168">
            <v>1508.7</v>
          </cell>
          <cell r="F168">
            <v>75.128271310934451</v>
          </cell>
        </row>
        <row r="169">
          <cell r="B169">
            <v>1108.98</v>
          </cell>
          <cell r="C169">
            <v>369.722651091138</v>
          </cell>
          <cell r="D169">
            <v>1478.702651091138</v>
          </cell>
          <cell r="E169">
            <v>1448.4</v>
          </cell>
          <cell r="F169">
            <v>-30.302651091137932</v>
          </cell>
        </row>
        <row r="170">
          <cell r="B170">
            <v>1058.04</v>
          </cell>
          <cell r="C170">
            <v>372.19018622480451</v>
          </cell>
          <cell r="D170">
            <v>1430.2301862248046</v>
          </cell>
          <cell r="E170">
            <v>1449.4499999999998</v>
          </cell>
          <cell r="F170">
            <v>19.219813775195234</v>
          </cell>
        </row>
        <row r="171">
          <cell r="B171">
            <v>1042.74</v>
          </cell>
          <cell r="C171">
            <v>375.25085064046618</v>
          </cell>
          <cell r="D171">
            <v>1417.9908506404663</v>
          </cell>
          <cell r="E171">
            <v>1437.15</v>
          </cell>
          <cell r="F171">
            <v>19.159149359533785</v>
          </cell>
        </row>
        <row r="172">
          <cell r="B172">
            <v>1020.8700000000001</v>
          </cell>
          <cell r="C172">
            <v>378.13141929071861</v>
          </cell>
          <cell r="D172">
            <v>1399.0014192907188</v>
          </cell>
          <cell r="E172">
            <v>1437.9</v>
          </cell>
          <cell r="F172">
            <v>38.898580709281305</v>
          </cell>
        </row>
        <row r="173">
          <cell r="B173">
            <v>1045.71</v>
          </cell>
          <cell r="C173">
            <v>380.39141364304658</v>
          </cell>
          <cell r="D173">
            <v>1426.1014136430467</v>
          </cell>
          <cell r="E173">
            <v>1433.25</v>
          </cell>
          <cell r="F173">
            <v>7.1485863569532739</v>
          </cell>
        </row>
        <row r="174">
          <cell r="B174">
            <v>1022.76</v>
          </cell>
          <cell r="C174">
            <v>382.30576929679552</v>
          </cell>
          <cell r="D174">
            <v>1405.0657692967955</v>
          </cell>
          <cell r="E174">
            <v>1422.9</v>
          </cell>
          <cell r="F174">
            <v>17.834230703204639</v>
          </cell>
        </row>
        <row r="175">
          <cell r="B175">
            <v>1043.3700000000001</v>
          </cell>
          <cell r="C175">
            <v>383.68091485054475</v>
          </cell>
          <cell r="D175">
            <v>1427.0509148505448</v>
          </cell>
          <cell r="E175">
            <v>1407.9</v>
          </cell>
          <cell r="F175">
            <v>-19.150914850544723</v>
          </cell>
        </row>
        <row r="176">
          <cell r="B176">
            <v>1010.6999999999999</v>
          </cell>
          <cell r="C176">
            <v>385.07248138961313</v>
          </cell>
          <cell r="D176">
            <v>1395.7724813896129</v>
          </cell>
          <cell r="E176">
            <v>1436.8500000000001</v>
          </cell>
          <cell r="F176">
            <v>41.077518610387187</v>
          </cell>
        </row>
        <row r="177">
          <cell r="B177">
            <v>966.78</v>
          </cell>
          <cell r="C177">
            <v>387.08476487271832</v>
          </cell>
          <cell r="D177">
            <v>1353.8647648727183</v>
          </cell>
          <cell r="E177">
            <v>1453.8</v>
          </cell>
          <cell r="F177">
            <v>99.935235127281658</v>
          </cell>
        </row>
        <row r="178">
          <cell r="B178">
            <v>963.9</v>
          </cell>
          <cell r="C178">
            <v>388.96549152243108</v>
          </cell>
          <cell r="D178">
            <v>1352.8654915224311</v>
          </cell>
          <cell r="E178">
            <v>1443.1499999999999</v>
          </cell>
          <cell r="F178">
            <v>90.284508477568806</v>
          </cell>
        </row>
        <row r="179">
          <cell r="B179">
            <v>981.44999999999993</v>
          </cell>
          <cell r="C179">
            <v>390.78754489405071</v>
          </cell>
          <cell r="D179">
            <v>1372.2375448940506</v>
          </cell>
          <cell r="E179">
            <v>1450.2</v>
          </cell>
          <cell r="F179">
            <v>77.962455105949402</v>
          </cell>
        </row>
        <row r="180">
          <cell r="B180">
            <v>994.59</v>
          </cell>
          <cell r="C180">
            <v>392.3527204032589</v>
          </cell>
          <cell r="D180">
            <v>1386.942720403259</v>
          </cell>
          <cell r="E180">
            <v>1475.6999999999998</v>
          </cell>
          <cell r="F180">
            <v>88.757279596740773</v>
          </cell>
        </row>
        <row r="181">
          <cell r="B181">
            <v>977.93999999999994</v>
          </cell>
          <cell r="C181">
            <v>393.93525461000456</v>
          </cell>
          <cell r="D181">
            <v>1371.8752546100045</v>
          </cell>
          <cell r="E181">
            <v>1505.1000000000001</v>
          </cell>
          <cell r="F181">
            <v>133.22474538999563</v>
          </cell>
        </row>
        <row r="182">
          <cell r="B182">
            <v>979.37999999999988</v>
          </cell>
          <cell r="C182">
            <v>395.59797443758396</v>
          </cell>
          <cell r="D182">
            <v>1374.9779744375837</v>
          </cell>
          <cell r="E182">
            <v>1586.25</v>
          </cell>
          <cell r="F182">
            <v>211.27202556241627</v>
          </cell>
        </row>
        <row r="183">
          <cell r="B183">
            <v>963.54</v>
          </cell>
          <cell r="C183">
            <v>397.05235496746133</v>
          </cell>
          <cell r="D183">
            <v>1360.5923549674612</v>
          </cell>
          <cell r="E183">
            <v>1634.1</v>
          </cell>
          <cell r="F183">
            <v>273.50764503253868</v>
          </cell>
        </row>
        <row r="184">
          <cell r="B184">
            <v>946.53</v>
          </cell>
          <cell r="C184">
            <v>398.25771326645872</v>
          </cell>
          <cell r="D184">
            <v>1344.7877132664587</v>
          </cell>
          <cell r="E184">
            <v>1579.65</v>
          </cell>
          <cell r="F184">
            <v>234.8622867335414</v>
          </cell>
        </row>
        <row r="185">
          <cell r="B185">
            <v>963</v>
          </cell>
          <cell r="C185">
            <v>399.72198684928543</v>
          </cell>
          <cell r="D185">
            <v>1362.7219868492855</v>
          </cell>
          <cell r="E185">
            <v>1583.25</v>
          </cell>
          <cell r="F185">
            <v>220.52801315071451</v>
          </cell>
        </row>
        <row r="186">
          <cell r="B186">
            <v>976.77</v>
          </cell>
          <cell r="C186">
            <v>400.68943185778039</v>
          </cell>
          <cell r="D186">
            <v>1377.4594318577804</v>
          </cell>
          <cell r="E186">
            <v>1514.25</v>
          </cell>
          <cell r="F186">
            <v>136.79056814221963</v>
          </cell>
        </row>
        <row r="187">
          <cell r="B187">
            <v>958.23</v>
          </cell>
          <cell r="C187">
            <v>401.99712110678183</v>
          </cell>
          <cell r="D187">
            <v>1360.2271211067819</v>
          </cell>
          <cell r="E187">
            <v>1674.8999999999999</v>
          </cell>
          <cell r="F187">
            <v>314.67287889321801</v>
          </cell>
        </row>
        <row r="188">
          <cell r="B188">
            <v>965.25</v>
          </cell>
          <cell r="C188">
            <v>402.7066867023434</v>
          </cell>
          <cell r="D188">
            <v>1367.9566867023434</v>
          </cell>
          <cell r="E188">
            <v>1742.3999999999999</v>
          </cell>
          <cell r="F188">
            <v>374.44331329765646</v>
          </cell>
        </row>
        <row r="189">
          <cell r="B189">
            <v>900.81000000000006</v>
          </cell>
          <cell r="C189">
            <v>403.09762534255555</v>
          </cell>
          <cell r="D189">
            <v>1303.9076253425555</v>
          </cell>
          <cell r="E189">
            <v>1738.35</v>
          </cell>
          <cell r="F189">
            <v>434.44237465744436</v>
          </cell>
        </row>
        <row r="190">
          <cell r="B190">
            <v>957.06000000000006</v>
          </cell>
          <cell r="C190">
            <v>403.66993627870397</v>
          </cell>
          <cell r="D190">
            <v>1360.7299362787039</v>
          </cell>
          <cell r="E190">
            <v>1707.15</v>
          </cell>
          <cell r="F190">
            <v>346.42006372129617</v>
          </cell>
        </row>
        <row r="191">
          <cell r="B191">
            <v>987.21</v>
          </cell>
          <cell r="C191">
            <v>403.89112091741379</v>
          </cell>
          <cell r="D191">
            <v>1391.1011209174139</v>
          </cell>
          <cell r="E191">
            <v>1646.1</v>
          </cell>
          <cell r="F191">
            <v>254.99887908258597</v>
          </cell>
        </row>
        <row r="192">
          <cell r="B192">
            <v>972.44999999999993</v>
          </cell>
          <cell r="C192">
            <v>403.84902031464418</v>
          </cell>
          <cell r="D192">
            <v>1376.2990203146442</v>
          </cell>
          <cell r="E192">
            <v>1668</v>
          </cell>
          <cell r="F192">
            <v>291.70097968535583</v>
          </cell>
        </row>
        <row r="193">
          <cell r="B193">
            <v>981.62999999999988</v>
          </cell>
          <cell r="C193">
            <v>403.5836776505281</v>
          </cell>
          <cell r="D193">
            <v>1385.2136776505281</v>
          </cell>
          <cell r="E193">
            <v>1679.1</v>
          </cell>
          <cell r="F193">
            <v>293.88632234947181</v>
          </cell>
        </row>
        <row r="194">
          <cell r="B194">
            <v>980.28</v>
          </cell>
          <cell r="C194">
            <v>403.35544061217951</v>
          </cell>
          <cell r="D194">
            <v>1383.6354406121795</v>
          </cell>
          <cell r="E194">
            <v>1575.15</v>
          </cell>
          <cell r="F194">
            <v>191.51455938782055</v>
          </cell>
        </row>
        <row r="195">
          <cell r="B195">
            <v>995.12999999999988</v>
          </cell>
          <cell r="C195">
            <v>402.33067515312371</v>
          </cell>
          <cell r="D195">
            <v>1397.4606751531237</v>
          </cell>
          <cell r="E195">
            <v>1599.6</v>
          </cell>
          <cell r="F195">
            <v>202.13932484687621</v>
          </cell>
        </row>
        <row r="196">
          <cell r="B196">
            <v>986.93999999999994</v>
          </cell>
          <cell r="C196">
            <v>401.36224489791124</v>
          </cell>
          <cell r="D196">
            <v>1388.3022448979111</v>
          </cell>
          <cell r="E196">
            <v>1577.1</v>
          </cell>
          <cell r="F196">
            <v>188.79775510208879</v>
          </cell>
        </row>
        <row r="197">
          <cell r="B197">
            <v>976.5</v>
          </cell>
          <cell r="C197">
            <v>400.46233761145021</v>
          </cell>
          <cell r="D197">
            <v>1376.9623376114503</v>
          </cell>
          <cell r="E197">
            <v>1526.1</v>
          </cell>
          <cell r="F197">
            <v>149.13766238854964</v>
          </cell>
        </row>
        <row r="198">
          <cell r="B198">
            <v>996.21</v>
          </cell>
          <cell r="C198">
            <v>398.83724814642886</v>
          </cell>
          <cell r="D198">
            <v>1395.047248146429</v>
          </cell>
          <cell r="E198">
            <v>1532.7</v>
          </cell>
          <cell r="F198">
            <v>137.65275185357109</v>
          </cell>
        </row>
        <row r="199">
          <cell r="B199">
            <v>1004.04</v>
          </cell>
          <cell r="C199">
            <v>397.22076149374186</v>
          </cell>
          <cell r="D199">
            <v>1401.2607614937419</v>
          </cell>
          <cell r="E199">
            <v>1576.9499999999998</v>
          </cell>
          <cell r="F199">
            <v>175.68923850625788</v>
          </cell>
        </row>
        <row r="200">
          <cell r="B200">
            <v>1022.67</v>
          </cell>
          <cell r="C200">
            <v>396.18560670733359</v>
          </cell>
          <cell r="D200">
            <v>1418.8556067073337</v>
          </cell>
          <cell r="E200">
            <v>1647.9</v>
          </cell>
          <cell r="F200">
            <v>229.04439329266643</v>
          </cell>
        </row>
        <row r="201">
          <cell r="B201">
            <v>1027.53</v>
          </cell>
          <cell r="C201">
            <v>395.767383300142</v>
          </cell>
          <cell r="D201">
            <v>1423.297383300142</v>
          </cell>
          <cell r="E201">
            <v>1700.1000000000001</v>
          </cell>
          <cell r="F201">
            <v>276.80261669985816</v>
          </cell>
        </row>
        <row r="202">
          <cell r="B202">
            <v>1009.89</v>
          </cell>
          <cell r="C202">
            <v>395.79110846384287</v>
          </cell>
          <cell r="D202">
            <v>1405.681108463843</v>
          </cell>
          <cell r="E202">
            <v>1641.6</v>
          </cell>
          <cell r="F202">
            <v>235.91889153615693</v>
          </cell>
        </row>
        <row r="203">
          <cell r="B203">
            <v>989.73</v>
          </cell>
          <cell r="C203">
            <v>395.90354160574446</v>
          </cell>
          <cell r="D203">
            <v>1385.6335416057445</v>
          </cell>
          <cell r="E203">
            <v>1622.55</v>
          </cell>
          <cell r="F203">
            <v>236.91645839425541</v>
          </cell>
        </row>
        <row r="204">
          <cell r="B204">
            <v>1010.79</v>
          </cell>
          <cell r="C204">
            <v>395.1703725222938</v>
          </cell>
          <cell r="D204">
            <v>1405.9603725222937</v>
          </cell>
          <cell r="E204">
            <v>1612.95</v>
          </cell>
          <cell r="F204">
            <v>206.98962747770634</v>
          </cell>
        </row>
        <row r="205">
          <cell r="B205">
            <v>991.98</v>
          </cell>
          <cell r="C205">
            <v>394.31936695470273</v>
          </cell>
          <cell r="D205">
            <v>1386.2993669547027</v>
          </cell>
          <cell r="E205">
            <v>1594.05</v>
          </cell>
          <cell r="F205">
            <v>207.75063304529726</v>
          </cell>
        </row>
        <row r="206">
          <cell r="B206">
            <v>1044.6299999999999</v>
          </cell>
          <cell r="C206">
            <v>393.79459516075144</v>
          </cell>
          <cell r="D206">
            <v>1438.4245951607513</v>
          </cell>
          <cell r="E206">
            <v>1642.05</v>
          </cell>
          <cell r="F206">
            <v>203.62540483924863</v>
          </cell>
        </row>
        <row r="207">
          <cell r="B207">
            <v>1013.76</v>
          </cell>
          <cell r="C207">
            <v>393.64194888376534</v>
          </cell>
          <cell r="D207">
            <v>1407.4019488837653</v>
          </cell>
          <cell r="E207">
            <v>1438.35</v>
          </cell>
          <cell r="F207">
            <v>30.948051116234637</v>
          </cell>
        </row>
        <row r="208">
          <cell r="B208">
            <v>1023.3000000000001</v>
          </cell>
          <cell r="C208">
            <v>392.84038175636505</v>
          </cell>
          <cell r="D208">
            <v>1416.1403817563651</v>
          </cell>
          <cell r="E208">
            <v>1437.3</v>
          </cell>
          <cell r="F208">
            <v>21.159618243634895</v>
          </cell>
        </row>
        <row r="209">
          <cell r="B209">
            <v>1064.25</v>
          </cell>
          <cell r="C209">
            <v>391.96857184803099</v>
          </cell>
          <cell r="D209">
            <v>1456.2185718480309</v>
          </cell>
          <cell r="E209">
            <v>1511.1</v>
          </cell>
          <cell r="F209">
            <v>54.881428151968976</v>
          </cell>
        </row>
        <row r="210">
          <cell r="B210">
            <v>1078.2</v>
          </cell>
          <cell r="C210">
            <v>391.08040137097919</v>
          </cell>
          <cell r="D210">
            <v>1469.2804013709792</v>
          </cell>
          <cell r="E210">
            <v>1348.35</v>
          </cell>
          <cell r="F210">
            <v>-120.93040137097933</v>
          </cell>
        </row>
        <row r="211">
          <cell r="B211">
            <v>1058.31</v>
          </cell>
          <cell r="C211">
            <v>390.42141487724808</v>
          </cell>
          <cell r="D211">
            <v>1448.731414877248</v>
          </cell>
          <cell r="E211">
            <v>1141.5</v>
          </cell>
          <cell r="F211">
            <v>-307.23141487724797</v>
          </cell>
        </row>
        <row r="212">
          <cell r="B212">
            <v>1040.94</v>
          </cell>
          <cell r="C212">
            <v>389.72193021625804</v>
          </cell>
          <cell r="D212">
            <v>1430.661930216258</v>
          </cell>
          <cell r="E212">
            <v>843.15</v>
          </cell>
          <cell r="F212">
            <v>-587.51193021625807</v>
          </cell>
        </row>
        <row r="213">
          <cell r="B213">
            <v>1025.01</v>
          </cell>
          <cell r="C213">
            <v>389.28676502035239</v>
          </cell>
          <cell r="D213">
            <v>1414.2967650203523</v>
          </cell>
          <cell r="E213">
            <v>845.4</v>
          </cell>
          <cell r="F213">
            <v>-568.89676502035229</v>
          </cell>
        </row>
        <row r="214">
          <cell r="B214">
            <v>1101.1499999999999</v>
          </cell>
          <cell r="C214">
            <v>388.21609395778552</v>
          </cell>
          <cell r="D214">
            <v>1489.3660939577853</v>
          </cell>
          <cell r="E214">
            <v>785.55</v>
          </cell>
          <cell r="F214">
            <v>-703.81609395778537</v>
          </cell>
        </row>
        <row r="215">
          <cell r="B215">
            <v>1123.6499999999999</v>
          </cell>
          <cell r="C215">
            <v>386.91420229605791</v>
          </cell>
          <cell r="D215">
            <v>1510.5642022960578</v>
          </cell>
          <cell r="E215">
            <v>592.95000000000005</v>
          </cell>
          <cell r="F215">
            <v>-917.61420229605778</v>
          </cell>
        </row>
        <row r="216">
          <cell r="B216">
            <v>1122.93</v>
          </cell>
          <cell r="C216">
            <v>385.51277751892059</v>
          </cell>
          <cell r="D216">
            <v>1508.4427775189206</v>
          </cell>
          <cell r="E216">
            <v>509.69999999999993</v>
          </cell>
          <cell r="F216">
            <v>-998.74277751892066</v>
          </cell>
        </row>
        <row r="217">
          <cell r="B217">
            <v>1045.44</v>
          </cell>
          <cell r="C217">
            <v>384.21286922934257</v>
          </cell>
          <cell r="D217">
            <v>1429.6528692293427</v>
          </cell>
          <cell r="E217">
            <v>517.04999999999995</v>
          </cell>
          <cell r="F217">
            <v>-912.60286922934279</v>
          </cell>
        </row>
        <row r="218">
          <cell r="B218">
            <v>1061.46</v>
          </cell>
          <cell r="C218">
            <v>382.95109264064308</v>
          </cell>
          <cell r="D218">
            <v>1444.4110926406431</v>
          </cell>
          <cell r="E218">
            <v>546.30000000000007</v>
          </cell>
          <cell r="F218">
            <v>-898.11109264064305</v>
          </cell>
        </row>
        <row r="219">
          <cell r="B219">
            <v>1030.4099999999999</v>
          </cell>
          <cell r="C219">
            <v>381.94051079828415</v>
          </cell>
          <cell r="D219">
            <v>1412.3505107982839</v>
          </cell>
          <cell r="E219">
            <v>859.65000000000009</v>
          </cell>
          <cell r="F219">
            <v>-552.70051079828386</v>
          </cell>
        </row>
        <row r="220">
          <cell r="B220">
            <v>1018.35</v>
          </cell>
          <cell r="C220">
            <v>381.11707387101245</v>
          </cell>
          <cell r="D220">
            <v>1399.4670738710124</v>
          </cell>
          <cell r="E220">
            <v>817.5</v>
          </cell>
          <cell r="F220">
            <v>-581.96707387101242</v>
          </cell>
        </row>
        <row r="221">
          <cell r="B221">
            <v>983.52</v>
          </cell>
          <cell r="C221">
            <v>380.53640564450836</v>
          </cell>
          <cell r="D221">
            <v>1364.0564056445082</v>
          </cell>
          <cell r="E221">
            <v>653.25</v>
          </cell>
          <cell r="F221">
            <v>-710.80640564450823</v>
          </cell>
        </row>
        <row r="222">
          <cell r="B222">
            <v>989.37000000000012</v>
          </cell>
          <cell r="C222">
            <v>380.22545120414713</v>
          </cell>
          <cell r="D222">
            <v>1369.5954512041471</v>
          </cell>
          <cell r="E222">
            <v>820.94999999999993</v>
          </cell>
          <cell r="F222">
            <v>-548.64545120414721</v>
          </cell>
        </row>
        <row r="223">
          <cell r="B223">
            <v>920.34</v>
          </cell>
          <cell r="C223">
            <v>380.42731168809223</v>
          </cell>
          <cell r="D223">
            <v>1300.7673116880924</v>
          </cell>
          <cell r="E223">
            <v>1078.3499999999999</v>
          </cell>
          <cell r="F223">
            <v>-222.41731168809247</v>
          </cell>
        </row>
        <row r="224">
          <cell r="B224">
            <v>951.30000000000007</v>
          </cell>
          <cell r="C224">
            <v>380.18687401812429</v>
          </cell>
          <cell r="D224">
            <v>1331.4868740181244</v>
          </cell>
          <cell r="E224">
            <v>1138.5</v>
          </cell>
          <cell r="F224">
            <v>-192.98687401812435</v>
          </cell>
        </row>
        <row r="225">
          <cell r="B225">
            <v>974.61</v>
          </cell>
          <cell r="C225">
            <v>379.90748840458582</v>
          </cell>
          <cell r="D225">
            <v>1354.5174884045859</v>
          </cell>
          <cell r="E225">
            <v>1022.5500000000001</v>
          </cell>
          <cell r="F225">
            <v>-331.96748840458588</v>
          </cell>
        </row>
        <row r="226">
          <cell r="B226">
            <v>980.28</v>
          </cell>
          <cell r="C226">
            <v>379.69460594876165</v>
          </cell>
          <cell r="D226">
            <v>1359.9746059487616</v>
          </cell>
          <cell r="E226">
            <v>947.25</v>
          </cell>
          <cell r="F226">
            <v>-412.72460594876156</v>
          </cell>
        </row>
        <row r="227">
          <cell r="B227">
            <v>990.54</v>
          </cell>
          <cell r="C227">
            <v>379.50036514643119</v>
          </cell>
          <cell r="D227">
            <v>1370.0403651464312</v>
          </cell>
          <cell r="E227">
            <v>956.7</v>
          </cell>
          <cell r="F227">
            <v>-413.34036514643117</v>
          </cell>
        </row>
        <row r="228">
          <cell r="B228">
            <v>980.18999999999994</v>
          </cell>
          <cell r="C228">
            <v>378.85837808669305</v>
          </cell>
          <cell r="D228">
            <v>1359.048378086693</v>
          </cell>
          <cell r="E228">
            <v>1029.8999999999999</v>
          </cell>
          <cell r="F228">
            <v>-329.14837808669313</v>
          </cell>
        </row>
        <row r="229">
          <cell r="B229">
            <v>991.53</v>
          </cell>
          <cell r="C229">
            <v>377.49239153311817</v>
          </cell>
          <cell r="D229">
            <v>1369.022391533118</v>
          </cell>
          <cell r="E229">
            <v>1194.8999999999999</v>
          </cell>
          <cell r="F229">
            <v>-174.12239153311816</v>
          </cell>
        </row>
        <row r="230">
          <cell r="B230">
            <v>982.08</v>
          </cell>
          <cell r="C230">
            <v>376.36835903225085</v>
          </cell>
          <cell r="D230">
            <v>1358.4483590322509</v>
          </cell>
          <cell r="E230">
            <v>1342.5</v>
          </cell>
          <cell r="F230">
            <v>-15.948359032250892</v>
          </cell>
        </row>
        <row r="231">
          <cell r="B231">
            <v>958.94999999999993</v>
          </cell>
          <cell r="C231">
            <v>375.45790240815614</v>
          </cell>
          <cell r="D231">
            <v>1334.4079024081561</v>
          </cell>
          <cell r="E231">
            <v>1275.9000000000001</v>
          </cell>
          <cell r="F231">
            <v>-58.507902408156042</v>
          </cell>
        </row>
        <row r="232">
          <cell r="B232">
            <v>987.48</v>
          </cell>
          <cell r="C232">
            <v>374.64099729570603</v>
          </cell>
          <cell r="D232">
            <v>1362.120997295706</v>
          </cell>
          <cell r="E232">
            <v>1274.25</v>
          </cell>
          <cell r="F232">
            <v>-87.870997295706047</v>
          </cell>
        </row>
        <row r="233">
          <cell r="B233">
            <v>932.49</v>
          </cell>
          <cell r="C233">
            <v>373.48488636596142</v>
          </cell>
          <cell r="D233">
            <v>1305.9748863659615</v>
          </cell>
          <cell r="E233">
            <v>1245.6000000000001</v>
          </cell>
          <cell r="F233">
            <v>-60.374886365961402</v>
          </cell>
        </row>
        <row r="234">
          <cell r="B234">
            <v>911.79</v>
          </cell>
          <cell r="C234">
            <v>372.17611969815482</v>
          </cell>
          <cell r="D234">
            <v>1283.9661196981547</v>
          </cell>
          <cell r="E234">
            <v>1213.5</v>
          </cell>
          <cell r="F234">
            <v>-70.466119698154671</v>
          </cell>
        </row>
        <row r="235">
          <cell r="B235">
            <v>929.79</v>
          </cell>
          <cell r="C235">
            <v>371.51201824833697</v>
          </cell>
          <cell r="D235">
            <v>1301.3020182483369</v>
          </cell>
          <cell r="E235">
            <v>1245.1500000000001</v>
          </cell>
          <cell r="F235">
            <v>-56.152018248336844</v>
          </cell>
        </row>
        <row r="236">
          <cell r="B236">
            <v>931.05000000000007</v>
          </cell>
          <cell r="C236">
            <v>370.76063061354364</v>
          </cell>
          <cell r="D236">
            <v>1301.8106306135437</v>
          </cell>
          <cell r="E236">
            <v>1270.95</v>
          </cell>
          <cell r="F236">
            <v>-30.860630613543663</v>
          </cell>
        </row>
        <row r="237">
          <cell r="B237">
            <v>826.56000000000006</v>
          </cell>
          <cell r="C237">
            <v>370.31063879633825</v>
          </cell>
          <cell r="D237">
            <v>1196.8706387963384</v>
          </cell>
          <cell r="E237">
            <v>1237.6500000000001</v>
          </cell>
          <cell r="F237">
            <v>40.779361203661665</v>
          </cell>
        </row>
        <row r="238">
          <cell r="B238">
            <v>760.86</v>
          </cell>
          <cell r="C238">
            <v>369.79781435162647</v>
          </cell>
          <cell r="D238">
            <v>1130.6578143516265</v>
          </cell>
          <cell r="E238">
            <v>1302.3</v>
          </cell>
          <cell r="F238">
            <v>171.64218564837347</v>
          </cell>
        </row>
        <row r="239">
          <cell r="B239">
            <v>766.80000000000007</v>
          </cell>
          <cell r="C239">
            <v>369.01205994822914</v>
          </cell>
          <cell r="D239">
            <v>1135.8120599482293</v>
          </cell>
          <cell r="E239">
            <v>1145.6999999999998</v>
          </cell>
          <cell r="F239">
            <v>9.8879400517705562</v>
          </cell>
        </row>
        <row r="240">
          <cell r="B240">
            <v>793.35</v>
          </cell>
          <cell r="C240">
            <v>368.51792687150356</v>
          </cell>
          <cell r="D240">
            <v>1161.8679268715036</v>
          </cell>
          <cell r="E240">
            <v>1281</v>
          </cell>
          <cell r="F240">
            <v>119.13207312849636</v>
          </cell>
        </row>
        <row r="241">
          <cell r="B241">
            <v>793.17</v>
          </cell>
          <cell r="C241">
            <v>368.47372218536367</v>
          </cell>
          <cell r="D241">
            <v>1161.6437221853637</v>
          </cell>
          <cell r="E241">
            <v>1283.1000000000001</v>
          </cell>
          <cell r="F241">
            <v>121.45627781463645</v>
          </cell>
        </row>
        <row r="242">
          <cell r="B242">
            <v>645.12000000000012</v>
          </cell>
          <cell r="C242">
            <v>369.00962293318992</v>
          </cell>
          <cell r="D242">
            <v>1014.12962293319</v>
          </cell>
          <cell r="E242">
            <v>1252.05</v>
          </cell>
          <cell r="F242">
            <v>237.92037706680992</v>
          </cell>
        </row>
        <row r="243">
          <cell r="B243">
            <v>615.41999999999996</v>
          </cell>
          <cell r="C243">
            <v>369.86372512098853</v>
          </cell>
          <cell r="D243">
            <v>985.28372512098849</v>
          </cell>
          <cell r="E243">
            <v>1088.55</v>
          </cell>
          <cell r="F243">
            <v>103.26627487901146</v>
          </cell>
        </row>
        <row r="244">
          <cell r="B244">
            <v>671.4</v>
          </cell>
          <cell r="C244">
            <v>370.62079841246862</v>
          </cell>
          <cell r="D244">
            <v>1042.0207984124686</v>
          </cell>
          <cell r="E244">
            <v>1105.05</v>
          </cell>
          <cell r="F244">
            <v>63.029201587531361</v>
          </cell>
        </row>
        <row r="245">
          <cell r="B245">
            <v>778.59</v>
          </cell>
          <cell r="C245">
            <v>371.58438635845823</v>
          </cell>
          <cell r="D245">
            <v>1150.1743863584584</v>
          </cell>
          <cell r="E245">
            <v>1106.25</v>
          </cell>
          <cell r="F245">
            <v>-43.924386358458378</v>
          </cell>
        </row>
        <row r="246">
          <cell r="B246">
            <v>871.56000000000006</v>
          </cell>
          <cell r="C246">
            <v>372.41695379024617</v>
          </cell>
          <cell r="D246">
            <v>1243.9769537902462</v>
          </cell>
          <cell r="E246">
            <v>1176.1499999999999</v>
          </cell>
          <cell r="F246">
            <v>-67.826953790246307</v>
          </cell>
        </row>
        <row r="247">
          <cell r="B247">
            <v>884.34</v>
          </cell>
          <cell r="C247">
            <v>373.54745927913712</v>
          </cell>
          <cell r="D247">
            <v>1257.8874592791371</v>
          </cell>
          <cell r="E247">
            <v>1269.8999999999999</v>
          </cell>
          <cell r="F247">
            <v>12.012540720862717</v>
          </cell>
        </row>
        <row r="248">
          <cell r="B248">
            <v>882.9</v>
          </cell>
          <cell r="C248">
            <v>374.48467260406278</v>
          </cell>
          <cell r="D248">
            <v>1257.3846726040629</v>
          </cell>
          <cell r="E248">
            <v>1268.7</v>
          </cell>
          <cell r="F248">
            <v>11.315327395937175</v>
          </cell>
        </row>
        <row r="249">
          <cell r="B249">
            <v>930.68999999999994</v>
          </cell>
          <cell r="C249">
            <v>375.32934548327586</v>
          </cell>
          <cell r="D249">
            <v>1306.0193454832759</v>
          </cell>
          <cell r="E249">
            <v>1228.1999999999998</v>
          </cell>
          <cell r="F249">
            <v>-77.819345483276038</v>
          </cell>
        </row>
        <row r="250">
          <cell r="B250">
            <v>986.76</v>
          </cell>
          <cell r="C250">
            <v>376.29335241447711</v>
          </cell>
          <cell r="D250">
            <v>1363.0533524144771</v>
          </cell>
          <cell r="E250">
            <v>1182.1500000000001</v>
          </cell>
          <cell r="F250">
            <v>-180.90335241447701</v>
          </cell>
        </row>
        <row r="251">
          <cell r="B251">
            <v>994.94999999999993</v>
          </cell>
          <cell r="C251">
            <v>377.90316391543837</v>
          </cell>
          <cell r="D251">
            <v>1372.8531639154382</v>
          </cell>
          <cell r="E251">
            <v>1160.8499999999999</v>
          </cell>
          <cell r="F251">
            <v>-212.00316391543834</v>
          </cell>
        </row>
        <row r="252">
          <cell r="B252">
            <v>951.03</v>
          </cell>
          <cell r="C252">
            <v>379.89276830169496</v>
          </cell>
          <cell r="D252">
            <v>1330.922768301695</v>
          </cell>
          <cell r="E252">
            <v>1134.8999999999999</v>
          </cell>
          <cell r="F252">
            <v>-196.02276830169512</v>
          </cell>
        </row>
        <row r="253">
          <cell r="B253">
            <v>925.29</v>
          </cell>
          <cell r="C253">
            <v>382.17147470715344</v>
          </cell>
          <cell r="D253">
            <v>1307.4614747071535</v>
          </cell>
          <cell r="E253">
            <v>1237.5</v>
          </cell>
          <cell r="F253">
            <v>-69.961474707153457</v>
          </cell>
        </row>
        <row r="254">
          <cell r="B254">
            <v>976.05000000000007</v>
          </cell>
          <cell r="C254">
            <v>384.09887647748519</v>
          </cell>
          <cell r="D254">
            <v>1360.1488764774854</v>
          </cell>
          <cell r="E254">
            <v>1296.8999999999999</v>
          </cell>
          <cell r="F254">
            <v>-63.24887647748551</v>
          </cell>
        </row>
        <row r="255">
          <cell r="B255">
            <v>980.64</v>
          </cell>
          <cell r="C255">
            <v>386.05428031443137</v>
          </cell>
          <cell r="D255">
            <v>1366.6942803144314</v>
          </cell>
          <cell r="E255">
            <v>1311.75</v>
          </cell>
          <cell r="F255">
            <v>-54.944280314431353</v>
          </cell>
        </row>
        <row r="256">
          <cell r="B256">
            <v>970.19999999999993</v>
          </cell>
          <cell r="C256">
            <v>389.08922045546115</v>
          </cell>
          <cell r="D256">
            <v>1359.289220455461</v>
          </cell>
          <cell r="E256">
            <v>1232.25</v>
          </cell>
          <cell r="F256">
            <v>-127.03922045546096</v>
          </cell>
        </row>
        <row r="257">
          <cell r="B257">
            <v>913.86</v>
          </cell>
          <cell r="C257">
            <v>392.08054662801243</v>
          </cell>
          <cell r="D257">
            <v>1305.9405466280125</v>
          </cell>
          <cell r="E257">
            <v>1300.3499999999999</v>
          </cell>
          <cell r="F257">
            <v>-5.5905466280125893</v>
          </cell>
        </row>
        <row r="258">
          <cell r="B258">
            <v>941.76</v>
          </cell>
          <cell r="C258">
            <v>394.43006118420203</v>
          </cell>
          <cell r="D258">
            <v>1336.190061184202</v>
          </cell>
          <cell r="E258">
            <v>1217.25</v>
          </cell>
          <cell r="F258">
            <v>-118.94006118420202</v>
          </cell>
        </row>
        <row r="259">
          <cell r="B259">
            <v>940.23</v>
          </cell>
          <cell r="C259">
            <v>396.63799202613046</v>
          </cell>
          <cell r="D259">
            <v>1336.8679920261304</v>
          </cell>
          <cell r="E259">
            <v>1149.3000000000002</v>
          </cell>
          <cell r="F259">
            <v>-187.56799202613024</v>
          </cell>
        </row>
        <row r="260">
          <cell r="B260">
            <v>834.48</v>
          </cell>
          <cell r="C260">
            <v>399.16090184229091</v>
          </cell>
          <cell r="D260">
            <v>1233.640901842291</v>
          </cell>
          <cell r="E260">
            <v>1096.9499999999998</v>
          </cell>
          <cell r="F260">
            <v>-136.69090184229117</v>
          </cell>
        </row>
        <row r="261">
          <cell r="B261">
            <v>896.31000000000006</v>
          </cell>
          <cell r="C261">
            <v>402.30430631870763</v>
          </cell>
          <cell r="D261">
            <v>1298.6143063187078</v>
          </cell>
          <cell r="E261">
            <v>1169.3999999999999</v>
          </cell>
          <cell r="F261">
            <v>-129.21430631870794</v>
          </cell>
        </row>
        <row r="262">
          <cell r="B262">
            <v>924.57</v>
          </cell>
          <cell r="C262">
            <v>405.06914674713681</v>
          </cell>
          <cell r="D262">
            <v>1329.6391467471369</v>
          </cell>
          <cell r="E262">
            <v>1126.6500000000001</v>
          </cell>
          <cell r="F262">
            <v>-202.98914674713683</v>
          </cell>
        </row>
        <row r="263">
          <cell r="B263">
            <v>923.76</v>
          </cell>
          <cell r="C263">
            <v>407.82063967316645</v>
          </cell>
          <cell r="D263">
            <v>1331.5806396731664</v>
          </cell>
          <cell r="E263">
            <v>1111.5</v>
          </cell>
          <cell r="F263">
            <v>-220.08063967316639</v>
          </cell>
        </row>
        <row r="264">
          <cell r="B264">
            <v>923.93999999999994</v>
          </cell>
          <cell r="C264">
            <v>410.33208707247752</v>
          </cell>
          <cell r="D264">
            <v>1334.2720870724775</v>
          </cell>
          <cell r="E264">
            <v>1131.45</v>
          </cell>
          <cell r="F264">
            <v>-202.82208707247742</v>
          </cell>
        </row>
        <row r="265">
          <cell r="B265">
            <v>688.05000000000007</v>
          </cell>
          <cell r="C265">
            <v>412.89163421316215</v>
          </cell>
          <cell r="D265">
            <v>1100.9416342131622</v>
          </cell>
          <cell r="E265">
            <v>1120.3499999999999</v>
          </cell>
          <cell r="F265">
            <v>19.408365786837749</v>
          </cell>
        </row>
        <row r="266">
          <cell r="B266">
            <v>775.35</v>
          </cell>
          <cell r="C266">
            <v>414.92082705074489</v>
          </cell>
          <cell r="D266">
            <v>1190.2708270507449</v>
          </cell>
          <cell r="E266">
            <v>1120.5</v>
          </cell>
          <cell r="F266">
            <v>-69.770827050744856</v>
          </cell>
        </row>
        <row r="267">
          <cell r="B267">
            <v>779.31000000000006</v>
          </cell>
          <cell r="C267">
            <v>416.14634210816314</v>
          </cell>
          <cell r="D267">
            <v>1195.4563421081632</v>
          </cell>
          <cell r="E267">
            <v>1129.95</v>
          </cell>
          <cell r="F267">
            <v>-65.506342108163153</v>
          </cell>
        </row>
        <row r="268">
          <cell r="B268">
            <v>780.93</v>
          </cell>
          <cell r="C268">
            <v>416.07904621419601</v>
          </cell>
          <cell r="D268">
            <v>1197.0090462141959</v>
          </cell>
          <cell r="E268">
            <v>1104.5999999999999</v>
          </cell>
          <cell r="F268">
            <v>-92.409046214195996</v>
          </cell>
        </row>
        <row r="269">
          <cell r="B269">
            <v>678.68999999999994</v>
          </cell>
          <cell r="C269">
            <v>415.21892025900985</v>
          </cell>
          <cell r="D269">
            <v>1093.9089202590098</v>
          </cell>
          <cell r="E269">
            <v>1078.3499999999999</v>
          </cell>
          <cell r="F269">
            <v>-15.558920259009938</v>
          </cell>
        </row>
        <row r="270">
          <cell r="B270">
            <v>629.01</v>
          </cell>
          <cell r="C270">
            <v>414.45999994190873</v>
          </cell>
          <cell r="D270">
            <v>1043.4699999419088</v>
          </cell>
          <cell r="E270">
            <v>1089.3000000000002</v>
          </cell>
          <cell r="F270">
            <v>45.8300000580914</v>
          </cell>
        </row>
        <row r="271">
          <cell r="B271">
            <v>634.67999999999995</v>
          </cell>
          <cell r="C271">
            <v>414.04251189165535</v>
          </cell>
          <cell r="D271">
            <v>1048.7225118916554</v>
          </cell>
          <cell r="E271">
            <v>1027.95</v>
          </cell>
          <cell r="F271">
            <v>-20.772511891655313</v>
          </cell>
        </row>
        <row r="272">
          <cell r="B272">
            <v>650.61</v>
          </cell>
          <cell r="C272">
            <v>413.45445198052397</v>
          </cell>
          <cell r="D272">
            <v>1064.0644519805239</v>
          </cell>
          <cell r="E272">
            <v>998.69999999999993</v>
          </cell>
          <cell r="F272">
            <v>-65.364451980523995</v>
          </cell>
        </row>
        <row r="273">
          <cell r="B273">
            <v>749.61</v>
          </cell>
          <cell r="C273">
            <v>412.78128290691376</v>
          </cell>
          <cell r="D273">
            <v>1162.3912829069138</v>
          </cell>
          <cell r="E273">
            <v>1092.3</v>
          </cell>
          <cell r="F273">
            <v>-70.091282906913875</v>
          </cell>
        </row>
        <row r="274">
          <cell r="B274">
            <v>764.1</v>
          </cell>
          <cell r="C274">
            <v>411.49949934895403</v>
          </cell>
          <cell r="D274">
            <v>1175.5994993489539</v>
          </cell>
          <cell r="E274">
            <v>1158</v>
          </cell>
          <cell r="F274">
            <v>-17.599499348953941</v>
          </cell>
        </row>
        <row r="275">
          <cell r="B275">
            <v>776.43</v>
          </cell>
          <cell r="C275">
            <v>409.96991232271336</v>
          </cell>
          <cell r="D275">
            <v>1186.3999123227134</v>
          </cell>
          <cell r="E275">
            <v>1169.3999999999999</v>
          </cell>
          <cell r="F275">
            <v>-16.999912322713499</v>
          </cell>
        </row>
        <row r="276">
          <cell r="B276">
            <v>773.01</v>
          </cell>
          <cell r="C276">
            <v>408.20196141949225</v>
          </cell>
          <cell r="D276">
            <v>1181.2119614194921</v>
          </cell>
          <cell r="E276">
            <v>1139.25</v>
          </cell>
          <cell r="F276">
            <v>-41.961961419492127</v>
          </cell>
        </row>
        <row r="277">
          <cell r="B277">
            <v>745.92</v>
          </cell>
          <cell r="C277">
            <v>405.65610057087576</v>
          </cell>
          <cell r="D277">
            <v>1151.5761005708757</v>
          </cell>
          <cell r="E277">
            <v>1124.0999999999999</v>
          </cell>
          <cell r="F277">
            <v>-27.476100570875815</v>
          </cell>
        </row>
        <row r="278">
          <cell r="B278">
            <v>758.52</v>
          </cell>
          <cell r="C278">
            <v>402.54409124953554</v>
          </cell>
          <cell r="D278">
            <v>1161.0640912495355</v>
          </cell>
          <cell r="E278">
            <v>1098.75</v>
          </cell>
          <cell r="F278">
            <v>-62.314091249535522</v>
          </cell>
        </row>
        <row r="279">
          <cell r="B279">
            <v>751.41</v>
          </cell>
          <cell r="C279">
            <v>398.30053351238547</v>
          </cell>
          <cell r="D279">
            <v>1149.7105335123854</v>
          </cell>
          <cell r="E279">
            <v>1088.7</v>
          </cell>
          <cell r="F279">
            <v>-61.010533512385337</v>
          </cell>
        </row>
        <row r="280">
          <cell r="B280">
            <v>812.16</v>
          </cell>
          <cell r="C280">
            <v>393.60656865324165</v>
          </cell>
          <cell r="D280">
            <v>1205.7665686532416</v>
          </cell>
          <cell r="E280">
            <v>1123.6499999999999</v>
          </cell>
          <cell r="F280">
            <v>-82.116568653241757</v>
          </cell>
        </row>
        <row r="281">
          <cell r="B281">
            <v>815.49</v>
          </cell>
          <cell r="C281">
            <v>389.16533052655871</v>
          </cell>
          <cell r="D281">
            <v>1204.6553305265588</v>
          </cell>
          <cell r="E281">
            <v>1138.1999999999998</v>
          </cell>
          <cell r="F281">
            <v>-66.45533052655901</v>
          </cell>
        </row>
        <row r="282">
          <cell r="B282">
            <v>790.19999999999993</v>
          </cell>
          <cell r="C282">
            <v>384.6214146899282</v>
          </cell>
          <cell r="D282">
            <v>1174.8214146899281</v>
          </cell>
          <cell r="E282">
            <v>1116</v>
          </cell>
          <cell r="F282">
            <v>-58.821414689928133</v>
          </cell>
        </row>
        <row r="283">
          <cell r="B283">
            <v>771.30000000000007</v>
          </cell>
          <cell r="C283">
            <v>379.52293761473248</v>
          </cell>
          <cell r="D283">
            <v>1150.8229376147326</v>
          </cell>
          <cell r="E283">
            <v>1088.55</v>
          </cell>
          <cell r="F283">
            <v>-62.272937614732655</v>
          </cell>
        </row>
        <row r="284">
          <cell r="B284">
            <v>775.26</v>
          </cell>
          <cell r="C284">
            <v>373.97727965593884</v>
          </cell>
          <cell r="D284">
            <v>1149.2372796559389</v>
          </cell>
          <cell r="E284">
            <v>1092.75</v>
          </cell>
          <cell r="F284">
            <v>-56.487279655938892</v>
          </cell>
        </row>
        <row r="285">
          <cell r="B285">
            <v>698.93999999999994</v>
          </cell>
          <cell r="C285">
            <v>369.07321166635978</v>
          </cell>
          <cell r="D285">
            <v>1068.0132116663597</v>
          </cell>
          <cell r="E285">
            <v>1137.1500000000001</v>
          </cell>
          <cell r="F285">
            <v>69.136788333640425</v>
          </cell>
        </row>
        <row r="286">
          <cell r="B286">
            <v>689.58</v>
          </cell>
          <cell r="C286">
            <v>364.22080500761342</v>
          </cell>
          <cell r="D286">
            <v>1053.8008050076135</v>
          </cell>
          <cell r="E286">
            <v>1164.8999999999999</v>
          </cell>
          <cell r="F286">
            <v>111.0991949923864</v>
          </cell>
        </row>
        <row r="287">
          <cell r="B287">
            <v>679.94999999999993</v>
          </cell>
          <cell r="C287">
            <v>359.11037425935848</v>
          </cell>
          <cell r="D287">
            <v>1039.0603742593585</v>
          </cell>
          <cell r="E287">
            <v>1175.5500000000002</v>
          </cell>
          <cell r="F287">
            <v>136.48962574064171</v>
          </cell>
        </row>
        <row r="288">
          <cell r="B288">
            <v>720.27</v>
          </cell>
          <cell r="C288">
            <v>353.59340596550362</v>
          </cell>
          <cell r="D288">
            <v>1073.8634059655037</v>
          </cell>
          <cell r="E288">
            <v>1127.8499999999999</v>
          </cell>
          <cell r="F288">
            <v>53.986594034496193</v>
          </cell>
        </row>
        <row r="289">
          <cell r="B289">
            <v>701.01</v>
          </cell>
          <cell r="C289">
            <v>348.46814263335665</v>
          </cell>
          <cell r="D289">
            <v>1049.4781426333566</v>
          </cell>
          <cell r="E289">
            <v>1087.6500000000001</v>
          </cell>
          <cell r="F289">
            <v>38.171857366643508</v>
          </cell>
        </row>
        <row r="290">
          <cell r="B290">
            <v>692.64</v>
          </cell>
          <cell r="C290">
            <v>343.39846032876983</v>
          </cell>
          <cell r="D290">
            <v>1036.0384603287698</v>
          </cell>
          <cell r="E290">
            <v>1199.3999999999999</v>
          </cell>
          <cell r="F290">
            <v>163.36153967123005</v>
          </cell>
        </row>
        <row r="291">
          <cell r="B291">
            <v>700.19999999999993</v>
          </cell>
          <cell r="C291">
            <v>338.37618597298007</v>
          </cell>
          <cell r="D291">
            <v>1038.5761859729801</v>
          </cell>
          <cell r="E291">
            <v>1318.8</v>
          </cell>
          <cell r="F291">
            <v>280.2238140270199</v>
          </cell>
        </row>
        <row r="292">
          <cell r="B292">
            <v>718.19999999999993</v>
          </cell>
          <cell r="C292">
            <v>333.26648659615864</v>
          </cell>
          <cell r="D292">
            <v>1051.4664865961586</v>
          </cell>
          <cell r="E292">
            <v>1298.55</v>
          </cell>
          <cell r="F292">
            <v>247.08351340384138</v>
          </cell>
        </row>
        <row r="293">
          <cell r="B293">
            <v>714.87000000000012</v>
          </cell>
          <cell r="C293">
            <v>328.83125441981758</v>
          </cell>
          <cell r="D293">
            <v>1043.7012544198178</v>
          </cell>
          <cell r="E293">
            <v>1327.5</v>
          </cell>
          <cell r="F293">
            <v>283.79874558018219</v>
          </cell>
        </row>
        <row r="294">
          <cell r="B294">
            <v>694.53</v>
          </cell>
          <cell r="C294">
            <v>325.09489011214941</v>
          </cell>
          <cell r="D294">
            <v>1019.6248901121494</v>
          </cell>
          <cell r="E294">
            <v>1336.8000000000002</v>
          </cell>
          <cell r="F294">
            <v>317.17510988785079</v>
          </cell>
        </row>
        <row r="295">
          <cell r="B295">
            <v>673.02</v>
          </cell>
          <cell r="C295">
            <v>321.98536142019327</v>
          </cell>
          <cell r="D295">
            <v>995.00536142019325</v>
          </cell>
          <cell r="E295">
            <v>1320.9</v>
          </cell>
          <cell r="F295">
            <v>325.89463857980684</v>
          </cell>
        </row>
        <row r="296">
          <cell r="B296">
            <v>662.31000000000006</v>
          </cell>
          <cell r="C296">
            <v>319.53452541814596</v>
          </cell>
          <cell r="D296">
            <v>981.84452541814608</v>
          </cell>
          <cell r="E296">
            <v>1327.95</v>
          </cell>
          <cell r="F296">
            <v>346.10547458185397</v>
          </cell>
        </row>
        <row r="297">
          <cell r="B297">
            <v>659.79</v>
          </cell>
          <cell r="C297">
            <v>316.94171220214145</v>
          </cell>
          <cell r="D297">
            <v>976.73171220214135</v>
          </cell>
          <cell r="E297">
            <v>1408.95</v>
          </cell>
          <cell r="F297">
            <v>432.21828779785869</v>
          </cell>
        </row>
        <row r="298">
          <cell r="B298">
            <v>644.04</v>
          </cell>
          <cell r="C298">
            <v>314.13253230586599</v>
          </cell>
          <cell r="D298">
            <v>958.17253230586596</v>
          </cell>
          <cell r="E298">
            <v>1399.65</v>
          </cell>
          <cell r="F298">
            <v>441.47746769413413</v>
          </cell>
        </row>
        <row r="299">
          <cell r="B299">
            <v>685.71450000000004</v>
          </cell>
          <cell r="C299">
            <v>311.40588511425398</v>
          </cell>
          <cell r="D299">
            <v>997.12038511425408</v>
          </cell>
          <cell r="E299">
            <v>1386.45</v>
          </cell>
          <cell r="F299">
            <v>389.32961488574597</v>
          </cell>
        </row>
        <row r="300">
          <cell r="B300">
            <v>700.65</v>
          </cell>
          <cell r="C300">
            <v>308.93322091333278</v>
          </cell>
          <cell r="D300">
            <v>1009.5832209133328</v>
          </cell>
          <cell r="E300">
            <v>1280.5500000000002</v>
          </cell>
          <cell r="F300">
            <v>270.96677908666743</v>
          </cell>
        </row>
        <row r="301">
          <cell r="B301">
            <v>719.01</v>
          </cell>
          <cell r="C301">
            <v>306.86766710943368</v>
          </cell>
          <cell r="D301">
            <v>1025.8776671094338</v>
          </cell>
          <cell r="E301">
            <v>1192.5</v>
          </cell>
          <cell r="F301">
            <v>166.62233289056621</v>
          </cell>
        </row>
        <row r="302">
          <cell r="B302">
            <v>771.21</v>
          </cell>
          <cell r="C302">
            <v>304.95287242233445</v>
          </cell>
          <cell r="D302">
            <v>1076.1628724223344</v>
          </cell>
          <cell r="E302">
            <v>1258.6499999999999</v>
          </cell>
          <cell r="F302">
            <v>182.48712757766543</v>
          </cell>
        </row>
        <row r="303">
          <cell r="B303">
            <v>788.4</v>
          </cell>
          <cell r="C303">
            <v>303.59709002714305</v>
          </cell>
          <cell r="D303">
            <v>1091.997090027143</v>
          </cell>
          <cell r="E303">
            <v>1351.5</v>
          </cell>
          <cell r="F303">
            <v>259.50290997285697</v>
          </cell>
        </row>
        <row r="304">
          <cell r="B304">
            <v>748.17</v>
          </cell>
          <cell r="C304">
            <v>302.13969389393799</v>
          </cell>
          <cell r="D304">
            <v>1050.3096938939379</v>
          </cell>
          <cell r="E304">
            <v>1331.7</v>
          </cell>
          <cell r="F304">
            <v>281.3903061060621</v>
          </cell>
        </row>
        <row r="305">
          <cell r="B305">
            <v>760.23</v>
          </cell>
          <cell r="C305">
            <v>300.91644493616877</v>
          </cell>
          <cell r="D305">
            <v>1061.1464449361688</v>
          </cell>
          <cell r="E305">
            <v>1254.1500000000001</v>
          </cell>
          <cell r="F305">
            <v>193.0035550638313</v>
          </cell>
        </row>
        <row r="306">
          <cell r="B306">
            <v>805.14</v>
          </cell>
          <cell r="C306">
            <v>300.42982261922339</v>
          </cell>
          <cell r="D306">
            <v>1105.5698226192235</v>
          </cell>
          <cell r="E306">
            <v>1278.3</v>
          </cell>
          <cell r="F306">
            <v>172.73017738077647</v>
          </cell>
        </row>
        <row r="307">
          <cell r="B307">
            <v>794.34</v>
          </cell>
          <cell r="C307">
            <v>300.19330875634796</v>
          </cell>
          <cell r="D307">
            <v>1094.5333087563481</v>
          </cell>
          <cell r="E307">
            <v>1327.95</v>
          </cell>
          <cell r="F307">
            <v>233.41669124365194</v>
          </cell>
        </row>
        <row r="308">
          <cell r="B308">
            <v>751.23</v>
          </cell>
          <cell r="C308">
            <v>300.24329184576658</v>
          </cell>
          <cell r="D308">
            <v>1051.4732918457667</v>
          </cell>
          <cell r="E308">
            <v>1313.8500000000001</v>
          </cell>
          <cell r="F308">
            <v>262.37670815423348</v>
          </cell>
        </row>
        <row r="309">
          <cell r="B309">
            <v>741.06000000000006</v>
          </cell>
          <cell r="C309">
            <v>300.56469509992542</v>
          </cell>
          <cell r="D309">
            <v>1041.6246950999255</v>
          </cell>
          <cell r="E309">
            <v>1323</v>
          </cell>
          <cell r="F309">
            <v>281.37530490007452</v>
          </cell>
        </row>
        <row r="310">
          <cell r="B310">
            <v>783.62999999999988</v>
          </cell>
          <cell r="C310">
            <v>300.79928402370922</v>
          </cell>
          <cell r="D310">
            <v>1084.429284023709</v>
          </cell>
          <cell r="E310">
            <v>1284.3000000000002</v>
          </cell>
          <cell r="F310">
            <v>199.87071597629119</v>
          </cell>
        </row>
        <row r="311">
          <cell r="B311">
            <v>771.39</v>
          </cell>
          <cell r="C311">
            <v>301.25109265605215</v>
          </cell>
          <cell r="D311">
            <v>1072.641092656052</v>
          </cell>
          <cell r="E311">
            <v>1278.1499999999999</v>
          </cell>
          <cell r="F311">
            <v>205.50890734394784</v>
          </cell>
        </row>
        <row r="312">
          <cell r="B312">
            <v>809.01</v>
          </cell>
          <cell r="C312">
            <v>302.08013871702815</v>
          </cell>
          <cell r="D312">
            <v>1111.0901387170281</v>
          </cell>
          <cell r="E312">
            <v>1303.5</v>
          </cell>
          <cell r="F312">
            <v>192.40986128297186</v>
          </cell>
        </row>
        <row r="313">
          <cell r="B313">
            <v>812.16</v>
          </cell>
          <cell r="C313">
            <v>303.55375580527584</v>
          </cell>
          <cell r="D313">
            <v>1115.7137558052759</v>
          </cell>
          <cell r="E313">
            <v>1310.1000000000001</v>
          </cell>
          <cell r="F313">
            <v>194.38624419472421</v>
          </cell>
        </row>
        <row r="314">
          <cell r="B314">
            <v>801.27</v>
          </cell>
          <cell r="C314">
            <v>304.98684230885647</v>
          </cell>
          <cell r="D314">
            <v>1106.2568423088564</v>
          </cell>
          <cell r="E314">
            <v>1293.75</v>
          </cell>
          <cell r="F314">
            <v>187.49315769114355</v>
          </cell>
        </row>
        <row r="315">
          <cell r="B315">
            <v>787.41</v>
          </cell>
          <cell r="C315">
            <v>306.30827438513273</v>
          </cell>
          <cell r="D315">
            <v>1093.7182743851326</v>
          </cell>
          <cell r="E315">
            <v>1304.55</v>
          </cell>
          <cell r="F315">
            <v>210.83172561486731</v>
          </cell>
        </row>
        <row r="316">
          <cell r="B316">
            <v>812.97</v>
          </cell>
          <cell r="C316">
            <v>307.73236420046129</v>
          </cell>
          <cell r="D316">
            <v>1120.7023642004613</v>
          </cell>
          <cell r="E316">
            <v>1337.85</v>
          </cell>
          <cell r="F316">
            <v>217.14763579953865</v>
          </cell>
        </row>
        <row r="317">
          <cell r="B317">
            <v>812.97</v>
          </cell>
          <cell r="C317">
            <v>309.16928398961039</v>
          </cell>
          <cell r="D317">
            <v>1122.1392839896105</v>
          </cell>
          <cell r="E317">
            <v>1354.2</v>
          </cell>
          <cell r="F317">
            <v>232.06071601038957</v>
          </cell>
        </row>
        <row r="318">
          <cell r="B318">
            <v>786.6</v>
          </cell>
          <cell r="C318">
            <v>310.23237724261497</v>
          </cell>
          <cell r="D318">
            <v>1096.8323772426149</v>
          </cell>
          <cell r="E318">
            <v>1395</v>
          </cell>
          <cell r="F318">
            <v>298.16762275738506</v>
          </cell>
        </row>
        <row r="319">
          <cell r="B319">
            <v>896.22</v>
          </cell>
          <cell r="C319">
            <v>311.60915610543844</v>
          </cell>
          <cell r="D319">
            <v>1207.8291561054384</v>
          </cell>
          <cell r="E319">
            <v>1429.2</v>
          </cell>
          <cell r="F319">
            <v>221.37084389456163</v>
          </cell>
        </row>
        <row r="320">
          <cell r="B320">
            <v>914.76</v>
          </cell>
          <cell r="C320">
            <v>313.30726424783165</v>
          </cell>
          <cell r="D320">
            <v>1228.0672642478316</v>
          </cell>
          <cell r="E320">
            <v>1372.65</v>
          </cell>
          <cell r="F320">
            <v>144.58273575216845</v>
          </cell>
        </row>
        <row r="321">
          <cell r="B321">
            <v>932.4</v>
          </cell>
          <cell r="C321">
            <v>314.97340166947407</v>
          </cell>
          <cell r="D321">
            <v>1247.3734016694741</v>
          </cell>
          <cell r="E321">
            <v>1385.25</v>
          </cell>
          <cell r="F321">
            <v>137.87659833052589</v>
          </cell>
        </row>
        <row r="322">
          <cell r="B322">
            <v>906.21</v>
          </cell>
          <cell r="C322">
            <v>316.65446475845198</v>
          </cell>
          <cell r="D322">
            <v>1222.864464758452</v>
          </cell>
          <cell r="E322">
            <v>1414.95</v>
          </cell>
          <cell r="F322">
            <v>192.08553524154809</v>
          </cell>
        </row>
        <row r="323">
          <cell r="B323">
            <v>950.67</v>
          </cell>
          <cell r="C323">
            <v>317.91447901564891</v>
          </cell>
          <cell r="D323">
            <v>1268.5844790156489</v>
          </cell>
          <cell r="E323">
            <v>1386.3</v>
          </cell>
          <cell r="F323">
            <v>117.71552098435109</v>
          </cell>
        </row>
        <row r="324">
          <cell r="B324">
            <v>903.33</v>
          </cell>
          <cell r="C324">
            <v>318.86274829422734</v>
          </cell>
          <cell r="D324">
            <v>1222.1927482942274</v>
          </cell>
          <cell r="E324">
            <v>1363.1999999999998</v>
          </cell>
          <cell r="F324">
            <v>141.00725170577243</v>
          </cell>
        </row>
        <row r="325">
          <cell r="B325">
            <v>934.37999999999988</v>
          </cell>
          <cell r="C325">
            <v>319.4758233889147</v>
          </cell>
          <cell r="D325">
            <v>1253.8558233889146</v>
          </cell>
          <cell r="E325">
            <v>1364.3999999999999</v>
          </cell>
          <cell r="F325">
            <v>110.54417661108528</v>
          </cell>
        </row>
        <row r="326">
          <cell r="B326">
            <v>894.06000000000006</v>
          </cell>
          <cell r="C326">
            <v>319.7984226551971</v>
          </cell>
          <cell r="D326">
            <v>1213.858422655197</v>
          </cell>
          <cell r="E326">
            <v>1369.5</v>
          </cell>
          <cell r="F326">
            <v>155.64157734480295</v>
          </cell>
        </row>
        <row r="327">
          <cell r="B327">
            <v>846.54</v>
          </cell>
          <cell r="C327">
            <v>319.72999473488608</v>
          </cell>
          <cell r="D327">
            <v>1166.269994734886</v>
          </cell>
          <cell r="E327">
            <v>1386.1499999999999</v>
          </cell>
          <cell r="F327">
            <v>219.88000526511382</v>
          </cell>
        </row>
        <row r="328">
          <cell r="B328">
            <v>801.54</v>
          </cell>
          <cell r="C328">
            <v>319.12958405168473</v>
          </cell>
          <cell r="D328">
            <v>1120.6695840516848</v>
          </cell>
          <cell r="E328">
            <v>1395.15</v>
          </cell>
          <cell r="F328">
            <v>274.48041594831534</v>
          </cell>
        </row>
        <row r="329">
          <cell r="B329">
            <v>852.93</v>
          </cell>
          <cell r="C329">
            <v>318.25674565800006</v>
          </cell>
          <cell r="D329">
            <v>1171.1867456580001</v>
          </cell>
          <cell r="E329">
            <v>1359.3000000000002</v>
          </cell>
          <cell r="F329">
            <v>188.11325434200012</v>
          </cell>
        </row>
        <row r="330">
          <cell r="B330">
            <v>872.46</v>
          </cell>
          <cell r="C330">
            <v>317.51210323465511</v>
          </cell>
          <cell r="D330">
            <v>1189.9721032346552</v>
          </cell>
          <cell r="E330">
            <v>1370.1000000000001</v>
          </cell>
          <cell r="F330">
            <v>180.12789676534499</v>
          </cell>
        </row>
        <row r="331">
          <cell r="B331">
            <v>853.47</v>
          </cell>
          <cell r="C331">
            <v>317.20606104078524</v>
          </cell>
          <cell r="D331">
            <v>1170.6760610407853</v>
          </cell>
          <cell r="E331">
            <v>1375.5</v>
          </cell>
          <cell r="F331">
            <v>204.82393895921473</v>
          </cell>
        </row>
        <row r="332">
          <cell r="B332">
            <v>840.15</v>
          </cell>
          <cell r="C332">
            <v>317.05382999964712</v>
          </cell>
          <cell r="D332">
            <v>1157.203829999647</v>
          </cell>
          <cell r="E332">
            <v>1356</v>
          </cell>
          <cell r="F332">
            <v>198.79617000035296</v>
          </cell>
        </row>
        <row r="333">
          <cell r="B333">
            <v>834.30000000000007</v>
          </cell>
          <cell r="C333">
            <v>317.12434582013526</v>
          </cell>
          <cell r="D333">
            <v>1151.4243458201354</v>
          </cell>
          <cell r="E333">
            <v>1362.9</v>
          </cell>
          <cell r="F333">
            <v>211.4756541798647</v>
          </cell>
        </row>
        <row r="334">
          <cell r="B334">
            <v>813.06000000000006</v>
          </cell>
          <cell r="C334">
            <v>317.19742608302522</v>
          </cell>
          <cell r="D334">
            <v>1130.2574260830252</v>
          </cell>
          <cell r="E334">
            <v>1396.2</v>
          </cell>
          <cell r="F334">
            <v>265.94257391697488</v>
          </cell>
        </row>
        <row r="335">
          <cell r="B335">
            <v>836.18999999999994</v>
          </cell>
          <cell r="C335">
            <v>317.04753748620499</v>
          </cell>
          <cell r="D335">
            <v>1153.2375374862049</v>
          </cell>
          <cell r="E335">
            <v>1412.7</v>
          </cell>
          <cell r="F335">
            <v>259.46246251379512</v>
          </cell>
        </row>
        <row r="336">
          <cell r="B336">
            <v>821.25</v>
          </cell>
          <cell r="C336">
            <v>316.6383930485776</v>
          </cell>
          <cell r="D336">
            <v>1137.8883930485777</v>
          </cell>
          <cell r="E336">
            <v>1441.8000000000002</v>
          </cell>
          <cell r="F336">
            <v>303.91160695142253</v>
          </cell>
        </row>
        <row r="337">
          <cell r="B337">
            <v>861.93</v>
          </cell>
          <cell r="C337">
            <v>316.43664121619929</v>
          </cell>
          <cell r="D337">
            <v>1178.3666412161992</v>
          </cell>
          <cell r="E337">
            <v>1447.05</v>
          </cell>
          <cell r="F337">
            <v>268.68335878380071</v>
          </cell>
        </row>
        <row r="338">
          <cell r="B338">
            <v>873.54</v>
          </cell>
          <cell r="C338">
            <v>316.08802354132456</v>
          </cell>
          <cell r="D338">
            <v>1189.6280235413246</v>
          </cell>
          <cell r="E338">
            <v>1452.75</v>
          </cell>
          <cell r="F338">
            <v>263.12197645867536</v>
          </cell>
        </row>
        <row r="339">
          <cell r="B339">
            <v>856.26</v>
          </cell>
          <cell r="C339">
            <v>315.42333215987406</v>
          </cell>
          <cell r="D339">
            <v>1171.683332159874</v>
          </cell>
          <cell r="E339">
            <v>1475.1000000000001</v>
          </cell>
          <cell r="F339">
            <v>303.41666784012614</v>
          </cell>
        </row>
        <row r="340">
          <cell r="B340">
            <v>872.64</v>
          </cell>
          <cell r="C340">
            <v>314.42506471932091</v>
          </cell>
          <cell r="D340">
            <v>1187.0650647193208</v>
          </cell>
          <cell r="E340">
            <v>1469.85</v>
          </cell>
          <cell r="F340">
            <v>282.78493528067906</v>
          </cell>
        </row>
        <row r="341">
          <cell r="B341">
            <v>847.80000000000007</v>
          </cell>
          <cell r="C341">
            <v>314.01793475049311</v>
          </cell>
          <cell r="D341">
            <v>1161.8179347504931</v>
          </cell>
          <cell r="E341">
            <v>1561.8000000000002</v>
          </cell>
          <cell r="F341">
            <v>399.98206524950706</v>
          </cell>
        </row>
        <row r="342">
          <cell r="B342">
            <v>886.41</v>
          </cell>
          <cell r="C342">
            <v>314.20672915612778</v>
          </cell>
          <cell r="D342">
            <v>1200.6167291561278</v>
          </cell>
          <cell r="E342">
            <v>1592.1</v>
          </cell>
          <cell r="F342">
            <v>391.48327084387211</v>
          </cell>
        </row>
        <row r="343">
          <cell r="B343">
            <v>872.28</v>
          </cell>
          <cell r="C343">
            <v>314.80550302051927</v>
          </cell>
          <cell r="D343">
            <v>1187.0855030205194</v>
          </cell>
          <cell r="E343">
            <v>1535.85</v>
          </cell>
          <cell r="F343">
            <v>348.76449697948055</v>
          </cell>
        </row>
        <row r="344">
          <cell r="B344">
            <v>895.32</v>
          </cell>
          <cell r="C344">
            <v>315.22076410727146</v>
          </cell>
          <cell r="D344">
            <v>1210.5407641072716</v>
          </cell>
          <cell r="E344">
            <v>1535.85</v>
          </cell>
          <cell r="F344">
            <v>325.30923589272834</v>
          </cell>
        </row>
        <row r="345">
          <cell r="B345">
            <v>902.97</v>
          </cell>
          <cell r="C345">
            <v>316.01116506570685</v>
          </cell>
          <cell r="D345">
            <v>1218.9811650657068</v>
          </cell>
          <cell r="E345">
            <v>1516.65</v>
          </cell>
          <cell r="F345">
            <v>297.66883493429327</v>
          </cell>
        </row>
        <row r="346">
          <cell r="B346">
            <v>920.69999999999993</v>
          </cell>
          <cell r="C346">
            <v>316.06897850151</v>
          </cell>
          <cell r="D346">
            <v>1236.76897850151</v>
          </cell>
          <cell r="E346">
            <v>1533</v>
          </cell>
          <cell r="F346">
            <v>296.23102149849001</v>
          </cell>
        </row>
        <row r="347">
          <cell r="B347">
            <v>949.59</v>
          </cell>
          <cell r="C347">
            <v>315.41037717879499</v>
          </cell>
          <cell r="D347">
            <v>1265.0003771787951</v>
          </cell>
          <cell r="E347">
            <v>1527.9</v>
          </cell>
          <cell r="F347">
            <v>262.89962282120496</v>
          </cell>
        </row>
        <row r="348">
          <cell r="B348">
            <v>955.08</v>
          </cell>
          <cell r="C348">
            <v>314.9137114610632</v>
          </cell>
          <cell r="D348">
            <v>1269.9937114610632</v>
          </cell>
          <cell r="E348">
            <v>1488.45</v>
          </cell>
          <cell r="F348">
            <v>218.45628853893686</v>
          </cell>
        </row>
        <row r="349">
          <cell r="B349">
            <v>936.54</v>
          </cell>
          <cell r="C349">
            <v>314.54935928545694</v>
          </cell>
          <cell r="D349">
            <v>1251.0893592854568</v>
          </cell>
          <cell r="E349">
            <v>1455.45</v>
          </cell>
          <cell r="F349">
            <v>204.36064071454325</v>
          </cell>
        </row>
        <row r="350">
          <cell r="B350">
            <v>957.15</v>
          </cell>
          <cell r="C350">
            <v>314.36178386160475</v>
          </cell>
          <cell r="D350">
            <v>1271.5117838616047</v>
          </cell>
          <cell r="E350">
            <v>1414.5</v>
          </cell>
          <cell r="F350">
            <v>142.98821613839527</v>
          </cell>
        </row>
        <row r="351">
          <cell r="B351">
            <v>958.5</v>
          </cell>
          <cell r="C351">
            <v>314.51260417895145</v>
          </cell>
          <cell r="D351">
            <v>1273.0126041789515</v>
          </cell>
          <cell r="E351">
            <v>1404.3000000000002</v>
          </cell>
          <cell r="F351">
            <v>131.28739582104868</v>
          </cell>
        </row>
        <row r="352">
          <cell r="B352">
            <v>989.55000000000007</v>
          </cell>
          <cell r="C352">
            <v>315.01946987816478</v>
          </cell>
          <cell r="D352">
            <v>1304.5694698781649</v>
          </cell>
          <cell r="E352">
            <v>1441.9499999999998</v>
          </cell>
          <cell r="F352">
            <v>137.38053012183491</v>
          </cell>
        </row>
        <row r="353">
          <cell r="B353">
            <v>972.99</v>
          </cell>
          <cell r="C353">
            <v>315.72340615706617</v>
          </cell>
          <cell r="D353">
            <v>1288.7134061570662</v>
          </cell>
          <cell r="E353">
            <v>1417.5</v>
          </cell>
          <cell r="F353">
            <v>128.78659384293383</v>
          </cell>
        </row>
        <row r="354">
          <cell r="B354">
            <v>997.74</v>
          </cell>
          <cell r="C354">
            <v>316.2888752286907</v>
          </cell>
          <cell r="D354">
            <v>1314.0288752286906</v>
          </cell>
          <cell r="E354">
            <v>1377.15</v>
          </cell>
          <cell r="F354">
            <v>63.121124771309496</v>
          </cell>
        </row>
        <row r="355">
          <cell r="B355">
            <v>1075.05</v>
          </cell>
          <cell r="C355">
            <v>316.93164215825931</v>
          </cell>
          <cell r="D355">
            <v>1391.9816421582593</v>
          </cell>
          <cell r="E355">
            <v>1405.05</v>
          </cell>
          <cell r="F355">
            <v>13.068357841740635</v>
          </cell>
        </row>
        <row r="356">
          <cell r="B356">
            <v>1071.54</v>
          </cell>
          <cell r="C356">
            <v>317.66035885243457</v>
          </cell>
          <cell r="D356">
            <v>1389.2003588524344</v>
          </cell>
          <cell r="E356">
            <v>1392.75</v>
          </cell>
          <cell r="F356">
            <v>3.5496411475655805</v>
          </cell>
        </row>
        <row r="357">
          <cell r="B357">
            <v>1053.3600000000001</v>
          </cell>
          <cell r="C357">
            <v>318.28626905650447</v>
          </cell>
          <cell r="D357">
            <v>1371.6462690565045</v>
          </cell>
          <cell r="E357">
            <v>1390.5</v>
          </cell>
          <cell r="F357">
            <v>18.85373094349552</v>
          </cell>
        </row>
        <row r="358">
          <cell r="B358">
            <v>1064.97</v>
          </cell>
          <cell r="C358">
            <v>319.24772788572602</v>
          </cell>
          <cell r="D358">
            <v>1384.2177278857262</v>
          </cell>
          <cell r="E358">
            <v>1372.05</v>
          </cell>
          <cell r="F358">
            <v>-12.167727885726208</v>
          </cell>
        </row>
        <row r="359">
          <cell r="B359">
            <v>1074.06</v>
          </cell>
          <cell r="C359">
            <v>320.01589868552304</v>
          </cell>
          <cell r="D359">
            <v>1394.075898685523</v>
          </cell>
          <cell r="E359">
            <v>1409.55</v>
          </cell>
          <cell r="F359">
            <v>15.474101314476911</v>
          </cell>
        </row>
        <row r="360">
          <cell r="B360">
            <v>995.93999999999994</v>
          </cell>
          <cell r="C360">
            <v>320.63130114912337</v>
          </cell>
          <cell r="D360">
            <v>1316.5713011491234</v>
          </cell>
          <cell r="E360">
            <v>1379.1</v>
          </cell>
          <cell r="F360">
            <v>62.528698850876481</v>
          </cell>
        </row>
        <row r="361">
          <cell r="B361">
            <v>951.12000000000012</v>
          </cell>
          <cell r="C361">
            <v>320.86807611382977</v>
          </cell>
          <cell r="D361">
            <v>1271.9880761138299</v>
          </cell>
          <cell r="E361">
            <v>1398</v>
          </cell>
          <cell r="F361">
            <v>126.01192388617005</v>
          </cell>
        </row>
        <row r="362">
          <cell r="B362">
            <v>978.84</v>
          </cell>
          <cell r="C362">
            <v>321.08534761317139</v>
          </cell>
          <cell r="D362">
            <v>1299.9253476131714</v>
          </cell>
          <cell r="E362">
            <v>1384.8</v>
          </cell>
          <cell r="F362">
            <v>84.874652386828529</v>
          </cell>
        </row>
        <row r="363">
          <cell r="B363">
            <v>1095.8400000000001</v>
          </cell>
          <cell r="C363">
            <v>321.3227542809139</v>
          </cell>
          <cell r="D363">
            <v>1417.162754280914</v>
          </cell>
          <cell r="E363">
            <v>1408.95</v>
          </cell>
          <cell r="F363">
            <v>-8.2127542809139413</v>
          </cell>
        </row>
        <row r="364">
          <cell r="B364">
            <v>1015.29</v>
          </cell>
          <cell r="C364">
            <v>321.9537619038631</v>
          </cell>
          <cell r="D364">
            <v>1337.2437619038631</v>
          </cell>
          <cell r="E364">
            <v>1443.3</v>
          </cell>
          <cell r="F364">
            <v>106.05623809613689</v>
          </cell>
        </row>
        <row r="365">
          <cell r="B365">
            <v>991.08</v>
          </cell>
          <cell r="C365">
            <v>322.41347864777748</v>
          </cell>
          <cell r="D365">
            <v>1313.4934786477775</v>
          </cell>
          <cell r="E365">
            <v>1429.2</v>
          </cell>
          <cell r="F365">
            <v>115.70652135222258</v>
          </cell>
        </row>
        <row r="366">
          <cell r="B366">
            <v>1027.98</v>
          </cell>
          <cell r="C366">
            <v>322.72777514903009</v>
          </cell>
          <cell r="D366">
            <v>1350.7077751490301</v>
          </cell>
          <cell r="E366">
            <v>1442.3999999999999</v>
          </cell>
          <cell r="F366">
            <v>91.692224850969751</v>
          </cell>
        </row>
        <row r="367">
          <cell r="B367">
            <v>996.66</v>
          </cell>
          <cell r="C367">
            <v>322.52800863591034</v>
          </cell>
          <cell r="D367">
            <v>1319.1880086359104</v>
          </cell>
          <cell r="E367">
            <v>1434</v>
          </cell>
          <cell r="F367">
            <v>114.81199136408964</v>
          </cell>
        </row>
        <row r="368">
          <cell r="B368">
            <v>1036.44</v>
          </cell>
          <cell r="C368">
            <v>321.48339911979849</v>
          </cell>
          <cell r="D368">
            <v>1357.9233991197984</v>
          </cell>
          <cell r="E368">
            <v>1446.45</v>
          </cell>
          <cell r="F368">
            <v>88.526600880201613</v>
          </cell>
        </row>
        <row r="369">
          <cell r="B369">
            <v>1088.73</v>
          </cell>
          <cell r="C369">
            <v>319.51380800641391</v>
          </cell>
          <cell r="D369">
            <v>1408.2438080064139</v>
          </cell>
          <cell r="E369">
            <v>1435.35</v>
          </cell>
          <cell r="F369">
            <v>27.106191993585981</v>
          </cell>
        </row>
        <row r="370">
          <cell r="B370">
            <v>1065.1499999999999</v>
          </cell>
          <cell r="C370">
            <v>316.8783525841182</v>
          </cell>
          <cell r="D370">
            <v>1382.028352584118</v>
          </cell>
          <cell r="E370">
            <v>1459.5</v>
          </cell>
          <cell r="F370">
            <v>77.471647415881989</v>
          </cell>
        </row>
        <row r="371">
          <cell r="B371">
            <v>1040.31</v>
          </cell>
          <cell r="C371">
            <v>314.84540865480585</v>
          </cell>
          <cell r="D371">
            <v>1355.1554086548058</v>
          </cell>
          <cell r="E371">
            <v>1413.1499999999999</v>
          </cell>
          <cell r="F371">
            <v>57.994591345194067</v>
          </cell>
        </row>
        <row r="372">
          <cell r="B372">
            <v>1004.22</v>
          </cell>
          <cell r="C372">
            <v>313.14540012941984</v>
          </cell>
          <cell r="D372">
            <v>1317.3654001294199</v>
          </cell>
          <cell r="E372">
            <v>1395.75</v>
          </cell>
          <cell r="F372">
            <v>78.384599870580132</v>
          </cell>
        </row>
        <row r="373">
          <cell r="B373">
            <v>1049.49</v>
          </cell>
          <cell r="C373">
            <v>311.40252744031443</v>
          </cell>
          <cell r="D373">
            <v>1360.8925274403146</v>
          </cell>
          <cell r="E373">
            <v>1363.1999999999998</v>
          </cell>
          <cell r="F373">
            <v>2.3074725596852659</v>
          </cell>
        </row>
        <row r="374">
          <cell r="B374">
            <v>982.53</v>
          </cell>
          <cell r="C374">
            <v>309.99806442600396</v>
          </cell>
          <cell r="D374">
            <v>1292.528064426004</v>
          </cell>
          <cell r="E374">
            <v>1374.3000000000002</v>
          </cell>
          <cell r="F374">
            <v>81.771935573996188</v>
          </cell>
        </row>
        <row r="375">
          <cell r="B375">
            <v>1003.9499999999999</v>
          </cell>
          <cell r="C375">
            <v>308.62349275657886</v>
          </cell>
          <cell r="D375">
            <v>1312.5734927565788</v>
          </cell>
          <cell r="E375">
            <v>1418.55</v>
          </cell>
          <cell r="F375">
            <v>105.97650724342111</v>
          </cell>
        </row>
        <row r="376">
          <cell r="B376">
            <v>962.28</v>
          </cell>
          <cell r="C376">
            <v>307.18144003592329</v>
          </cell>
          <cell r="D376">
            <v>1269.4614400359233</v>
          </cell>
          <cell r="E376">
            <v>1422.15</v>
          </cell>
          <cell r="F376">
            <v>152.68855996407683</v>
          </cell>
        </row>
        <row r="377">
          <cell r="B377">
            <v>953.18999999999994</v>
          </cell>
          <cell r="C377">
            <v>305.46203839143891</v>
          </cell>
          <cell r="D377">
            <v>1258.652038391439</v>
          </cell>
          <cell r="E377">
            <v>1398.6</v>
          </cell>
          <cell r="F377">
            <v>139.94796160856095</v>
          </cell>
        </row>
        <row r="378">
          <cell r="B378">
            <v>986.12999999999988</v>
          </cell>
          <cell r="C378">
            <v>303.74942162388675</v>
          </cell>
          <cell r="D378">
            <v>1289.8794216238866</v>
          </cell>
          <cell r="E378">
            <v>1374.6</v>
          </cell>
          <cell r="F378">
            <v>84.720578376113281</v>
          </cell>
        </row>
        <row r="379">
          <cell r="B379">
            <v>976.77</v>
          </cell>
          <cell r="C379">
            <v>302.16914475438261</v>
          </cell>
          <cell r="D379">
            <v>1278.9391447543826</v>
          </cell>
          <cell r="E379">
            <v>1400.85</v>
          </cell>
          <cell r="F379">
            <v>121.91085524561731</v>
          </cell>
        </row>
        <row r="380">
          <cell r="B380">
            <v>925.83</v>
          </cell>
          <cell r="C380">
            <v>300.57853377611121</v>
          </cell>
          <cell r="D380">
            <v>1226.4085337761112</v>
          </cell>
          <cell r="E380">
            <v>1399.8</v>
          </cell>
          <cell r="F380">
            <v>173.39146622388876</v>
          </cell>
        </row>
        <row r="381">
          <cell r="B381">
            <v>940.23</v>
          </cell>
          <cell r="C381">
            <v>299.11218021638604</v>
          </cell>
          <cell r="D381">
            <v>1239.3421802163862</v>
          </cell>
          <cell r="E381">
            <v>1367.3999999999999</v>
          </cell>
          <cell r="F381">
            <v>128.0578197836137</v>
          </cell>
        </row>
        <row r="382">
          <cell r="B382">
            <v>934.37999999999988</v>
          </cell>
          <cell r="C382">
            <v>298.16116678204139</v>
          </cell>
          <cell r="D382">
            <v>1232.5411667820413</v>
          </cell>
          <cell r="E382">
            <v>1351.9499999999998</v>
          </cell>
          <cell r="F382">
            <v>119.40883321795854</v>
          </cell>
        </row>
        <row r="383">
          <cell r="B383">
            <v>923.4</v>
          </cell>
          <cell r="C383">
            <v>297.69839917136221</v>
          </cell>
          <cell r="D383">
            <v>1221.0983991713622</v>
          </cell>
          <cell r="E383">
            <v>1382.55</v>
          </cell>
          <cell r="F383">
            <v>161.45160082863777</v>
          </cell>
        </row>
        <row r="384">
          <cell r="B384">
            <v>917.46</v>
          </cell>
          <cell r="C384">
            <v>297.47429296554327</v>
          </cell>
          <cell r="D384">
            <v>1214.9342929655434</v>
          </cell>
          <cell r="E384">
            <v>1365.75</v>
          </cell>
          <cell r="F384">
            <v>150.81570703445664</v>
          </cell>
        </row>
        <row r="385">
          <cell r="B385">
            <v>943.74</v>
          </cell>
          <cell r="C385">
            <v>297.72630498323667</v>
          </cell>
          <cell r="D385">
            <v>1241.4663049832366</v>
          </cell>
          <cell r="E385">
            <v>1346.4</v>
          </cell>
          <cell r="F385">
            <v>104.93369501676352</v>
          </cell>
        </row>
        <row r="386">
          <cell r="B386">
            <v>934.37999999999988</v>
          </cell>
          <cell r="C386">
            <v>299.03869944706014</v>
          </cell>
          <cell r="D386">
            <v>1233.4186994470601</v>
          </cell>
          <cell r="E386">
            <v>1326.75</v>
          </cell>
          <cell r="F386">
            <v>93.331300552939865</v>
          </cell>
        </row>
        <row r="387">
          <cell r="B387">
            <v>887.4</v>
          </cell>
          <cell r="C387">
            <v>300.91143142901319</v>
          </cell>
          <cell r="D387">
            <v>1188.3114314290133</v>
          </cell>
          <cell r="E387">
            <v>1338.1499999999999</v>
          </cell>
          <cell r="F387">
            <v>149.83856857098658</v>
          </cell>
        </row>
        <row r="388">
          <cell r="B388">
            <v>938.80799999999999</v>
          </cell>
          <cell r="C388">
            <v>303.20325938693134</v>
          </cell>
          <cell r="D388">
            <v>1242.0112593869312</v>
          </cell>
          <cell r="E388">
            <v>1333.35</v>
          </cell>
          <cell r="F388">
            <v>91.338740613068694</v>
          </cell>
        </row>
        <row r="389">
          <cell r="B389">
            <v>930.96</v>
          </cell>
          <cell r="C389">
            <v>305.22494449085366</v>
          </cell>
          <cell r="D389">
            <v>1236.1849444908537</v>
          </cell>
          <cell r="E389">
            <v>1302.45</v>
          </cell>
          <cell r="F389">
            <v>66.26505550914635</v>
          </cell>
        </row>
        <row r="390">
          <cell r="B390">
            <v>940.14</v>
          </cell>
          <cell r="C390">
            <v>307.61569814703512</v>
          </cell>
          <cell r="D390">
            <v>1247.7556981470352</v>
          </cell>
          <cell r="E390">
            <v>1332</v>
          </cell>
          <cell r="F390">
            <v>84.244301852964782</v>
          </cell>
        </row>
        <row r="391">
          <cell r="B391">
            <v>951.75</v>
          </cell>
          <cell r="C391">
            <v>310.13614551301049</v>
          </cell>
          <cell r="D391">
            <v>1261.8861455130104</v>
          </cell>
          <cell r="E391">
            <v>1342.2</v>
          </cell>
          <cell r="F391">
            <v>80.313854486989612</v>
          </cell>
        </row>
        <row r="392">
          <cell r="B392">
            <v>923.31000000000006</v>
          </cell>
          <cell r="C392">
            <v>313.27346140818725</v>
          </cell>
          <cell r="D392">
            <v>1236.5834614081873</v>
          </cell>
          <cell r="E392">
            <v>1335</v>
          </cell>
          <cell r="F392">
            <v>98.416538591812696</v>
          </cell>
        </row>
        <row r="393">
          <cell r="B393">
            <v>943.47</v>
          </cell>
          <cell r="C393">
            <v>316.40759697192294</v>
          </cell>
          <cell r="D393">
            <v>1259.8775969719229</v>
          </cell>
          <cell r="E393">
            <v>1282.05</v>
          </cell>
          <cell r="F393">
            <v>22.172403028077042</v>
          </cell>
        </row>
        <row r="394">
          <cell r="B394">
            <v>973.43999999999994</v>
          </cell>
          <cell r="C394">
            <v>320.1458128655463</v>
          </cell>
          <cell r="D394">
            <v>1293.5858128655464</v>
          </cell>
          <cell r="E394">
            <v>1286.7</v>
          </cell>
          <cell r="F394">
            <v>-6.8858128655463133</v>
          </cell>
        </row>
        <row r="395">
          <cell r="B395">
            <v>992.79</v>
          </cell>
          <cell r="C395">
            <v>324.54845167741479</v>
          </cell>
          <cell r="D395">
            <v>1317.3384516774147</v>
          </cell>
          <cell r="E395">
            <v>1330.5</v>
          </cell>
          <cell r="F395">
            <v>13.161548322585304</v>
          </cell>
        </row>
        <row r="396">
          <cell r="B396">
            <v>996.66</v>
          </cell>
          <cell r="C396">
            <v>329.71658113658907</v>
          </cell>
          <cell r="D396">
            <v>1326.376581136589</v>
          </cell>
          <cell r="E396">
            <v>1349.25</v>
          </cell>
          <cell r="F396">
            <v>22.873418863410961</v>
          </cell>
        </row>
        <row r="397">
          <cell r="B397">
            <v>952.83</v>
          </cell>
          <cell r="C397">
            <v>334.64353928919553</v>
          </cell>
          <cell r="D397">
            <v>1287.4735392891955</v>
          </cell>
          <cell r="E397">
            <v>1358.7</v>
          </cell>
          <cell r="F397">
            <v>71.226460710804531</v>
          </cell>
        </row>
        <row r="398">
          <cell r="B398">
            <v>954</v>
          </cell>
          <cell r="C398">
            <v>339.13235443098358</v>
          </cell>
          <cell r="D398">
            <v>1293.1323544309835</v>
          </cell>
          <cell r="E398">
            <v>1354.05</v>
          </cell>
          <cell r="F398">
            <v>60.917645569016486</v>
          </cell>
        </row>
        <row r="399">
          <cell r="B399">
            <v>961.37999999999988</v>
          </cell>
          <cell r="C399">
            <v>344.53823522471265</v>
          </cell>
          <cell r="D399">
            <v>1305.9182352247126</v>
          </cell>
          <cell r="E399">
            <v>1346.7</v>
          </cell>
          <cell r="F399">
            <v>40.781764775287456</v>
          </cell>
        </row>
        <row r="400">
          <cell r="B400">
            <v>960.66</v>
          </cell>
          <cell r="C400">
            <v>350.3291371899104</v>
          </cell>
          <cell r="D400">
            <v>1310.9891371899103</v>
          </cell>
          <cell r="E400">
            <v>1350</v>
          </cell>
          <cell r="F400">
            <v>39.010862810089748</v>
          </cell>
        </row>
        <row r="401">
          <cell r="B401">
            <v>982.35</v>
          </cell>
          <cell r="C401">
            <v>356.09974555780474</v>
          </cell>
          <cell r="D401">
            <v>1338.4497455578048</v>
          </cell>
          <cell r="E401">
            <v>1375.2</v>
          </cell>
          <cell r="F401">
            <v>36.750254442195228</v>
          </cell>
        </row>
        <row r="402">
          <cell r="B402">
            <v>987.93</v>
          </cell>
          <cell r="C402">
            <v>361.55720396689588</v>
          </cell>
          <cell r="D402">
            <v>1349.4872039668958</v>
          </cell>
          <cell r="E402">
            <v>1413</v>
          </cell>
          <cell r="F402">
            <v>63.512796033104223</v>
          </cell>
        </row>
        <row r="403">
          <cell r="B403">
            <v>999.99</v>
          </cell>
          <cell r="C403">
            <v>367.44202644900258</v>
          </cell>
          <cell r="D403">
            <v>1367.4320264490025</v>
          </cell>
          <cell r="E403">
            <v>1472.1</v>
          </cell>
          <cell r="F403">
            <v>104.66797355099743</v>
          </cell>
        </row>
        <row r="404">
          <cell r="B404">
            <v>1033.83</v>
          </cell>
          <cell r="C404">
            <v>374.09854267574656</v>
          </cell>
          <cell r="D404">
            <v>1407.9285426757465</v>
          </cell>
          <cell r="E404">
            <v>1493.25</v>
          </cell>
          <cell r="F404">
            <v>85.321457324253515</v>
          </cell>
        </row>
        <row r="405">
          <cell r="B405">
            <v>1017.9</v>
          </cell>
          <cell r="C405">
            <v>380.52012856923727</v>
          </cell>
          <cell r="D405">
            <v>1398.4201285692372</v>
          </cell>
          <cell r="E405">
            <v>1557.15</v>
          </cell>
          <cell r="F405">
            <v>158.72987143076284</v>
          </cell>
        </row>
        <row r="406">
          <cell r="B406">
            <v>1024.56</v>
          </cell>
          <cell r="C406">
            <v>386.60170518338754</v>
          </cell>
          <cell r="D406">
            <v>1411.1617051833875</v>
          </cell>
          <cell r="E406">
            <v>1603.5</v>
          </cell>
          <cell r="F406">
            <v>192.33829481661246</v>
          </cell>
        </row>
        <row r="407">
          <cell r="B407">
            <v>1041.6599999999999</v>
          </cell>
          <cell r="C407">
            <v>392.09762894244091</v>
          </cell>
          <cell r="D407">
            <v>1433.7576289424408</v>
          </cell>
          <cell r="E407">
            <v>1560.3</v>
          </cell>
          <cell r="F407">
            <v>126.54237105755919</v>
          </cell>
        </row>
        <row r="408">
          <cell r="B408">
            <v>1001.43</v>
          </cell>
          <cell r="C408">
            <v>397.68821335912031</v>
          </cell>
          <cell r="D408">
            <v>1399.1182133591203</v>
          </cell>
          <cell r="E408">
            <v>1540.2</v>
          </cell>
          <cell r="F408">
            <v>141.08178664087973</v>
          </cell>
        </row>
        <row r="409">
          <cell r="B409">
            <v>1013.76</v>
          </cell>
          <cell r="C409">
            <v>402.41695931236404</v>
          </cell>
          <cell r="D409">
            <v>1416.176959312364</v>
          </cell>
          <cell r="E409">
            <v>1564.65</v>
          </cell>
          <cell r="F409">
            <v>148.47304068763606</v>
          </cell>
        </row>
        <row r="410">
          <cell r="B410">
            <v>1035.54</v>
          </cell>
          <cell r="C410">
            <v>405.95980009342526</v>
          </cell>
          <cell r="D410">
            <v>1441.4998000934252</v>
          </cell>
          <cell r="E410">
            <v>1614.4499999999998</v>
          </cell>
          <cell r="F410">
            <v>172.95019990657465</v>
          </cell>
        </row>
        <row r="411">
          <cell r="B411">
            <v>974.61</v>
          </cell>
          <cell r="C411">
            <v>409.1519934959893</v>
          </cell>
          <cell r="D411">
            <v>1383.7619934959894</v>
          </cell>
          <cell r="E411">
            <v>1597.95</v>
          </cell>
          <cell r="F411">
            <v>214.18800650401067</v>
          </cell>
        </row>
        <row r="412">
          <cell r="B412">
            <v>919.98</v>
          </cell>
          <cell r="C412">
            <v>411.72015471406979</v>
          </cell>
          <cell r="D412">
            <v>1331.7001547140699</v>
          </cell>
          <cell r="E412">
            <v>1578.6</v>
          </cell>
          <cell r="F412">
            <v>246.89984528593004</v>
          </cell>
        </row>
        <row r="413">
          <cell r="B413">
            <v>914.22</v>
          </cell>
          <cell r="C413">
            <v>413.38576400932334</v>
          </cell>
          <cell r="D413">
            <v>1327.6057640093234</v>
          </cell>
          <cell r="E413">
            <v>1599.8999999999999</v>
          </cell>
          <cell r="F413">
            <v>272.2942359906765</v>
          </cell>
        </row>
        <row r="414">
          <cell r="B414">
            <v>882.18</v>
          </cell>
          <cell r="C414">
            <v>414.95653831243015</v>
          </cell>
          <cell r="D414">
            <v>1297.13653831243</v>
          </cell>
          <cell r="E414">
            <v>1638.1499999999999</v>
          </cell>
          <cell r="F414">
            <v>341.01346168756982</v>
          </cell>
        </row>
        <row r="415">
          <cell r="B415">
            <v>985.14</v>
          </cell>
          <cell r="C415">
            <v>416.18925357192973</v>
          </cell>
          <cell r="D415">
            <v>1401.3292535719297</v>
          </cell>
          <cell r="E415">
            <v>1678.6499999999999</v>
          </cell>
          <cell r="F415">
            <v>277.32074642807015</v>
          </cell>
        </row>
        <row r="416">
          <cell r="B416">
            <v>926.91</v>
          </cell>
          <cell r="C416">
            <v>418.09199345064951</v>
          </cell>
          <cell r="D416">
            <v>1345.0019934506495</v>
          </cell>
          <cell r="E416">
            <v>1613.7</v>
          </cell>
          <cell r="F416">
            <v>268.69800654935057</v>
          </cell>
        </row>
        <row r="417">
          <cell r="B417">
            <v>900.18</v>
          </cell>
          <cell r="C417">
            <v>420.01570773111473</v>
          </cell>
          <cell r="D417">
            <v>1320.1957077311147</v>
          </cell>
          <cell r="E417">
            <v>1566</v>
          </cell>
          <cell r="F417">
            <v>245.80429226888532</v>
          </cell>
        </row>
        <row r="418">
          <cell r="B418">
            <v>942.66</v>
          </cell>
          <cell r="C418">
            <v>421.67830284707458</v>
          </cell>
          <cell r="D418">
            <v>1364.3383028470746</v>
          </cell>
          <cell r="E418">
            <v>1533.75</v>
          </cell>
          <cell r="F418">
            <v>169.4116971529254</v>
          </cell>
        </row>
        <row r="419">
          <cell r="B419">
            <v>897.12000000000012</v>
          </cell>
          <cell r="C419">
            <v>423.10078260158792</v>
          </cell>
          <cell r="D419">
            <v>1320.2207826015881</v>
          </cell>
          <cell r="E419">
            <v>1507.5</v>
          </cell>
          <cell r="F419">
            <v>187.2792173984119</v>
          </cell>
        </row>
        <row r="420">
          <cell r="B420">
            <v>867.51</v>
          </cell>
          <cell r="C420">
            <v>425.27589204154526</v>
          </cell>
          <cell r="D420">
            <v>1292.7858920415451</v>
          </cell>
          <cell r="E420">
            <v>1479</v>
          </cell>
          <cell r="F420">
            <v>186.21410795845486</v>
          </cell>
        </row>
        <row r="421">
          <cell r="B421">
            <v>871.29</v>
          </cell>
          <cell r="C421">
            <v>426.83295790817874</v>
          </cell>
          <cell r="D421">
            <v>1298.1229579081787</v>
          </cell>
          <cell r="E421">
            <v>1432.8</v>
          </cell>
          <cell r="F421">
            <v>134.67704209182125</v>
          </cell>
        </row>
        <row r="422">
          <cell r="B422">
            <v>849.6</v>
          </cell>
          <cell r="C422">
            <v>426.62426960306834</v>
          </cell>
          <cell r="D422">
            <v>1276.2242696030685</v>
          </cell>
          <cell r="E422">
            <v>1429.3500000000001</v>
          </cell>
          <cell r="F422">
            <v>153.12573039693166</v>
          </cell>
        </row>
        <row r="423">
          <cell r="B423">
            <v>951.66</v>
          </cell>
          <cell r="C423">
            <v>425.47190724917425</v>
          </cell>
          <cell r="D423">
            <v>1377.1319072491742</v>
          </cell>
          <cell r="E423">
            <v>1459.05</v>
          </cell>
          <cell r="F423">
            <v>81.918092750825735</v>
          </cell>
        </row>
        <row r="424">
          <cell r="B424">
            <v>911.25</v>
          </cell>
          <cell r="C424">
            <v>424.92854316615558</v>
          </cell>
          <cell r="D424">
            <v>1336.1785431661556</v>
          </cell>
          <cell r="E424">
            <v>1435.05</v>
          </cell>
          <cell r="F424">
            <v>98.871456833844377</v>
          </cell>
        </row>
        <row r="425">
          <cell r="B425">
            <v>875.69999999999993</v>
          </cell>
          <cell r="C425">
            <v>423.67804258451787</v>
          </cell>
          <cell r="D425">
            <v>1299.3780425845177</v>
          </cell>
          <cell r="E425">
            <v>1409.3999999999999</v>
          </cell>
          <cell r="F425">
            <v>110.02195741548212</v>
          </cell>
        </row>
        <row r="426">
          <cell r="B426">
            <v>905.49</v>
          </cell>
          <cell r="C426">
            <v>420.88101718016264</v>
          </cell>
          <cell r="D426">
            <v>1326.3710171801627</v>
          </cell>
          <cell r="E426">
            <v>1335</v>
          </cell>
          <cell r="F426">
            <v>8.6289828198373471</v>
          </cell>
        </row>
        <row r="427">
          <cell r="B427">
            <v>960.84</v>
          </cell>
          <cell r="C427">
            <v>418.52240955420876</v>
          </cell>
          <cell r="D427">
            <v>1379.3624095542089</v>
          </cell>
          <cell r="E427">
            <v>1341.1499999999999</v>
          </cell>
          <cell r="F427">
            <v>-38.212409554208989</v>
          </cell>
        </row>
        <row r="428">
          <cell r="B428">
            <v>944.28</v>
          </cell>
          <cell r="C428">
            <v>416.72992800251205</v>
          </cell>
          <cell r="D428">
            <v>1361.009928002512</v>
          </cell>
          <cell r="E428">
            <v>1333.35</v>
          </cell>
          <cell r="F428">
            <v>-27.659928002512061</v>
          </cell>
        </row>
        <row r="429">
          <cell r="B429">
            <v>946.89</v>
          </cell>
          <cell r="C429">
            <v>415.13136471425338</v>
          </cell>
          <cell r="D429">
            <v>1362.0213647142534</v>
          </cell>
          <cell r="E429">
            <v>1334.7</v>
          </cell>
          <cell r="F429">
            <v>-27.321364714253377</v>
          </cell>
        </row>
        <row r="430">
          <cell r="B430">
            <v>928.08</v>
          </cell>
          <cell r="C430">
            <v>413.78568236352095</v>
          </cell>
          <cell r="D430">
            <v>1341.865682363521</v>
          </cell>
          <cell r="E430">
            <v>1344.8999999999999</v>
          </cell>
          <cell r="F430">
            <v>3.0343176364788178</v>
          </cell>
        </row>
        <row r="431">
          <cell r="B431">
            <v>943.11</v>
          </cell>
          <cell r="C431">
            <v>411.9277679525706</v>
          </cell>
          <cell r="D431">
            <v>1355.0377679525707</v>
          </cell>
          <cell r="E431">
            <v>1366.05</v>
          </cell>
          <cell r="F431">
            <v>11.012232047429279</v>
          </cell>
        </row>
        <row r="432">
          <cell r="B432">
            <v>971.91</v>
          </cell>
          <cell r="C432">
            <v>410.78571521840666</v>
          </cell>
          <cell r="D432">
            <v>1382.6957152184066</v>
          </cell>
          <cell r="E432">
            <v>1313.8500000000001</v>
          </cell>
          <cell r="F432">
            <v>-68.84571521840644</v>
          </cell>
        </row>
        <row r="433">
          <cell r="B433">
            <v>959.67</v>
          </cell>
          <cell r="C433">
            <v>409.92212188845866</v>
          </cell>
          <cell r="D433">
            <v>1369.5921218884587</v>
          </cell>
          <cell r="E433">
            <v>1272.1500000000001</v>
          </cell>
          <cell r="F433">
            <v>-97.442121888458587</v>
          </cell>
        </row>
        <row r="434">
          <cell r="B434">
            <v>980.18999999999994</v>
          </cell>
          <cell r="C434">
            <v>410.00527262371833</v>
          </cell>
          <cell r="D434">
            <v>1390.1952726237182</v>
          </cell>
          <cell r="E434">
            <v>1256.4000000000001</v>
          </cell>
          <cell r="F434">
            <v>-133.79527262371812</v>
          </cell>
        </row>
        <row r="435">
          <cell r="B435">
            <v>970.29</v>
          </cell>
          <cell r="C435">
            <v>410.0370070921075</v>
          </cell>
          <cell r="D435">
            <v>1380.3270070921076</v>
          </cell>
          <cell r="E435">
            <v>1226.0999999999999</v>
          </cell>
          <cell r="F435">
            <v>-154.22700709210767</v>
          </cell>
        </row>
        <row r="436">
          <cell r="B436">
            <v>996.84</v>
          </cell>
          <cell r="C436">
            <v>409.28956035812166</v>
          </cell>
          <cell r="D436">
            <v>1406.1295603581216</v>
          </cell>
          <cell r="E436">
            <v>1152.3</v>
          </cell>
          <cell r="F436">
            <v>-253.82956035812163</v>
          </cell>
        </row>
        <row r="437">
          <cell r="B437">
            <v>970.47</v>
          </cell>
          <cell r="C437">
            <v>409.20676977958738</v>
          </cell>
          <cell r="D437">
            <v>1379.6767697795874</v>
          </cell>
          <cell r="E437">
            <v>1132.05</v>
          </cell>
          <cell r="F437">
            <v>-247.62676977958745</v>
          </cell>
        </row>
        <row r="438">
          <cell r="B438">
            <v>961.02</v>
          </cell>
          <cell r="C438">
            <v>409.29733388537318</v>
          </cell>
          <cell r="D438">
            <v>1370.317333885373</v>
          </cell>
          <cell r="E438">
            <v>1125.1500000000001</v>
          </cell>
          <cell r="F438">
            <v>-245.16733388537295</v>
          </cell>
        </row>
        <row r="439">
          <cell r="B439">
            <v>943.65</v>
          </cell>
          <cell r="C439">
            <v>409.10033269978476</v>
          </cell>
          <cell r="D439">
            <v>1352.7503326997848</v>
          </cell>
          <cell r="E439">
            <v>1107.6000000000001</v>
          </cell>
          <cell r="F439">
            <v>-245.15033269978471</v>
          </cell>
        </row>
        <row r="440">
          <cell r="B440">
            <v>961.92</v>
          </cell>
          <cell r="C440">
            <v>409.07697536955646</v>
          </cell>
          <cell r="D440">
            <v>1370.9969753695564</v>
          </cell>
          <cell r="E440">
            <v>1067.55</v>
          </cell>
          <cell r="F440">
            <v>-303.44697536955641</v>
          </cell>
        </row>
        <row r="441">
          <cell r="B441">
            <v>986.49</v>
          </cell>
          <cell r="C441">
            <v>408.74206069784526</v>
          </cell>
          <cell r="D441">
            <v>1395.2320606978453</v>
          </cell>
          <cell r="E441">
            <v>1078.8</v>
          </cell>
          <cell r="F441">
            <v>-316.43206069784537</v>
          </cell>
        </row>
        <row r="442">
          <cell r="B442">
            <v>969.03</v>
          </cell>
          <cell r="C442">
            <v>408.54531515307417</v>
          </cell>
          <cell r="D442">
            <v>1377.5753151530741</v>
          </cell>
          <cell r="E442">
            <v>1107.75</v>
          </cell>
          <cell r="F442">
            <v>-269.82531515307414</v>
          </cell>
        </row>
        <row r="443">
          <cell r="B443">
            <v>965.25</v>
          </cell>
          <cell r="C443">
            <v>408.3970868191949</v>
          </cell>
          <cell r="D443">
            <v>1373.647086819195</v>
          </cell>
          <cell r="E443">
            <v>1181.0999999999999</v>
          </cell>
          <cell r="F443">
            <v>-192.5470868191951</v>
          </cell>
        </row>
        <row r="444">
          <cell r="B444">
            <v>955.17</v>
          </cell>
          <cell r="C444">
            <v>408.28741125186201</v>
          </cell>
          <cell r="D444">
            <v>1363.4574112518619</v>
          </cell>
          <cell r="E444">
            <v>1181.4000000000001</v>
          </cell>
          <cell r="F444">
            <v>-182.05741125186182</v>
          </cell>
        </row>
        <row r="445">
          <cell r="B445">
            <v>929.07</v>
          </cell>
          <cell r="C445">
            <v>408.29284673899133</v>
          </cell>
          <cell r="D445">
            <v>1337.3628467389913</v>
          </cell>
          <cell r="E445">
            <v>1170.45</v>
          </cell>
          <cell r="F445">
            <v>-166.91284673899122</v>
          </cell>
        </row>
        <row r="446">
          <cell r="B446">
            <v>925.74</v>
          </cell>
          <cell r="C446">
            <v>408.87411318203044</v>
          </cell>
          <cell r="D446">
            <v>1334.6141131820305</v>
          </cell>
          <cell r="E446">
            <v>1152.75</v>
          </cell>
          <cell r="F446">
            <v>-181.86411318203045</v>
          </cell>
        </row>
        <row r="447">
          <cell r="B447">
            <v>949.5</v>
          </cell>
          <cell r="C447">
            <v>409.18329650575089</v>
          </cell>
          <cell r="D447">
            <v>1358.6832965057508</v>
          </cell>
          <cell r="E447">
            <v>1112.3999999999999</v>
          </cell>
          <cell r="F447">
            <v>-246.28329650575097</v>
          </cell>
        </row>
        <row r="448">
          <cell r="B448">
            <v>945.9</v>
          </cell>
          <cell r="C448">
            <v>410.18121471204114</v>
          </cell>
          <cell r="D448">
            <v>1356.0812147120412</v>
          </cell>
          <cell r="E448">
            <v>1171.2</v>
          </cell>
          <cell r="F448">
            <v>-184.88121471204113</v>
          </cell>
        </row>
        <row r="449">
          <cell r="B449">
            <v>949.68</v>
          </cell>
          <cell r="C449">
            <v>412.83157913005761</v>
          </cell>
          <cell r="D449">
            <v>1362.5115791300575</v>
          </cell>
          <cell r="E449">
            <v>1193.25</v>
          </cell>
          <cell r="F449">
            <v>-169.2615791300575</v>
          </cell>
        </row>
        <row r="450">
          <cell r="B450">
            <v>955.17</v>
          </cell>
          <cell r="C450">
            <v>416.46873193386386</v>
          </cell>
          <cell r="D450">
            <v>1371.6387319338637</v>
          </cell>
          <cell r="E450">
            <v>1169.25</v>
          </cell>
          <cell r="F450">
            <v>-202.38873193386371</v>
          </cell>
        </row>
        <row r="451">
          <cell r="B451">
            <v>936.62999999999988</v>
          </cell>
          <cell r="C451">
            <v>420.3582430817562</v>
          </cell>
          <cell r="D451">
            <v>1356.9882430817561</v>
          </cell>
          <cell r="E451">
            <v>1181.0999999999999</v>
          </cell>
          <cell r="F451">
            <v>-175.88824308175617</v>
          </cell>
        </row>
        <row r="452">
          <cell r="B452">
            <v>913.32</v>
          </cell>
          <cell r="C452">
            <v>424.39700073195252</v>
          </cell>
          <cell r="D452">
            <v>1337.7170007319526</v>
          </cell>
          <cell r="E452">
            <v>1170.1500000000001</v>
          </cell>
          <cell r="F452">
            <v>-167.56700073195248</v>
          </cell>
        </row>
        <row r="453">
          <cell r="B453">
            <v>929.61</v>
          </cell>
          <cell r="C453">
            <v>429.15129064791296</v>
          </cell>
          <cell r="D453">
            <v>1358.761290647913</v>
          </cell>
          <cell r="E453">
            <v>1199.3999999999999</v>
          </cell>
          <cell r="F453">
            <v>-159.36129064791317</v>
          </cell>
        </row>
        <row r="454">
          <cell r="B454">
            <v>928.35</v>
          </cell>
          <cell r="C454">
            <v>433.72290233231359</v>
          </cell>
          <cell r="D454">
            <v>1362.0729023323136</v>
          </cell>
          <cell r="E454">
            <v>1242.75</v>
          </cell>
          <cell r="F454">
            <v>-119.32290233231356</v>
          </cell>
        </row>
        <row r="455">
          <cell r="B455">
            <v>946.98</v>
          </cell>
          <cell r="C455">
            <v>437.73798896743619</v>
          </cell>
          <cell r="D455">
            <v>1384.7179889674362</v>
          </cell>
          <cell r="E455">
            <v>1253.4000000000001</v>
          </cell>
          <cell r="F455">
            <v>-131.31798896743612</v>
          </cell>
        </row>
        <row r="456">
          <cell r="B456">
            <v>940.68</v>
          </cell>
          <cell r="C456">
            <v>442.18261208701165</v>
          </cell>
          <cell r="D456">
            <v>1382.8626120870117</v>
          </cell>
          <cell r="E456">
            <v>1258.1999999999998</v>
          </cell>
          <cell r="F456">
            <v>-124.66261208701189</v>
          </cell>
        </row>
        <row r="457">
          <cell r="B457">
            <v>964.80000000000007</v>
          </cell>
          <cell r="C457">
            <v>446.57374302483447</v>
          </cell>
          <cell r="D457">
            <v>1411.3737430248345</v>
          </cell>
          <cell r="E457">
            <v>1261.8000000000002</v>
          </cell>
          <cell r="F457">
            <v>-149.57374302483436</v>
          </cell>
        </row>
        <row r="458">
          <cell r="B458">
            <v>955.98</v>
          </cell>
          <cell r="C458">
            <v>451.37748775277919</v>
          </cell>
          <cell r="D458">
            <v>1407.3574877527792</v>
          </cell>
          <cell r="E458">
            <v>1225.8</v>
          </cell>
          <cell r="F458">
            <v>-181.55748775277925</v>
          </cell>
        </row>
        <row r="459">
          <cell r="B459">
            <v>952.29</v>
          </cell>
          <cell r="C459">
            <v>455.68162952465741</v>
          </cell>
          <cell r="D459">
            <v>1407.9716295246574</v>
          </cell>
          <cell r="E459">
            <v>1217.25</v>
          </cell>
          <cell r="F459">
            <v>-190.72162952465737</v>
          </cell>
        </row>
        <row r="460">
          <cell r="B460">
            <v>932.12999999999988</v>
          </cell>
          <cell r="C460">
            <v>458.7238097554071</v>
          </cell>
          <cell r="D460">
            <v>1390.8538097554069</v>
          </cell>
          <cell r="E460">
            <v>1261.8000000000002</v>
          </cell>
          <cell r="F460">
            <v>-129.05380975540675</v>
          </cell>
        </row>
        <row r="461">
          <cell r="B461">
            <v>925.19999999999993</v>
          </cell>
          <cell r="C461">
            <v>462.16785621835254</v>
          </cell>
          <cell r="D461">
            <v>1387.3678562183525</v>
          </cell>
          <cell r="E461">
            <v>1259.25</v>
          </cell>
          <cell r="F461">
            <v>-128.11785621835247</v>
          </cell>
        </row>
        <row r="462">
          <cell r="B462">
            <v>901.62000000000012</v>
          </cell>
          <cell r="C462">
            <v>467.02432921105878</v>
          </cell>
          <cell r="D462">
            <v>1368.6443292110589</v>
          </cell>
          <cell r="E462">
            <v>1235.5500000000002</v>
          </cell>
          <cell r="F462">
            <v>-133.09432921105872</v>
          </cell>
        </row>
        <row r="463">
          <cell r="B463">
            <v>867.42</v>
          </cell>
          <cell r="C463">
            <v>473.2081749737016</v>
          </cell>
          <cell r="D463">
            <v>1340.6281749737016</v>
          </cell>
          <cell r="E463">
            <v>1242</v>
          </cell>
          <cell r="F463">
            <v>-98.628174973701562</v>
          </cell>
        </row>
        <row r="464">
          <cell r="B464">
            <v>780.12000000000012</v>
          </cell>
          <cell r="C464">
            <v>479.90465965467104</v>
          </cell>
          <cell r="D464">
            <v>1260.0246596546713</v>
          </cell>
          <cell r="E464">
            <v>1276.3500000000001</v>
          </cell>
          <cell r="F464">
            <v>16.325340345328868</v>
          </cell>
        </row>
        <row r="465">
          <cell r="B465">
            <v>810.99</v>
          </cell>
          <cell r="C465">
            <v>485.69231594858502</v>
          </cell>
          <cell r="D465">
            <v>1296.682315948585</v>
          </cell>
          <cell r="E465">
            <v>1305.3</v>
          </cell>
          <cell r="F465">
            <v>8.6176840514149262</v>
          </cell>
        </row>
        <row r="466">
          <cell r="B466">
            <v>750.87000000000012</v>
          </cell>
          <cell r="C466">
            <v>491.92211927493162</v>
          </cell>
          <cell r="D466">
            <v>1242.7921192749318</v>
          </cell>
          <cell r="E466">
            <v>1281.5999999999999</v>
          </cell>
          <cell r="F466">
            <v>38.807880725068117</v>
          </cell>
        </row>
        <row r="467">
          <cell r="B467">
            <v>817.37999999999988</v>
          </cell>
          <cell r="C467">
            <v>497.94145551219475</v>
          </cell>
          <cell r="D467">
            <v>1315.3214555121947</v>
          </cell>
          <cell r="E467">
            <v>1291.8000000000002</v>
          </cell>
          <cell r="F467">
            <v>-23.521455512194507</v>
          </cell>
        </row>
        <row r="468">
          <cell r="B468">
            <v>797.93999999999994</v>
          </cell>
          <cell r="C468">
            <v>503.75948106785785</v>
          </cell>
          <cell r="D468">
            <v>1301.6994810678577</v>
          </cell>
          <cell r="E468">
            <v>1293.5999999999999</v>
          </cell>
          <cell r="F468">
            <v>-8.0994810678578233</v>
          </cell>
        </row>
        <row r="469">
          <cell r="B469">
            <v>844.11</v>
          </cell>
          <cell r="C469">
            <v>509.43234553032181</v>
          </cell>
          <cell r="D469">
            <v>1353.5423455303219</v>
          </cell>
          <cell r="E469">
            <v>1332.15</v>
          </cell>
          <cell r="F469">
            <v>-21.392345530321791</v>
          </cell>
        </row>
        <row r="470">
          <cell r="B470">
            <v>852.93</v>
          </cell>
          <cell r="C470">
            <v>514.70443460221941</v>
          </cell>
          <cell r="D470">
            <v>1367.6344346022192</v>
          </cell>
          <cell r="E470">
            <v>1359.15</v>
          </cell>
          <cell r="F470">
            <v>-8.484434602219153</v>
          </cell>
        </row>
        <row r="471">
          <cell r="B471">
            <v>848.97</v>
          </cell>
          <cell r="C471">
            <v>520.90870758694859</v>
          </cell>
          <cell r="D471">
            <v>1369.8787075869486</v>
          </cell>
          <cell r="E471">
            <v>1394.1</v>
          </cell>
          <cell r="F471">
            <v>24.221292413051287</v>
          </cell>
        </row>
        <row r="472">
          <cell r="B472">
            <v>846.62999999999988</v>
          </cell>
          <cell r="C472">
            <v>528.76984220569284</v>
          </cell>
          <cell r="D472">
            <v>1375.3998422056927</v>
          </cell>
          <cell r="E472">
            <v>1397.25</v>
          </cell>
          <cell r="F472">
            <v>21.850157794307279</v>
          </cell>
        </row>
        <row r="473">
          <cell r="B473">
            <v>787.68</v>
          </cell>
          <cell r="C473">
            <v>536.9743598229644</v>
          </cell>
          <cell r="D473">
            <v>1324.6543598229644</v>
          </cell>
          <cell r="E473">
            <v>1416.6</v>
          </cell>
          <cell r="F473">
            <v>91.945640177035557</v>
          </cell>
        </row>
        <row r="474">
          <cell r="B474">
            <v>790.65</v>
          </cell>
          <cell r="C474">
            <v>544.92649236473369</v>
          </cell>
          <cell r="D474">
            <v>1335.5764923647337</v>
          </cell>
          <cell r="E474">
            <v>1442.55</v>
          </cell>
          <cell r="F474">
            <v>106.97350763526629</v>
          </cell>
        </row>
        <row r="475">
          <cell r="B475">
            <v>811.26</v>
          </cell>
          <cell r="C475">
            <v>552.80021770005942</v>
          </cell>
          <cell r="D475">
            <v>1364.0602177000594</v>
          </cell>
          <cell r="E475">
            <v>1479.8999999999999</v>
          </cell>
          <cell r="F475">
            <v>115.83978229994045</v>
          </cell>
        </row>
        <row r="476">
          <cell r="B476">
            <v>771.93</v>
          </cell>
          <cell r="C476">
            <v>559.29282829771103</v>
          </cell>
          <cell r="D476">
            <v>1331.222828297711</v>
          </cell>
          <cell r="E476">
            <v>1434.6</v>
          </cell>
          <cell r="F476">
            <v>103.37717170228893</v>
          </cell>
        </row>
        <row r="477">
          <cell r="B477">
            <v>772.11</v>
          </cell>
          <cell r="C477">
            <v>563.98077384002124</v>
          </cell>
          <cell r="D477">
            <v>1336.0907738400213</v>
          </cell>
          <cell r="E477">
            <v>1421.55</v>
          </cell>
          <cell r="F477">
            <v>85.459226159978698</v>
          </cell>
        </row>
        <row r="478">
          <cell r="B478">
            <v>789.03</v>
          </cell>
          <cell r="C478">
            <v>566.4984531335233</v>
          </cell>
          <cell r="D478">
            <v>1355.5284531335233</v>
          </cell>
          <cell r="E478">
            <v>1390.95</v>
          </cell>
          <cell r="F478">
            <v>35.421546866476774</v>
          </cell>
        </row>
        <row r="479">
          <cell r="B479">
            <v>826.47</v>
          </cell>
          <cell r="C479">
            <v>569.96290168825954</v>
          </cell>
          <cell r="D479">
            <v>1396.4329016882596</v>
          </cell>
          <cell r="E479">
            <v>1420.5</v>
          </cell>
          <cell r="F479">
            <v>24.067098311740438</v>
          </cell>
        </row>
        <row r="480">
          <cell r="B480">
            <v>791.28</v>
          </cell>
          <cell r="C480">
            <v>571.47715670962225</v>
          </cell>
          <cell r="D480">
            <v>1362.7571567096222</v>
          </cell>
          <cell r="E480">
            <v>1503.9</v>
          </cell>
          <cell r="F480">
            <v>141.14284329037787</v>
          </cell>
        </row>
        <row r="481">
          <cell r="B481">
            <v>834.12000000000012</v>
          </cell>
          <cell r="C481">
            <v>573.35175292158772</v>
          </cell>
          <cell r="D481">
            <v>1407.4717529215877</v>
          </cell>
          <cell r="E481">
            <v>1472.1</v>
          </cell>
          <cell r="F481">
            <v>64.628247078412187</v>
          </cell>
        </row>
        <row r="482">
          <cell r="B482">
            <v>833.93999999999994</v>
          </cell>
          <cell r="C482">
            <v>577.2957139214858</v>
          </cell>
          <cell r="D482">
            <v>1411.2357139214857</v>
          </cell>
          <cell r="E482">
            <v>1456.8000000000002</v>
          </cell>
          <cell r="F482">
            <v>45.564286078514442</v>
          </cell>
        </row>
        <row r="483">
          <cell r="B483">
            <v>830.07</v>
          </cell>
          <cell r="C483">
            <v>581.35956381810615</v>
          </cell>
          <cell r="D483">
            <v>1411.4295638181061</v>
          </cell>
          <cell r="E483">
            <v>1441.5</v>
          </cell>
          <cell r="F483">
            <v>30.070436181893911</v>
          </cell>
        </row>
        <row r="484">
          <cell r="B484">
            <v>819.62999999999988</v>
          </cell>
          <cell r="C484">
            <v>584.55591266811484</v>
          </cell>
          <cell r="D484">
            <v>1404.1859126681147</v>
          </cell>
          <cell r="E484">
            <v>1450.8</v>
          </cell>
          <cell r="F484">
            <v>46.61408733188523</v>
          </cell>
        </row>
        <row r="485">
          <cell r="B485">
            <v>794.87999999999988</v>
          </cell>
          <cell r="C485">
            <v>587.24865794312666</v>
          </cell>
          <cell r="D485">
            <v>1382.1286579431267</v>
          </cell>
          <cell r="E485">
            <v>1454.55</v>
          </cell>
          <cell r="F485">
            <v>72.4213420568733</v>
          </cell>
        </row>
        <row r="486">
          <cell r="B486">
            <v>787.41</v>
          </cell>
          <cell r="C486">
            <v>590.25991276411628</v>
          </cell>
          <cell r="D486">
            <v>1377.6699127641164</v>
          </cell>
          <cell r="E486">
            <v>1432.35</v>
          </cell>
          <cell r="F486">
            <v>54.680087235883548</v>
          </cell>
        </row>
        <row r="487">
          <cell r="B487">
            <v>768.68999999999994</v>
          </cell>
          <cell r="C487">
            <v>594.47382225818012</v>
          </cell>
          <cell r="D487">
            <v>1363.1638222581801</v>
          </cell>
          <cell r="E487">
            <v>1372.95</v>
          </cell>
          <cell r="F487">
            <v>9.7861777418199836</v>
          </cell>
        </row>
        <row r="488">
          <cell r="B488">
            <v>770.4</v>
          </cell>
          <cell r="C488">
            <v>594.83004034442274</v>
          </cell>
          <cell r="D488">
            <v>1365.2300403444228</v>
          </cell>
          <cell r="E488">
            <v>1316.7</v>
          </cell>
          <cell r="F488">
            <v>-48.530040344422787</v>
          </cell>
        </row>
        <row r="489">
          <cell r="B489">
            <v>783.72</v>
          </cell>
          <cell r="C489">
            <v>590.84356039404577</v>
          </cell>
          <cell r="D489">
            <v>1374.5635603940459</v>
          </cell>
          <cell r="E489">
            <v>1329.4499999999998</v>
          </cell>
          <cell r="F489">
            <v>-45.11356039404609</v>
          </cell>
        </row>
        <row r="490">
          <cell r="B490">
            <v>786.15</v>
          </cell>
          <cell r="C490">
            <v>586.20362516784041</v>
          </cell>
          <cell r="D490">
            <v>1372.3536251678404</v>
          </cell>
          <cell r="E490">
            <v>1406.7</v>
          </cell>
          <cell r="F490">
            <v>34.346374832159654</v>
          </cell>
        </row>
        <row r="491">
          <cell r="B491">
            <v>806.49</v>
          </cell>
          <cell r="C491">
            <v>581.84802359670618</v>
          </cell>
          <cell r="D491">
            <v>1388.3380235967061</v>
          </cell>
          <cell r="E491">
            <v>1461.1499999999999</v>
          </cell>
          <cell r="F491">
            <v>72.811976403293784</v>
          </cell>
        </row>
        <row r="492">
          <cell r="B492">
            <v>799.02</v>
          </cell>
          <cell r="C492">
            <v>578.88063687866588</v>
          </cell>
          <cell r="D492">
            <v>1377.9006368786659</v>
          </cell>
          <cell r="E492">
            <v>1471.05</v>
          </cell>
          <cell r="F492">
            <v>93.14936312133409</v>
          </cell>
        </row>
        <row r="493">
          <cell r="B493">
            <v>788.85</v>
          </cell>
          <cell r="C493">
            <v>575.33903240578741</v>
          </cell>
          <cell r="D493">
            <v>1364.1890324057874</v>
          </cell>
          <cell r="E493">
            <v>1485.45</v>
          </cell>
          <cell r="F493">
            <v>121.26096759421262</v>
          </cell>
        </row>
        <row r="494">
          <cell r="B494">
            <v>801</v>
          </cell>
          <cell r="C494">
            <v>571.77156611930832</v>
          </cell>
          <cell r="D494">
            <v>1372.7715661193083</v>
          </cell>
          <cell r="E494">
            <v>1462.35</v>
          </cell>
          <cell r="F494">
            <v>89.578433880691591</v>
          </cell>
        </row>
        <row r="495">
          <cell r="B495">
            <v>810.9</v>
          </cell>
          <cell r="C495">
            <v>568.33398373296927</v>
          </cell>
          <cell r="D495">
            <v>1379.2339837329691</v>
          </cell>
          <cell r="E495">
            <v>1460.5500000000002</v>
          </cell>
          <cell r="F495">
            <v>81.316016267031046</v>
          </cell>
        </row>
        <row r="496">
          <cell r="B496">
            <v>840.51</v>
          </cell>
          <cell r="C496">
            <v>564.11229629642264</v>
          </cell>
          <cell r="D496">
            <v>1404.6222962964225</v>
          </cell>
          <cell r="E496">
            <v>1494.3000000000002</v>
          </cell>
          <cell r="F496">
            <v>89.677703703577663</v>
          </cell>
        </row>
        <row r="497">
          <cell r="B497">
            <v>838.35</v>
          </cell>
          <cell r="C497">
            <v>560.09209402751401</v>
          </cell>
          <cell r="D497">
            <v>1398.442094027514</v>
          </cell>
          <cell r="E497">
            <v>1519.5</v>
          </cell>
          <cell r="F497">
            <v>121.05790597248597</v>
          </cell>
        </row>
        <row r="498">
          <cell r="B498">
            <v>852.21</v>
          </cell>
          <cell r="C498">
            <v>555.80395996692016</v>
          </cell>
          <cell r="D498">
            <v>1408.0139599669201</v>
          </cell>
          <cell r="E498">
            <v>1471.5</v>
          </cell>
          <cell r="F498">
            <v>63.486040033079917</v>
          </cell>
        </row>
        <row r="499">
          <cell r="B499">
            <v>847.80000000000007</v>
          </cell>
          <cell r="C499">
            <v>549.80395726048482</v>
          </cell>
          <cell r="D499">
            <v>1397.603957260485</v>
          </cell>
          <cell r="E499">
            <v>1409.55</v>
          </cell>
          <cell r="F499">
            <v>11.946042739514951</v>
          </cell>
        </row>
        <row r="500">
          <cell r="B500">
            <v>893.43</v>
          </cell>
          <cell r="C500">
            <v>543.10461013996246</v>
          </cell>
          <cell r="D500">
            <v>1436.5346101399623</v>
          </cell>
          <cell r="E500">
            <v>1533.45</v>
          </cell>
          <cell r="F500">
            <v>96.915389860037749</v>
          </cell>
        </row>
        <row r="501">
          <cell r="B501">
            <v>938.87999999999988</v>
          </cell>
          <cell r="C501">
            <v>536.79672798933575</v>
          </cell>
          <cell r="D501">
            <v>1475.6767279893356</v>
          </cell>
          <cell r="E501">
            <v>1497.15</v>
          </cell>
          <cell r="F501">
            <v>21.473272010664459</v>
          </cell>
        </row>
        <row r="502">
          <cell r="B502">
            <v>951.66</v>
          </cell>
          <cell r="C502">
            <v>530.48216335380789</v>
          </cell>
          <cell r="D502">
            <v>1482.142163353808</v>
          </cell>
          <cell r="E502">
            <v>1471.3500000000001</v>
          </cell>
          <cell r="F502">
            <v>-10.792163353807837</v>
          </cell>
        </row>
        <row r="503">
          <cell r="B503">
            <v>950.85</v>
          </cell>
          <cell r="C503">
            <v>524.27997447184566</v>
          </cell>
          <cell r="D503">
            <v>1475.1299744718458</v>
          </cell>
          <cell r="E503">
            <v>1479.15</v>
          </cell>
          <cell r="F503">
            <v>4.0200255281542923</v>
          </cell>
        </row>
        <row r="504">
          <cell r="B504">
            <v>924.12000000000012</v>
          </cell>
          <cell r="C504">
            <v>519.9728718303254</v>
          </cell>
          <cell r="D504">
            <v>1444.0928718303255</v>
          </cell>
          <cell r="E504">
            <v>1479.3000000000002</v>
          </cell>
          <cell r="F504">
            <v>35.207128169674661</v>
          </cell>
        </row>
        <row r="505">
          <cell r="B505">
            <v>934.56000000000006</v>
          </cell>
          <cell r="C505">
            <v>517.20014364326687</v>
          </cell>
          <cell r="D505">
            <v>1451.7601436432669</v>
          </cell>
          <cell r="E505">
            <v>1433.25</v>
          </cell>
          <cell r="F505">
            <v>-18.510143643266929</v>
          </cell>
        </row>
        <row r="506">
          <cell r="B506">
            <v>977.4</v>
          </cell>
          <cell r="C506">
            <v>513.69318665087928</v>
          </cell>
          <cell r="D506">
            <v>1491.0931866508793</v>
          </cell>
          <cell r="E506">
            <v>1451.1</v>
          </cell>
          <cell r="F506">
            <v>-39.993186650879352</v>
          </cell>
        </row>
        <row r="507">
          <cell r="B507">
            <v>977.4</v>
          </cell>
          <cell r="C507">
            <v>511.85020911283567</v>
          </cell>
          <cell r="D507">
            <v>1489.2502091128356</v>
          </cell>
          <cell r="E507">
            <v>1436.7</v>
          </cell>
          <cell r="F507">
            <v>-52.550209112835546</v>
          </cell>
        </row>
        <row r="508">
          <cell r="B508">
            <v>957.33</v>
          </cell>
          <cell r="C508">
            <v>508.96168034140317</v>
          </cell>
          <cell r="D508">
            <v>1466.2916803414032</v>
          </cell>
          <cell r="E508">
            <v>1393.1999999999998</v>
          </cell>
          <cell r="F508">
            <v>-73.091680341403389</v>
          </cell>
        </row>
        <row r="509">
          <cell r="B509">
            <v>923.4</v>
          </cell>
          <cell r="C509">
            <v>504.50681338790889</v>
          </cell>
          <cell r="D509">
            <v>1427.9068133879089</v>
          </cell>
          <cell r="E509">
            <v>1439.7</v>
          </cell>
          <cell r="F509">
            <v>11.793186612091176</v>
          </cell>
        </row>
        <row r="510">
          <cell r="B510">
            <v>956.87999999999988</v>
          </cell>
          <cell r="C510">
            <v>499.73014091153755</v>
          </cell>
          <cell r="D510">
            <v>1456.6101409115374</v>
          </cell>
          <cell r="E510">
            <v>1466.55</v>
          </cell>
          <cell r="F510">
            <v>9.9398590884625264</v>
          </cell>
        </row>
        <row r="511">
          <cell r="B511">
            <v>927.18</v>
          </cell>
          <cell r="C511">
            <v>495.98805045510301</v>
          </cell>
          <cell r="D511">
            <v>1423.168050455103</v>
          </cell>
          <cell r="E511">
            <v>1471.3500000000001</v>
          </cell>
          <cell r="F511">
            <v>48.181949544897179</v>
          </cell>
        </row>
        <row r="512">
          <cell r="B512">
            <v>941.76</v>
          </cell>
          <cell r="C512">
            <v>492.6944374883301</v>
          </cell>
          <cell r="D512">
            <v>1434.4544374883301</v>
          </cell>
          <cell r="E512">
            <v>1468.95</v>
          </cell>
          <cell r="F512">
            <v>34.495562511669959</v>
          </cell>
        </row>
        <row r="513">
          <cell r="B513">
            <v>927.62999999999988</v>
          </cell>
          <cell r="C513">
            <v>488.80795191320345</v>
          </cell>
          <cell r="D513">
            <v>1416.4379519132033</v>
          </cell>
          <cell r="E513">
            <v>1467.9</v>
          </cell>
          <cell r="F513">
            <v>51.462048086796813</v>
          </cell>
        </row>
        <row r="514">
          <cell r="B514">
            <v>915.84</v>
          </cell>
          <cell r="C514">
            <v>485.23435391935891</v>
          </cell>
          <cell r="D514">
            <v>1401.0743539193591</v>
          </cell>
          <cell r="E514">
            <v>1462.65</v>
          </cell>
          <cell r="F514">
            <v>61.575646080641036</v>
          </cell>
        </row>
        <row r="515">
          <cell r="B515">
            <v>923.12999999999988</v>
          </cell>
          <cell r="C515">
            <v>484.61398494435809</v>
          </cell>
          <cell r="D515">
            <v>1407.7439849443581</v>
          </cell>
          <cell r="E515">
            <v>1506</v>
          </cell>
          <cell r="F515">
            <v>98.25601505564191</v>
          </cell>
        </row>
        <row r="516">
          <cell r="B516">
            <v>888.84</v>
          </cell>
          <cell r="C516">
            <v>486.74322523686914</v>
          </cell>
          <cell r="D516">
            <v>1375.5832252368691</v>
          </cell>
          <cell r="E516">
            <v>1475.4</v>
          </cell>
          <cell r="F516">
            <v>99.816774763130979</v>
          </cell>
        </row>
        <row r="517">
          <cell r="B517">
            <v>887.22</v>
          </cell>
          <cell r="C517">
            <v>489.07914559304635</v>
          </cell>
          <cell r="D517">
            <v>1376.2991455930464</v>
          </cell>
          <cell r="E517">
            <v>1494.15</v>
          </cell>
          <cell r="F517">
            <v>117.85085440695366</v>
          </cell>
        </row>
        <row r="518">
          <cell r="B518">
            <v>882.18</v>
          </cell>
          <cell r="C518">
            <v>491.40846890529525</v>
          </cell>
          <cell r="D518">
            <v>1373.5884689052953</v>
          </cell>
          <cell r="E518">
            <v>1476.3</v>
          </cell>
          <cell r="F518">
            <v>102.7115310947047</v>
          </cell>
        </row>
        <row r="519">
          <cell r="B519">
            <v>971.91</v>
          </cell>
          <cell r="C519">
            <v>493.28207304724333</v>
          </cell>
          <cell r="D519">
            <v>1465.1920730472434</v>
          </cell>
          <cell r="E519">
            <v>1488.45</v>
          </cell>
          <cell r="F519">
            <v>23.257926952756634</v>
          </cell>
        </row>
        <row r="520">
          <cell r="B520">
            <v>910.71</v>
          </cell>
          <cell r="C520">
            <v>495.93124530708963</v>
          </cell>
          <cell r="D520">
            <v>1406.6412453070898</v>
          </cell>
          <cell r="E520">
            <v>1485.45</v>
          </cell>
          <cell r="F520">
            <v>78.80875469291027</v>
          </cell>
        </row>
        <row r="521">
          <cell r="B521">
            <v>883.08</v>
          </cell>
          <cell r="C521">
            <v>498.6492385683498</v>
          </cell>
          <cell r="D521">
            <v>1381.72923856835</v>
          </cell>
          <cell r="E521">
            <v>1476.6</v>
          </cell>
          <cell r="F521">
            <v>94.870761431649953</v>
          </cell>
        </row>
        <row r="522">
          <cell r="B522">
            <v>928.98</v>
          </cell>
          <cell r="C522">
            <v>501.47157516572224</v>
          </cell>
          <cell r="D522">
            <v>1430.4515751657223</v>
          </cell>
          <cell r="E522">
            <v>1442.7</v>
          </cell>
          <cell r="F522">
            <v>12.248424834277785</v>
          </cell>
        </row>
        <row r="523">
          <cell r="B523">
            <v>960.30000000000007</v>
          </cell>
          <cell r="C523">
            <v>505.63347917574754</v>
          </cell>
          <cell r="D523">
            <v>1465.9334791757476</v>
          </cell>
          <cell r="E523">
            <v>1391.25</v>
          </cell>
          <cell r="F523">
            <v>-74.683479175747607</v>
          </cell>
        </row>
        <row r="524">
          <cell r="B524">
            <v>944.46</v>
          </cell>
          <cell r="C524">
            <v>509.71010230739125</v>
          </cell>
          <cell r="D524">
            <v>1454.1701023073913</v>
          </cell>
          <cell r="E524">
            <v>1372.2</v>
          </cell>
          <cell r="F524">
            <v>-81.970102307391244</v>
          </cell>
        </row>
        <row r="525">
          <cell r="B525">
            <v>958.59</v>
          </cell>
          <cell r="C525">
            <v>512.00591545542022</v>
          </cell>
          <cell r="D525">
            <v>1470.5959154554203</v>
          </cell>
          <cell r="E525">
            <v>1403.25</v>
          </cell>
          <cell r="F525">
            <v>-67.345915455420254</v>
          </cell>
        </row>
        <row r="526">
          <cell r="B526">
            <v>952.11</v>
          </cell>
          <cell r="C526">
            <v>513.73237511401203</v>
          </cell>
          <cell r="D526">
            <v>1465.8423751140122</v>
          </cell>
          <cell r="E526">
            <v>1386.45</v>
          </cell>
          <cell r="F526">
            <v>-79.392375114012111</v>
          </cell>
        </row>
        <row r="527">
          <cell r="B527">
            <v>938.97</v>
          </cell>
          <cell r="C527">
            <v>514.05807928883121</v>
          </cell>
          <cell r="D527">
            <v>1453.0280792888311</v>
          </cell>
          <cell r="E527">
            <v>1448.55</v>
          </cell>
          <cell r="F527">
            <v>-4.478079288831168</v>
          </cell>
        </row>
        <row r="528">
          <cell r="B528">
            <v>949.5</v>
          </cell>
          <cell r="C528">
            <v>512.80943947363949</v>
          </cell>
          <cell r="D528">
            <v>1462.3094394736395</v>
          </cell>
          <cell r="E528">
            <v>1365</v>
          </cell>
          <cell r="F528">
            <v>-97.309439473639486</v>
          </cell>
        </row>
        <row r="529">
          <cell r="B529">
            <v>937.89</v>
          </cell>
          <cell r="C529">
            <v>511.03143616770177</v>
          </cell>
          <cell r="D529">
            <v>1448.9214361677018</v>
          </cell>
          <cell r="E529">
            <v>1357.5</v>
          </cell>
          <cell r="F529">
            <v>-91.421436167701813</v>
          </cell>
        </row>
        <row r="530">
          <cell r="B530">
            <v>905.12999999999988</v>
          </cell>
          <cell r="C530">
            <v>509.96024467668343</v>
          </cell>
          <cell r="D530">
            <v>1415.0902446766834</v>
          </cell>
          <cell r="E530">
            <v>1303.3499999999999</v>
          </cell>
          <cell r="F530">
            <v>-111.74024467668346</v>
          </cell>
        </row>
        <row r="531">
          <cell r="B531">
            <v>951.12000000000012</v>
          </cell>
          <cell r="C531">
            <v>508.82387627124592</v>
          </cell>
          <cell r="D531">
            <v>1459.9438762712462</v>
          </cell>
          <cell r="E531">
            <v>1291.3500000000001</v>
          </cell>
          <cell r="F531">
            <v>-168.59387627124602</v>
          </cell>
        </row>
        <row r="532">
          <cell r="B532">
            <v>944.28</v>
          </cell>
          <cell r="C532">
            <v>508.02837741289113</v>
          </cell>
          <cell r="D532">
            <v>1452.3083774128911</v>
          </cell>
          <cell r="E532">
            <v>1265.4000000000001</v>
          </cell>
          <cell r="F532">
            <v>-186.90837741289101</v>
          </cell>
        </row>
        <row r="533">
          <cell r="B533">
            <v>922.77</v>
          </cell>
          <cell r="C533">
            <v>506.92114966238069</v>
          </cell>
          <cell r="D533">
            <v>1429.6911496623807</v>
          </cell>
          <cell r="E533">
            <v>1258.8</v>
          </cell>
          <cell r="F533">
            <v>-170.89114966238071</v>
          </cell>
        </row>
        <row r="534">
          <cell r="B534">
            <v>943.74</v>
          </cell>
          <cell r="C534">
            <v>505.97896687688859</v>
          </cell>
          <cell r="D534">
            <v>1449.7189668768885</v>
          </cell>
          <cell r="E534">
            <v>1282.05</v>
          </cell>
          <cell r="F534">
            <v>-167.66896687688859</v>
          </cell>
        </row>
        <row r="535">
          <cell r="B535">
            <v>938.43</v>
          </cell>
          <cell r="C535">
            <v>505.82047548864915</v>
          </cell>
          <cell r="D535">
            <v>1444.250475488649</v>
          </cell>
          <cell r="E535">
            <v>1282.2</v>
          </cell>
          <cell r="F535">
            <v>-162.050475488649</v>
          </cell>
        </row>
        <row r="536">
          <cell r="B536">
            <v>957.24</v>
          </cell>
          <cell r="C536">
            <v>504.72246521209632</v>
          </cell>
          <cell r="D536">
            <v>1461.9624652120963</v>
          </cell>
          <cell r="E536">
            <v>1219.6500000000001</v>
          </cell>
          <cell r="F536">
            <v>-242.31246521209619</v>
          </cell>
        </row>
        <row r="537">
          <cell r="B537">
            <v>966.68999999999994</v>
          </cell>
          <cell r="C537">
            <v>503.02606991622071</v>
          </cell>
          <cell r="D537">
            <v>1469.7160699162207</v>
          </cell>
          <cell r="E537">
            <v>1199.55</v>
          </cell>
          <cell r="F537">
            <v>-270.16606991622075</v>
          </cell>
        </row>
        <row r="538">
          <cell r="B538">
            <v>950.31000000000006</v>
          </cell>
          <cell r="C538">
            <v>500.80802075449469</v>
          </cell>
          <cell r="D538">
            <v>1451.1180207544949</v>
          </cell>
          <cell r="E538">
            <v>1184.25</v>
          </cell>
          <cell r="F538">
            <v>-266.86802075449486</v>
          </cell>
        </row>
        <row r="539">
          <cell r="B539">
            <v>949.5</v>
          </cell>
          <cell r="C539">
            <v>497.92643752864967</v>
          </cell>
          <cell r="D539">
            <v>1447.4264375286498</v>
          </cell>
          <cell r="E539">
            <v>1192.5</v>
          </cell>
          <cell r="F539">
            <v>-254.92643752864979</v>
          </cell>
        </row>
        <row r="540">
          <cell r="B540">
            <v>949.05000000000007</v>
          </cell>
          <cell r="C540">
            <v>495.30641375148491</v>
          </cell>
          <cell r="D540">
            <v>1444.356413751485</v>
          </cell>
          <cell r="E540">
            <v>1185.1500000000001</v>
          </cell>
          <cell r="F540">
            <v>-259.20641375148489</v>
          </cell>
        </row>
        <row r="541">
          <cell r="B541">
            <v>946.43999999999994</v>
          </cell>
          <cell r="C541">
            <v>493.00179007028112</v>
          </cell>
          <cell r="D541">
            <v>1439.4417900702811</v>
          </cell>
          <cell r="E541">
            <v>1093.0500000000002</v>
          </cell>
          <cell r="F541">
            <v>-346.39179007028088</v>
          </cell>
        </row>
        <row r="542">
          <cell r="B542">
            <v>956.69999999999993</v>
          </cell>
          <cell r="C542">
            <v>491.22327686760934</v>
          </cell>
          <cell r="D542">
            <v>1447.9232768676093</v>
          </cell>
          <cell r="E542">
            <v>1136.55</v>
          </cell>
          <cell r="F542">
            <v>-311.37327686760932</v>
          </cell>
        </row>
        <row r="543">
          <cell r="B543">
            <v>933.84</v>
          </cell>
          <cell r="C543">
            <v>489.58684858067403</v>
          </cell>
          <cell r="D543">
            <v>1423.426848580674</v>
          </cell>
          <cell r="E543">
            <v>1201.8000000000002</v>
          </cell>
          <cell r="F543">
            <v>-221.62684858067382</v>
          </cell>
        </row>
        <row r="544">
          <cell r="B544">
            <v>931.23</v>
          </cell>
          <cell r="C544">
            <v>488.0173680529079</v>
          </cell>
          <cell r="D544">
            <v>1419.2473680529079</v>
          </cell>
          <cell r="E544">
            <v>1209</v>
          </cell>
          <cell r="F544">
            <v>-210.24736805290786</v>
          </cell>
        </row>
        <row r="545">
          <cell r="B545">
            <v>943.92</v>
          </cell>
          <cell r="C545">
            <v>486.24916795954329</v>
          </cell>
          <cell r="D545">
            <v>1430.1691679595433</v>
          </cell>
          <cell r="E545">
            <v>1173.45</v>
          </cell>
          <cell r="F545">
            <v>-256.71916795954326</v>
          </cell>
        </row>
        <row r="546">
          <cell r="B546">
            <v>914.67</v>
          </cell>
          <cell r="C546">
            <v>484.34178347798718</v>
          </cell>
          <cell r="D546">
            <v>1399.0117834779871</v>
          </cell>
          <cell r="E546">
            <v>1172.0999999999999</v>
          </cell>
          <cell r="F546">
            <v>-226.91178347798723</v>
          </cell>
        </row>
        <row r="547">
          <cell r="B547">
            <v>890.46</v>
          </cell>
          <cell r="C547">
            <v>481.83713534458451</v>
          </cell>
          <cell r="D547">
            <v>1372.2971353445846</v>
          </cell>
          <cell r="E547">
            <v>1177.3499999999999</v>
          </cell>
          <cell r="F547">
            <v>-194.94713534458469</v>
          </cell>
        </row>
        <row r="548">
          <cell r="B548">
            <v>886.05000000000007</v>
          </cell>
          <cell r="C548">
            <v>478.89269159576872</v>
          </cell>
          <cell r="D548">
            <v>1364.9426915957688</v>
          </cell>
          <cell r="E548">
            <v>1183.95</v>
          </cell>
          <cell r="F548">
            <v>-180.99269159576875</v>
          </cell>
        </row>
        <row r="549">
          <cell r="B549">
            <v>897.39</v>
          </cell>
          <cell r="C549">
            <v>475.77206185513933</v>
          </cell>
          <cell r="D549">
            <v>1373.1620618551392</v>
          </cell>
          <cell r="E549">
            <v>1165.3499999999999</v>
          </cell>
          <cell r="F549">
            <v>-207.81206185513929</v>
          </cell>
        </row>
        <row r="550">
          <cell r="B550">
            <v>850.77</v>
          </cell>
          <cell r="C550">
            <v>471.66662429320172</v>
          </cell>
          <cell r="D550">
            <v>1322.4366242932017</v>
          </cell>
          <cell r="E550">
            <v>1164.1500000000001</v>
          </cell>
          <cell r="F550">
            <v>-158.28662429320161</v>
          </cell>
        </row>
        <row r="551">
          <cell r="B551">
            <v>894.78</v>
          </cell>
          <cell r="C551">
            <v>467.80233102147736</v>
          </cell>
          <cell r="D551">
            <v>1362.5823310214773</v>
          </cell>
          <cell r="E551">
            <v>1210.2</v>
          </cell>
          <cell r="F551">
            <v>-152.38233102147728</v>
          </cell>
        </row>
        <row r="552">
          <cell r="B552">
            <v>902.61</v>
          </cell>
          <cell r="C552">
            <v>464.91579694216193</v>
          </cell>
          <cell r="D552">
            <v>1367.5257969421618</v>
          </cell>
          <cell r="E552">
            <v>1271.0999999999999</v>
          </cell>
          <cell r="F552">
            <v>-96.425796942161924</v>
          </cell>
        </row>
        <row r="553">
          <cell r="B553">
            <v>916.83</v>
          </cell>
          <cell r="C553">
            <v>462.19521947018097</v>
          </cell>
          <cell r="D553">
            <v>1379.0252194701811</v>
          </cell>
          <cell r="E553">
            <v>1257.75</v>
          </cell>
          <cell r="F553">
            <v>-121.27521947018113</v>
          </cell>
        </row>
        <row r="554">
          <cell r="B554">
            <v>928.89</v>
          </cell>
          <cell r="C554">
            <v>459.49083324783089</v>
          </cell>
          <cell r="D554">
            <v>1388.3808332478309</v>
          </cell>
          <cell r="E554">
            <v>1236.75</v>
          </cell>
          <cell r="F554">
            <v>-151.63083324783088</v>
          </cell>
        </row>
        <row r="555">
          <cell r="B555">
            <v>882.81000000000006</v>
          </cell>
          <cell r="C555">
            <v>457.36767074285103</v>
          </cell>
          <cell r="D555">
            <v>1340.1776707428512</v>
          </cell>
          <cell r="E555">
            <v>1267.8</v>
          </cell>
          <cell r="F555">
            <v>-72.377670742851251</v>
          </cell>
        </row>
        <row r="556">
          <cell r="B556">
            <v>881.91</v>
          </cell>
          <cell r="C556">
            <v>455.50959826239045</v>
          </cell>
          <cell r="D556">
            <v>1337.4195982623905</v>
          </cell>
          <cell r="E556">
            <v>1243.1999999999998</v>
          </cell>
          <cell r="F556">
            <v>-94.219598262390718</v>
          </cell>
        </row>
        <row r="557">
          <cell r="B557">
            <v>871.37999999999988</v>
          </cell>
          <cell r="C557">
            <v>453.95517737588187</v>
          </cell>
          <cell r="D557">
            <v>1325.3351773758818</v>
          </cell>
          <cell r="E557">
            <v>1254.1500000000001</v>
          </cell>
          <cell r="F557">
            <v>-71.185177375881722</v>
          </cell>
        </row>
        <row r="558">
          <cell r="B558">
            <v>872.46</v>
          </cell>
          <cell r="C558">
            <v>452.44281522837508</v>
          </cell>
          <cell r="D558">
            <v>1324.9028152283752</v>
          </cell>
          <cell r="E558">
            <v>1300.05</v>
          </cell>
          <cell r="F558">
            <v>-24.852815228375221</v>
          </cell>
        </row>
        <row r="559">
          <cell r="B559">
            <v>860.58</v>
          </cell>
          <cell r="C559">
            <v>450.72219530867494</v>
          </cell>
          <cell r="D559">
            <v>1311.302195308675</v>
          </cell>
          <cell r="E559">
            <v>1304.8499999999999</v>
          </cell>
          <cell r="F559">
            <v>-6.4521953086750727</v>
          </cell>
        </row>
        <row r="560">
          <cell r="B560">
            <v>863.73</v>
          </cell>
          <cell r="C560">
            <v>449.92023746689676</v>
          </cell>
          <cell r="D560">
            <v>1313.6502374668967</v>
          </cell>
          <cell r="E560">
            <v>1300.95</v>
          </cell>
          <cell r="F560">
            <v>-12.700237466896624</v>
          </cell>
        </row>
        <row r="561">
          <cell r="B561">
            <v>856.71</v>
          </cell>
          <cell r="C561">
            <v>448.85042414936106</v>
          </cell>
          <cell r="D561">
            <v>1305.5604241493611</v>
          </cell>
          <cell r="E561">
            <v>1282.05</v>
          </cell>
          <cell r="F561">
            <v>-23.510424149361143</v>
          </cell>
        </row>
        <row r="562">
          <cell r="B562">
            <v>856.17</v>
          </cell>
          <cell r="C562">
            <v>447.09710420677459</v>
          </cell>
          <cell r="D562">
            <v>1303.2671042067745</v>
          </cell>
          <cell r="E562">
            <v>1282.6500000000001</v>
          </cell>
          <cell r="F562">
            <v>-20.617104206774457</v>
          </cell>
        </row>
        <row r="563">
          <cell r="B563">
            <v>846.9</v>
          </cell>
          <cell r="C563">
            <v>445.94900109328074</v>
          </cell>
          <cell r="D563">
            <v>1292.8490010932808</v>
          </cell>
          <cell r="E563">
            <v>1318.1999999999998</v>
          </cell>
          <cell r="F563">
            <v>25.350998906719042</v>
          </cell>
        </row>
        <row r="564">
          <cell r="B564">
            <v>856.80000000000007</v>
          </cell>
          <cell r="C564">
            <v>444.96828147787073</v>
          </cell>
          <cell r="D564">
            <v>1301.7682814778709</v>
          </cell>
          <cell r="E564">
            <v>1308</v>
          </cell>
          <cell r="F564">
            <v>6.2317185221290856</v>
          </cell>
        </row>
        <row r="565">
          <cell r="B565">
            <v>858.51</v>
          </cell>
          <cell r="C565">
            <v>443.39498786658851</v>
          </cell>
          <cell r="D565">
            <v>1301.9049878665885</v>
          </cell>
          <cell r="E565">
            <v>1350.15</v>
          </cell>
          <cell r="F565">
            <v>48.245012133411592</v>
          </cell>
        </row>
        <row r="566">
          <cell r="B566">
            <v>864.99</v>
          </cell>
          <cell r="C566">
            <v>441.99338896846348</v>
          </cell>
          <cell r="D566">
            <v>1306.9833889684635</v>
          </cell>
          <cell r="E566">
            <v>1351.65</v>
          </cell>
          <cell r="F566">
            <v>44.666611031536604</v>
          </cell>
        </row>
        <row r="567">
          <cell r="B567">
            <v>852.75</v>
          </cell>
          <cell r="C567">
            <v>440.6635016672995</v>
          </cell>
          <cell r="D567">
            <v>1293.4135016672994</v>
          </cell>
          <cell r="E567">
            <v>1368.3</v>
          </cell>
          <cell r="F567">
            <v>74.886498332700512</v>
          </cell>
        </row>
        <row r="568">
          <cell r="B568">
            <v>819.27</v>
          </cell>
          <cell r="C568">
            <v>438.87451198450941</v>
          </cell>
          <cell r="D568">
            <v>1258.1445119845093</v>
          </cell>
          <cell r="E568">
            <v>1385.4</v>
          </cell>
          <cell r="F568">
            <v>127.25548801549076</v>
          </cell>
        </row>
        <row r="569">
          <cell r="B569">
            <v>838.08</v>
          </cell>
          <cell r="C569">
            <v>436.83906518442643</v>
          </cell>
          <cell r="D569">
            <v>1274.9190651844265</v>
          </cell>
          <cell r="E569">
            <v>1361.1</v>
          </cell>
          <cell r="F569">
            <v>86.180934815573437</v>
          </cell>
        </row>
        <row r="570">
          <cell r="B570">
            <v>843.84</v>
          </cell>
          <cell r="C570">
            <v>434.86980401658587</v>
          </cell>
          <cell r="D570">
            <v>1278.7098040165858</v>
          </cell>
          <cell r="E570">
            <v>1375.05</v>
          </cell>
          <cell r="F570">
            <v>96.340195983414105</v>
          </cell>
        </row>
        <row r="571">
          <cell r="B571">
            <v>864.81000000000006</v>
          </cell>
          <cell r="C571">
            <v>433.08278934975107</v>
          </cell>
          <cell r="D571">
            <v>1297.8927893497512</v>
          </cell>
          <cell r="E571">
            <v>1414.05</v>
          </cell>
          <cell r="F571">
            <v>116.15721065024877</v>
          </cell>
        </row>
        <row r="572">
          <cell r="B572">
            <v>793.71</v>
          </cell>
          <cell r="C572">
            <v>430.71466404973637</v>
          </cell>
          <cell r="D572">
            <v>1224.4246640497363</v>
          </cell>
          <cell r="E572">
            <v>1439.55</v>
          </cell>
          <cell r="F572">
            <v>215.12533595026366</v>
          </cell>
        </row>
        <row r="573">
          <cell r="B573">
            <v>817.92</v>
          </cell>
          <cell r="C573">
            <v>428.29324341913554</v>
          </cell>
          <cell r="D573">
            <v>1246.2132434191356</v>
          </cell>
          <cell r="E573">
            <v>1411.3500000000001</v>
          </cell>
          <cell r="F573">
            <v>165.13675658086458</v>
          </cell>
        </row>
        <row r="574">
          <cell r="B574">
            <v>832.94999999999993</v>
          </cell>
          <cell r="C574">
            <v>425.36891059380486</v>
          </cell>
          <cell r="D574">
            <v>1258.3189105938047</v>
          </cell>
          <cell r="E574">
            <v>1396.65</v>
          </cell>
          <cell r="F574">
            <v>138.33108940619536</v>
          </cell>
        </row>
        <row r="575">
          <cell r="B575">
            <v>818.18999999999994</v>
          </cell>
          <cell r="C575">
            <v>422.60962182933372</v>
          </cell>
          <cell r="D575">
            <v>1240.7996218293338</v>
          </cell>
          <cell r="E575">
            <v>1377</v>
          </cell>
          <cell r="F575">
            <v>136.20037817066623</v>
          </cell>
        </row>
        <row r="576">
          <cell r="B576">
            <v>809.91</v>
          </cell>
          <cell r="C576">
            <v>420.43301137250268</v>
          </cell>
          <cell r="D576">
            <v>1230.3430113725026</v>
          </cell>
          <cell r="E576">
            <v>1366.5</v>
          </cell>
          <cell r="F576">
            <v>136.15698862749741</v>
          </cell>
        </row>
        <row r="577">
          <cell r="B577">
            <v>831.24</v>
          </cell>
          <cell r="C577">
            <v>418.66715170684387</v>
          </cell>
          <cell r="D577">
            <v>1249.9071517068439</v>
          </cell>
          <cell r="E577">
            <v>1385.5500000000002</v>
          </cell>
          <cell r="F577">
            <v>135.64284829315625</v>
          </cell>
        </row>
        <row r="578">
          <cell r="B578">
            <v>741.51</v>
          </cell>
          <cell r="C578">
            <v>416.56033921509663</v>
          </cell>
          <cell r="D578">
            <v>1158.0703392150967</v>
          </cell>
          <cell r="E578">
            <v>1428.1499999999999</v>
          </cell>
          <cell r="F578">
            <v>270.07966078490313</v>
          </cell>
        </row>
        <row r="579">
          <cell r="B579">
            <v>871.19999999999993</v>
          </cell>
          <cell r="C579">
            <v>414.8782118458148</v>
          </cell>
          <cell r="D579">
            <v>1286.0782118458146</v>
          </cell>
          <cell r="E579">
            <v>1398.75</v>
          </cell>
          <cell r="F579">
            <v>112.67178815418538</v>
          </cell>
        </row>
        <row r="580">
          <cell r="B580">
            <v>839.97</v>
          </cell>
          <cell r="C580">
            <v>413.33722699071012</v>
          </cell>
          <cell r="D580">
            <v>1253.3072269907102</v>
          </cell>
          <cell r="E580">
            <v>1411.9499999999998</v>
          </cell>
          <cell r="F580">
            <v>158.64277300928961</v>
          </cell>
        </row>
        <row r="581">
          <cell r="B581">
            <v>859.86</v>
          </cell>
          <cell r="C581">
            <v>412.67863284992404</v>
          </cell>
          <cell r="D581">
            <v>1272.5386328499239</v>
          </cell>
          <cell r="E581">
            <v>1398</v>
          </cell>
          <cell r="F581">
            <v>125.46136715007606</v>
          </cell>
        </row>
        <row r="582">
          <cell r="B582">
            <v>863.64</v>
          </cell>
          <cell r="C582">
            <v>412.58959808256338</v>
          </cell>
          <cell r="D582">
            <v>1276.2295980825634</v>
          </cell>
          <cell r="E582">
            <v>1397.1</v>
          </cell>
          <cell r="F582">
            <v>120.87040191743654</v>
          </cell>
        </row>
        <row r="583">
          <cell r="B583">
            <v>860.76</v>
          </cell>
          <cell r="C583">
            <v>413.05977357533538</v>
          </cell>
          <cell r="D583">
            <v>1273.8197735753354</v>
          </cell>
          <cell r="E583">
            <v>1371.45</v>
          </cell>
          <cell r="F583">
            <v>97.63022642466467</v>
          </cell>
        </row>
        <row r="584">
          <cell r="B584">
            <v>877.5</v>
          </cell>
          <cell r="C584">
            <v>413.27666712960064</v>
          </cell>
          <cell r="D584">
            <v>1290.7766671296006</v>
          </cell>
          <cell r="E584">
            <v>1376.1</v>
          </cell>
          <cell r="F584">
            <v>85.323332870399327</v>
          </cell>
        </row>
        <row r="585">
          <cell r="B585">
            <v>862.92</v>
          </cell>
          <cell r="C585">
            <v>413.18430193963007</v>
          </cell>
          <cell r="D585">
            <v>1276.10430193963</v>
          </cell>
          <cell r="E585">
            <v>1409.1</v>
          </cell>
          <cell r="F585">
            <v>132.99569806036993</v>
          </cell>
        </row>
        <row r="586">
          <cell r="B586">
            <v>898.56000000000006</v>
          </cell>
          <cell r="C586">
            <v>412.93990680446575</v>
          </cell>
          <cell r="D586">
            <v>1311.4999068044658</v>
          </cell>
          <cell r="E586">
            <v>1401.6</v>
          </cell>
          <cell r="F586">
            <v>90.1000931955341</v>
          </cell>
        </row>
        <row r="587">
          <cell r="B587">
            <v>880.02</v>
          </cell>
          <cell r="C587">
            <v>413.07276725190081</v>
          </cell>
          <cell r="D587">
            <v>1293.0927672519008</v>
          </cell>
          <cell r="E587">
            <v>1402.65</v>
          </cell>
          <cell r="F587">
            <v>109.5572327480993</v>
          </cell>
        </row>
        <row r="588">
          <cell r="B588">
            <v>852.84</v>
          </cell>
          <cell r="C588">
            <v>413.78890636868476</v>
          </cell>
          <cell r="D588">
            <v>1266.6289063686847</v>
          </cell>
          <cell r="E588">
            <v>1379.3999999999999</v>
          </cell>
          <cell r="F588">
            <v>112.77109363131513</v>
          </cell>
        </row>
        <row r="589">
          <cell r="B589">
            <v>867.24</v>
          </cell>
          <cell r="C589">
            <v>415.29722608465278</v>
          </cell>
          <cell r="D589">
            <v>1282.5372260846527</v>
          </cell>
          <cell r="E589">
            <v>1380.9</v>
          </cell>
          <cell r="F589">
            <v>98.362773915347361</v>
          </cell>
        </row>
        <row r="590">
          <cell r="B590">
            <v>859.59</v>
          </cell>
          <cell r="C590">
            <v>417.03297398757206</v>
          </cell>
          <cell r="D590">
            <v>1276.6229739875721</v>
          </cell>
          <cell r="E590">
            <v>1367.1</v>
          </cell>
          <cell r="F590">
            <v>90.477026012427814</v>
          </cell>
        </row>
        <row r="591">
          <cell r="B591">
            <v>884.97</v>
          </cell>
          <cell r="C591">
            <v>418.77876998655188</v>
          </cell>
          <cell r="D591">
            <v>1303.7487699865519</v>
          </cell>
          <cell r="E591">
            <v>1354.95</v>
          </cell>
          <cell r="F591">
            <v>51.201230013448139</v>
          </cell>
        </row>
        <row r="592">
          <cell r="B592">
            <v>893.79</v>
          </cell>
          <cell r="C592">
            <v>421.19136225833893</v>
          </cell>
          <cell r="D592">
            <v>1314.9813622583388</v>
          </cell>
          <cell r="E592">
            <v>1349.7</v>
          </cell>
          <cell r="F592">
            <v>34.718637741661269</v>
          </cell>
        </row>
        <row r="593">
          <cell r="B593">
            <v>884.16</v>
          </cell>
          <cell r="C593">
            <v>425.57184806030784</v>
          </cell>
          <cell r="D593">
            <v>1309.7318480603078</v>
          </cell>
          <cell r="E593">
            <v>1391.25</v>
          </cell>
          <cell r="F593">
            <v>81.518151939692189</v>
          </cell>
        </row>
        <row r="594">
          <cell r="B594">
            <v>869.31000000000006</v>
          </cell>
          <cell r="C594">
            <v>430.21416453577075</v>
          </cell>
          <cell r="D594">
            <v>1299.5241645357708</v>
          </cell>
          <cell r="E594">
            <v>1409.25</v>
          </cell>
          <cell r="F594">
            <v>109.72583546422925</v>
          </cell>
        </row>
        <row r="595">
          <cell r="B595">
            <v>880.37999999999988</v>
          </cell>
          <cell r="C595">
            <v>435.28272100047297</v>
          </cell>
          <cell r="D595">
            <v>1315.6627210004729</v>
          </cell>
          <cell r="E595">
            <v>1377.15</v>
          </cell>
          <cell r="F595">
            <v>61.487278999527234</v>
          </cell>
        </row>
        <row r="596">
          <cell r="B596">
            <v>882.9</v>
          </cell>
          <cell r="C596">
            <v>440.24725380616314</v>
          </cell>
          <cell r="D596">
            <v>1323.147253806163</v>
          </cell>
          <cell r="E596">
            <v>1340.4</v>
          </cell>
          <cell r="F596">
            <v>17.252746193837083</v>
          </cell>
        </row>
        <row r="597">
          <cell r="B597">
            <v>892.17</v>
          </cell>
          <cell r="C597">
            <v>444.74879236900756</v>
          </cell>
          <cell r="D597">
            <v>1336.9187923690074</v>
          </cell>
          <cell r="E597">
            <v>1347.3</v>
          </cell>
          <cell r="F597">
            <v>10.381207630992549</v>
          </cell>
        </row>
        <row r="598">
          <cell r="B598">
            <v>891.09</v>
          </cell>
          <cell r="C598">
            <v>448.62343162212824</v>
          </cell>
          <cell r="D598">
            <v>1339.7134316221282</v>
          </cell>
          <cell r="E598">
            <v>1408.0500000000002</v>
          </cell>
          <cell r="F598">
            <v>68.336568377872027</v>
          </cell>
        </row>
        <row r="599">
          <cell r="B599">
            <v>882.9</v>
          </cell>
          <cell r="C599">
            <v>453.13262375913257</v>
          </cell>
          <cell r="D599">
            <v>1336.0326237591325</v>
          </cell>
          <cell r="E599">
            <v>1436.8500000000001</v>
          </cell>
          <cell r="F599">
            <v>100.81737624086759</v>
          </cell>
        </row>
        <row r="600">
          <cell r="B600">
            <v>887.85</v>
          </cell>
          <cell r="C600">
            <v>457.98404889316345</v>
          </cell>
          <cell r="D600">
            <v>1345.8340488931635</v>
          </cell>
          <cell r="E600">
            <v>1443.6</v>
          </cell>
          <cell r="F600">
            <v>97.765951106836383</v>
          </cell>
        </row>
        <row r="601">
          <cell r="B601">
            <v>888.39</v>
          </cell>
          <cell r="C601">
            <v>463.68205280090916</v>
          </cell>
          <cell r="D601">
            <v>1352.0720528009092</v>
          </cell>
          <cell r="E601">
            <v>1468.8</v>
          </cell>
          <cell r="F601">
            <v>116.72794719909075</v>
          </cell>
        </row>
        <row r="602">
          <cell r="B602">
            <v>890.82</v>
          </cell>
          <cell r="C602">
            <v>470.01660422393979</v>
          </cell>
          <cell r="D602">
            <v>1360.83660422394</v>
          </cell>
          <cell r="E602">
            <v>1424.7</v>
          </cell>
          <cell r="F602">
            <v>63.863395776060088</v>
          </cell>
        </row>
        <row r="603">
          <cell r="B603">
            <v>880.29</v>
          </cell>
          <cell r="C603">
            <v>476.52051310522734</v>
          </cell>
          <cell r="D603">
            <v>1356.8105131052273</v>
          </cell>
          <cell r="E603">
            <v>1480.95</v>
          </cell>
          <cell r="F603">
            <v>124.13948689477274</v>
          </cell>
        </row>
        <row r="604">
          <cell r="B604">
            <v>922.68</v>
          </cell>
          <cell r="C604">
            <v>483.74198203620978</v>
          </cell>
          <cell r="D604">
            <v>1406.4219820362098</v>
          </cell>
          <cell r="E604">
            <v>1480.95</v>
          </cell>
          <cell r="F604">
            <v>74.528017963790262</v>
          </cell>
        </row>
        <row r="605">
          <cell r="B605">
            <v>934.02</v>
          </cell>
          <cell r="C605">
            <v>491.01258516777932</v>
          </cell>
          <cell r="D605">
            <v>1425.0325851677794</v>
          </cell>
          <cell r="E605">
            <v>1480.6499999999999</v>
          </cell>
          <cell r="F605">
            <v>55.617414832220447</v>
          </cell>
        </row>
        <row r="606">
          <cell r="B606">
            <v>912.87000000000012</v>
          </cell>
          <cell r="C606">
            <v>497.28210582950265</v>
          </cell>
          <cell r="D606">
            <v>1410.1521058295027</v>
          </cell>
          <cell r="E606">
            <v>1482.3</v>
          </cell>
          <cell r="F606">
            <v>72.147894170497239</v>
          </cell>
        </row>
        <row r="607">
          <cell r="B607">
            <v>907.19999999999993</v>
          </cell>
          <cell r="C607">
            <v>504.1454714783448</v>
          </cell>
          <cell r="D607">
            <v>1411.3454714783447</v>
          </cell>
          <cell r="E607">
            <v>1490.85</v>
          </cell>
          <cell r="F607">
            <v>79.504528521655175</v>
          </cell>
        </row>
        <row r="608">
          <cell r="B608">
            <v>899.82</v>
          </cell>
          <cell r="C608">
            <v>511.66453909260247</v>
          </cell>
          <cell r="D608">
            <v>1411.4845390926025</v>
          </cell>
          <cell r="E608">
            <v>1529.1</v>
          </cell>
          <cell r="F608">
            <v>117.61546090739739</v>
          </cell>
        </row>
        <row r="609">
          <cell r="B609">
            <v>955.89</v>
          </cell>
          <cell r="C609">
            <v>519.1703685574721</v>
          </cell>
          <cell r="D609">
            <v>1475.060368557472</v>
          </cell>
          <cell r="E609">
            <v>1508.1000000000001</v>
          </cell>
          <cell r="F609">
            <v>33.039631442528162</v>
          </cell>
        </row>
        <row r="610">
          <cell r="B610">
            <v>927.54</v>
          </cell>
          <cell r="C610">
            <v>526.57694507292285</v>
          </cell>
          <cell r="D610">
            <v>1454.1169450729228</v>
          </cell>
          <cell r="E610">
            <v>1571.1</v>
          </cell>
          <cell r="F610">
            <v>116.98305492707709</v>
          </cell>
        </row>
        <row r="611">
          <cell r="B611">
            <v>963.27</v>
          </cell>
          <cell r="C611">
            <v>534.79078466457815</v>
          </cell>
          <cell r="D611">
            <v>1498.060784664578</v>
          </cell>
          <cell r="E611">
            <v>1562.25</v>
          </cell>
          <cell r="F611">
            <v>64.189215335421977</v>
          </cell>
        </row>
        <row r="612">
          <cell r="B612">
            <v>950.04</v>
          </cell>
          <cell r="C612">
            <v>542.99176479283062</v>
          </cell>
          <cell r="D612">
            <v>1493.0317647928305</v>
          </cell>
          <cell r="E612">
            <v>1545.15</v>
          </cell>
          <cell r="F612">
            <v>52.118235207169619</v>
          </cell>
        </row>
        <row r="613">
          <cell r="B613">
            <v>962.82</v>
          </cell>
          <cell r="C613">
            <v>551.04897087773907</v>
          </cell>
          <cell r="D613">
            <v>1513.8689708777392</v>
          </cell>
          <cell r="E613">
            <v>1554.3000000000002</v>
          </cell>
          <cell r="F613">
            <v>40.431029122260952</v>
          </cell>
        </row>
        <row r="614">
          <cell r="B614">
            <v>986.93999999999994</v>
          </cell>
          <cell r="C614">
            <v>559.10491140858301</v>
          </cell>
          <cell r="D614">
            <v>1546.0449114085829</v>
          </cell>
          <cell r="E614">
            <v>1543.35</v>
          </cell>
          <cell r="F614">
            <v>-2.6949114085830388</v>
          </cell>
        </row>
        <row r="615">
          <cell r="B615">
            <v>1004.4</v>
          </cell>
          <cell r="C615">
            <v>565.66494030757076</v>
          </cell>
          <cell r="D615">
            <v>1570.0649403075709</v>
          </cell>
          <cell r="E615">
            <v>1575.75</v>
          </cell>
          <cell r="F615">
            <v>5.6850596924291494</v>
          </cell>
        </row>
        <row r="616">
          <cell r="B616">
            <v>990.09</v>
          </cell>
          <cell r="C616">
            <v>570.55093361490924</v>
          </cell>
          <cell r="D616">
            <v>1560.6409336149093</v>
          </cell>
          <cell r="E616">
            <v>1573.35</v>
          </cell>
          <cell r="F616">
            <v>12.709066385090637</v>
          </cell>
        </row>
        <row r="617">
          <cell r="B617">
            <v>997.11</v>
          </cell>
          <cell r="C617">
            <v>576.6412810484087</v>
          </cell>
          <cell r="D617">
            <v>1573.7512810484086</v>
          </cell>
          <cell r="E617">
            <v>1633.35</v>
          </cell>
          <cell r="F617">
            <v>59.598718951591309</v>
          </cell>
        </row>
        <row r="618">
          <cell r="B618">
            <v>990.36</v>
          </cell>
          <cell r="C618">
            <v>583.07426911462926</v>
          </cell>
          <cell r="D618">
            <v>1573.4342691146294</v>
          </cell>
          <cell r="E618">
            <v>1676.25</v>
          </cell>
          <cell r="F618">
            <v>102.81573088537061</v>
          </cell>
        </row>
        <row r="619">
          <cell r="B619">
            <v>989.55000000000007</v>
          </cell>
          <cell r="C619">
            <v>591.67473306863019</v>
          </cell>
          <cell r="D619">
            <v>1581.2247330686303</v>
          </cell>
          <cell r="E619">
            <v>1627.05</v>
          </cell>
          <cell r="F619">
            <v>45.825266931369697</v>
          </cell>
        </row>
        <row r="620">
          <cell r="B620">
            <v>953.55000000000007</v>
          </cell>
          <cell r="C620">
            <v>598.39155946479082</v>
          </cell>
          <cell r="D620">
            <v>1551.9415594647908</v>
          </cell>
          <cell r="E620">
            <v>1632.75</v>
          </cell>
          <cell r="F620">
            <v>80.808440535209229</v>
          </cell>
        </row>
        <row r="621">
          <cell r="B621">
            <v>954.9</v>
          </cell>
          <cell r="C621">
            <v>604.52510790417364</v>
          </cell>
          <cell r="D621">
            <v>1559.4251079041737</v>
          </cell>
          <cell r="E621">
            <v>1639.2</v>
          </cell>
          <cell r="F621">
            <v>79.774892095826317</v>
          </cell>
        </row>
        <row r="622">
          <cell r="B622">
            <v>962.73</v>
          </cell>
          <cell r="C622">
            <v>609.47931923466865</v>
          </cell>
          <cell r="D622">
            <v>1572.2093192346688</v>
          </cell>
          <cell r="E622">
            <v>1613.55</v>
          </cell>
          <cell r="F622">
            <v>41.340680765331172</v>
          </cell>
        </row>
        <row r="623">
          <cell r="B623">
            <v>1031.3999999999999</v>
          </cell>
          <cell r="C623">
            <v>613.75822894191958</v>
          </cell>
          <cell r="D623">
            <v>1645.1582289419193</v>
          </cell>
          <cell r="E623">
            <v>1601.4</v>
          </cell>
          <cell r="F623">
            <v>-43.758228941919242</v>
          </cell>
        </row>
        <row r="624">
          <cell r="B624">
            <v>992.07</v>
          </cell>
          <cell r="C624">
            <v>617.97090579155133</v>
          </cell>
          <cell r="D624">
            <v>1610.0409057915513</v>
          </cell>
          <cell r="E624">
            <v>1581.6</v>
          </cell>
          <cell r="F624">
            <v>-28.440905791551359</v>
          </cell>
        </row>
        <row r="625">
          <cell r="B625">
            <v>974.07</v>
          </cell>
          <cell r="C625">
            <v>624.57180242757704</v>
          </cell>
          <cell r="D625">
            <v>1598.6418024275772</v>
          </cell>
          <cell r="E625">
            <v>1584.75</v>
          </cell>
          <cell r="F625">
            <v>-13.891802427577204</v>
          </cell>
        </row>
        <row r="626">
          <cell r="B626">
            <v>1048.5900000000001</v>
          </cell>
          <cell r="C626">
            <v>631.2942108293571</v>
          </cell>
          <cell r="D626">
            <v>1679.8842108293572</v>
          </cell>
          <cell r="E626">
            <v>1552.5</v>
          </cell>
          <cell r="F626">
            <v>-127.38421082935724</v>
          </cell>
        </row>
        <row r="627">
          <cell r="B627">
            <v>1039.68</v>
          </cell>
          <cell r="C627">
            <v>638.2992068280613</v>
          </cell>
          <cell r="D627">
            <v>1677.9792068280613</v>
          </cell>
          <cell r="E627">
            <v>1545.6000000000001</v>
          </cell>
          <cell r="F627">
            <v>-132.37920682806111</v>
          </cell>
        </row>
        <row r="628">
          <cell r="B628">
            <v>1049.22</v>
          </cell>
          <cell r="C628">
            <v>645.59002955388235</v>
          </cell>
          <cell r="D628">
            <v>1694.8100295538825</v>
          </cell>
          <cell r="E628">
            <v>1602.6000000000001</v>
          </cell>
          <cell r="F628">
            <v>-92.21002955388235</v>
          </cell>
        </row>
        <row r="629">
          <cell r="B629">
            <v>1021.86</v>
          </cell>
          <cell r="C629">
            <v>651.64378349200751</v>
          </cell>
          <cell r="D629">
            <v>1673.5037834920076</v>
          </cell>
          <cell r="E629">
            <v>1653.1499999999999</v>
          </cell>
          <cell r="F629">
            <v>-20.353783492007778</v>
          </cell>
        </row>
        <row r="630">
          <cell r="B630">
            <v>1021.86</v>
          </cell>
          <cell r="C630">
            <v>656.34693731191169</v>
          </cell>
          <cell r="D630">
            <v>1678.2069373119116</v>
          </cell>
          <cell r="E630">
            <v>1639.65</v>
          </cell>
          <cell r="F630">
            <v>-38.556937311911497</v>
          </cell>
        </row>
        <row r="631">
          <cell r="B631">
            <v>1036.8</v>
          </cell>
          <cell r="C631">
            <v>659.90707963226339</v>
          </cell>
          <cell r="D631">
            <v>1696.7070796322632</v>
          </cell>
          <cell r="E631">
            <v>1639.65</v>
          </cell>
          <cell r="F631">
            <v>-57.05707963226314</v>
          </cell>
        </row>
        <row r="632">
          <cell r="B632">
            <v>1055.3400000000001</v>
          </cell>
          <cell r="C632">
            <v>663.04291714964779</v>
          </cell>
          <cell r="D632">
            <v>1718.3829171496479</v>
          </cell>
          <cell r="E632">
            <v>1614.8999999999999</v>
          </cell>
          <cell r="F632">
            <v>-103.48291714964807</v>
          </cell>
        </row>
        <row r="633">
          <cell r="B633">
            <v>1070.19</v>
          </cell>
          <cell r="C633">
            <v>668.43654555883109</v>
          </cell>
          <cell r="D633">
            <v>1738.6265455588311</v>
          </cell>
          <cell r="E633">
            <v>1599.75</v>
          </cell>
          <cell r="F633">
            <v>-138.87654555883114</v>
          </cell>
        </row>
        <row r="634">
          <cell r="B634">
            <v>1064.97</v>
          </cell>
          <cell r="C634">
            <v>673.7521548645866</v>
          </cell>
          <cell r="D634">
            <v>1738.7221548645866</v>
          </cell>
          <cell r="E634">
            <v>1546.5</v>
          </cell>
          <cell r="F634">
            <v>-192.22215486458663</v>
          </cell>
        </row>
        <row r="635">
          <cell r="B635">
            <v>1041.03</v>
          </cell>
          <cell r="C635">
            <v>678.34720259223513</v>
          </cell>
          <cell r="D635">
            <v>1719.3772025922351</v>
          </cell>
          <cell r="E635">
            <v>1567.65</v>
          </cell>
          <cell r="F635">
            <v>-151.72720259223502</v>
          </cell>
        </row>
        <row r="636">
          <cell r="B636">
            <v>1092.6000000000001</v>
          </cell>
          <cell r="C636">
            <v>683.4101035258152</v>
          </cell>
          <cell r="D636">
            <v>1776.0101035258153</v>
          </cell>
          <cell r="E636">
            <v>1615.5</v>
          </cell>
          <cell r="F636">
            <v>-160.51010352581534</v>
          </cell>
        </row>
        <row r="637">
          <cell r="B637">
            <v>1103.31</v>
          </cell>
          <cell r="C637">
            <v>687.90465714245147</v>
          </cell>
          <cell r="D637">
            <v>1791.2146571424514</v>
          </cell>
          <cell r="E637">
            <v>1641.45</v>
          </cell>
          <cell r="F637">
            <v>-149.76465714245137</v>
          </cell>
        </row>
        <row r="638">
          <cell r="B638">
            <v>1074.8700000000001</v>
          </cell>
          <cell r="C638">
            <v>692.36412023922037</v>
          </cell>
          <cell r="D638">
            <v>1767.2341202392204</v>
          </cell>
          <cell r="E638">
            <v>1576.5</v>
          </cell>
          <cell r="F638">
            <v>-190.73412023922037</v>
          </cell>
        </row>
        <row r="639">
          <cell r="B639">
            <v>1079.1000000000001</v>
          </cell>
          <cell r="C639">
            <v>697.09386029097323</v>
          </cell>
          <cell r="D639">
            <v>1776.1938602909734</v>
          </cell>
          <cell r="E639">
            <v>1610.5500000000002</v>
          </cell>
          <cell r="F639">
            <v>-165.64386029097318</v>
          </cell>
        </row>
        <row r="640">
          <cell r="B640">
            <v>1073.3400000000001</v>
          </cell>
          <cell r="C640">
            <v>701.73186809996446</v>
          </cell>
          <cell r="D640">
            <v>1775.0718680999646</v>
          </cell>
          <cell r="E640">
            <v>1628.55</v>
          </cell>
          <cell r="F640">
            <v>-146.52186809996465</v>
          </cell>
        </row>
        <row r="641">
          <cell r="B641">
            <v>1077.48</v>
          </cell>
          <cell r="C641">
            <v>705.2944057658807</v>
          </cell>
          <cell r="D641">
            <v>1782.7744057658806</v>
          </cell>
          <cell r="E641">
            <v>1641.8999999999999</v>
          </cell>
          <cell r="F641">
            <v>-140.87440576588074</v>
          </cell>
        </row>
        <row r="642">
          <cell r="B642">
            <v>1054.3500000000001</v>
          </cell>
          <cell r="C642">
            <v>708.86392606132961</v>
          </cell>
          <cell r="D642">
            <v>1763.2139260613299</v>
          </cell>
          <cell r="E642">
            <v>1591.65</v>
          </cell>
          <cell r="F642">
            <v>-171.56392606132977</v>
          </cell>
        </row>
        <row r="643">
          <cell r="B643">
            <v>1084.4099999999999</v>
          </cell>
          <cell r="C643">
            <v>712.10040066739236</v>
          </cell>
          <cell r="D643">
            <v>1796.5104006673923</v>
          </cell>
          <cell r="E643">
            <v>1599.8999999999999</v>
          </cell>
          <cell r="F643">
            <v>-196.61040066739247</v>
          </cell>
        </row>
        <row r="644">
          <cell r="B644">
            <v>1085.94</v>
          </cell>
          <cell r="C644">
            <v>713.43350182633412</v>
          </cell>
          <cell r="D644">
            <v>1799.3735018263342</v>
          </cell>
          <cell r="E644">
            <v>1620</v>
          </cell>
          <cell r="F644">
            <v>-179.37350182633418</v>
          </cell>
        </row>
        <row r="645">
          <cell r="B645">
            <v>1111.68</v>
          </cell>
          <cell r="C645">
            <v>714.14824452247603</v>
          </cell>
          <cell r="D645">
            <v>1825.8282445224761</v>
          </cell>
          <cell r="E645">
            <v>1656.6</v>
          </cell>
          <cell r="F645">
            <v>-169.22824452247619</v>
          </cell>
        </row>
        <row r="646">
          <cell r="B646">
            <v>1049.49</v>
          </cell>
          <cell r="C646">
            <v>713.31155653338669</v>
          </cell>
          <cell r="D646">
            <v>1762.8015565333867</v>
          </cell>
          <cell r="E646">
            <v>1649.55</v>
          </cell>
          <cell r="F646">
            <v>-113.25155653338675</v>
          </cell>
        </row>
        <row r="647">
          <cell r="B647">
            <v>1072.08</v>
          </cell>
          <cell r="C647">
            <v>710.99625492971052</v>
          </cell>
          <cell r="D647">
            <v>1783.0762549297106</v>
          </cell>
          <cell r="E647">
            <v>1661.55</v>
          </cell>
          <cell r="F647">
            <v>-121.5262549297106</v>
          </cell>
        </row>
        <row r="648">
          <cell r="B648">
            <v>1052.82</v>
          </cell>
          <cell r="C648">
            <v>709.0044766233724</v>
          </cell>
          <cell r="D648">
            <v>1761.8244766233724</v>
          </cell>
          <cell r="E648">
            <v>1678.95</v>
          </cell>
          <cell r="F648">
            <v>-82.874476623372402</v>
          </cell>
        </row>
        <row r="649">
          <cell r="B649">
            <v>1041.03</v>
          </cell>
          <cell r="C649">
            <v>707.44750064804157</v>
          </cell>
          <cell r="D649">
            <v>1748.4775006480415</v>
          </cell>
          <cell r="E649">
            <v>1699.5</v>
          </cell>
          <cell r="F649">
            <v>-48.977500648041541</v>
          </cell>
        </row>
        <row r="650">
          <cell r="B650">
            <v>1044.72</v>
          </cell>
          <cell r="C650">
            <v>706.34788155726278</v>
          </cell>
          <cell r="D650">
            <v>1751.0678815572628</v>
          </cell>
          <cell r="E650">
            <v>1751.1</v>
          </cell>
          <cell r="F650">
            <v>3.211844273710085E-2</v>
          </cell>
        </row>
        <row r="651">
          <cell r="B651">
            <v>1039.5900000000001</v>
          </cell>
          <cell r="C651">
            <v>705.1759412423836</v>
          </cell>
          <cell r="D651">
            <v>1744.7659412423836</v>
          </cell>
          <cell r="E651">
            <v>1747.05</v>
          </cell>
          <cell r="F651">
            <v>2.2840587576163216</v>
          </cell>
        </row>
        <row r="652">
          <cell r="B652">
            <v>1005.1200000000001</v>
          </cell>
          <cell r="C652">
            <v>700.88112513610201</v>
          </cell>
          <cell r="D652">
            <v>1706.001125136102</v>
          </cell>
          <cell r="E652">
            <v>1790.6999999999998</v>
          </cell>
          <cell r="F652">
            <v>84.6988748638978</v>
          </cell>
        </row>
        <row r="653">
          <cell r="B653">
            <v>996.39</v>
          </cell>
          <cell r="C653">
            <v>695.96590805741198</v>
          </cell>
          <cell r="D653">
            <v>1692.3559080574119</v>
          </cell>
          <cell r="E653">
            <v>1773.3</v>
          </cell>
          <cell r="F653">
            <v>80.944091942588102</v>
          </cell>
        </row>
        <row r="654">
          <cell r="B654">
            <v>1011.15</v>
          </cell>
          <cell r="C654">
            <v>689.72697456318133</v>
          </cell>
          <cell r="D654">
            <v>1700.8769745631812</v>
          </cell>
          <cell r="E654">
            <v>1742.3999999999999</v>
          </cell>
          <cell r="F654">
            <v>41.523025436818671</v>
          </cell>
        </row>
        <row r="655">
          <cell r="B655">
            <v>1062.81</v>
          </cell>
          <cell r="C655">
            <v>682.87010040619009</v>
          </cell>
          <cell r="D655">
            <v>1745.6801004061899</v>
          </cell>
          <cell r="E655">
            <v>1746.6</v>
          </cell>
          <cell r="F655">
            <v>0.91989959380998698</v>
          </cell>
        </row>
        <row r="656">
          <cell r="B656">
            <v>1065.1499999999999</v>
          </cell>
          <cell r="C656">
            <v>677.723990720909</v>
          </cell>
          <cell r="D656">
            <v>1742.8739907209088</v>
          </cell>
          <cell r="E656">
            <v>1821.3</v>
          </cell>
          <cell r="F656">
            <v>78.426009279091204</v>
          </cell>
        </row>
        <row r="657">
          <cell r="B657">
            <v>1103.67</v>
          </cell>
          <cell r="C657">
            <v>674.01915008290644</v>
          </cell>
          <cell r="D657">
            <v>1777.6891500829065</v>
          </cell>
          <cell r="E657">
            <v>1822.5</v>
          </cell>
          <cell r="F657">
            <v>44.810849917093492</v>
          </cell>
        </row>
        <row r="658">
          <cell r="B658">
            <v>1075.32</v>
          </cell>
          <cell r="C658">
            <v>671.21219271609584</v>
          </cell>
          <cell r="D658">
            <v>1746.5321927160958</v>
          </cell>
          <cell r="E658">
            <v>1820.25</v>
          </cell>
          <cell r="F658">
            <v>73.717807283904222</v>
          </cell>
        </row>
        <row r="659">
          <cell r="B659">
            <v>1076.94</v>
          </cell>
          <cell r="C659">
            <v>668.26186251384888</v>
          </cell>
          <cell r="D659">
            <v>1745.2018625138489</v>
          </cell>
          <cell r="E659">
            <v>1854.15</v>
          </cell>
          <cell r="F659">
            <v>108.94813748615115</v>
          </cell>
        </row>
        <row r="660">
          <cell r="B660">
            <v>1098.0900000000001</v>
          </cell>
          <cell r="C660">
            <v>662.73180526909073</v>
          </cell>
          <cell r="D660">
            <v>1760.8218052690909</v>
          </cell>
          <cell r="E660">
            <v>1848.75</v>
          </cell>
          <cell r="F660">
            <v>87.928194730909127</v>
          </cell>
        </row>
        <row r="661">
          <cell r="B661">
            <v>1090.26</v>
          </cell>
          <cell r="C661">
            <v>657.45685476437791</v>
          </cell>
          <cell r="D661">
            <v>1747.7168547643778</v>
          </cell>
          <cell r="E661">
            <v>1789.65</v>
          </cell>
          <cell r="F661">
            <v>41.933145235622305</v>
          </cell>
        </row>
        <row r="662">
          <cell r="B662">
            <v>1105.74</v>
          </cell>
          <cell r="C662">
            <v>652.56515002803349</v>
          </cell>
          <cell r="D662">
            <v>1758.3051500280335</v>
          </cell>
          <cell r="E662">
            <v>1855.2</v>
          </cell>
          <cell r="F662">
            <v>96.894849971966551</v>
          </cell>
        </row>
        <row r="663">
          <cell r="B663">
            <v>1091.97</v>
          </cell>
          <cell r="C663">
            <v>647.0429729694514</v>
          </cell>
          <cell r="D663">
            <v>1739.0129729694513</v>
          </cell>
          <cell r="E663">
            <v>1784.1</v>
          </cell>
          <cell r="F663">
            <v>45.087027030548597</v>
          </cell>
        </row>
        <row r="664">
          <cell r="B664">
            <v>1092.8700000000001</v>
          </cell>
          <cell r="C664">
            <v>641.57259999217172</v>
          </cell>
          <cell r="D664">
            <v>1734.4425999921718</v>
          </cell>
          <cell r="E664">
            <v>1810.2</v>
          </cell>
          <cell r="F664">
            <v>75.75740000782821</v>
          </cell>
        </row>
        <row r="665">
          <cell r="B665">
            <v>1093.23</v>
          </cell>
          <cell r="C665">
            <v>635.73559761282024</v>
          </cell>
          <cell r="D665">
            <v>1728.9655976128201</v>
          </cell>
          <cell r="E665">
            <v>1796.55</v>
          </cell>
          <cell r="F665">
            <v>67.584402387179807</v>
          </cell>
        </row>
        <row r="666">
          <cell r="B666">
            <v>1057.05</v>
          </cell>
          <cell r="C666">
            <v>630.05951011758668</v>
          </cell>
          <cell r="D666">
            <v>1687.1095101175865</v>
          </cell>
          <cell r="E666">
            <v>1789.65</v>
          </cell>
          <cell r="F666">
            <v>102.54048988241357</v>
          </cell>
        </row>
        <row r="667">
          <cell r="B667">
            <v>1142.19</v>
          </cell>
          <cell r="C667">
            <v>624.57884202293269</v>
          </cell>
          <cell r="D667">
            <v>1766.7688420229329</v>
          </cell>
          <cell r="E667">
            <v>1779.8999999999999</v>
          </cell>
          <cell r="F667">
            <v>13.131157977067005</v>
          </cell>
        </row>
        <row r="668">
          <cell r="B668">
            <v>1138.8600000000001</v>
          </cell>
          <cell r="C668">
            <v>620.08929152079713</v>
          </cell>
          <cell r="D668">
            <v>1758.9492915207973</v>
          </cell>
          <cell r="E668">
            <v>1797.3</v>
          </cell>
          <cell r="F668">
            <v>38.350708479202694</v>
          </cell>
        </row>
        <row r="669">
          <cell r="B669">
            <v>1189.98</v>
          </cell>
          <cell r="C669">
            <v>616.3015742387953</v>
          </cell>
          <cell r="D669">
            <v>1806.2815742387952</v>
          </cell>
          <cell r="E669">
            <v>1737.6000000000001</v>
          </cell>
          <cell r="F669">
            <v>-68.681574238795065</v>
          </cell>
        </row>
        <row r="670">
          <cell r="B670">
            <v>1194.1200000000001</v>
          </cell>
          <cell r="C670">
            <v>613.45293550107749</v>
          </cell>
          <cell r="D670">
            <v>1807.5729355010776</v>
          </cell>
          <cell r="E670">
            <v>1671.75</v>
          </cell>
          <cell r="F670">
            <v>-135.82293550107761</v>
          </cell>
        </row>
        <row r="671">
          <cell r="B671">
            <v>1199.25</v>
          </cell>
          <cell r="C671">
            <v>611.79629198459656</v>
          </cell>
          <cell r="D671">
            <v>1811.0462919845966</v>
          </cell>
          <cell r="E671">
            <v>1680.75</v>
          </cell>
          <cell r="F671">
            <v>-130.29629198459656</v>
          </cell>
        </row>
        <row r="672">
          <cell r="B672">
            <v>1203.03</v>
          </cell>
          <cell r="C672">
            <v>610.15028889594259</v>
          </cell>
          <cell r="D672">
            <v>1813.1802888959426</v>
          </cell>
          <cell r="E672">
            <v>1699.3500000000001</v>
          </cell>
          <cell r="F672">
            <v>-113.83028889594243</v>
          </cell>
        </row>
        <row r="673">
          <cell r="B673">
            <v>1175.8500000000001</v>
          </cell>
          <cell r="C673">
            <v>607.38297544019395</v>
          </cell>
          <cell r="D673">
            <v>1783.232975440194</v>
          </cell>
          <cell r="E673">
            <v>1680.9</v>
          </cell>
          <cell r="F673">
            <v>-102.33297544019388</v>
          </cell>
        </row>
        <row r="674">
          <cell r="B674">
            <v>1154.79</v>
          </cell>
          <cell r="C674">
            <v>606.55446080148533</v>
          </cell>
          <cell r="D674">
            <v>1761.3444608014852</v>
          </cell>
          <cell r="E674">
            <v>1662</v>
          </cell>
          <cell r="F674">
            <v>-99.344460801485184</v>
          </cell>
        </row>
        <row r="675">
          <cell r="B675">
            <v>1205.82</v>
          </cell>
          <cell r="C675">
            <v>605.97108486348213</v>
          </cell>
          <cell r="D675">
            <v>1811.791084863482</v>
          </cell>
          <cell r="E675">
            <v>1716</v>
          </cell>
          <cell r="F675">
            <v>-95.791084863481956</v>
          </cell>
        </row>
        <row r="676">
          <cell r="B676">
            <v>1233.18</v>
          </cell>
          <cell r="C676">
            <v>605.05270177001842</v>
          </cell>
          <cell r="D676">
            <v>1838.2327017700186</v>
          </cell>
          <cell r="E676">
            <v>1736.55</v>
          </cell>
          <cell r="F676">
            <v>-101.68270177001864</v>
          </cell>
        </row>
        <row r="677">
          <cell r="B677">
            <v>1221.75</v>
          </cell>
          <cell r="C677">
            <v>605.00352539980861</v>
          </cell>
          <cell r="D677">
            <v>1826.7535253998085</v>
          </cell>
          <cell r="E677">
            <v>1768.6499999999999</v>
          </cell>
          <cell r="F677">
            <v>-58.103525399808632</v>
          </cell>
        </row>
        <row r="678">
          <cell r="B678">
            <v>1251.54</v>
          </cell>
          <cell r="C678">
            <v>605.49422937691259</v>
          </cell>
          <cell r="D678">
            <v>1857.0342293769127</v>
          </cell>
          <cell r="E678">
            <v>1755</v>
          </cell>
          <cell r="F678">
            <v>-102.03422937691266</v>
          </cell>
        </row>
        <row r="679">
          <cell r="B679">
            <v>1186.56</v>
          </cell>
          <cell r="C679">
            <v>606.57171119351813</v>
          </cell>
          <cell r="D679">
            <v>1793.1317111935182</v>
          </cell>
          <cell r="E679">
            <v>1770</v>
          </cell>
          <cell r="F679">
            <v>-23.131711193518186</v>
          </cell>
        </row>
        <row r="680">
          <cell r="B680">
            <v>1231.02</v>
          </cell>
          <cell r="C680">
            <v>608.33391933361008</v>
          </cell>
          <cell r="D680">
            <v>1839.3539193336101</v>
          </cell>
          <cell r="E680">
            <v>1774.05</v>
          </cell>
          <cell r="F680">
            <v>-65.303919333610111</v>
          </cell>
        </row>
        <row r="681">
          <cell r="B681">
            <v>1197.9900000000002</v>
          </cell>
          <cell r="C681">
            <v>610.53767504109703</v>
          </cell>
          <cell r="D681">
            <v>1808.5276750410972</v>
          </cell>
          <cell r="E681">
            <v>1762.2</v>
          </cell>
          <cell r="F681">
            <v>-46.327675041097109</v>
          </cell>
        </row>
        <row r="682">
          <cell r="B682">
            <v>1171.71</v>
          </cell>
          <cell r="C682">
            <v>613.21013917461676</v>
          </cell>
          <cell r="D682">
            <v>1784.9201391746169</v>
          </cell>
          <cell r="E682">
            <v>1728.1499999999999</v>
          </cell>
          <cell r="F682">
            <v>-56.770139174617043</v>
          </cell>
        </row>
        <row r="683">
          <cell r="B683">
            <v>1233.3599999999999</v>
          </cell>
          <cell r="C683">
            <v>616.43611022868208</v>
          </cell>
          <cell r="D683">
            <v>1849.796110228682</v>
          </cell>
          <cell r="E683">
            <v>1715.5500000000002</v>
          </cell>
          <cell r="F683">
            <v>-134.2461102286818</v>
          </cell>
        </row>
        <row r="684">
          <cell r="B684">
            <v>1214.9100000000001</v>
          </cell>
          <cell r="C684">
            <v>620.8129322264964</v>
          </cell>
          <cell r="D684">
            <v>1835.7229322264966</v>
          </cell>
          <cell r="E684">
            <v>1693.5</v>
          </cell>
          <cell r="F684">
            <v>-142.2229322264966</v>
          </cell>
        </row>
        <row r="685">
          <cell r="B685">
            <v>1291.05</v>
          </cell>
          <cell r="C685">
            <v>625.62486563885329</v>
          </cell>
          <cell r="D685">
            <v>1916.6748656388531</v>
          </cell>
          <cell r="E685">
            <v>1648.35</v>
          </cell>
          <cell r="F685">
            <v>-268.32486563885323</v>
          </cell>
        </row>
        <row r="686">
          <cell r="B686">
            <v>1266.6600000000001</v>
          </cell>
          <cell r="C686">
            <v>633.22114091532512</v>
          </cell>
          <cell r="D686">
            <v>1899.8811409153252</v>
          </cell>
          <cell r="E686">
            <v>1604.55</v>
          </cell>
          <cell r="F686">
            <v>-295.33114091532525</v>
          </cell>
        </row>
        <row r="687">
          <cell r="B687">
            <v>1256.1299999999999</v>
          </cell>
          <cell r="C687">
            <v>642.1122293750268</v>
          </cell>
          <cell r="D687">
            <v>1898.2422293750267</v>
          </cell>
          <cell r="E687">
            <v>1648.6499999999999</v>
          </cell>
          <cell r="F687">
            <v>-249.59222937502682</v>
          </cell>
        </row>
        <row r="688">
          <cell r="B688">
            <v>1308.42</v>
          </cell>
          <cell r="C688">
            <v>650.6242405553246</v>
          </cell>
          <cell r="D688">
            <v>1959.0442405553247</v>
          </cell>
          <cell r="E688">
            <v>1591.3500000000001</v>
          </cell>
          <cell r="F688">
            <v>-367.69424055532454</v>
          </cell>
        </row>
        <row r="689">
          <cell r="B689">
            <v>1262.8799999999999</v>
          </cell>
          <cell r="C689">
            <v>659.08391264072907</v>
          </cell>
          <cell r="D689">
            <v>1921.9639126407289</v>
          </cell>
          <cell r="E689">
            <v>1664.55</v>
          </cell>
          <cell r="F689">
            <v>-257.413912640729</v>
          </cell>
        </row>
        <row r="690">
          <cell r="B690">
            <v>1245.2400000000002</v>
          </cell>
          <cell r="C690">
            <v>667.04578050806117</v>
          </cell>
          <cell r="D690">
            <v>1912.2857805080614</v>
          </cell>
          <cell r="E690">
            <v>1690.35</v>
          </cell>
          <cell r="F690">
            <v>-221.9357805080615</v>
          </cell>
        </row>
        <row r="691">
          <cell r="B691">
            <v>1258.92</v>
          </cell>
          <cell r="C691">
            <v>675.725957181485</v>
          </cell>
          <cell r="D691">
            <v>1934.6459571814851</v>
          </cell>
          <cell r="E691">
            <v>1695.75</v>
          </cell>
          <cell r="F691">
            <v>-238.89595718148507</v>
          </cell>
        </row>
        <row r="692">
          <cell r="B692">
            <v>1182.78</v>
          </cell>
          <cell r="C692">
            <v>683.99308334670673</v>
          </cell>
          <cell r="D692">
            <v>1866.7730833467067</v>
          </cell>
          <cell r="E692">
            <v>1648.6499999999999</v>
          </cell>
          <cell r="F692">
            <v>-218.12308334670684</v>
          </cell>
        </row>
        <row r="693">
          <cell r="B693">
            <v>1171.8900000000001</v>
          </cell>
          <cell r="C693">
            <v>691.35383823941311</v>
          </cell>
          <cell r="D693">
            <v>1863.2438382394132</v>
          </cell>
          <cell r="E693">
            <v>1620.3</v>
          </cell>
          <cell r="F693">
            <v>-242.94383823941325</v>
          </cell>
        </row>
        <row r="694">
          <cell r="B694">
            <v>1207.8900000000001</v>
          </cell>
          <cell r="C694">
            <v>698.08373008375895</v>
          </cell>
          <cell r="D694">
            <v>1905.9737300837592</v>
          </cell>
          <cell r="E694">
            <v>1647.6000000000001</v>
          </cell>
          <cell r="F694">
            <v>-258.37373008375903</v>
          </cell>
        </row>
        <row r="695">
          <cell r="B695">
            <v>1218.69</v>
          </cell>
          <cell r="C695">
            <v>703.10861886339114</v>
          </cell>
          <cell r="D695">
            <v>1921.7986188633913</v>
          </cell>
          <cell r="E695">
            <v>1659.8999999999999</v>
          </cell>
          <cell r="F695">
            <v>-261.89861886339145</v>
          </cell>
        </row>
        <row r="696">
          <cell r="B696">
            <v>1180.6200000000001</v>
          </cell>
          <cell r="C696">
            <v>707.93863423666244</v>
          </cell>
          <cell r="D696">
            <v>1888.5586342366626</v>
          </cell>
          <cell r="E696">
            <v>1670.5500000000002</v>
          </cell>
          <cell r="F696">
            <v>-218.00863423666237</v>
          </cell>
        </row>
        <row r="697">
          <cell r="B697">
            <v>1223.82</v>
          </cell>
          <cell r="C697">
            <v>713.26780360345276</v>
          </cell>
          <cell r="D697">
            <v>1937.0878036034528</v>
          </cell>
          <cell r="E697">
            <v>1658.1000000000001</v>
          </cell>
          <cell r="F697">
            <v>-278.98780360345268</v>
          </cell>
        </row>
        <row r="698">
          <cell r="B698">
            <v>1191.8700000000001</v>
          </cell>
          <cell r="C698">
            <v>717.11802007460017</v>
          </cell>
          <cell r="D698">
            <v>1908.9880200746002</v>
          </cell>
          <cell r="E698">
            <v>1655.1000000000001</v>
          </cell>
          <cell r="F698">
            <v>-253.88802007460004</v>
          </cell>
        </row>
        <row r="699">
          <cell r="B699">
            <v>1173.5099999999998</v>
          </cell>
          <cell r="C699">
            <v>721.13592844970299</v>
          </cell>
          <cell r="D699">
            <v>1894.6459284497028</v>
          </cell>
          <cell r="E699">
            <v>1696.3500000000001</v>
          </cell>
          <cell r="F699">
            <v>-198.29592844970261</v>
          </cell>
        </row>
        <row r="700">
          <cell r="B700">
            <v>1172.25</v>
          </cell>
          <cell r="C700">
            <v>725.74506925479341</v>
          </cell>
          <cell r="D700">
            <v>1897.9950692547934</v>
          </cell>
          <cell r="E700">
            <v>1697.85</v>
          </cell>
          <cell r="F700">
            <v>-200.1450692547935</v>
          </cell>
        </row>
        <row r="701">
          <cell r="B701">
            <v>1184.8500000000001</v>
          </cell>
          <cell r="C701">
            <v>729.56573729611841</v>
          </cell>
          <cell r="D701">
            <v>1914.4157372961186</v>
          </cell>
          <cell r="E701">
            <v>1683.75</v>
          </cell>
          <cell r="F701">
            <v>-230.66573729611855</v>
          </cell>
        </row>
        <row r="702">
          <cell r="B702">
            <v>1165.8599999999999</v>
          </cell>
          <cell r="C702">
            <v>732.59122652101905</v>
          </cell>
          <cell r="D702">
            <v>1898.451226521019</v>
          </cell>
          <cell r="E702">
            <v>1644.4499999999998</v>
          </cell>
          <cell r="F702">
            <v>-254.00122652101913</v>
          </cell>
        </row>
        <row r="703">
          <cell r="B703">
            <v>1205.3700000000001</v>
          </cell>
          <cell r="C703">
            <v>735.29303747186577</v>
          </cell>
          <cell r="D703">
            <v>1940.6630374718659</v>
          </cell>
          <cell r="E703">
            <v>1681.8000000000002</v>
          </cell>
          <cell r="F703">
            <v>-258.86303747186571</v>
          </cell>
        </row>
        <row r="704">
          <cell r="B704">
            <v>1186.47</v>
          </cell>
          <cell r="C704">
            <v>737.78271710348804</v>
          </cell>
          <cell r="D704">
            <v>1924.2527171034881</v>
          </cell>
          <cell r="E704">
            <v>1722.15</v>
          </cell>
          <cell r="F704">
            <v>-202.10271710348798</v>
          </cell>
        </row>
        <row r="705">
          <cell r="B705">
            <v>1230.3</v>
          </cell>
          <cell r="C705">
            <v>740.99697029686502</v>
          </cell>
          <cell r="D705">
            <v>1971.2969702968649</v>
          </cell>
          <cell r="E705">
            <v>1712.85</v>
          </cell>
          <cell r="F705">
            <v>-258.44697029686495</v>
          </cell>
        </row>
        <row r="706">
          <cell r="B706">
            <v>1232.28</v>
          </cell>
          <cell r="C706">
            <v>745.39630683514258</v>
          </cell>
          <cell r="D706">
            <v>1977.6763068351424</v>
          </cell>
          <cell r="E706">
            <v>1715.25</v>
          </cell>
          <cell r="F706">
            <v>-262.42630683514244</v>
          </cell>
        </row>
        <row r="707">
          <cell r="B707">
            <v>1240.3799999999999</v>
          </cell>
          <cell r="C707">
            <v>749.0811515072387</v>
          </cell>
          <cell r="D707">
            <v>1989.4611515072386</v>
          </cell>
          <cell r="E707">
            <v>1698.3</v>
          </cell>
          <cell r="F707">
            <v>-291.16115150723863</v>
          </cell>
        </row>
        <row r="708">
          <cell r="B708">
            <v>1233</v>
          </cell>
          <cell r="C708">
            <v>752.50119489769497</v>
          </cell>
          <cell r="D708">
            <v>1985.5011948976949</v>
          </cell>
          <cell r="E708">
            <v>1800.3</v>
          </cell>
          <cell r="F708">
            <v>-185.2011948976949</v>
          </cell>
        </row>
        <row r="709">
          <cell r="B709">
            <v>1220.04</v>
          </cell>
          <cell r="C709">
            <v>755.13540870913835</v>
          </cell>
          <cell r="D709">
            <v>1975.1754087091383</v>
          </cell>
          <cell r="E709">
            <v>1783.0500000000002</v>
          </cell>
          <cell r="F709">
            <v>-192.12540870913813</v>
          </cell>
        </row>
        <row r="710">
          <cell r="B710">
            <v>1241.82</v>
          </cell>
          <cell r="C710">
            <v>755.49853303206726</v>
          </cell>
          <cell r="D710">
            <v>1997.3185330320671</v>
          </cell>
          <cell r="E710">
            <v>1802.3999999999999</v>
          </cell>
          <cell r="F710">
            <v>-194.91853303206722</v>
          </cell>
        </row>
        <row r="711">
          <cell r="B711">
            <v>1192.1400000000001</v>
          </cell>
          <cell r="C711">
            <v>754.13538690498899</v>
          </cell>
          <cell r="D711">
            <v>1946.2753869049891</v>
          </cell>
          <cell r="E711">
            <v>1744.5</v>
          </cell>
          <cell r="F711">
            <v>-201.77538690498909</v>
          </cell>
        </row>
        <row r="712">
          <cell r="B712">
            <v>1131.93</v>
          </cell>
          <cell r="C712">
            <v>753.03148295234178</v>
          </cell>
          <cell r="D712">
            <v>1884.9614829523418</v>
          </cell>
          <cell r="E712">
            <v>1703.4</v>
          </cell>
          <cell r="F712">
            <v>-181.56148295234175</v>
          </cell>
        </row>
        <row r="713">
          <cell r="B713">
            <v>1176.8399999999999</v>
          </cell>
          <cell r="C713">
            <v>749.66678833973458</v>
          </cell>
          <cell r="D713">
            <v>1926.5067883397346</v>
          </cell>
          <cell r="E713">
            <v>1825.95</v>
          </cell>
          <cell r="F713">
            <v>-100.55678833973457</v>
          </cell>
        </row>
        <row r="714">
          <cell r="B714">
            <v>1181.97</v>
          </cell>
          <cell r="C714">
            <v>746.24117241946885</v>
          </cell>
          <cell r="D714">
            <v>1928.2111724194688</v>
          </cell>
          <cell r="E714">
            <v>1762.05</v>
          </cell>
          <cell r="F714">
            <v>-166.16117241946881</v>
          </cell>
        </row>
        <row r="715">
          <cell r="B715">
            <v>1188.27</v>
          </cell>
          <cell r="C715">
            <v>741.98801627031503</v>
          </cell>
          <cell r="D715">
            <v>1930.258016270315</v>
          </cell>
          <cell r="E715">
            <v>1693.95</v>
          </cell>
          <cell r="F715">
            <v>-236.30801627031497</v>
          </cell>
        </row>
        <row r="716">
          <cell r="B716">
            <v>1225.08</v>
          </cell>
          <cell r="C716">
            <v>736.96060899101883</v>
          </cell>
          <cell r="D716">
            <v>1962.0406089910189</v>
          </cell>
          <cell r="E716">
            <v>1771.8000000000002</v>
          </cell>
          <cell r="F716">
            <v>-190.24060899101869</v>
          </cell>
        </row>
        <row r="717">
          <cell r="B717">
            <v>1209.1499999999999</v>
          </cell>
          <cell r="C717">
            <v>732.77254232801067</v>
          </cell>
          <cell r="D717">
            <v>1941.9225423280104</v>
          </cell>
          <cell r="E717">
            <v>1815.6000000000001</v>
          </cell>
          <cell r="F717">
            <v>-126.32254232801029</v>
          </cell>
        </row>
        <row r="718">
          <cell r="B718">
            <v>1213.1099999999999</v>
          </cell>
          <cell r="C718">
            <v>728.31706207060915</v>
          </cell>
          <cell r="D718">
            <v>1941.4270620706091</v>
          </cell>
          <cell r="E718">
            <v>1712.3999999999999</v>
          </cell>
          <cell r="F718">
            <v>-229.02706207060919</v>
          </cell>
        </row>
        <row r="719">
          <cell r="B719">
            <v>1245.1499999999999</v>
          </cell>
          <cell r="C719">
            <v>724.37411461481975</v>
          </cell>
          <cell r="D719">
            <v>1969.5241146148196</v>
          </cell>
          <cell r="E719">
            <v>1769.25</v>
          </cell>
          <cell r="F719">
            <v>-200.27411461481961</v>
          </cell>
        </row>
        <row r="720">
          <cell r="B720">
            <v>1253.79</v>
          </cell>
          <cell r="C720">
            <v>721.12165594567341</v>
          </cell>
          <cell r="D720">
            <v>1974.9116559456734</v>
          </cell>
          <cell r="E720">
            <v>1729.65</v>
          </cell>
          <cell r="F720">
            <v>-245.26165594567328</v>
          </cell>
        </row>
        <row r="721">
          <cell r="B721">
            <v>1277.28</v>
          </cell>
          <cell r="C721">
            <v>718.9664999926265</v>
          </cell>
          <cell r="D721">
            <v>1996.2464999926265</v>
          </cell>
          <cell r="E721">
            <v>1733.55</v>
          </cell>
          <cell r="F721">
            <v>-262.69649999262651</v>
          </cell>
        </row>
        <row r="722">
          <cell r="B722">
            <v>1246.05</v>
          </cell>
          <cell r="C722">
            <v>717.69852659783385</v>
          </cell>
          <cell r="D722">
            <v>1963.7485265978339</v>
          </cell>
          <cell r="E722">
            <v>1697.55</v>
          </cell>
          <cell r="F722">
            <v>-266.19852659783396</v>
          </cell>
        </row>
        <row r="723">
          <cell r="B723">
            <v>1222.92</v>
          </cell>
          <cell r="C723">
            <v>716.10919169824035</v>
          </cell>
          <cell r="D723">
            <v>1939.0291916982405</v>
          </cell>
          <cell r="E723">
            <v>1653.1499999999999</v>
          </cell>
          <cell r="F723">
            <v>-285.87919169824067</v>
          </cell>
        </row>
        <row r="724">
          <cell r="B724">
            <v>1203.57</v>
          </cell>
          <cell r="C724">
            <v>713.36344683037146</v>
          </cell>
          <cell r="D724">
            <v>1916.9334468303714</v>
          </cell>
          <cell r="E724">
            <v>1737.3</v>
          </cell>
          <cell r="F724">
            <v>-179.63344683037144</v>
          </cell>
        </row>
        <row r="725">
          <cell r="B725">
            <v>1149.3</v>
          </cell>
          <cell r="C725">
            <v>711.38382300653609</v>
          </cell>
          <cell r="D725">
            <v>1860.6838230065359</v>
          </cell>
          <cell r="E725">
            <v>1759.5</v>
          </cell>
          <cell r="F725">
            <v>-101.18382300653593</v>
          </cell>
        </row>
        <row r="726">
          <cell r="B726">
            <v>1176.93</v>
          </cell>
          <cell r="C726">
            <v>709.3587192742491</v>
          </cell>
          <cell r="D726">
            <v>1886.2887192742492</v>
          </cell>
          <cell r="E726">
            <v>1755.6000000000001</v>
          </cell>
          <cell r="F726">
            <v>-130.68871927424902</v>
          </cell>
        </row>
        <row r="727">
          <cell r="B727">
            <v>1145.6100000000001</v>
          </cell>
          <cell r="C727">
            <v>707.36314716860238</v>
          </cell>
          <cell r="D727">
            <v>1852.9731471686025</v>
          </cell>
          <cell r="E727">
            <v>1741.65</v>
          </cell>
          <cell r="F727">
            <v>-111.32314716860242</v>
          </cell>
        </row>
        <row r="728">
          <cell r="B728">
            <v>1191.33</v>
          </cell>
          <cell r="C728">
            <v>705.3977421542935</v>
          </cell>
          <cell r="D728">
            <v>1896.7277421542935</v>
          </cell>
          <cell r="E728">
            <v>1832.7</v>
          </cell>
          <cell r="F728">
            <v>-64.027742154293492</v>
          </cell>
        </row>
        <row r="729">
          <cell r="B729">
            <v>1184.7599999999998</v>
          </cell>
          <cell r="C729">
            <v>704.10817502372186</v>
          </cell>
          <cell r="D729">
            <v>1888.8681750237215</v>
          </cell>
          <cell r="E729">
            <v>1848.3</v>
          </cell>
          <cell r="F729">
            <v>-40.568175023721551</v>
          </cell>
        </row>
        <row r="730">
          <cell r="B730">
            <v>1140.93</v>
          </cell>
          <cell r="C730">
            <v>703.74950943331771</v>
          </cell>
          <cell r="D730">
            <v>1844.6795094333179</v>
          </cell>
          <cell r="E730">
            <v>1896.3</v>
          </cell>
          <cell r="F730">
            <v>51.620490566682065</v>
          </cell>
        </row>
        <row r="731">
          <cell r="B731">
            <v>1217.79</v>
          </cell>
          <cell r="C731">
            <v>703.41232700884416</v>
          </cell>
          <cell r="D731">
            <v>1921.2023270088441</v>
          </cell>
          <cell r="E731">
            <v>1900.8</v>
          </cell>
          <cell r="F731">
            <v>-20.402327008844168</v>
          </cell>
        </row>
        <row r="732">
          <cell r="B732">
            <v>1227.33</v>
          </cell>
          <cell r="C732">
            <v>702.69051164045834</v>
          </cell>
          <cell r="D732">
            <v>1930.0205116404582</v>
          </cell>
          <cell r="E732">
            <v>1827.15</v>
          </cell>
          <cell r="F732">
            <v>-102.87051164045806</v>
          </cell>
        </row>
        <row r="733">
          <cell r="B733">
            <v>1205.73</v>
          </cell>
          <cell r="C733">
            <v>701.34578220695016</v>
          </cell>
          <cell r="D733">
            <v>1907.0757822069502</v>
          </cell>
          <cell r="E733">
            <v>1850.25</v>
          </cell>
          <cell r="F733">
            <v>-56.82578220695018</v>
          </cell>
        </row>
        <row r="734">
          <cell r="B734">
            <v>1212.03</v>
          </cell>
          <cell r="C734">
            <v>700.80576897934395</v>
          </cell>
          <cell r="D734">
            <v>1912.8357689793438</v>
          </cell>
          <cell r="E734">
            <v>1906.3500000000001</v>
          </cell>
          <cell r="F734">
            <v>-6.4857689793436748</v>
          </cell>
        </row>
        <row r="735">
          <cell r="B735">
            <v>1223.1000000000001</v>
          </cell>
          <cell r="C735">
            <v>700.56650484322972</v>
          </cell>
          <cell r="D735">
            <v>1923.6665048432299</v>
          </cell>
          <cell r="E735">
            <v>1924.35</v>
          </cell>
          <cell r="F735">
            <v>0.68349515677005002</v>
          </cell>
        </row>
        <row r="736">
          <cell r="B736">
            <v>1249.83</v>
          </cell>
          <cell r="C736">
            <v>699.72326998334142</v>
          </cell>
          <cell r="D736">
            <v>1949.5532699833414</v>
          </cell>
          <cell r="E736">
            <v>1856.8500000000001</v>
          </cell>
          <cell r="F736">
            <v>-92.703269983341215</v>
          </cell>
        </row>
        <row r="737">
          <cell r="B737">
            <v>1189.44</v>
          </cell>
          <cell r="C737">
            <v>700.51833683604332</v>
          </cell>
          <cell r="D737">
            <v>1889.9583368360434</v>
          </cell>
          <cell r="E737">
            <v>1834.65</v>
          </cell>
          <cell r="F737">
            <v>-55.308336836043281</v>
          </cell>
        </row>
        <row r="738">
          <cell r="B738">
            <v>1201.95</v>
          </cell>
          <cell r="C738">
            <v>701.4084717720757</v>
          </cell>
          <cell r="D738">
            <v>1903.3584717720757</v>
          </cell>
          <cell r="E738">
            <v>1831.5</v>
          </cell>
          <cell r="F738">
            <v>-71.858471772075745</v>
          </cell>
        </row>
        <row r="739">
          <cell r="B739">
            <v>1199.25</v>
          </cell>
          <cell r="C739">
            <v>700.32631248226301</v>
          </cell>
          <cell r="D739">
            <v>1899.5763124822629</v>
          </cell>
          <cell r="E739">
            <v>1847.55</v>
          </cell>
          <cell r="F739">
            <v>-52.026312482262938</v>
          </cell>
        </row>
        <row r="740">
          <cell r="B740">
            <v>1177.02</v>
          </cell>
          <cell r="C740">
            <v>697.96770784238197</v>
          </cell>
          <cell r="D740">
            <v>1874.987707842382</v>
          </cell>
          <cell r="E740">
            <v>1797.75</v>
          </cell>
          <cell r="F740">
            <v>-77.237707842381951</v>
          </cell>
        </row>
        <row r="741">
          <cell r="B741">
            <v>1129.4099999999999</v>
          </cell>
          <cell r="C741">
            <v>694.36318009695549</v>
          </cell>
          <cell r="D741">
            <v>1823.7731800969555</v>
          </cell>
          <cell r="E741">
            <v>1890.15</v>
          </cell>
          <cell r="F741">
            <v>66.376819903044634</v>
          </cell>
        </row>
        <row r="742">
          <cell r="B742">
            <v>1155.6000000000001</v>
          </cell>
          <cell r="C742">
            <v>691.38187951946884</v>
          </cell>
          <cell r="D742">
            <v>1846.981879519469</v>
          </cell>
          <cell r="E742">
            <v>1902.3</v>
          </cell>
          <cell r="F742">
            <v>55.318120480530979</v>
          </cell>
        </row>
        <row r="743">
          <cell r="B743">
            <v>1180.17</v>
          </cell>
          <cell r="C743">
            <v>690.18289398180445</v>
          </cell>
          <cell r="D743">
            <v>1870.3528939818045</v>
          </cell>
          <cell r="E743">
            <v>1870.8</v>
          </cell>
          <cell r="F743">
            <v>0.44710601819542717</v>
          </cell>
        </row>
        <row r="744">
          <cell r="B744">
            <v>1205.19</v>
          </cell>
          <cell r="C744">
            <v>689.91068244464566</v>
          </cell>
          <cell r="D744">
            <v>1895.1006824446458</v>
          </cell>
          <cell r="E744">
            <v>1822.65</v>
          </cell>
          <cell r="F744">
            <v>-72.450682444645736</v>
          </cell>
        </row>
        <row r="745">
          <cell r="B745">
            <v>1158.03</v>
          </cell>
          <cell r="C745">
            <v>688.84898579875221</v>
          </cell>
          <cell r="D745">
            <v>1846.8789857987522</v>
          </cell>
          <cell r="E745">
            <v>1814.25</v>
          </cell>
          <cell r="F745">
            <v>-32.628985798752183</v>
          </cell>
        </row>
        <row r="746">
          <cell r="B746">
            <v>1157.22</v>
          </cell>
          <cell r="C746">
            <v>687.0314126056436</v>
          </cell>
          <cell r="D746">
            <v>1844.2514126056435</v>
          </cell>
          <cell r="E746">
            <v>1787.7</v>
          </cell>
          <cell r="F746">
            <v>-56.551412605643463</v>
          </cell>
        </row>
        <row r="747">
          <cell r="B747">
            <v>1163.52</v>
          </cell>
          <cell r="C747">
            <v>681.25028151345009</v>
          </cell>
          <cell r="D747">
            <v>1844.7702815134501</v>
          </cell>
          <cell r="E747">
            <v>1744.65</v>
          </cell>
          <cell r="F747">
            <v>-100.12028151344998</v>
          </cell>
        </row>
        <row r="748">
          <cell r="B748">
            <v>1153.98</v>
          </cell>
          <cell r="C748">
            <v>673.6376940949242</v>
          </cell>
          <cell r="D748">
            <v>1827.6176940949242</v>
          </cell>
          <cell r="E748">
            <v>1820.4</v>
          </cell>
          <cell r="F748">
            <v>-7.2176940949241271</v>
          </cell>
        </row>
        <row r="749">
          <cell r="B749">
            <v>1109.1599999999999</v>
          </cell>
          <cell r="C749">
            <v>666.06284299589765</v>
          </cell>
          <cell r="D749">
            <v>1775.2228429958975</v>
          </cell>
          <cell r="E749">
            <v>1811.1</v>
          </cell>
          <cell r="F749">
            <v>35.877157004102401</v>
          </cell>
        </row>
        <row r="750">
          <cell r="B750">
            <v>1112.94</v>
          </cell>
          <cell r="C750">
            <v>658.76131145995976</v>
          </cell>
          <cell r="D750">
            <v>1771.7013114599599</v>
          </cell>
          <cell r="E750">
            <v>1772.1</v>
          </cell>
          <cell r="F750">
            <v>0.39868854003998422</v>
          </cell>
        </row>
        <row r="751">
          <cell r="B751">
            <v>1087.6499999999999</v>
          </cell>
          <cell r="C751">
            <v>652.33675295409807</v>
          </cell>
          <cell r="D751">
            <v>1739.9867529540979</v>
          </cell>
          <cell r="E751">
            <v>1815.15</v>
          </cell>
          <cell r="F751">
            <v>75.163247045902153</v>
          </cell>
        </row>
        <row r="752">
          <cell r="B752">
            <v>1102.68</v>
          </cell>
          <cell r="C752">
            <v>646.032698904526</v>
          </cell>
          <cell r="D752">
            <v>1748.712698904526</v>
          </cell>
          <cell r="E752">
            <v>1825.8</v>
          </cell>
          <cell r="F752">
            <v>77.087301095474004</v>
          </cell>
        </row>
        <row r="753">
          <cell r="B753">
            <v>1110.96</v>
          </cell>
          <cell r="C753">
            <v>639.61379415394993</v>
          </cell>
          <cell r="D753">
            <v>1750.5737941539501</v>
          </cell>
          <cell r="E753">
            <v>1870.6499999999999</v>
          </cell>
          <cell r="F753">
            <v>120.07620584604979</v>
          </cell>
        </row>
        <row r="754">
          <cell r="B754">
            <v>1130.49</v>
          </cell>
          <cell r="C754">
            <v>633.15205738061354</v>
          </cell>
          <cell r="D754">
            <v>1763.6420573806136</v>
          </cell>
          <cell r="E754">
            <v>1834.95</v>
          </cell>
          <cell r="F754">
            <v>71.307942619386495</v>
          </cell>
        </row>
        <row r="755">
          <cell r="B755">
            <v>1122.93</v>
          </cell>
          <cell r="C755">
            <v>627.27648194200913</v>
          </cell>
          <cell r="D755">
            <v>1750.2064819420093</v>
          </cell>
          <cell r="E755">
            <v>1816.05</v>
          </cell>
          <cell r="F755">
            <v>65.84351805799065</v>
          </cell>
        </row>
        <row r="756">
          <cell r="B756">
            <v>1120.95</v>
          </cell>
          <cell r="C756">
            <v>621.3333343699951</v>
          </cell>
          <cell r="D756">
            <v>1742.2833343699951</v>
          </cell>
          <cell r="E756">
            <v>1852.8</v>
          </cell>
          <cell r="F756">
            <v>110.51666563000481</v>
          </cell>
        </row>
        <row r="757">
          <cell r="B757">
            <v>1154.07</v>
          </cell>
          <cell r="C757">
            <v>615.76044336754035</v>
          </cell>
          <cell r="D757">
            <v>1769.8304433675403</v>
          </cell>
          <cell r="E757">
            <v>1807.05</v>
          </cell>
          <cell r="F757">
            <v>37.219556632459671</v>
          </cell>
        </row>
        <row r="758">
          <cell r="B758">
            <v>1175.31</v>
          </cell>
          <cell r="C758">
            <v>610.01018773119961</v>
          </cell>
          <cell r="D758">
            <v>1785.3201877311994</v>
          </cell>
          <cell r="E758">
            <v>1825.6499999999999</v>
          </cell>
          <cell r="F758">
            <v>40.329812268800424</v>
          </cell>
        </row>
        <row r="759">
          <cell r="B759">
            <v>1158.03</v>
          </cell>
          <cell r="C759">
            <v>604.06272103855679</v>
          </cell>
          <cell r="D759">
            <v>1762.0927210385566</v>
          </cell>
          <cell r="E759">
            <v>1832.3999999999999</v>
          </cell>
          <cell r="F759">
            <v>70.307278961443217</v>
          </cell>
        </row>
        <row r="760">
          <cell r="B760">
            <v>1192.4100000000001</v>
          </cell>
          <cell r="C760">
            <v>598.37697881940608</v>
          </cell>
          <cell r="D760">
            <v>1790.7869788194062</v>
          </cell>
          <cell r="E760">
            <v>1930.8</v>
          </cell>
          <cell r="F760">
            <v>140.0130211805938</v>
          </cell>
        </row>
        <row r="761">
          <cell r="B761">
            <v>1240.6499999999999</v>
          </cell>
          <cell r="C761">
            <v>592.21704765046513</v>
          </cell>
          <cell r="D761">
            <v>1832.8670476504649</v>
          </cell>
          <cell r="E761">
            <v>2029.2</v>
          </cell>
          <cell r="F761">
            <v>196.33295234953516</v>
          </cell>
        </row>
        <row r="762">
          <cell r="B762">
            <v>1202.58</v>
          </cell>
          <cell r="C762">
            <v>585.57968330207268</v>
          </cell>
          <cell r="D762">
            <v>1788.1596833020726</v>
          </cell>
          <cell r="E762">
            <v>2062.9499999999998</v>
          </cell>
          <cell r="F762">
            <v>274.79031669792721</v>
          </cell>
        </row>
        <row r="763">
          <cell r="B763">
            <v>1203.03</v>
          </cell>
          <cell r="C763">
            <v>579.87493163959459</v>
          </cell>
          <cell r="D763">
            <v>1782.9049316395945</v>
          </cell>
          <cell r="E763">
            <v>2022.4500000000003</v>
          </cell>
          <cell r="F763">
            <v>239.54506836040582</v>
          </cell>
        </row>
        <row r="764">
          <cell r="B764">
            <v>1220.22</v>
          </cell>
          <cell r="C764">
            <v>574.04294469148783</v>
          </cell>
          <cell r="D764">
            <v>1794.262944691488</v>
          </cell>
          <cell r="E764">
            <v>2094</v>
          </cell>
          <cell r="F764">
            <v>299.73705530851203</v>
          </cell>
        </row>
        <row r="765">
          <cell r="B765">
            <v>1235.6099999999999</v>
          </cell>
          <cell r="C765">
            <v>568.2736993465378</v>
          </cell>
          <cell r="D765">
            <v>1803.8836993465377</v>
          </cell>
          <cell r="E765">
            <v>2212.6499999999996</v>
          </cell>
          <cell r="F765">
            <v>408.76630065346194</v>
          </cell>
        </row>
        <row r="766">
          <cell r="B766">
            <v>1244.97</v>
          </cell>
          <cell r="C766">
            <v>563.55517075626562</v>
          </cell>
          <cell r="D766">
            <v>1808.5251707562657</v>
          </cell>
          <cell r="E766">
            <v>2174.25</v>
          </cell>
          <cell r="F766">
            <v>365.72482924373435</v>
          </cell>
        </row>
        <row r="767">
          <cell r="B767">
            <v>1298.3399999999999</v>
          </cell>
          <cell r="C767">
            <v>560.492563486064</v>
          </cell>
          <cell r="D767">
            <v>1858.8325634860639</v>
          </cell>
          <cell r="E767">
            <v>2168.5499999999997</v>
          </cell>
          <cell r="F767">
            <v>309.71743651393581</v>
          </cell>
        </row>
        <row r="768">
          <cell r="B768">
            <v>1312.11</v>
          </cell>
          <cell r="C768">
            <v>558.21172497528948</v>
          </cell>
          <cell r="D768">
            <v>1870.3217249752893</v>
          </cell>
          <cell r="E768">
            <v>2187.9</v>
          </cell>
          <cell r="F768">
            <v>317.57827502471082</v>
          </cell>
        </row>
        <row r="769">
          <cell r="B769">
            <v>1310.8500000000001</v>
          </cell>
          <cell r="C769">
            <v>555.94156927261599</v>
          </cell>
          <cell r="D769">
            <v>1866.791569272616</v>
          </cell>
          <cell r="E769">
            <v>2230.9499999999998</v>
          </cell>
          <cell r="F769">
            <v>364.1584307273838</v>
          </cell>
        </row>
        <row r="770">
          <cell r="B770">
            <v>1319.31</v>
          </cell>
          <cell r="C770">
            <v>552.4709867978188</v>
          </cell>
          <cell r="D770">
            <v>1871.7809867978187</v>
          </cell>
          <cell r="E770">
            <v>2210.6999999999998</v>
          </cell>
          <cell r="F770">
            <v>338.91901320218108</v>
          </cell>
        </row>
        <row r="771">
          <cell r="B771">
            <v>1335.6000000000001</v>
          </cell>
          <cell r="C771">
            <v>548.34067936902579</v>
          </cell>
          <cell r="D771">
            <v>1883.9406793690259</v>
          </cell>
          <cell r="E771">
            <v>2226.6</v>
          </cell>
          <cell r="F771">
            <v>342.65932063097398</v>
          </cell>
        </row>
        <row r="772">
          <cell r="B772">
            <v>1346.58</v>
          </cell>
          <cell r="C772">
            <v>544.55546217176868</v>
          </cell>
          <cell r="D772">
            <v>1891.1354621717687</v>
          </cell>
          <cell r="E772">
            <v>2257.5</v>
          </cell>
          <cell r="F772">
            <v>366.36453782823128</v>
          </cell>
        </row>
        <row r="773">
          <cell r="B773">
            <v>1313.64</v>
          </cell>
          <cell r="C773">
            <v>541.37879027437566</v>
          </cell>
          <cell r="D773">
            <v>1855.0187902743758</v>
          </cell>
          <cell r="E773">
            <v>2277.75</v>
          </cell>
          <cell r="F773">
            <v>422.73120972562424</v>
          </cell>
        </row>
        <row r="774">
          <cell r="B774">
            <v>1358.91</v>
          </cell>
          <cell r="C774">
            <v>542.14302403344584</v>
          </cell>
          <cell r="D774">
            <v>1901.053024033446</v>
          </cell>
          <cell r="E774">
            <v>2154.4499999999998</v>
          </cell>
          <cell r="F774">
            <v>253.39697596655378</v>
          </cell>
        </row>
        <row r="775">
          <cell r="B775">
            <v>1384.2</v>
          </cell>
          <cell r="C775">
            <v>544.77215065021687</v>
          </cell>
          <cell r="D775">
            <v>1928.9721506502169</v>
          </cell>
          <cell r="E775">
            <v>2273.85</v>
          </cell>
          <cell r="F775">
            <v>344.87784934978299</v>
          </cell>
        </row>
        <row r="776">
          <cell r="B776">
            <v>1388.79</v>
          </cell>
          <cell r="C776">
            <v>547.47428817424179</v>
          </cell>
          <cell r="D776">
            <v>1936.2642881742418</v>
          </cell>
          <cell r="E776">
            <v>2225.5500000000002</v>
          </cell>
          <cell r="F776">
            <v>289.28571182575843</v>
          </cell>
        </row>
        <row r="777">
          <cell r="B777">
            <v>1412.55</v>
          </cell>
          <cell r="C777">
            <v>550.80725784596382</v>
          </cell>
          <cell r="D777">
            <v>1963.3572578459639</v>
          </cell>
          <cell r="E777">
            <v>2274.15</v>
          </cell>
          <cell r="F777">
            <v>310.7927421540362</v>
          </cell>
        </row>
        <row r="778">
          <cell r="B778">
            <v>1332.36</v>
          </cell>
          <cell r="C778">
            <v>554.69042893180585</v>
          </cell>
          <cell r="D778">
            <v>1887.0504289318058</v>
          </cell>
          <cell r="E778">
            <v>2291.1000000000004</v>
          </cell>
          <cell r="F778">
            <v>404.04957106819461</v>
          </cell>
        </row>
        <row r="779">
          <cell r="B779">
            <v>1373.58</v>
          </cell>
          <cell r="C779">
            <v>558.78379352299294</v>
          </cell>
          <cell r="D779">
            <v>1932.3637935229929</v>
          </cell>
          <cell r="E779">
            <v>2286.4500000000003</v>
          </cell>
          <cell r="F779">
            <v>354.08620647700741</v>
          </cell>
        </row>
        <row r="780">
          <cell r="B780">
            <v>1332.81</v>
          </cell>
          <cell r="C780">
            <v>563.42785783831516</v>
          </cell>
          <cell r="D780">
            <v>1896.237857838315</v>
          </cell>
          <cell r="E780">
            <v>2332.8000000000002</v>
          </cell>
          <cell r="F780">
            <v>436.56214216168519</v>
          </cell>
        </row>
        <row r="781">
          <cell r="B781">
            <v>1387.08</v>
          </cell>
          <cell r="C781">
            <v>567.21841413704567</v>
          </cell>
          <cell r="D781">
            <v>1954.2984141370457</v>
          </cell>
          <cell r="E781">
            <v>2347.9499999999998</v>
          </cell>
          <cell r="F781">
            <v>393.65158586295411</v>
          </cell>
        </row>
        <row r="782">
          <cell r="B782">
            <v>1341.09</v>
          </cell>
          <cell r="C782">
            <v>570.60974294035123</v>
          </cell>
          <cell r="D782">
            <v>1911.6997429403511</v>
          </cell>
          <cell r="E782">
            <v>2285.85</v>
          </cell>
          <cell r="F782">
            <v>374.15025705964877</v>
          </cell>
        </row>
        <row r="783">
          <cell r="B783">
            <v>1368.45</v>
          </cell>
          <cell r="C783">
            <v>573.67068040496849</v>
          </cell>
          <cell r="D783">
            <v>1942.1206804049684</v>
          </cell>
          <cell r="E783">
            <v>2376</v>
          </cell>
          <cell r="F783">
            <v>433.87931959503157</v>
          </cell>
        </row>
        <row r="784">
          <cell r="B784">
            <v>1389.06</v>
          </cell>
          <cell r="C784">
            <v>575.87796373118704</v>
          </cell>
          <cell r="D784">
            <v>1964.937963731187</v>
          </cell>
          <cell r="E784">
            <v>2421.2999999999997</v>
          </cell>
          <cell r="F784">
            <v>456.36203626881274</v>
          </cell>
        </row>
        <row r="785">
          <cell r="B785">
            <v>1449.18</v>
          </cell>
          <cell r="C785">
            <v>577.22588804587815</v>
          </cell>
          <cell r="D785">
            <v>2026.4058880458783</v>
          </cell>
          <cell r="E785">
            <v>2411.6999999999998</v>
          </cell>
          <cell r="F785">
            <v>385.29411195412149</v>
          </cell>
        </row>
        <row r="786">
          <cell r="B786">
            <v>1427.1299999999999</v>
          </cell>
          <cell r="C786">
            <v>578.41497314141793</v>
          </cell>
          <cell r="D786">
            <v>2005.5449731414178</v>
          </cell>
          <cell r="E786">
            <v>2436.15</v>
          </cell>
          <cell r="F786">
            <v>430.60502685858228</v>
          </cell>
        </row>
        <row r="787">
          <cell r="B787">
            <v>1404.9900000000002</v>
          </cell>
          <cell r="C787">
            <v>579.46587366064671</v>
          </cell>
          <cell r="D787">
            <v>1984.4558736606468</v>
          </cell>
          <cell r="E787">
            <v>2466.2999999999997</v>
          </cell>
          <cell r="F787">
            <v>481.8441263393529</v>
          </cell>
        </row>
        <row r="788">
          <cell r="B788">
            <v>1400.7599999999998</v>
          </cell>
          <cell r="C788">
            <v>579.52051849499003</v>
          </cell>
          <cell r="D788">
            <v>1980.2805184949898</v>
          </cell>
          <cell r="E788">
            <v>2539.35</v>
          </cell>
          <cell r="F788">
            <v>559.06948150501012</v>
          </cell>
        </row>
        <row r="789">
          <cell r="B789">
            <v>1496.61</v>
          </cell>
          <cell r="C789">
            <v>578.89463740580879</v>
          </cell>
          <cell r="D789">
            <v>2075.5046374058088</v>
          </cell>
          <cell r="E789">
            <v>2517.6</v>
          </cell>
          <cell r="F789">
            <v>442.0953625941911</v>
          </cell>
        </row>
        <row r="790">
          <cell r="B790">
            <v>1450.71</v>
          </cell>
          <cell r="C790">
            <v>577.93280946866946</v>
          </cell>
          <cell r="D790">
            <v>2028.6428094686694</v>
          </cell>
          <cell r="E790">
            <v>2517.9</v>
          </cell>
          <cell r="F790">
            <v>489.25719053133071</v>
          </cell>
        </row>
        <row r="791">
          <cell r="B791">
            <v>1474.92</v>
          </cell>
          <cell r="C791">
            <v>575.82826144823821</v>
          </cell>
          <cell r="D791">
            <v>2050.7482614482383</v>
          </cell>
          <cell r="E791">
            <v>2617.3500000000004</v>
          </cell>
          <cell r="F791">
            <v>566.60173855176208</v>
          </cell>
        </row>
        <row r="792">
          <cell r="B792">
            <v>1471.95</v>
          </cell>
          <cell r="C792">
            <v>572.72387822813062</v>
          </cell>
          <cell r="D792">
            <v>2044.6738782281307</v>
          </cell>
          <cell r="E792">
            <v>2558.85</v>
          </cell>
          <cell r="F792">
            <v>514.17612177186925</v>
          </cell>
        </row>
        <row r="793">
          <cell r="B793">
            <v>1510.56</v>
          </cell>
          <cell r="C793">
            <v>569.8399688143719</v>
          </cell>
          <cell r="D793">
            <v>2080.3999688143717</v>
          </cell>
          <cell r="E793">
            <v>2515.2000000000003</v>
          </cell>
          <cell r="F793">
            <v>434.80003118562854</v>
          </cell>
        </row>
        <row r="794">
          <cell r="B794">
            <v>1450.08</v>
          </cell>
          <cell r="C794">
            <v>566.88866603943529</v>
          </cell>
          <cell r="D794">
            <v>2016.9686660394352</v>
          </cell>
          <cell r="E794">
            <v>2474.4</v>
          </cell>
          <cell r="F794">
            <v>457.43133396056487</v>
          </cell>
        </row>
        <row r="795">
          <cell r="B795">
            <v>1405.6200000000001</v>
          </cell>
          <cell r="C795">
            <v>564.56256792114164</v>
          </cell>
          <cell r="D795">
            <v>1970.1825679211418</v>
          </cell>
          <cell r="E795">
            <v>2343</v>
          </cell>
          <cell r="F795">
            <v>372.81743207885825</v>
          </cell>
        </row>
        <row r="796">
          <cell r="B796">
            <v>1538.28</v>
          </cell>
          <cell r="C796">
            <v>562.61917667177624</v>
          </cell>
          <cell r="D796">
            <v>2100.8991766717763</v>
          </cell>
          <cell r="E796">
            <v>2365.65</v>
          </cell>
          <cell r="F796">
            <v>264.75082332822376</v>
          </cell>
        </row>
        <row r="797">
          <cell r="B797">
            <v>1459.44</v>
          </cell>
          <cell r="C797">
            <v>561.50799337730348</v>
          </cell>
          <cell r="D797">
            <v>2020.9479933773036</v>
          </cell>
          <cell r="E797">
            <v>2301.9</v>
          </cell>
          <cell r="F797">
            <v>280.95200662269644</v>
          </cell>
        </row>
        <row r="798">
          <cell r="B798">
            <v>1490.04</v>
          </cell>
          <cell r="C798">
            <v>560.26237968641158</v>
          </cell>
          <cell r="D798">
            <v>2050.3023796864118</v>
          </cell>
          <cell r="E798">
            <v>2393.85</v>
          </cell>
          <cell r="F798">
            <v>343.54762031358814</v>
          </cell>
        </row>
        <row r="799">
          <cell r="B799">
            <v>1510.02</v>
          </cell>
          <cell r="C799">
            <v>559.10321852486402</v>
          </cell>
          <cell r="D799">
            <v>2069.1232185248641</v>
          </cell>
          <cell r="E799">
            <v>2419.7999999999997</v>
          </cell>
          <cell r="F799">
            <v>350.67678147513561</v>
          </cell>
        </row>
        <row r="800">
          <cell r="B800">
            <v>1529.64</v>
          </cell>
          <cell r="C800">
            <v>556.35295771899382</v>
          </cell>
          <cell r="D800">
            <v>2085.9929577189941</v>
          </cell>
          <cell r="E800">
            <v>2422.1999999999998</v>
          </cell>
          <cell r="F800">
            <v>336.20704228100567</v>
          </cell>
        </row>
        <row r="801">
          <cell r="B801">
            <v>1546.6499999999999</v>
          </cell>
          <cell r="C801">
            <v>550.7391458104139</v>
          </cell>
          <cell r="D801">
            <v>2097.3891458104135</v>
          </cell>
          <cell r="E801">
            <v>2494.35</v>
          </cell>
          <cell r="F801">
            <v>396.96085418958637</v>
          </cell>
        </row>
        <row r="802">
          <cell r="B802">
            <v>1515.5099999999998</v>
          </cell>
          <cell r="C802">
            <v>545.62987767670973</v>
          </cell>
          <cell r="D802">
            <v>2061.1398776767096</v>
          </cell>
          <cell r="E802">
            <v>2494.65</v>
          </cell>
          <cell r="F802">
            <v>433.51012232329049</v>
          </cell>
        </row>
        <row r="803">
          <cell r="B803">
            <v>1483.56</v>
          </cell>
          <cell r="C803">
            <v>539.79645374635641</v>
          </cell>
          <cell r="D803">
            <v>2023.3564537463562</v>
          </cell>
          <cell r="E803">
            <v>2534.5500000000002</v>
          </cell>
          <cell r="F803">
            <v>511.19354625364394</v>
          </cell>
        </row>
        <row r="804">
          <cell r="B804">
            <v>1535.67</v>
          </cell>
          <cell r="C804">
            <v>534.19779769012916</v>
          </cell>
          <cell r="D804">
            <v>2069.867797690129</v>
          </cell>
          <cell r="E804">
            <v>2563.7999999999997</v>
          </cell>
          <cell r="F804">
            <v>493.93220230987072</v>
          </cell>
        </row>
        <row r="805">
          <cell r="B805">
            <v>1559.34</v>
          </cell>
          <cell r="C805">
            <v>529.20618109437692</v>
          </cell>
          <cell r="D805">
            <v>2088.5461810943771</v>
          </cell>
          <cell r="E805">
            <v>2577</v>
          </cell>
          <cell r="F805">
            <v>488.45381890562294</v>
          </cell>
        </row>
        <row r="806">
          <cell r="B806">
            <v>1567.89</v>
          </cell>
          <cell r="C806">
            <v>524.24633781736566</v>
          </cell>
          <cell r="D806">
            <v>2092.1363378173655</v>
          </cell>
          <cell r="E806">
            <v>2610.6</v>
          </cell>
          <cell r="F806">
            <v>518.46366218263438</v>
          </cell>
        </row>
        <row r="807">
          <cell r="B807">
            <v>1589.7599999999998</v>
          </cell>
          <cell r="C807">
            <v>519.56366815253841</v>
          </cell>
          <cell r="D807">
            <v>2109.3236681525382</v>
          </cell>
          <cell r="E807">
            <v>2621.1000000000004</v>
          </cell>
          <cell r="F807">
            <v>511.77633184746219</v>
          </cell>
        </row>
        <row r="808">
          <cell r="B808">
            <v>1590.66</v>
          </cell>
          <cell r="C808">
            <v>515.71956772905719</v>
          </cell>
          <cell r="D808">
            <v>2106.3795677290573</v>
          </cell>
          <cell r="E808">
            <v>2670.75</v>
          </cell>
          <cell r="F808">
            <v>564.37043227094273</v>
          </cell>
        </row>
        <row r="809">
          <cell r="B809">
            <v>1607.1299999999999</v>
          </cell>
          <cell r="C809">
            <v>512.52939141460831</v>
          </cell>
          <cell r="D809">
            <v>2119.6593914146083</v>
          </cell>
          <cell r="E809">
            <v>2674.9500000000003</v>
          </cell>
          <cell r="F809">
            <v>555.29060858539196</v>
          </cell>
        </row>
        <row r="810">
          <cell r="B810">
            <v>1638.72</v>
          </cell>
          <cell r="C810">
            <v>509.90395544577751</v>
          </cell>
          <cell r="D810">
            <v>2148.6239554457775</v>
          </cell>
          <cell r="E810">
            <v>2703.75</v>
          </cell>
          <cell r="F810">
            <v>555.12604455422252</v>
          </cell>
        </row>
        <row r="811">
          <cell r="B811">
            <v>1723.95</v>
          </cell>
          <cell r="C811">
            <v>508.11829865879986</v>
          </cell>
          <cell r="D811">
            <v>2232.0682986587999</v>
          </cell>
          <cell r="E811">
            <v>2626.0499999999997</v>
          </cell>
          <cell r="F811">
            <v>393.98170134119982</v>
          </cell>
        </row>
        <row r="812">
          <cell r="B812">
            <v>1719.9900000000002</v>
          </cell>
          <cell r="C812">
            <v>507.30019577534489</v>
          </cell>
          <cell r="D812">
            <v>2227.2901957753452</v>
          </cell>
          <cell r="E812">
            <v>2361.2999999999997</v>
          </cell>
          <cell r="F812">
            <v>134.00980422465454</v>
          </cell>
        </row>
        <row r="813">
          <cell r="B813">
            <v>1850.94</v>
          </cell>
          <cell r="C813">
            <v>507.0074726741808</v>
          </cell>
          <cell r="D813">
            <v>2357.947472674181</v>
          </cell>
          <cell r="E813">
            <v>2533.7999999999997</v>
          </cell>
          <cell r="F813">
            <v>175.85252732581876</v>
          </cell>
        </row>
        <row r="814">
          <cell r="B814">
            <v>1765.17</v>
          </cell>
          <cell r="C814">
            <v>505.96493298710146</v>
          </cell>
          <cell r="D814">
            <v>2271.1349329871014</v>
          </cell>
          <cell r="E814">
            <v>2722.6499999999996</v>
          </cell>
          <cell r="F814">
            <v>451.51506701289827</v>
          </cell>
        </row>
        <row r="815">
          <cell r="B815">
            <v>1771.6499999999999</v>
          </cell>
          <cell r="C815">
            <v>505.94194235997139</v>
          </cell>
          <cell r="D815">
            <v>2277.5919423599712</v>
          </cell>
          <cell r="E815">
            <v>2793.6000000000004</v>
          </cell>
          <cell r="F815">
            <v>516.00805764002916</v>
          </cell>
        </row>
        <row r="816">
          <cell r="B816">
            <v>1882.6200000000001</v>
          </cell>
          <cell r="C816">
            <v>506.6069243261187</v>
          </cell>
          <cell r="D816">
            <v>2389.2269243261189</v>
          </cell>
          <cell r="E816">
            <v>2798.85</v>
          </cell>
          <cell r="F816">
            <v>409.62307567388098</v>
          </cell>
        </row>
        <row r="817">
          <cell r="B817">
            <v>1869.21</v>
          </cell>
          <cell r="C817">
            <v>508.27464280432474</v>
          </cell>
          <cell r="D817">
            <v>2377.4846428043247</v>
          </cell>
          <cell r="E817">
            <v>2788.65</v>
          </cell>
          <cell r="F817">
            <v>411.16535719567537</v>
          </cell>
        </row>
        <row r="818">
          <cell r="B818">
            <v>1890</v>
          </cell>
          <cell r="C818">
            <v>510.41922171338558</v>
          </cell>
          <cell r="D818">
            <v>2400.4192217133855</v>
          </cell>
          <cell r="E818">
            <v>2819.1</v>
          </cell>
          <cell r="F818">
            <v>418.68077828661444</v>
          </cell>
        </row>
        <row r="819">
          <cell r="B819">
            <v>1947.2400000000002</v>
          </cell>
          <cell r="C819">
            <v>513.97658327589295</v>
          </cell>
          <cell r="D819">
            <v>2461.2165832758933</v>
          </cell>
          <cell r="E819">
            <v>2831.25</v>
          </cell>
          <cell r="F819">
            <v>370.0334167241067</v>
          </cell>
        </row>
        <row r="820">
          <cell r="B820">
            <v>1937.79</v>
          </cell>
          <cell r="C820">
            <v>517.45358755572988</v>
          </cell>
          <cell r="D820">
            <v>2455.2435875557298</v>
          </cell>
          <cell r="E820">
            <v>2871.6</v>
          </cell>
          <cell r="F820">
            <v>416.35641244427006</v>
          </cell>
        </row>
        <row r="821">
          <cell r="B821">
            <v>1816.11</v>
          </cell>
          <cell r="C821">
            <v>520.69575632995247</v>
          </cell>
          <cell r="D821">
            <v>2336.8057563299526</v>
          </cell>
          <cell r="E821">
            <v>2847.75</v>
          </cell>
          <cell r="F821">
            <v>510.9442436700474</v>
          </cell>
        </row>
        <row r="822">
          <cell r="B822">
            <v>1845.9900000000002</v>
          </cell>
          <cell r="C822">
            <v>523.20361697626868</v>
          </cell>
          <cell r="D822">
            <v>2369.1936169762689</v>
          </cell>
          <cell r="E822">
            <v>2863.7999999999997</v>
          </cell>
          <cell r="F822">
            <v>494.60638302373081</v>
          </cell>
        </row>
        <row r="823">
          <cell r="B823">
            <v>1979.0099999999998</v>
          </cell>
          <cell r="C823">
            <v>525.08911569664292</v>
          </cell>
          <cell r="D823">
            <v>2504.0991156966429</v>
          </cell>
          <cell r="E823">
            <v>2932.2</v>
          </cell>
          <cell r="F823">
            <v>428.10088430335691</v>
          </cell>
        </row>
        <row r="824">
          <cell r="B824">
            <v>2013.48</v>
          </cell>
          <cell r="C824">
            <v>526.15883925955586</v>
          </cell>
          <cell r="D824">
            <v>2539.6388392595559</v>
          </cell>
          <cell r="E824">
            <v>2942.1</v>
          </cell>
          <cell r="F824">
            <v>402.46116074044403</v>
          </cell>
        </row>
        <row r="825">
          <cell r="B825">
            <v>1985.94</v>
          </cell>
          <cell r="C825">
            <v>526.63922445587457</v>
          </cell>
          <cell r="D825">
            <v>2512.5792244558747</v>
          </cell>
          <cell r="E825">
            <v>2932.3500000000004</v>
          </cell>
          <cell r="F825">
            <v>419.77077554412563</v>
          </cell>
        </row>
        <row r="826">
          <cell r="B826">
            <v>2093.85</v>
          </cell>
          <cell r="C826">
            <v>527.23620318062888</v>
          </cell>
          <cell r="D826">
            <v>2621.0862031806287</v>
          </cell>
          <cell r="E826">
            <v>2934.75</v>
          </cell>
          <cell r="F826">
            <v>313.66379681937133</v>
          </cell>
        </row>
        <row r="827">
          <cell r="B827">
            <v>2173.0499999999997</v>
          </cell>
          <cell r="C827">
            <v>529.20880827361486</v>
          </cell>
          <cell r="D827">
            <v>2702.2588082736147</v>
          </cell>
          <cell r="E827">
            <v>3049.7999999999997</v>
          </cell>
          <cell r="F827">
            <v>347.54119172638502</v>
          </cell>
        </row>
        <row r="828">
          <cell r="B828">
            <v>2145.42</v>
          </cell>
          <cell r="C828">
            <v>533.31254832781281</v>
          </cell>
          <cell r="D828">
            <v>2678.7325483278128</v>
          </cell>
          <cell r="E828">
            <v>3010.5</v>
          </cell>
          <cell r="F828">
            <v>331.76745167218724</v>
          </cell>
        </row>
        <row r="829">
          <cell r="B829">
            <v>2154.87</v>
          </cell>
          <cell r="C829">
            <v>536.18251875285284</v>
          </cell>
          <cell r="D829">
            <v>2691.0525187528528</v>
          </cell>
          <cell r="E829">
            <v>2983.2</v>
          </cell>
          <cell r="F829">
            <v>292.14748124714697</v>
          </cell>
        </row>
        <row r="830">
          <cell r="B830">
            <v>2089.71</v>
          </cell>
          <cell r="C830">
            <v>539.4813068383055</v>
          </cell>
          <cell r="D830">
            <v>2629.1913068383055</v>
          </cell>
          <cell r="E830">
            <v>2906.85</v>
          </cell>
          <cell r="F830">
            <v>277.65869316169437</v>
          </cell>
        </row>
        <row r="831">
          <cell r="B831">
            <v>2122.4700000000003</v>
          </cell>
          <cell r="C831">
            <v>541.82401089829875</v>
          </cell>
          <cell r="D831">
            <v>2664.2940108982989</v>
          </cell>
          <cell r="E831">
            <v>2970.3</v>
          </cell>
          <cell r="F831">
            <v>306.00598910170129</v>
          </cell>
        </row>
        <row r="832">
          <cell r="B832">
            <v>2063.25</v>
          </cell>
          <cell r="C832">
            <v>543.13898135010675</v>
          </cell>
          <cell r="D832">
            <v>2606.3889813501069</v>
          </cell>
          <cell r="E832">
            <v>2953.2</v>
          </cell>
          <cell r="F832">
            <v>346.81101864989296</v>
          </cell>
        </row>
        <row r="833">
          <cell r="B833">
            <v>2187.54</v>
          </cell>
          <cell r="C833">
            <v>543.90807484843879</v>
          </cell>
          <cell r="D833">
            <v>2731.4480748484389</v>
          </cell>
          <cell r="E833">
            <v>2992.5</v>
          </cell>
          <cell r="F833">
            <v>261.05192515156114</v>
          </cell>
        </row>
        <row r="834">
          <cell r="B834">
            <v>2164.41</v>
          </cell>
          <cell r="C834">
            <v>544.10757824256973</v>
          </cell>
          <cell r="D834">
            <v>2708.5175782425695</v>
          </cell>
          <cell r="E834">
            <v>2983.9500000000003</v>
          </cell>
          <cell r="F834">
            <v>275.4324217574308</v>
          </cell>
        </row>
        <row r="835">
          <cell r="B835">
            <v>2126.25</v>
          </cell>
          <cell r="C835">
            <v>544.09094934931181</v>
          </cell>
          <cell r="D835">
            <v>2670.3409493493118</v>
          </cell>
          <cell r="E835">
            <v>3048.8999999999996</v>
          </cell>
          <cell r="F835">
            <v>378.55905065068782</v>
          </cell>
        </row>
        <row r="836">
          <cell r="B836">
            <v>2184.5699999999997</v>
          </cell>
          <cell r="C836">
            <v>544.08226679385257</v>
          </cell>
          <cell r="D836">
            <v>2728.6522667938525</v>
          </cell>
          <cell r="E836">
            <v>2955.9</v>
          </cell>
          <cell r="F836">
            <v>227.24773320614759</v>
          </cell>
        </row>
        <row r="837">
          <cell r="B837">
            <v>2184.5699999999997</v>
          </cell>
          <cell r="C837">
            <v>543.79473548759449</v>
          </cell>
          <cell r="D837">
            <v>2728.3647354875943</v>
          </cell>
          <cell r="E837">
            <v>2925.1499999999996</v>
          </cell>
          <cell r="F837">
            <v>196.78526451240532</v>
          </cell>
        </row>
        <row r="838">
          <cell r="B838">
            <v>1939.14</v>
          </cell>
          <cell r="C838">
            <v>542.70708084359535</v>
          </cell>
          <cell r="D838">
            <v>2481.8470808435954</v>
          </cell>
          <cell r="E838">
            <v>2950.95</v>
          </cell>
          <cell r="F838">
            <v>469.10291915640437</v>
          </cell>
        </row>
        <row r="839">
          <cell r="B839">
            <v>2139.9300000000003</v>
          </cell>
          <cell r="C839">
            <v>541.41465296152307</v>
          </cell>
          <cell r="D839">
            <v>2681.3446529615235</v>
          </cell>
          <cell r="E839">
            <v>2907.9</v>
          </cell>
          <cell r="F839">
            <v>226.55534703847661</v>
          </cell>
        </row>
        <row r="840">
          <cell r="B840">
            <v>1921.32</v>
          </cell>
          <cell r="C840">
            <v>540.95657152876072</v>
          </cell>
          <cell r="D840">
            <v>2462.2765715287605</v>
          </cell>
          <cell r="E840">
            <v>2980.0499999999997</v>
          </cell>
          <cell r="F840">
            <v>517.77342847123919</v>
          </cell>
        </row>
        <row r="841">
          <cell r="B841">
            <v>2142.54</v>
          </cell>
          <cell r="C841">
            <v>541.75163931909844</v>
          </cell>
          <cell r="D841">
            <v>2684.2916393190985</v>
          </cell>
          <cell r="E841">
            <v>2936.55</v>
          </cell>
          <cell r="F841">
            <v>252.25836068090166</v>
          </cell>
        </row>
        <row r="842">
          <cell r="B842">
            <v>2154.7799999999997</v>
          </cell>
          <cell r="C842">
            <v>542.47654417641638</v>
          </cell>
          <cell r="D842">
            <v>2697.2565441764164</v>
          </cell>
          <cell r="E842">
            <v>2931</v>
          </cell>
          <cell r="F842">
            <v>233.74345582358364</v>
          </cell>
        </row>
        <row r="843">
          <cell r="B843">
            <v>2098.44</v>
          </cell>
          <cell r="C843">
            <v>542.94541695954433</v>
          </cell>
          <cell r="D843">
            <v>2641.3854169595443</v>
          </cell>
          <cell r="E843">
            <v>2853.8999999999996</v>
          </cell>
          <cell r="F843">
            <v>212.51458304045536</v>
          </cell>
        </row>
        <row r="844">
          <cell r="B844">
            <v>2044.44</v>
          </cell>
          <cell r="C844">
            <v>542.01541060098282</v>
          </cell>
          <cell r="D844">
            <v>2586.4554106009828</v>
          </cell>
          <cell r="E844">
            <v>2836.35</v>
          </cell>
          <cell r="F844">
            <v>249.89458939901715</v>
          </cell>
        </row>
        <row r="845">
          <cell r="B845">
            <v>2023.7400000000002</v>
          </cell>
          <cell r="C845">
            <v>541.0777241701411</v>
          </cell>
          <cell r="D845">
            <v>2564.8177241701414</v>
          </cell>
          <cell r="E845">
            <v>2852.7000000000003</v>
          </cell>
          <cell r="F845">
            <v>287.88227582985883</v>
          </cell>
        </row>
        <row r="846">
          <cell r="B846">
            <v>2072.0699999999997</v>
          </cell>
          <cell r="C846">
            <v>539.54852319315046</v>
          </cell>
          <cell r="D846">
            <v>2611.6185231931504</v>
          </cell>
          <cell r="E846">
            <v>2803.35</v>
          </cell>
          <cell r="F846">
            <v>191.73147680684951</v>
          </cell>
        </row>
        <row r="847">
          <cell r="B847">
            <v>1956.1499999999999</v>
          </cell>
          <cell r="C847">
            <v>537.88026901247815</v>
          </cell>
          <cell r="D847">
            <v>2494.0302690124781</v>
          </cell>
          <cell r="E847">
            <v>2811.2999999999997</v>
          </cell>
          <cell r="F847">
            <v>317.2697309875216</v>
          </cell>
        </row>
        <row r="848">
          <cell r="B848">
            <v>2002.68</v>
          </cell>
          <cell r="C848">
            <v>536.14338317648071</v>
          </cell>
          <cell r="D848">
            <v>2538.823383176481</v>
          </cell>
          <cell r="E848">
            <v>2773.65</v>
          </cell>
          <cell r="F848">
            <v>234.82661682351909</v>
          </cell>
        </row>
        <row r="849">
          <cell r="B849">
            <v>2040.57</v>
          </cell>
          <cell r="C849">
            <v>534.40693885004646</v>
          </cell>
          <cell r="D849">
            <v>2574.9769388500463</v>
          </cell>
          <cell r="E849">
            <v>2726.7</v>
          </cell>
          <cell r="F849">
            <v>151.72306114995354</v>
          </cell>
        </row>
        <row r="850">
          <cell r="B850">
            <v>2034.18</v>
          </cell>
          <cell r="C850">
            <v>533.06171894438569</v>
          </cell>
          <cell r="D850">
            <v>2567.2417189443859</v>
          </cell>
          <cell r="E850">
            <v>2682</v>
          </cell>
          <cell r="F850">
            <v>114.75828105561413</v>
          </cell>
        </row>
        <row r="851">
          <cell r="B851">
            <v>2048.13</v>
          </cell>
          <cell r="C851">
            <v>532.15382453777602</v>
          </cell>
          <cell r="D851">
            <v>2580.2838245377761</v>
          </cell>
          <cell r="E851">
            <v>2563.9500000000003</v>
          </cell>
          <cell r="F851">
            <v>-16.333824537775854</v>
          </cell>
        </row>
        <row r="852">
          <cell r="B852">
            <v>2113.56</v>
          </cell>
          <cell r="C852">
            <v>531.45642209010157</v>
          </cell>
          <cell r="D852">
            <v>2645.0164220901015</v>
          </cell>
          <cell r="E852">
            <v>2458.65</v>
          </cell>
          <cell r="F852">
            <v>-186.36642209010142</v>
          </cell>
        </row>
        <row r="853">
          <cell r="B853">
            <v>2148.5699999999997</v>
          </cell>
          <cell r="C853">
            <v>530.40564593352849</v>
          </cell>
          <cell r="D853">
            <v>2678.9756459335281</v>
          </cell>
          <cell r="E853">
            <v>2330.5500000000002</v>
          </cell>
          <cell r="F853">
            <v>-348.4256459335279</v>
          </cell>
        </row>
        <row r="854">
          <cell r="B854">
            <v>2171.52</v>
          </cell>
          <cell r="C854">
            <v>529.24406553722247</v>
          </cell>
          <cell r="D854">
            <v>2700.7640655372225</v>
          </cell>
          <cell r="E854">
            <v>2369.6999999999998</v>
          </cell>
          <cell r="F854">
            <v>-331.06406553722263</v>
          </cell>
        </row>
        <row r="855">
          <cell r="B855">
            <v>2122.65</v>
          </cell>
          <cell r="C855">
            <v>527.34558140548938</v>
          </cell>
          <cell r="D855">
            <v>2649.9955814054892</v>
          </cell>
          <cell r="E855">
            <v>2436</v>
          </cell>
          <cell r="F855">
            <v>-213.99558140548925</v>
          </cell>
        </row>
        <row r="856">
          <cell r="B856">
            <v>2129.58</v>
          </cell>
          <cell r="C856">
            <v>526.10392341605996</v>
          </cell>
          <cell r="D856">
            <v>2655.6839234160598</v>
          </cell>
          <cell r="E856">
            <v>2483.5499999999997</v>
          </cell>
          <cell r="F856">
            <v>-172.13392341606004</v>
          </cell>
        </row>
        <row r="857">
          <cell r="B857">
            <v>2140.65</v>
          </cell>
          <cell r="C857">
            <v>525.33981370345646</v>
          </cell>
          <cell r="D857">
            <v>2665.9898137034565</v>
          </cell>
          <cell r="E857">
            <v>2460.4499999999998</v>
          </cell>
          <cell r="F857">
            <v>-205.53981370345673</v>
          </cell>
        </row>
        <row r="858">
          <cell r="B858">
            <v>2117.16</v>
          </cell>
          <cell r="C858">
            <v>525.13458241488706</v>
          </cell>
          <cell r="D858">
            <v>2642.2945824148869</v>
          </cell>
          <cell r="E858">
            <v>2409.6</v>
          </cell>
          <cell r="F858">
            <v>-232.69458241488701</v>
          </cell>
        </row>
        <row r="859">
          <cell r="B859">
            <v>2163.96</v>
          </cell>
          <cell r="C859">
            <v>525.07947138166935</v>
          </cell>
          <cell r="D859">
            <v>2689.0394713816695</v>
          </cell>
          <cell r="E859">
            <v>2304.6</v>
          </cell>
          <cell r="F859">
            <v>-384.43947138166959</v>
          </cell>
        </row>
        <row r="860">
          <cell r="B860">
            <v>2238.84</v>
          </cell>
          <cell r="C860">
            <v>525.40335058836649</v>
          </cell>
          <cell r="D860">
            <v>2764.2433505883664</v>
          </cell>
          <cell r="E860">
            <v>2335.65</v>
          </cell>
          <cell r="F860">
            <v>-428.59335058836632</v>
          </cell>
        </row>
        <row r="861">
          <cell r="B861">
            <v>2147.4</v>
          </cell>
          <cell r="C861">
            <v>526.23570021123101</v>
          </cell>
          <cell r="D861">
            <v>2673.6357002112309</v>
          </cell>
          <cell r="E861">
            <v>2313.8999999999996</v>
          </cell>
          <cell r="F861">
            <v>-359.73570021123123</v>
          </cell>
        </row>
        <row r="862">
          <cell r="B862">
            <v>2143.7999999999997</v>
          </cell>
          <cell r="C862">
            <v>527.29426070444879</v>
          </cell>
          <cell r="D862">
            <v>2671.0942607044485</v>
          </cell>
          <cell r="E862">
            <v>2295.1499999999996</v>
          </cell>
          <cell r="F862">
            <v>-375.94426070444888</v>
          </cell>
        </row>
        <row r="863">
          <cell r="B863">
            <v>2117.4300000000003</v>
          </cell>
          <cell r="C863">
            <v>528.26724696502458</v>
          </cell>
          <cell r="D863">
            <v>2645.697246965025</v>
          </cell>
          <cell r="E863">
            <v>2263.65</v>
          </cell>
          <cell r="F863">
            <v>-382.0472469650249</v>
          </cell>
        </row>
        <row r="864">
          <cell r="B864">
            <v>2177.46</v>
          </cell>
          <cell r="C864">
            <v>529.39231167631112</v>
          </cell>
          <cell r="D864">
            <v>2706.8523116763113</v>
          </cell>
          <cell r="E864">
            <v>2595.6</v>
          </cell>
          <cell r="F864">
            <v>-111.25231167631136</v>
          </cell>
        </row>
        <row r="865">
          <cell r="B865">
            <v>2147.85</v>
          </cell>
          <cell r="C865">
            <v>530.70803086975604</v>
          </cell>
          <cell r="D865">
            <v>2678.5580308697558</v>
          </cell>
          <cell r="E865">
            <v>2595.6</v>
          </cell>
          <cell r="F865">
            <v>-82.95803086975593</v>
          </cell>
        </row>
        <row r="866">
          <cell r="B866">
            <v>2124.36</v>
          </cell>
          <cell r="C866">
            <v>531.46261553575948</v>
          </cell>
          <cell r="D866">
            <v>2655.8226155357597</v>
          </cell>
          <cell r="E866">
            <v>2595.6</v>
          </cell>
          <cell r="F866">
            <v>-60.222615535759815</v>
          </cell>
        </row>
        <row r="867">
          <cell r="B867">
            <v>2175.48</v>
          </cell>
          <cell r="C867">
            <v>530.6410740228755</v>
          </cell>
          <cell r="D867">
            <v>2706.1210740228753</v>
          </cell>
          <cell r="E867">
            <v>2571.4500000000003</v>
          </cell>
          <cell r="F867">
            <v>-134.67107402287502</v>
          </cell>
        </row>
        <row r="868">
          <cell r="B868">
            <v>2161.98</v>
          </cell>
          <cell r="C868">
            <v>529.79397149970384</v>
          </cell>
          <cell r="D868">
            <v>2691.7739714997037</v>
          </cell>
          <cell r="E868">
            <v>2583.75</v>
          </cell>
          <cell r="F868">
            <v>-108.02397149970375</v>
          </cell>
        </row>
        <row r="869">
          <cell r="B869">
            <v>2170.5299999999997</v>
          </cell>
          <cell r="C869">
            <v>529.3552533187169</v>
          </cell>
          <cell r="D869">
            <v>2699.8852533187164</v>
          </cell>
          <cell r="E869">
            <v>2583</v>
          </cell>
          <cell r="F869">
            <v>-116.88525331871642</v>
          </cell>
        </row>
        <row r="870">
          <cell r="B870">
            <v>2166.9300000000003</v>
          </cell>
          <cell r="C870">
            <v>529.69663321107134</v>
          </cell>
          <cell r="D870">
            <v>2696.6266332110717</v>
          </cell>
          <cell r="E870">
            <v>2558.5499999999997</v>
          </cell>
          <cell r="F870">
            <v>-138.07663321107202</v>
          </cell>
        </row>
        <row r="871">
          <cell r="B871">
            <v>2245.9500000000003</v>
          </cell>
          <cell r="C871">
            <v>530.6091092190012</v>
          </cell>
          <cell r="D871">
            <v>2776.5591092190016</v>
          </cell>
          <cell r="E871">
            <v>2558.85</v>
          </cell>
          <cell r="F871">
            <v>-217.70910921900168</v>
          </cell>
        </row>
        <row r="872">
          <cell r="B872">
            <v>2201.2200000000003</v>
          </cell>
          <cell r="C872">
            <v>531.07420746596858</v>
          </cell>
          <cell r="D872">
            <v>2732.2942074659686</v>
          </cell>
          <cell r="E872">
            <v>2518.35</v>
          </cell>
          <cell r="F872">
            <v>-213.9442074659687</v>
          </cell>
        </row>
        <row r="873">
          <cell r="B873">
            <v>2199.7799999999997</v>
          </cell>
          <cell r="C873">
            <v>531.55370084084257</v>
          </cell>
          <cell r="D873">
            <v>2731.3337008408425</v>
          </cell>
          <cell r="E873">
            <v>2486.5500000000002</v>
          </cell>
          <cell r="F873">
            <v>-244.78370084084236</v>
          </cell>
        </row>
        <row r="874">
          <cell r="B874">
            <v>2186.46</v>
          </cell>
          <cell r="C874">
            <v>531.56487599876937</v>
          </cell>
          <cell r="D874">
            <v>2718.0248759987694</v>
          </cell>
          <cell r="E874">
            <v>2510.5500000000002</v>
          </cell>
          <cell r="F874">
            <v>-207.47487599876922</v>
          </cell>
        </row>
        <row r="875">
          <cell r="B875">
            <v>2182.77</v>
          </cell>
          <cell r="C875">
            <v>531.3878244886796</v>
          </cell>
          <cell r="D875">
            <v>2714.1578244886796</v>
          </cell>
          <cell r="E875">
            <v>2530.0499999999997</v>
          </cell>
          <cell r="F875">
            <v>-184.10782448867985</v>
          </cell>
        </row>
        <row r="876">
          <cell r="B876">
            <v>2305.7999999999997</v>
          </cell>
          <cell r="C876">
            <v>531.17266490483962</v>
          </cell>
          <cell r="D876">
            <v>2836.9726649048393</v>
          </cell>
          <cell r="E876">
            <v>2489.5500000000002</v>
          </cell>
          <cell r="F876">
            <v>-347.42266490483917</v>
          </cell>
        </row>
        <row r="877">
          <cell r="B877">
            <v>2189.52</v>
          </cell>
          <cell r="C877">
            <v>530.56515892304378</v>
          </cell>
          <cell r="D877">
            <v>2720.0851589230438</v>
          </cell>
          <cell r="E877">
            <v>2456.6999999999998</v>
          </cell>
          <cell r="F877">
            <v>-263.38515892304395</v>
          </cell>
        </row>
        <row r="878">
          <cell r="B878">
            <v>2185.29</v>
          </cell>
          <cell r="C878">
            <v>529.35041592158484</v>
          </cell>
          <cell r="D878">
            <v>2714.6404159215849</v>
          </cell>
          <cell r="E878">
            <v>2436.2999999999997</v>
          </cell>
          <cell r="F878">
            <v>-278.34041592158519</v>
          </cell>
        </row>
        <row r="879">
          <cell r="B879">
            <v>2078.64</v>
          </cell>
          <cell r="C879">
            <v>527.77244186357143</v>
          </cell>
          <cell r="D879">
            <v>2606.4124418635711</v>
          </cell>
          <cell r="E879">
            <v>2365.0499999999997</v>
          </cell>
          <cell r="F879">
            <v>-241.36244186357135</v>
          </cell>
        </row>
        <row r="880">
          <cell r="B880">
            <v>2118.33</v>
          </cell>
          <cell r="C880">
            <v>526.13960002336364</v>
          </cell>
          <cell r="D880">
            <v>2644.4696000233635</v>
          </cell>
          <cell r="E880">
            <v>2257.3500000000004</v>
          </cell>
          <cell r="F880">
            <v>-387.11960002336309</v>
          </cell>
        </row>
        <row r="881">
          <cell r="B881">
            <v>2153.0699999999997</v>
          </cell>
          <cell r="C881">
            <v>525.20623580470249</v>
          </cell>
          <cell r="D881">
            <v>2678.2762358047021</v>
          </cell>
          <cell r="E881">
            <v>2235.4499999999998</v>
          </cell>
          <cell r="F881">
            <v>-442.82623580470226</v>
          </cell>
        </row>
        <row r="882">
          <cell r="B882">
            <v>2101.9500000000003</v>
          </cell>
          <cell r="C882">
            <v>525.6261182988942</v>
          </cell>
          <cell r="D882">
            <v>2627.5761182988945</v>
          </cell>
          <cell r="E882">
            <v>2225.6999999999998</v>
          </cell>
          <cell r="F882">
            <v>-401.87611829889465</v>
          </cell>
        </row>
        <row r="883">
          <cell r="B883">
            <v>2059.7400000000002</v>
          </cell>
          <cell r="C883">
            <v>525.7085562206754</v>
          </cell>
          <cell r="D883">
            <v>2585.4485562206755</v>
          </cell>
          <cell r="E883">
            <v>2215.35</v>
          </cell>
          <cell r="F883">
            <v>-370.09855622067562</v>
          </cell>
        </row>
        <row r="884">
          <cell r="B884">
            <v>1953.9900000000002</v>
          </cell>
          <cell r="C884">
            <v>525.71994665311558</v>
          </cell>
          <cell r="D884">
            <v>2479.7099466531158</v>
          </cell>
          <cell r="E884">
            <v>2225.1</v>
          </cell>
          <cell r="F884">
            <v>-254.60994665311591</v>
          </cell>
        </row>
        <row r="885">
          <cell r="B885">
            <v>1893.96</v>
          </cell>
          <cell r="C885">
            <v>526.45012758100711</v>
          </cell>
          <cell r="D885">
            <v>2420.4101275810071</v>
          </cell>
          <cell r="E885">
            <v>2371.8000000000002</v>
          </cell>
          <cell r="F885">
            <v>-48.610127581006964</v>
          </cell>
        </row>
        <row r="886">
          <cell r="B886">
            <v>1875.06</v>
          </cell>
          <cell r="C886">
            <v>528.32892326836634</v>
          </cell>
          <cell r="D886">
            <v>2403.3889232683664</v>
          </cell>
          <cell r="E886">
            <v>2374.0500000000002</v>
          </cell>
          <cell r="F886">
            <v>-29.338923268366216</v>
          </cell>
        </row>
        <row r="887">
          <cell r="B887">
            <v>1944.6299999999999</v>
          </cell>
          <cell r="C887">
            <v>530.5554156411888</v>
          </cell>
          <cell r="D887">
            <v>2475.1854156411887</v>
          </cell>
          <cell r="E887">
            <v>2361.2999999999997</v>
          </cell>
          <cell r="F887">
            <v>-113.88541564118896</v>
          </cell>
        </row>
        <row r="888">
          <cell r="B888">
            <v>1841.3999999999999</v>
          </cell>
          <cell r="C888">
            <v>532.83466796709297</v>
          </cell>
          <cell r="D888">
            <v>2374.2346679670927</v>
          </cell>
          <cell r="E888">
            <v>2331.6</v>
          </cell>
          <cell r="F888">
            <v>-42.63466796709281</v>
          </cell>
        </row>
        <row r="889">
          <cell r="B889">
            <v>1813.5</v>
          </cell>
          <cell r="C889">
            <v>535.13533748402938</v>
          </cell>
          <cell r="D889">
            <v>2348.6353374840292</v>
          </cell>
          <cell r="E889">
            <v>2279.6999999999998</v>
          </cell>
          <cell r="F889">
            <v>-68.935337484029333</v>
          </cell>
        </row>
        <row r="890">
          <cell r="B890">
            <v>1760.31</v>
          </cell>
          <cell r="C890">
            <v>537.5454642883625</v>
          </cell>
          <cell r="D890">
            <v>2297.8554642883623</v>
          </cell>
          <cell r="E890">
            <v>2215.0499999999997</v>
          </cell>
          <cell r="F890">
            <v>-82.8054642883626</v>
          </cell>
        </row>
        <row r="891">
          <cell r="B891">
            <v>1760.31</v>
          </cell>
          <cell r="C891">
            <v>538.33898603712146</v>
          </cell>
          <cell r="D891">
            <v>2298.6489860371212</v>
          </cell>
          <cell r="E891">
            <v>2203.9500000000003</v>
          </cell>
          <cell r="F891">
            <v>-94.698986037120903</v>
          </cell>
        </row>
        <row r="892">
          <cell r="B892">
            <v>2009.97</v>
          </cell>
          <cell r="C892">
            <v>539.0360506989374</v>
          </cell>
          <cell r="D892">
            <v>2549.0060506989375</v>
          </cell>
          <cell r="E892">
            <v>2254.9500000000003</v>
          </cell>
          <cell r="F892">
            <v>-294.05605069893727</v>
          </cell>
        </row>
        <row r="893">
          <cell r="B893">
            <v>1974.78</v>
          </cell>
          <cell r="C893">
            <v>539.09559279847394</v>
          </cell>
          <cell r="D893">
            <v>2513.8755927984739</v>
          </cell>
          <cell r="E893">
            <v>2289.15</v>
          </cell>
          <cell r="F893">
            <v>-224.72559279847383</v>
          </cell>
        </row>
        <row r="894">
          <cell r="B894">
            <v>1973.34</v>
          </cell>
          <cell r="C894">
            <v>539.65875340885782</v>
          </cell>
          <cell r="D894">
            <v>2512.9987534088577</v>
          </cell>
          <cell r="E894">
            <v>2237.4</v>
          </cell>
          <cell r="F894">
            <v>-275.59875340885765</v>
          </cell>
        </row>
        <row r="895">
          <cell r="B895">
            <v>1912.95</v>
          </cell>
          <cell r="C895">
            <v>539.62118786564633</v>
          </cell>
          <cell r="D895">
            <v>2452.5711878656466</v>
          </cell>
          <cell r="E895">
            <v>2193.6000000000004</v>
          </cell>
          <cell r="F895">
            <v>-258.97118786564624</v>
          </cell>
        </row>
        <row r="896">
          <cell r="B896">
            <v>1918.89</v>
          </cell>
          <cell r="C896">
            <v>538.60776984326276</v>
          </cell>
          <cell r="D896">
            <v>2457.4977698432631</v>
          </cell>
          <cell r="E896">
            <v>2234.6999999999998</v>
          </cell>
          <cell r="F896">
            <v>-222.79776984326327</v>
          </cell>
        </row>
        <row r="897">
          <cell r="B897">
            <v>1891.17</v>
          </cell>
          <cell r="C897">
            <v>537.01000920810134</v>
          </cell>
          <cell r="D897">
            <v>2428.1800092081012</v>
          </cell>
          <cell r="E897">
            <v>2278.5</v>
          </cell>
          <cell r="F897">
            <v>-149.68000920810118</v>
          </cell>
        </row>
        <row r="898">
          <cell r="B898">
            <v>1860.21</v>
          </cell>
          <cell r="C898">
            <v>535.41688355597591</v>
          </cell>
          <cell r="D898">
            <v>2395.6268835559758</v>
          </cell>
          <cell r="E898">
            <v>2112</v>
          </cell>
          <cell r="F898">
            <v>-283.62688355597584</v>
          </cell>
        </row>
        <row r="899">
          <cell r="B899">
            <v>1823.8500000000001</v>
          </cell>
          <cell r="C899">
            <v>534.40106896563282</v>
          </cell>
          <cell r="D899">
            <v>2358.2510689656328</v>
          </cell>
          <cell r="E899">
            <v>2075.85</v>
          </cell>
          <cell r="F899">
            <v>-282.40106896563293</v>
          </cell>
        </row>
        <row r="900">
          <cell r="B900">
            <v>1786.05</v>
          </cell>
          <cell r="C900">
            <v>533.11623823742468</v>
          </cell>
          <cell r="D900">
            <v>2319.1662382374247</v>
          </cell>
          <cell r="E900">
            <v>2001.45</v>
          </cell>
          <cell r="F900">
            <v>-317.7162382374247</v>
          </cell>
        </row>
        <row r="901">
          <cell r="B901">
            <v>1732.32</v>
          </cell>
          <cell r="C901">
            <v>531.93609155514673</v>
          </cell>
          <cell r="D901">
            <v>2264.2560915551467</v>
          </cell>
          <cell r="E901">
            <v>1897.8</v>
          </cell>
          <cell r="F901">
            <v>-366.45609155514671</v>
          </cell>
        </row>
        <row r="902">
          <cell r="B902">
            <v>1716.66</v>
          </cell>
          <cell r="C902">
            <v>531.53955192785736</v>
          </cell>
          <cell r="D902">
            <v>2248.1995519278576</v>
          </cell>
          <cell r="E902">
            <v>1894.8</v>
          </cell>
          <cell r="F902">
            <v>-353.3995519278576</v>
          </cell>
        </row>
        <row r="903">
          <cell r="B903">
            <v>1663.92</v>
          </cell>
          <cell r="C903">
            <v>531.25161708495</v>
          </cell>
          <cell r="D903">
            <v>2195.17161708495</v>
          </cell>
          <cell r="E903">
            <v>1936.3500000000001</v>
          </cell>
          <cell r="F903">
            <v>-258.82161708494982</v>
          </cell>
        </row>
        <row r="904">
          <cell r="B904">
            <v>1704.06</v>
          </cell>
          <cell r="C904">
            <v>530.87868743506476</v>
          </cell>
          <cell r="D904">
            <v>2234.9386874350648</v>
          </cell>
          <cell r="E904">
            <v>1885.6499999999999</v>
          </cell>
          <cell r="F904">
            <v>-349.28868743506496</v>
          </cell>
        </row>
        <row r="905">
          <cell r="B905">
            <v>1647.45</v>
          </cell>
          <cell r="C905">
            <v>530.49904861704351</v>
          </cell>
          <cell r="D905">
            <v>2177.9490486170434</v>
          </cell>
          <cell r="E905">
            <v>1897.8</v>
          </cell>
          <cell r="F905">
            <v>-280.14904861704349</v>
          </cell>
        </row>
        <row r="906">
          <cell r="B906">
            <v>1629.54</v>
          </cell>
          <cell r="C906">
            <v>530.98398869403013</v>
          </cell>
          <cell r="D906">
            <v>2160.5239886940299</v>
          </cell>
          <cell r="E906">
            <v>1903.35</v>
          </cell>
          <cell r="F906">
            <v>-257.17398869402996</v>
          </cell>
        </row>
        <row r="907">
          <cell r="B907">
            <v>1553.22</v>
          </cell>
          <cell r="C907">
            <v>531.84369153755893</v>
          </cell>
          <cell r="D907">
            <v>2085.063691537559</v>
          </cell>
          <cell r="E907">
            <v>1855.05</v>
          </cell>
          <cell r="F907">
            <v>-230.013691537559</v>
          </cell>
        </row>
        <row r="908">
          <cell r="B908">
            <v>1483.7400000000002</v>
          </cell>
          <cell r="C908">
            <v>532.21630965817099</v>
          </cell>
          <cell r="D908">
            <v>2015.9563096581712</v>
          </cell>
          <cell r="E908">
            <v>1852.05</v>
          </cell>
          <cell r="F908">
            <v>-163.90630965817127</v>
          </cell>
        </row>
        <row r="909">
          <cell r="B909">
            <v>1514.97</v>
          </cell>
          <cell r="C909">
            <v>532.01663433125373</v>
          </cell>
          <cell r="D909">
            <v>2046.9866343312538</v>
          </cell>
          <cell r="E909">
            <v>1856.8500000000001</v>
          </cell>
          <cell r="F909">
            <v>-190.13663433125362</v>
          </cell>
        </row>
        <row r="910">
          <cell r="B910">
            <v>1507.95</v>
          </cell>
          <cell r="C910">
            <v>531.10281498986717</v>
          </cell>
          <cell r="D910">
            <v>2039.0528149898673</v>
          </cell>
          <cell r="E910">
            <v>1866.3</v>
          </cell>
          <cell r="F910">
            <v>-172.75281498986737</v>
          </cell>
        </row>
        <row r="911">
          <cell r="B911">
            <v>1570.23</v>
          </cell>
          <cell r="C911">
            <v>530.06621457497795</v>
          </cell>
          <cell r="D911">
            <v>2100.296214574978</v>
          </cell>
          <cell r="E911">
            <v>1903.5</v>
          </cell>
          <cell r="F911">
            <v>-196.79621457497797</v>
          </cell>
        </row>
        <row r="912">
          <cell r="B912">
            <v>1654.83</v>
          </cell>
          <cell r="C912">
            <v>528.1849797782744</v>
          </cell>
          <cell r="D912">
            <v>2183.0149797782742</v>
          </cell>
          <cell r="E912">
            <v>1933.7999999999997</v>
          </cell>
          <cell r="F912">
            <v>-249.21497977827448</v>
          </cell>
        </row>
        <row r="913">
          <cell r="B913">
            <v>1636.83</v>
          </cell>
          <cell r="C913">
            <v>525.60700983693141</v>
          </cell>
          <cell r="D913">
            <v>2162.4370098369313</v>
          </cell>
          <cell r="E913">
            <v>1966.9499999999998</v>
          </cell>
          <cell r="F913">
            <v>-195.48700983693152</v>
          </cell>
        </row>
        <row r="914">
          <cell r="B914">
            <v>1647.81</v>
          </cell>
          <cell r="C914">
            <v>521.95259651532888</v>
          </cell>
          <cell r="D914">
            <v>2169.7625965153288</v>
          </cell>
          <cell r="E914">
            <v>2022.6000000000001</v>
          </cell>
          <cell r="F914">
            <v>-147.16259651532869</v>
          </cell>
        </row>
        <row r="915">
          <cell r="B915">
            <v>1586.52</v>
          </cell>
          <cell r="C915">
            <v>518.07939170664201</v>
          </cell>
          <cell r="D915">
            <v>2104.5993917066421</v>
          </cell>
          <cell r="E915">
            <v>1986.7499999999998</v>
          </cell>
          <cell r="F915">
            <v>-117.84939170664234</v>
          </cell>
        </row>
        <row r="916">
          <cell r="B916">
            <v>1506.69</v>
          </cell>
          <cell r="C916">
            <v>514.01408702444178</v>
          </cell>
          <cell r="D916">
            <v>2020.7040870244418</v>
          </cell>
          <cell r="E916">
            <v>1925.4</v>
          </cell>
          <cell r="F916">
            <v>-95.304087024441742</v>
          </cell>
        </row>
        <row r="917">
          <cell r="B917">
            <v>1486.17</v>
          </cell>
          <cell r="C917">
            <v>509.43300829131556</v>
          </cell>
          <cell r="D917">
            <v>1995.6030082913157</v>
          </cell>
          <cell r="E917">
            <v>2087.85</v>
          </cell>
          <cell r="F917">
            <v>92.246991708684163</v>
          </cell>
        </row>
        <row r="918">
          <cell r="B918">
            <v>1528.7400000000002</v>
          </cell>
          <cell r="C918">
            <v>506.23682384891055</v>
          </cell>
          <cell r="D918">
            <v>2034.9768238489107</v>
          </cell>
          <cell r="E918">
            <v>2123.85</v>
          </cell>
          <cell r="F918">
            <v>88.873176151089183</v>
          </cell>
        </row>
        <row r="919">
          <cell r="B919">
            <v>1566.18</v>
          </cell>
          <cell r="C919">
            <v>503.1569639231268</v>
          </cell>
          <cell r="D919">
            <v>2069.3369639231269</v>
          </cell>
          <cell r="E919">
            <v>2193.15</v>
          </cell>
          <cell r="F919">
            <v>123.81303607687323</v>
          </cell>
        </row>
        <row r="920">
          <cell r="B920">
            <v>1547.1000000000001</v>
          </cell>
          <cell r="C920">
            <v>501.07767001245611</v>
          </cell>
          <cell r="D920">
            <v>2048.1776700124565</v>
          </cell>
          <cell r="E920">
            <v>2126.5500000000002</v>
          </cell>
          <cell r="F920">
            <v>78.372329987543708</v>
          </cell>
        </row>
        <row r="921">
          <cell r="B921">
            <v>1516.32</v>
          </cell>
          <cell r="C921">
            <v>499.09018992167898</v>
          </cell>
          <cell r="D921">
            <v>2015.4101899216789</v>
          </cell>
          <cell r="E921">
            <v>2230.8000000000002</v>
          </cell>
          <cell r="F921">
            <v>215.38981007832126</v>
          </cell>
        </row>
        <row r="922">
          <cell r="B922">
            <v>1507.14</v>
          </cell>
          <cell r="C922">
            <v>497.43413973388641</v>
          </cell>
          <cell r="D922">
            <v>2004.5741397338866</v>
          </cell>
          <cell r="E922">
            <v>2166.75</v>
          </cell>
          <cell r="F922">
            <v>162.17586026611343</v>
          </cell>
        </row>
        <row r="923">
          <cell r="B923">
            <v>1556.28</v>
          </cell>
          <cell r="C923">
            <v>496.03023319916053</v>
          </cell>
          <cell r="D923">
            <v>2052.3102331991604</v>
          </cell>
          <cell r="E923">
            <v>2166.6</v>
          </cell>
          <cell r="F923">
            <v>114.28976680083952</v>
          </cell>
        </row>
        <row r="924">
          <cell r="B924">
            <v>1566.72</v>
          </cell>
          <cell r="C924">
            <v>495.42023765176481</v>
          </cell>
          <cell r="D924">
            <v>2062.1402376517649</v>
          </cell>
          <cell r="E924">
            <v>2207.25</v>
          </cell>
          <cell r="F924">
            <v>145.10976234823511</v>
          </cell>
        </row>
        <row r="925">
          <cell r="B925">
            <v>1551.1499999999999</v>
          </cell>
          <cell r="C925">
            <v>495.09006077814735</v>
          </cell>
          <cell r="D925">
            <v>2046.2400607781472</v>
          </cell>
          <cell r="E925">
            <v>2199.9</v>
          </cell>
          <cell r="F925">
            <v>153.65993922185294</v>
          </cell>
        </row>
        <row r="926">
          <cell r="B926">
            <v>1496.61</v>
          </cell>
          <cell r="C926">
            <v>494.47175985569356</v>
          </cell>
          <cell r="D926">
            <v>1991.0817598556935</v>
          </cell>
          <cell r="E926">
            <v>2196.9</v>
          </cell>
          <cell r="F926">
            <v>205.81824014430663</v>
          </cell>
        </row>
        <row r="927">
          <cell r="B927">
            <v>1416.96</v>
          </cell>
          <cell r="C927">
            <v>494.34237849391104</v>
          </cell>
          <cell r="D927">
            <v>1911.302378493911</v>
          </cell>
          <cell r="E927">
            <v>2252.7000000000003</v>
          </cell>
          <cell r="F927">
            <v>341.39762150608931</v>
          </cell>
        </row>
        <row r="928">
          <cell r="B928">
            <v>1493.46</v>
          </cell>
          <cell r="C928">
            <v>494.45712368800781</v>
          </cell>
          <cell r="D928">
            <v>1987.9171236880079</v>
          </cell>
          <cell r="E928">
            <v>2374.65</v>
          </cell>
          <cell r="F928">
            <v>386.73287631199219</v>
          </cell>
        </row>
        <row r="929">
          <cell r="B929">
            <v>1540.44</v>
          </cell>
          <cell r="C929">
            <v>493.7018175634891</v>
          </cell>
          <cell r="D929">
            <v>2034.1418175634892</v>
          </cell>
          <cell r="E929">
            <v>2362.9499999999998</v>
          </cell>
          <cell r="F929">
            <v>328.80818243651061</v>
          </cell>
        </row>
        <row r="930">
          <cell r="B930">
            <v>1613.8799999999999</v>
          </cell>
          <cell r="C930">
            <v>493.00965699493941</v>
          </cell>
          <cell r="D930">
            <v>2106.8896569949393</v>
          </cell>
          <cell r="E930">
            <v>2398.5</v>
          </cell>
          <cell r="F930">
            <v>291.61034300506071</v>
          </cell>
        </row>
        <row r="931">
          <cell r="B931">
            <v>1416.96</v>
          </cell>
          <cell r="C931">
            <v>492.39460100573103</v>
          </cell>
          <cell r="D931">
            <v>1909.3546010057312</v>
          </cell>
          <cell r="E931">
            <v>2337</v>
          </cell>
          <cell r="F931">
            <v>427.64539899426882</v>
          </cell>
        </row>
        <row r="932">
          <cell r="B932">
            <v>1592.1000000000001</v>
          </cell>
          <cell r="C932">
            <v>492.15900430995555</v>
          </cell>
          <cell r="D932">
            <v>2084.2590043099558</v>
          </cell>
          <cell r="E932">
            <v>2281.5</v>
          </cell>
          <cell r="F932">
            <v>197.2409956900442</v>
          </cell>
        </row>
        <row r="933">
          <cell r="B933">
            <v>1525.5</v>
          </cell>
          <cell r="C933">
            <v>491.80813344589779</v>
          </cell>
          <cell r="D933">
            <v>2017.3081334458977</v>
          </cell>
          <cell r="E933">
            <v>2390.25</v>
          </cell>
          <cell r="F933">
            <v>372.94186655410226</v>
          </cell>
        </row>
        <row r="934">
          <cell r="B934">
            <v>1469.07</v>
          </cell>
          <cell r="C934">
            <v>491.13927815829021</v>
          </cell>
          <cell r="D934">
            <v>1960.2092781582901</v>
          </cell>
          <cell r="E934">
            <v>2445.75</v>
          </cell>
          <cell r="F934">
            <v>485.54072184170991</v>
          </cell>
        </row>
        <row r="935">
          <cell r="B935">
            <v>1514.16</v>
          </cell>
          <cell r="C935">
            <v>490.56264411424718</v>
          </cell>
          <cell r="D935">
            <v>2004.7226441142473</v>
          </cell>
          <cell r="E935">
            <v>2517.75</v>
          </cell>
          <cell r="F935">
            <v>513.02735588575274</v>
          </cell>
        </row>
        <row r="936">
          <cell r="B936">
            <v>1457.28</v>
          </cell>
          <cell r="C936">
            <v>490.35674681432198</v>
          </cell>
          <cell r="D936">
            <v>1947.6367468143219</v>
          </cell>
          <cell r="E936">
            <v>2656.65</v>
          </cell>
          <cell r="F936">
            <v>709.0132531856782</v>
          </cell>
        </row>
        <row r="937">
          <cell r="B937">
            <v>1530</v>
          </cell>
          <cell r="C937">
            <v>490.81301491478843</v>
          </cell>
          <cell r="D937">
            <v>2020.8130149147885</v>
          </cell>
          <cell r="E937">
            <v>2607.4500000000003</v>
          </cell>
          <cell r="F937">
            <v>586.63698508521179</v>
          </cell>
        </row>
        <row r="938">
          <cell r="B938">
            <v>1488.2400000000002</v>
          </cell>
          <cell r="C938">
            <v>491.38874308182488</v>
          </cell>
          <cell r="D938">
            <v>1979.6287430818252</v>
          </cell>
          <cell r="E938">
            <v>2559.3000000000002</v>
          </cell>
          <cell r="F938">
            <v>579.671256918175</v>
          </cell>
        </row>
        <row r="939">
          <cell r="B939">
            <v>1599.21</v>
          </cell>
          <cell r="C939">
            <v>492.17737577827552</v>
          </cell>
          <cell r="D939">
            <v>2091.3873757782758</v>
          </cell>
          <cell r="E939">
            <v>2585.25</v>
          </cell>
          <cell r="F939">
            <v>493.86262422172422</v>
          </cell>
        </row>
        <row r="940">
          <cell r="B940">
            <v>1621.17</v>
          </cell>
          <cell r="C940">
            <v>492.66713713836964</v>
          </cell>
          <cell r="D940">
            <v>2113.8371371383696</v>
          </cell>
          <cell r="E940">
            <v>2685</v>
          </cell>
          <cell r="F940">
            <v>571.1628628616304</v>
          </cell>
        </row>
        <row r="941">
          <cell r="B941">
            <v>1625.1299999999999</v>
          </cell>
          <cell r="C941">
            <v>493.96715917477076</v>
          </cell>
          <cell r="D941">
            <v>2119.0971591747707</v>
          </cell>
          <cell r="E941">
            <v>2618.85</v>
          </cell>
          <cell r="F941">
            <v>499.75284082522921</v>
          </cell>
        </row>
        <row r="942">
          <cell r="B942">
            <v>1622.16</v>
          </cell>
          <cell r="C942">
            <v>494.9837953550421</v>
          </cell>
          <cell r="D942">
            <v>2117.1437953550421</v>
          </cell>
          <cell r="E942">
            <v>2491.65</v>
          </cell>
          <cell r="F942">
            <v>374.50620464495796</v>
          </cell>
        </row>
        <row r="943">
          <cell r="B943">
            <v>1632.42</v>
          </cell>
          <cell r="C943">
            <v>495.54900549884997</v>
          </cell>
          <cell r="D943">
            <v>2127.96900549885</v>
          </cell>
          <cell r="E943">
            <v>2428.9500000000003</v>
          </cell>
          <cell r="F943">
            <v>300.98099450115024</v>
          </cell>
        </row>
        <row r="944">
          <cell r="B944">
            <v>1471.41</v>
          </cell>
          <cell r="C944">
            <v>496.1316899614352</v>
          </cell>
          <cell r="D944">
            <v>1967.5416899614352</v>
          </cell>
          <cell r="E944">
            <v>2300.5500000000002</v>
          </cell>
          <cell r="F944">
            <v>333.00831003856501</v>
          </cell>
        </row>
        <row r="945">
          <cell r="B945">
            <v>1702.71</v>
          </cell>
          <cell r="C945">
            <v>497.41843005671086</v>
          </cell>
          <cell r="D945">
            <v>2200.1284300567108</v>
          </cell>
          <cell r="E945">
            <v>2326.65</v>
          </cell>
          <cell r="F945">
            <v>126.52156994328925</v>
          </cell>
        </row>
        <row r="946">
          <cell r="B946">
            <v>1607.31</v>
          </cell>
          <cell r="C946">
            <v>498.42500762522769</v>
          </cell>
          <cell r="D946">
            <v>2105.7350076252278</v>
          </cell>
          <cell r="E946">
            <v>2276.85</v>
          </cell>
          <cell r="F946">
            <v>171.1149923747721</v>
          </cell>
        </row>
        <row r="947">
          <cell r="B947">
            <v>1546.92</v>
          </cell>
          <cell r="C947">
            <v>499.04615939041076</v>
          </cell>
          <cell r="D947">
            <v>2045.9661593904109</v>
          </cell>
          <cell r="E947">
            <v>2188.5</v>
          </cell>
          <cell r="F947">
            <v>142.53384060958911</v>
          </cell>
        </row>
        <row r="948">
          <cell r="B948">
            <v>1581.3</v>
          </cell>
          <cell r="C948">
            <v>498.92348324767636</v>
          </cell>
          <cell r="D948">
            <v>2080.2234832476761</v>
          </cell>
          <cell r="E948">
            <v>2184.15</v>
          </cell>
          <cell r="F948">
            <v>103.92651675232401</v>
          </cell>
        </row>
        <row r="949">
          <cell r="B949">
            <v>1583.55</v>
          </cell>
          <cell r="C949">
            <v>498.41256738984714</v>
          </cell>
          <cell r="D949">
            <v>2081.9625673898472</v>
          </cell>
          <cell r="E949">
            <v>2180.25</v>
          </cell>
          <cell r="F949">
            <v>98.287432610152791</v>
          </cell>
        </row>
        <row r="950">
          <cell r="B950">
            <v>1593.09</v>
          </cell>
          <cell r="C950">
            <v>497.89272579823398</v>
          </cell>
          <cell r="D950">
            <v>2090.9827257982338</v>
          </cell>
          <cell r="E950">
            <v>2112.75</v>
          </cell>
          <cell r="F950">
            <v>21.767274201766213</v>
          </cell>
        </row>
        <row r="951">
          <cell r="B951">
            <v>1507.23</v>
          </cell>
          <cell r="C951">
            <v>496.8476945378543</v>
          </cell>
          <cell r="D951">
            <v>2004.0776945378543</v>
          </cell>
          <cell r="E951">
            <v>2040.9</v>
          </cell>
          <cell r="F951">
            <v>36.822305462145778</v>
          </cell>
        </row>
        <row r="952">
          <cell r="B952">
            <v>1513.98</v>
          </cell>
          <cell r="C952">
            <v>495.49774510758482</v>
          </cell>
          <cell r="D952">
            <v>2009.4777451075847</v>
          </cell>
          <cell r="E952">
            <v>1933.5</v>
          </cell>
          <cell r="F952">
            <v>-75.977745107584724</v>
          </cell>
        </row>
        <row r="953">
          <cell r="B953">
            <v>1509.21</v>
          </cell>
          <cell r="C953">
            <v>494.49224668959999</v>
          </cell>
          <cell r="D953">
            <v>2003.7022466896001</v>
          </cell>
          <cell r="E953">
            <v>1876.9499999999998</v>
          </cell>
          <cell r="F953">
            <v>-126.75224668960027</v>
          </cell>
        </row>
        <row r="954">
          <cell r="B954">
            <v>1540.2599999999998</v>
          </cell>
          <cell r="C954">
            <v>493.49476750311584</v>
          </cell>
          <cell r="D954">
            <v>2033.7547675031155</v>
          </cell>
          <cell r="E954">
            <v>1867.95</v>
          </cell>
          <cell r="F954">
            <v>-165.8047675031155</v>
          </cell>
        </row>
        <row r="955">
          <cell r="B955">
            <v>1526.3999999999999</v>
          </cell>
          <cell r="C955">
            <v>492.60569563255626</v>
          </cell>
          <cell r="D955">
            <v>2019.0056956325561</v>
          </cell>
          <cell r="E955">
            <v>1858.95</v>
          </cell>
          <cell r="F955">
            <v>-160.05569563255608</v>
          </cell>
        </row>
        <row r="956">
          <cell r="B956">
            <v>1540.8</v>
          </cell>
          <cell r="C956">
            <v>492.01372807649636</v>
          </cell>
          <cell r="D956">
            <v>2032.8137280764963</v>
          </cell>
          <cell r="E956">
            <v>1870.5</v>
          </cell>
          <cell r="F956">
            <v>-162.31372807649632</v>
          </cell>
        </row>
        <row r="957">
          <cell r="B957">
            <v>1513.6200000000001</v>
          </cell>
          <cell r="C957">
            <v>491.44652683081017</v>
          </cell>
          <cell r="D957">
            <v>2005.0665268308103</v>
          </cell>
          <cell r="E957">
            <v>1957.8000000000002</v>
          </cell>
          <cell r="F957">
            <v>-47.266526830810108</v>
          </cell>
        </row>
        <row r="958">
          <cell r="B958">
            <v>1499.4900000000002</v>
          </cell>
          <cell r="C958">
            <v>490.71390269693313</v>
          </cell>
          <cell r="D958">
            <v>1990.2039026969333</v>
          </cell>
          <cell r="E958">
            <v>1975.9499999999998</v>
          </cell>
          <cell r="F958">
            <v>-14.253902696933437</v>
          </cell>
        </row>
        <row r="959">
          <cell r="B959">
            <v>1496.34</v>
          </cell>
          <cell r="C959">
            <v>489.87233372377551</v>
          </cell>
          <cell r="D959">
            <v>1986.2123337237754</v>
          </cell>
          <cell r="E959">
            <v>1974.6</v>
          </cell>
          <cell r="F959">
            <v>-11.612333723775464</v>
          </cell>
        </row>
        <row r="960">
          <cell r="B960">
            <v>1540.8</v>
          </cell>
          <cell r="C960">
            <v>488.55137400927521</v>
          </cell>
          <cell r="D960">
            <v>2029.3513740092751</v>
          </cell>
          <cell r="E960">
            <v>2012.9999999999998</v>
          </cell>
          <cell r="F960">
            <v>-16.351374009275332</v>
          </cell>
        </row>
        <row r="961">
          <cell r="B961">
            <v>1608.57</v>
          </cell>
          <cell r="C961">
            <v>487.44090961041798</v>
          </cell>
          <cell r="D961">
            <v>2096.0109096104179</v>
          </cell>
          <cell r="E961">
            <v>2012.9999999999998</v>
          </cell>
          <cell r="F961">
            <v>-83.010909610418139</v>
          </cell>
        </row>
        <row r="962">
          <cell r="B962">
            <v>1583.55</v>
          </cell>
          <cell r="C962">
            <v>486.3839649532448</v>
          </cell>
          <cell r="D962">
            <v>2069.9339649532449</v>
          </cell>
          <cell r="E962">
            <v>2099.8500000000004</v>
          </cell>
          <cell r="F962">
            <v>29.916035046755496</v>
          </cell>
        </row>
        <row r="963">
          <cell r="B963">
            <v>1629.72</v>
          </cell>
          <cell r="C963">
            <v>485.12962338581042</v>
          </cell>
          <cell r="D963">
            <v>2114.8496233858104</v>
          </cell>
          <cell r="E963">
            <v>2086.2000000000003</v>
          </cell>
          <cell r="F963">
            <v>-28.649623385810173</v>
          </cell>
        </row>
        <row r="964">
          <cell r="B964">
            <v>1652.94</v>
          </cell>
          <cell r="C964">
            <v>483.73230497127656</v>
          </cell>
          <cell r="D964">
            <v>2136.6723049712764</v>
          </cell>
          <cell r="E964">
            <v>2049.3000000000002</v>
          </cell>
          <cell r="F964">
            <v>-87.372304971276208</v>
          </cell>
        </row>
        <row r="965">
          <cell r="B965">
            <v>1624.05</v>
          </cell>
          <cell r="C965">
            <v>482.76015845706434</v>
          </cell>
          <cell r="D965">
            <v>2106.8101584570641</v>
          </cell>
          <cell r="E965">
            <v>2038.0500000000002</v>
          </cell>
          <cell r="F965">
            <v>-68.760158457063881</v>
          </cell>
        </row>
        <row r="966">
          <cell r="B966">
            <v>1708.11</v>
          </cell>
          <cell r="C966">
            <v>481.80947853062975</v>
          </cell>
          <cell r="D966">
            <v>2189.9194785306295</v>
          </cell>
          <cell r="E966">
            <v>2063.1</v>
          </cell>
          <cell r="F966">
            <v>-126.81947853062957</v>
          </cell>
        </row>
        <row r="967">
          <cell r="B967">
            <v>1710.6299999999999</v>
          </cell>
          <cell r="C967">
            <v>480.81811765846271</v>
          </cell>
          <cell r="D967">
            <v>2191.4481176584627</v>
          </cell>
          <cell r="E967">
            <v>2034.6</v>
          </cell>
          <cell r="F967">
            <v>-156.8481176584628</v>
          </cell>
        </row>
        <row r="968">
          <cell r="B968">
            <v>1614.6000000000001</v>
          </cell>
          <cell r="C968">
            <v>479.67342997131334</v>
          </cell>
          <cell r="D968">
            <v>2094.2734299713134</v>
          </cell>
          <cell r="E968">
            <v>2084.6999999999998</v>
          </cell>
          <cell r="F968">
            <v>-9.5734299713135442</v>
          </cell>
        </row>
        <row r="969">
          <cell r="B969">
            <v>1593.9900000000002</v>
          </cell>
          <cell r="C969">
            <v>478.72492952381361</v>
          </cell>
          <cell r="D969">
            <v>2072.7149295238137</v>
          </cell>
          <cell r="E969">
            <v>2078.1</v>
          </cell>
          <cell r="F969">
            <v>5.3850704761862289</v>
          </cell>
        </row>
        <row r="970">
          <cell r="B970">
            <v>1559.7</v>
          </cell>
          <cell r="C970">
            <v>478.31668063619327</v>
          </cell>
          <cell r="D970">
            <v>2038.0166806361933</v>
          </cell>
          <cell r="E970">
            <v>2239.0500000000002</v>
          </cell>
          <cell r="F970">
            <v>201.03331936380687</v>
          </cell>
        </row>
        <row r="971">
          <cell r="B971">
            <v>1574.82</v>
          </cell>
          <cell r="C971">
            <v>478.25851242731267</v>
          </cell>
          <cell r="D971">
            <v>2053.0785124273125</v>
          </cell>
          <cell r="E971">
            <v>2207.7000000000003</v>
          </cell>
          <cell r="F971">
            <v>154.62148757268778</v>
          </cell>
        </row>
        <row r="972">
          <cell r="B972">
            <v>1609.02</v>
          </cell>
          <cell r="C972">
            <v>477.46748110501392</v>
          </cell>
          <cell r="D972">
            <v>2086.487481105014</v>
          </cell>
          <cell r="E972">
            <v>2015.4</v>
          </cell>
          <cell r="F972">
            <v>-71.087481105013921</v>
          </cell>
        </row>
        <row r="973">
          <cell r="B973">
            <v>1541.79</v>
          </cell>
          <cell r="C973">
            <v>477.38352826730721</v>
          </cell>
          <cell r="D973">
            <v>2019.1735282673071</v>
          </cell>
          <cell r="E973">
            <v>2048.25</v>
          </cell>
          <cell r="F973">
            <v>29.07647173269288</v>
          </cell>
        </row>
        <row r="974">
          <cell r="B974">
            <v>1505.61</v>
          </cell>
          <cell r="C974">
            <v>477.86603816384218</v>
          </cell>
          <cell r="D974">
            <v>1983.4760381638421</v>
          </cell>
          <cell r="E974">
            <v>2124.9</v>
          </cell>
          <cell r="F974">
            <v>141.42396183615801</v>
          </cell>
        </row>
        <row r="975">
          <cell r="B975">
            <v>1600.11</v>
          </cell>
          <cell r="C975">
            <v>478.96936146360088</v>
          </cell>
          <cell r="D975">
            <v>2079.0793614636009</v>
          </cell>
          <cell r="E975">
            <v>2171.1000000000004</v>
          </cell>
          <cell r="F975">
            <v>92.020638536399474</v>
          </cell>
        </row>
        <row r="976">
          <cell r="B976">
            <v>1575.45</v>
          </cell>
          <cell r="C976">
            <v>480.71974416677108</v>
          </cell>
          <cell r="D976">
            <v>2056.1697441667711</v>
          </cell>
          <cell r="E976">
            <v>2193.6000000000004</v>
          </cell>
          <cell r="F976">
            <v>137.43025583322924</v>
          </cell>
        </row>
        <row r="977">
          <cell r="B977">
            <v>1563.39</v>
          </cell>
          <cell r="C977">
            <v>482.85796465956548</v>
          </cell>
          <cell r="D977">
            <v>2046.2479646595657</v>
          </cell>
          <cell r="E977">
            <v>2240.4</v>
          </cell>
          <cell r="F977">
            <v>194.1520353404344</v>
          </cell>
        </row>
        <row r="978">
          <cell r="B978">
            <v>1581.3</v>
          </cell>
          <cell r="C978">
            <v>485.25947177554559</v>
          </cell>
          <cell r="D978">
            <v>2066.5594717755457</v>
          </cell>
          <cell r="E978">
            <v>2213.5499999999997</v>
          </cell>
          <cell r="F978">
            <v>146.99052822445401</v>
          </cell>
        </row>
        <row r="979">
          <cell r="B979">
            <v>1659.5099999999998</v>
          </cell>
          <cell r="C979">
            <v>488.28594274193523</v>
          </cell>
          <cell r="D979">
            <v>2147.7959427419351</v>
          </cell>
          <cell r="E979">
            <v>2237.1</v>
          </cell>
          <cell r="F979">
            <v>89.304057258064859</v>
          </cell>
        </row>
        <row r="980">
          <cell r="B980">
            <v>1570.59</v>
          </cell>
          <cell r="C980">
            <v>491.24468442279851</v>
          </cell>
          <cell r="D980">
            <v>2061.8346844227985</v>
          </cell>
          <cell r="E980">
            <v>2268</v>
          </cell>
          <cell r="F980">
            <v>206.16531557720145</v>
          </cell>
        </row>
        <row r="981">
          <cell r="B981">
            <v>1663.47</v>
          </cell>
          <cell r="C981">
            <v>493.92863986488192</v>
          </cell>
          <cell r="D981">
            <v>2157.3986398648822</v>
          </cell>
          <cell r="E981">
            <v>2219.1</v>
          </cell>
          <cell r="F981">
            <v>61.701360135117739</v>
          </cell>
        </row>
        <row r="982">
          <cell r="B982">
            <v>1683.36</v>
          </cell>
          <cell r="C982">
            <v>496.50588447132009</v>
          </cell>
          <cell r="D982">
            <v>2179.86588447132</v>
          </cell>
          <cell r="E982">
            <v>2192.85</v>
          </cell>
          <cell r="F982">
            <v>12.984115528679922</v>
          </cell>
        </row>
        <row r="983">
          <cell r="B983">
            <v>1721.34</v>
          </cell>
          <cell r="C983">
            <v>499.34324456425765</v>
          </cell>
          <cell r="D983">
            <v>2220.6832445642576</v>
          </cell>
          <cell r="E983">
            <v>2156.6999999999998</v>
          </cell>
          <cell r="F983">
            <v>-63.983244564257802</v>
          </cell>
        </row>
        <row r="984">
          <cell r="B984">
            <v>1834.92</v>
          </cell>
          <cell r="C984">
            <v>502.54383407813873</v>
          </cell>
          <cell r="D984">
            <v>2337.4638340781389</v>
          </cell>
          <cell r="E984">
            <v>2088.15</v>
          </cell>
          <cell r="F984">
            <v>-249.31383407813883</v>
          </cell>
        </row>
        <row r="985">
          <cell r="B985">
            <v>1823.67</v>
          </cell>
          <cell r="C985">
            <v>506.08150713613952</v>
          </cell>
          <cell r="D985">
            <v>2329.7515071361395</v>
          </cell>
          <cell r="E985">
            <v>2126.85</v>
          </cell>
          <cell r="F985">
            <v>-202.90150713613957</v>
          </cell>
        </row>
        <row r="986">
          <cell r="B986">
            <v>1825.7400000000002</v>
          </cell>
          <cell r="C986">
            <v>509.29543775945672</v>
          </cell>
          <cell r="D986">
            <v>2335.0354377594567</v>
          </cell>
          <cell r="E986">
            <v>2138.1</v>
          </cell>
          <cell r="F986">
            <v>-196.93543775945682</v>
          </cell>
        </row>
        <row r="987">
          <cell r="B987">
            <v>1825.7400000000002</v>
          </cell>
          <cell r="C987">
            <v>513.08579770515348</v>
          </cell>
          <cell r="D987">
            <v>2338.8257977051535</v>
          </cell>
          <cell r="E987">
            <v>2045.5500000000002</v>
          </cell>
          <cell r="F987">
            <v>-293.27579770515331</v>
          </cell>
        </row>
        <row r="988">
          <cell r="B988">
            <v>1786.23</v>
          </cell>
          <cell r="C988">
            <v>517.39888951354055</v>
          </cell>
          <cell r="D988">
            <v>2303.6288895135403</v>
          </cell>
          <cell r="E988">
            <v>2280</v>
          </cell>
          <cell r="F988">
            <v>-23.628889513540344</v>
          </cell>
        </row>
        <row r="989">
          <cell r="B989">
            <v>1695.2400000000002</v>
          </cell>
          <cell r="C989">
            <v>521.72068616860497</v>
          </cell>
          <cell r="D989">
            <v>2216.9606861686052</v>
          </cell>
          <cell r="E989">
            <v>2155.8000000000002</v>
          </cell>
          <cell r="F989">
            <v>-61.160686168605025</v>
          </cell>
        </row>
        <row r="990">
          <cell r="B990">
            <v>1849.05</v>
          </cell>
          <cell r="C990">
            <v>526.10830273494912</v>
          </cell>
          <cell r="D990">
            <v>2375.1583027349488</v>
          </cell>
          <cell r="E990">
            <v>2148.4499999999998</v>
          </cell>
          <cell r="F990">
            <v>-226.70830273494903</v>
          </cell>
        </row>
        <row r="991">
          <cell r="B991">
            <v>1779.03</v>
          </cell>
          <cell r="C991">
            <v>530.86899913622437</v>
          </cell>
          <cell r="D991">
            <v>2309.8989991362241</v>
          </cell>
          <cell r="E991">
            <v>2129.6999999999998</v>
          </cell>
          <cell r="F991">
            <v>-180.1989991362243</v>
          </cell>
        </row>
        <row r="992">
          <cell r="B992">
            <v>1797.57</v>
          </cell>
          <cell r="C992">
            <v>535.11589222551095</v>
          </cell>
          <cell r="D992">
            <v>2332.685892225511</v>
          </cell>
          <cell r="E992">
            <v>2158.9500000000003</v>
          </cell>
          <cell r="F992">
            <v>-173.73589222551072</v>
          </cell>
        </row>
        <row r="993">
          <cell r="B993">
            <v>1912.77</v>
          </cell>
          <cell r="C993">
            <v>538.72482432976824</v>
          </cell>
          <cell r="D993">
            <v>2451.4948243297681</v>
          </cell>
          <cell r="E993">
            <v>2204.5500000000002</v>
          </cell>
          <cell r="F993">
            <v>-246.94482432976793</v>
          </cell>
        </row>
        <row r="994">
          <cell r="B994">
            <v>1958.31</v>
          </cell>
          <cell r="C994">
            <v>541.86046084338091</v>
          </cell>
          <cell r="D994">
            <v>2500.1704608433811</v>
          </cell>
          <cell r="E994">
            <v>2196.4500000000003</v>
          </cell>
          <cell r="F994">
            <v>-303.72046084338081</v>
          </cell>
        </row>
        <row r="995">
          <cell r="B995">
            <v>1801.08</v>
          </cell>
          <cell r="C995">
            <v>544.36450917437833</v>
          </cell>
          <cell r="D995">
            <v>2345.4445091743783</v>
          </cell>
          <cell r="E995">
            <v>2121.75</v>
          </cell>
          <cell r="F995">
            <v>-223.69450917437825</v>
          </cell>
        </row>
        <row r="996">
          <cell r="B996">
            <v>1773</v>
          </cell>
          <cell r="C996">
            <v>546.67150718670553</v>
          </cell>
          <cell r="D996">
            <v>2319.6715071867056</v>
          </cell>
          <cell r="E996">
            <v>2080.35</v>
          </cell>
          <cell r="F996">
            <v>-239.32150718670573</v>
          </cell>
        </row>
        <row r="997">
          <cell r="B997">
            <v>1751.67</v>
          </cell>
          <cell r="C997">
            <v>548.54936766225387</v>
          </cell>
          <cell r="D997">
            <v>2300.2193676622537</v>
          </cell>
          <cell r="E997">
            <v>2147.5499999999997</v>
          </cell>
          <cell r="F997">
            <v>-152.66936766225399</v>
          </cell>
        </row>
        <row r="998">
          <cell r="B998">
            <v>1710.81</v>
          </cell>
          <cell r="C998">
            <v>549.81921144431897</v>
          </cell>
          <cell r="D998">
            <v>2260.629211444319</v>
          </cell>
          <cell r="E998">
            <v>2079.9</v>
          </cell>
          <cell r="F998">
            <v>-180.72921144431893</v>
          </cell>
        </row>
        <row r="999">
          <cell r="B999">
            <v>1658.7</v>
          </cell>
          <cell r="C999">
            <v>551.1424052150445</v>
          </cell>
          <cell r="D999">
            <v>2209.8424052150444</v>
          </cell>
          <cell r="E999">
            <v>2110.35</v>
          </cell>
          <cell r="F999">
            <v>-99.492405215044528</v>
          </cell>
        </row>
        <row r="1000">
          <cell r="B1000">
            <v>1634.58</v>
          </cell>
          <cell r="C1000">
            <v>552.52195132301688</v>
          </cell>
          <cell r="D1000">
            <v>2187.1019513230167</v>
          </cell>
          <cell r="E1000">
            <v>2113.9500000000003</v>
          </cell>
          <cell r="F1000">
            <v>-73.151951323016419</v>
          </cell>
        </row>
        <row r="1001">
          <cell r="B1001">
            <v>1719.72</v>
          </cell>
          <cell r="C1001">
            <v>553.89231752146793</v>
          </cell>
          <cell r="D1001">
            <v>2273.612317521468</v>
          </cell>
          <cell r="E1001">
            <v>2086.8000000000002</v>
          </cell>
          <cell r="F1001">
            <v>-186.81231752146778</v>
          </cell>
        </row>
        <row r="1002">
          <cell r="B1002">
            <v>1673.19</v>
          </cell>
          <cell r="C1002">
            <v>555.06049006673788</v>
          </cell>
          <cell r="D1002">
            <v>2228.2504900667382</v>
          </cell>
          <cell r="E1002">
            <v>2080.8000000000002</v>
          </cell>
          <cell r="F1002">
            <v>-147.45049006673798</v>
          </cell>
        </row>
        <row r="1003">
          <cell r="B1003">
            <v>1667.52</v>
          </cell>
          <cell r="C1003">
            <v>555.90148687176088</v>
          </cell>
          <cell r="D1003">
            <v>2223.4214868717609</v>
          </cell>
          <cell r="E1003">
            <v>1996.05</v>
          </cell>
          <cell r="F1003">
            <v>-227.37148687176091</v>
          </cell>
        </row>
        <row r="1004">
          <cell r="B1004">
            <v>1608.21</v>
          </cell>
          <cell r="C1004">
            <v>556.34235217350863</v>
          </cell>
          <cell r="D1004">
            <v>2164.5523521735086</v>
          </cell>
          <cell r="E1004">
            <v>1995.3000000000002</v>
          </cell>
          <cell r="F1004">
            <v>-169.25235217350837</v>
          </cell>
        </row>
        <row r="1005">
          <cell r="B1005">
            <v>1617.93</v>
          </cell>
          <cell r="C1005">
            <v>556.80611845992235</v>
          </cell>
          <cell r="D1005">
            <v>2174.7361184599222</v>
          </cell>
          <cell r="E1005">
            <v>1999.35</v>
          </cell>
          <cell r="F1005">
            <v>-175.38611845992227</v>
          </cell>
        </row>
        <row r="1006">
          <cell r="B1006">
            <v>1608.48</v>
          </cell>
          <cell r="C1006">
            <v>557.22267634869741</v>
          </cell>
          <cell r="D1006">
            <v>2165.7026763486974</v>
          </cell>
          <cell r="E1006">
            <v>2009.4</v>
          </cell>
          <cell r="F1006">
            <v>-156.30267634869733</v>
          </cell>
        </row>
        <row r="1007">
          <cell r="B1007">
            <v>1587.6000000000001</v>
          </cell>
          <cell r="C1007">
            <v>557.28007628187265</v>
          </cell>
          <cell r="D1007">
            <v>2144.8800762818728</v>
          </cell>
          <cell r="E1007">
            <v>2051.3999999999996</v>
          </cell>
          <cell r="F1007">
            <v>-93.480076281873153</v>
          </cell>
        </row>
        <row r="1008">
          <cell r="B1008">
            <v>1465.29</v>
          </cell>
          <cell r="C1008">
            <v>557.07824514923357</v>
          </cell>
          <cell r="D1008">
            <v>2022.3682451492336</v>
          </cell>
          <cell r="E1008">
            <v>2008.0500000000002</v>
          </cell>
          <cell r="F1008">
            <v>-14.318245149233462</v>
          </cell>
        </row>
        <row r="1009">
          <cell r="B1009">
            <v>1476.45</v>
          </cell>
          <cell r="C1009">
            <v>557.09907838514141</v>
          </cell>
          <cell r="D1009">
            <v>2033.5490783851415</v>
          </cell>
          <cell r="E1009">
            <v>2075.25</v>
          </cell>
          <cell r="F1009">
            <v>41.700921614858544</v>
          </cell>
        </row>
        <row r="1010">
          <cell r="B1010">
            <v>1451.16</v>
          </cell>
          <cell r="C1010">
            <v>556.24224424272438</v>
          </cell>
          <cell r="D1010">
            <v>2007.4022442427245</v>
          </cell>
          <cell r="E1010">
            <v>2020.8</v>
          </cell>
          <cell r="F1010">
            <v>13.39775575727549</v>
          </cell>
        </row>
        <row r="1011">
          <cell r="B1011">
            <v>1460.52</v>
          </cell>
          <cell r="C1011">
            <v>554.86637531375948</v>
          </cell>
          <cell r="D1011">
            <v>2015.3863753137593</v>
          </cell>
          <cell r="E1011">
            <v>2086.9499999999998</v>
          </cell>
          <cell r="F1011">
            <v>71.563624686240473</v>
          </cell>
        </row>
        <row r="1012">
          <cell r="B1012">
            <v>1451.43</v>
          </cell>
          <cell r="C1012">
            <v>552.8859938780995</v>
          </cell>
          <cell r="D1012">
            <v>2004.3159938780996</v>
          </cell>
          <cell r="E1012">
            <v>2024.55</v>
          </cell>
          <cell r="F1012">
            <v>20.234006121900393</v>
          </cell>
        </row>
        <row r="1013">
          <cell r="B1013">
            <v>1540.2599999999998</v>
          </cell>
          <cell r="C1013">
            <v>550.83652769171761</v>
          </cell>
          <cell r="D1013">
            <v>2091.0965276917173</v>
          </cell>
          <cell r="E1013">
            <v>1917.15</v>
          </cell>
          <cell r="F1013">
            <v>-173.94652769171716</v>
          </cell>
        </row>
        <row r="1014">
          <cell r="B1014">
            <v>1523.61</v>
          </cell>
          <cell r="C1014">
            <v>548.2756118940747</v>
          </cell>
          <cell r="D1014">
            <v>2071.8856118940748</v>
          </cell>
          <cell r="E1014">
            <v>2001.9</v>
          </cell>
          <cell r="F1014">
            <v>-69.985611894074736</v>
          </cell>
        </row>
        <row r="1015">
          <cell r="B1015">
            <v>1493.28</v>
          </cell>
          <cell r="C1015">
            <v>544.90418599547513</v>
          </cell>
          <cell r="D1015">
            <v>2038.1841859954752</v>
          </cell>
          <cell r="E1015">
            <v>1977.3</v>
          </cell>
          <cell r="F1015">
            <v>-60.884185995475264</v>
          </cell>
        </row>
        <row r="1016">
          <cell r="B1016">
            <v>1542.8700000000001</v>
          </cell>
          <cell r="C1016">
            <v>541.26832426735245</v>
          </cell>
          <cell r="D1016">
            <v>2084.1383242673528</v>
          </cell>
          <cell r="E1016">
            <v>1981.9499999999998</v>
          </cell>
          <cell r="F1016">
            <v>-102.18832426735298</v>
          </cell>
        </row>
        <row r="1017">
          <cell r="B1017">
            <v>1482.21</v>
          </cell>
          <cell r="C1017">
            <v>537.52093210522492</v>
          </cell>
          <cell r="D1017">
            <v>2019.7309321052248</v>
          </cell>
          <cell r="E1017">
            <v>1904.85</v>
          </cell>
          <cell r="F1017">
            <v>-114.88093210522493</v>
          </cell>
        </row>
        <row r="1018">
          <cell r="B1018">
            <v>1518.1200000000001</v>
          </cell>
          <cell r="C1018">
            <v>533.89039689146909</v>
          </cell>
          <cell r="D1018">
            <v>2052.0103968914691</v>
          </cell>
          <cell r="E1018">
            <v>1964.8500000000001</v>
          </cell>
          <cell r="F1018">
            <v>-87.160396891468963</v>
          </cell>
        </row>
        <row r="1019">
          <cell r="B1019">
            <v>1546.83</v>
          </cell>
          <cell r="C1019">
            <v>530.93091675648952</v>
          </cell>
          <cell r="D1019">
            <v>2077.7609167564897</v>
          </cell>
          <cell r="E1019">
            <v>2023.5</v>
          </cell>
          <cell r="F1019">
            <v>-54.260916756489678</v>
          </cell>
        </row>
        <row r="1020">
          <cell r="B1020">
            <v>1528.02</v>
          </cell>
          <cell r="C1020">
            <v>528.89736759725088</v>
          </cell>
          <cell r="D1020">
            <v>2056.9173675972506</v>
          </cell>
          <cell r="E1020">
            <v>2018.8500000000001</v>
          </cell>
          <cell r="F1020">
            <v>-38.067367597250495</v>
          </cell>
        </row>
        <row r="1021">
          <cell r="B1021">
            <v>1548.54</v>
          </cell>
          <cell r="C1021">
            <v>527.48943387503425</v>
          </cell>
          <cell r="D1021">
            <v>2076.0294338750341</v>
          </cell>
          <cell r="E1021">
            <v>1968.4499999999998</v>
          </cell>
          <cell r="F1021">
            <v>-107.57943387503428</v>
          </cell>
        </row>
        <row r="1022">
          <cell r="B1022">
            <v>1515.69</v>
          </cell>
          <cell r="C1022">
            <v>526.50213747909663</v>
          </cell>
          <cell r="D1022">
            <v>2042.1921374790968</v>
          </cell>
          <cell r="E1022">
            <v>2141.5500000000002</v>
          </cell>
          <cell r="F1022">
            <v>99.357862520903382</v>
          </cell>
        </row>
        <row r="1023">
          <cell r="B1023">
            <v>1523.97</v>
          </cell>
          <cell r="C1023">
            <v>525.80263696673467</v>
          </cell>
          <cell r="D1023">
            <v>2049.7726369667348</v>
          </cell>
          <cell r="E1023">
            <v>2100.3000000000002</v>
          </cell>
          <cell r="F1023">
            <v>50.527363033265374</v>
          </cell>
        </row>
        <row r="1024">
          <cell r="B1024">
            <v>1541.8799999999999</v>
          </cell>
          <cell r="C1024">
            <v>525.72752875760068</v>
          </cell>
          <cell r="D1024">
            <v>2067.6075287576004</v>
          </cell>
          <cell r="E1024">
            <v>2068.5</v>
          </cell>
          <cell r="F1024">
            <v>0.89247124239955156</v>
          </cell>
        </row>
        <row r="1025">
          <cell r="B1025">
            <v>1607.4900000000002</v>
          </cell>
          <cell r="C1025">
            <v>525.93527799835886</v>
          </cell>
          <cell r="D1025">
            <v>2133.425277998359</v>
          </cell>
          <cell r="E1025">
            <v>2129.8500000000004</v>
          </cell>
          <cell r="F1025">
            <v>-3.5752779983586152</v>
          </cell>
        </row>
        <row r="1026">
          <cell r="B1026">
            <v>1654.2</v>
          </cell>
          <cell r="C1026">
            <v>526.02876777510767</v>
          </cell>
          <cell r="D1026">
            <v>2180.2287677751078</v>
          </cell>
          <cell r="E1026">
            <v>2137.8000000000002</v>
          </cell>
          <cell r="F1026">
            <v>-42.428767775107644</v>
          </cell>
        </row>
        <row r="1027">
          <cell r="B1027">
            <v>1680.66</v>
          </cell>
          <cell r="C1027">
            <v>525.59584646565486</v>
          </cell>
          <cell r="D1027">
            <v>2206.2558464656549</v>
          </cell>
          <cell r="E1027">
            <v>2209.7999999999997</v>
          </cell>
          <cell r="F1027">
            <v>3.5441535343447867</v>
          </cell>
        </row>
        <row r="1028">
          <cell r="B1028">
            <v>1684.17</v>
          </cell>
          <cell r="C1028">
            <v>524.75096328446739</v>
          </cell>
          <cell r="D1028">
            <v>2208.9209632844677</v>
          </cell>
          <cell r="E1028">
            <v>2193.4499999999998</v>
          </cell>
          <cell r="F1028">
            <v>-15.470963284467871</v>
          </cell>
        </row>
        <row r="1029">
          <cell r="B1029">
            <v>1709.3700000000001</v>
          </cell>
          <cell r="C1029">
            <v>523.9889138987412</v>
          </cell>
          <cell r="D1029">
            <v>2233.3589138987413</v>
          </cell>
          <cell r="E1029">
            <v>2162.25</v>
          </cell>
          <cell r="F1029">
            <v>-71.108913898741321</v>
          </cell>
        </row>
        <row r="1030">
          <cell r="B1030">
            <v>1703.79</v>
          </cell>
          <cell r="C1030">
            <v>523.10578036116578</v>
          </cell>
          <cell r="D1030">
            <v>2226.8957803611656</v>
          </cell>
          <cell r="E1030">
            <v>2095.0499999999997</v>
          </cell>
          <cell r="F1030">
            <v>-131.84578036116591</v>
          </cell>
        </row>
        <row r="1031">
          <cell r="B1031">
            <v>1658.97</v>
          </cell>
          <cell r="C1031">
            <v>522.2477768148342</v>
          </cell>
          <cell r="D1031">
            <v>2181.217776814834</v>
          </cell>
          <cell r="E1031">
            <v>2000.1000000000001</v>
          </cell>
          <cell r="F1031">
            <v>-181.11777681483386</v>
          </cell>
        </row>
        <row r="1032">
          <cell r="B1032">
            <v>1763.64</v>
          </cell>
          <cell r="C1032">
            <v>521.30860795556816</v>
          </cell>
          <cell r="D1032">
            <v>2284.9486079555681</v>
          </cell>
          <cell r="E1032">
            <v>1979.55</v>
          </cell>
          <cell r="F1032">
            <v>-305.3986079555682</v>
          </cell>
        </row>
        <row r="1033">
          <cell r="B1033">
            <v>1788.03</v>
          </cell>
          <cell r="C1033">
            <v>520.23806929294449</v>
          </cell>
          <cell r="D1033">
            <v>2308.2680692929443</v>
          </cell>
          <cell r="E1033">
            <v>1855.2</v>
          </cell>
          <cell r="F1033">
            <v>-453.0680692929443</v>
          </cell>
        </row>
        <row r="1034">
          <cell r="B1034">
            <v>1809.45</v>
          </cell>
          <cell r="C1034">
            <v>519.57947244011405</v>
          </cell>
          <cell r="D1034">
            <v>2329.0294724401142</v>
          </cell>
          <cell r="E1034">
            <v>2085.1499999999996</v>
          </cell>
          <cell r="F1034">
            <v>-243.87947244011457</v>
          </cell>
        </row>
        <row r="1035">
          <cell r="B1035">
            <v>1858.23</v>
          </cell>
          <cell r="C1035">
            <v>519.35295276372744</v>
          </cell>
          <cell r="D1035">
            <v>2377.5829527637275</v>
          </cell>
          <cell r="E1035">
            <v>2111.5500000000002</v>
          </cell>
          <cell r="F1035">
            <v>-266.03295276372728</v>
          </cell>
        </row>
        <row r="1036">
          <cell r="B1036">
            <v>1856.07</v>
          </cell>
          <cell r="C1036">
            <v>518.8500856800315</v>
          </cell>
          <cell r="D1036">
            <v>2374.9200856800317</v>
          </cell>
          <cell r="E1036">
            <v>2227.6499999999996</v>
          </cell>
          <cell r="F1036">
            <v>-147.27008568003203</v>
          </cell>
        </row>
        <row r="1037">
          <cell r="B1037">
            <v>1838.34</v>
          </cell>
          <cell r="C1037">
            <v>519.02864913812232</v>
          </cell>
          <cell r="D1037">
            <v>2357.3686491381222</v>
          </cell>
          <cell r="E1037">
            <v>2210.6999999999998</v>
          </cell>
          <cell r="F1037">
            <v>-146.66864913812242</v>
          </cell>
        </row>
        <row r="1038">
          <cell r="B1038">
            <v>1774.53</v>
          </cell>
          <cell r="C1038">
            <v>519.13055348026194</v>
          </cell>
          <cell r="D1038">
            <v>2293.660553480262</v>
          </cell>
          <cell r="E1038">
            <v>2142.75</v>
          </cell>
          <cell r="F1038">
            <v>-150.91055348026202</v>
          </cell>
        </row>
        <row r="1039">
          <cell r="B1039">
            <v>1734.03</v>
          </cell>
          <cell r="C1039">
            <v>519.51500612330278</v>
          </cell>
          <cell r="D1039">
            <v>2253.5450061233028</v>
          </cell>
          <cell r="E1039">
            <v>2269.0500000000002</v>
          </cell>
          <cell r="F1039">
            <v>15.504993876697426</v>
          </cell>
        </row>
        <row r="1040">
          <cell r="B1040">
            <v>1739.16</v>
          </cell>
          <cell r="C1040">
            <v>520.56014031577286</v>
          </cell>
          <cell r="D1040">
            <v>2259.7201403157728</v>
          </cell>
          <cell r="E1040">
            <v>2236.0499999999997</v>
          </cell>
          <cell r="F1040">
            <v>-23.670140315773097</v>
          </cell>
        </row>
        <row r="1041">
          <cell r="B1041">
            <v>1638.09</v>
          </cell>
          <cell r="C1041">
            <v>521.4583800480309</v>
          </cell>
          <cell r="D1041">
            <v>2159.5483800480306</v>
          </cell>
          <cell r="E1041">
            <v>2256.15</v>
          </cell>
          <cell r="F1041">
            <v>96.601619951969496</v>
          </cell>
        </row>
        <row r="1042">
          <cell r="B1042">
            <v>1761.39</v>
          </cell>
          <cell r="C1042">
            <v>523.1591781670827</v>
          </cell>
          <cell r="D1042">
            <v>2284.5491781670826</v>
          </cell>
          <cell r="E1042">
            <v>2102.4</v>
          </cell>
          <cell r="F1042">
            <v>-182.14917816708248</v>
          </cell>
        </row>
        <row r="1043">
          <cell r="B1043">
            <v>1716.3</v>
          </cell>
          <cell r="C1043">
            <v>525.82968249676537</v>
          </cell>
          <cell r="D1043">
            <v>2242.1296824967653</v>
          </cell>
          <cell r="E1043">
            <v>2158.65</v>
          </cell>
          <cell r="F1043">
            <v>-83.479682496765236</v>
          </cell>
        </row>
        <row r="1044">
          <cell r="B1044">
            <v>1745.1000000000001</v>
          </cell>
          <cell r="C1044">
            <v>529.74145426173982</v>
          </cell>
          <cell r="D1044">
            <v>2274.8414542617402</v>
          </cell>
          <cell r="E1044">
            <v>2174.1</v>
          </cell>
          <cell r="F1044">
            <v>-100.74145426174027</v>
          </cell>
        </row>
        <row r="1045">
          <cell r="B1045">
            <v>1778.31</v>
          </cell>
          <cell r="C1045">
            <v>533.63072447257946</v>
          </cell>
          <cell r="D1045">
            <v>2311.9407244725794</v>
          </cell>
          <cell r="E1045">
            <v>2153.25</v>
          </cell>
          <cell r="F1045">
            <v>-158.6907244725794</v>
          </cell>
        </row>
        <row r="1046">
          <cell r="B1046">
            <v>1788.48</v>
          </cell>
          <cell r="C1046">
            <v>537.55224442303495</v>
          </cell>
          <cell r="D1046">
            <v>2326.0322444230351</v>
          </cell>
          <cell r="E1046">
            <v>2162.85</v>
          </cell>
          <cell r="F1046">
            <v>-163.18224442303517</v>
          </cell>
        </row>
        <row r="1047">
          <cell r="B1047">
            <v>1725.03</v>
          </cell>
          <cell r="C1047">
            <v>541.20315493685894</v>
          </cell>
          <cell r="D1047">
            <v>2266.2331549368591</v>
          </cell>
          <cell r="E1047">
            <v>2163.4499999999998</v>
          </cell>
          <cell r="F1047">
            <v>-102.78315493685932</v>
          </cell>
        </row>
        <row r="1048">
          <cell r="B1048">
            <v>1797.93</v>
          </cell>
          <cell r="C1048">
            <v>544.75998054044135</v>
          </cell>
          <cell r="D1048">
            <v>2342.6899805404414</v>
          </cell>
          <cell r="E1048">
            <v>2128.65</v>
          </cell>
          <cell r="F1048">
            <v>-214.03998054044132</v>
          </cell>
        </row>
        <row r="1049">
          <cell r="B1049">
            <v>1691.73</v>
          </cell>
          <cell r="C1049">
            <v>547.99335497179061</v>
          </cell>
          <cell r="D1049">
            <v>2239.7233549717907</v>
          </cell>
          <cell r="E1049">
            <v>2148</v>
          </cell>
          <cell r="F1049">
            <v>-91.723354971790741</v>
          </cell>
        </row>
        <row r="1050">
          <cell r="B1050">
            <v>1703.97</v>
          </cell>
          <cell r="C1050">
            <v>551.71824061032589</v>
          </cell>
          <cell r="D1050">
            <v>2255.6882406103259</v>
          </cell>
          <cell r="E1050">
            <v>2148.4499999999998</v>
          </cell>
          <cell r="F1050">
            <v>-107.2382406103261</v>
          </cell>
        </row>
        <row r="1051">
          <cell r="B1051">
            <v>1692.9900000000002</v>
          </cell>
          <cell r="C1051">
            <v>555.23597939093384</v>
          </cell>
          <cell r="D1051">
            <v>2248.2259793909343</v>
          </cell>
          <cell r="E1051">
            <v>2143.1999999999998</v>
          </cell>
          <cell r="F1051">
            <v>-105.02597939093448</v>
          </cell>
        </row>
        <row r="1052">
          <cell r="B1052">
            <v>1687.32</v>
          </cell>
          <cell r="C1052">
            <v>558.73322138490823</v>
          </cell>
          <cell r="D1052">
            <v>2246.0532213849083</v>
          </cell>
          <cell r="E1052">
            <v>2112.75</v>
          </cell>
          <cell r="F1052">
            <v>-133.30322138490828</v>
          </cell>
        </row>
        <row r="1053">
          <cell r="B1053">
            <v>1681.56</v>
          </cell>
          <cell r="C1053">
            <v>561.81929766594931</v>
          </cell>
          <cell r="D1053">
            <v>2243.3792976659493</v>
          </cell>
          <cell r="E1053">
            <v>2092.5</v>
          </cell>
          <cell r="F1053">
            <v>-150.87929766594925</v>
          </cell>
        </row>
        <row r="1054">
          <cell r="B1054">
            <v>1643.22</v>
          </cell>
          <cell r="C1054">
            <v>565.08487523366728</v>
          </cell>
          <cell r="D1054">
            <v>2208.3048752336672</v>
          </cell>
          <cell r="E1054">
            <v>2098.9500000000003</v>
          </cell>
          <cell r="F1054">
            <v>-109.35487523366692</v>
          </cell>
        </row>
        <row r="1055">
          <cell r="B1055">
            <v>1621.98</v>
          </cell>
          <cell r="C1055">
            <v>567.63709572876735</v>
          </cell>
          <cell r="D1055">
            <v>2189.6170957287673</v>
          </cell>
          <cell r="E1055">
            <v>2084.4</v>
          </cell>
          <cell r="F1055">
            <v>-105.21709572876716</v>
          </cell>
        </row>
        <row r="1056">
          <cell r="B1056">
            <v>1565.19</v>
          </cell>
          <cell r="C1056">
            <v>570.0198699300272</v>
          </cell>
          <cell r="D1056">
            <v>2135.2098699300273</v>
          </cell>
          <cell r="E1056">
            <v>2072.7000000000003</v>
          </cell>
          <cell r="F1056">
            <v>-62.50986993002698</v>
          </cell>
        </row>
        <row r="1057">
          <cell r="B1057">
            <v>1549.53</v>
          </cell>
          <cell r="C1057">
            <v>572.54919693489842</v>
          </cell>
          <cell r="D1057">
            <v>2122.0791969348984</v>
          </cell>
          <cell r="E1057">
            <v>2075.85</v>
          </cell>
          <cell r="F1057">
            <v>-46.229196934898482</v>
          </cell>
        </row>
        <row r="1058">
          <cell r="B1058">
            <v>1567.2599999999998</v>
          </cell>
          <cell r="C1058">
            <v>575.10893292547667</v>
          </cell>
          <cell r="D1058">
            <v>2142.3689329254767</v>
          </cell>
          <cell r="E1058">
            <v>1983.6000000000001</v>
          </cell>
          <cell r="F1058">
            <v>-158.76893292547652</v>
          </cell>
        </row>
        <row r="1059">
          <cell r="B1059">
            <v>1465.92</v>
          </cell>
          <cell r="C1059">
            <v>578.14365153495169</v>
          </cell>
          <cell r="D1059">
            <v>2044.0636515349518</v>
          </cell>
          <cell r="E1059">
            <v>2001.2999999999997</v>
          </cell>
          <cell r="F1059">
            <v>-42.763651534952032</v>
          </cell>
        </row>
        <row r="1060">
          <cell r="B1060">
            <v>1512.45</v>
          </cell>
          <cell r="C1060">
            <v>581.29899578292009</v>
          </cell>
          <cell r="D1060">
            <v>2093.7489957829202</v>
          </cell>
          <cell r="E1060">
            <v>1955.5500000000002</v>
          </cell>
          <cell r="F1060">
            <v>-138.19899578292006</v>
          </cell>
        </row>
        <row r="1061">
          <cell r="B1061">
            <v>1571.8500000000001</v>
          </cell>
          <cell r="C1061">
            <v>584.08704310560734</v>
          </cell>
          <cell r="D1061">
            <v>2155.9370431056077</v>
          </cell>
          <cell r="E1061">
            <v>1974.8999999999999</v>
          </cell>
          <cell r="F1061">
            <v>-181.03704310560784</v>
          </cell>
        </row>
        <row r="1062">
          <cell r="B1062">
            <v>1562.7599999999998</v>
          </cell>
          <cell r="C1062">
            <v>585.82494404666988</v>
          </cell>
          <cell r="D1062">
            <v>2148.5849440466695</v>
          </cell>
          <cell r="E1062">
            <v>2085.3000000000002</v>
          </cell>
          <cell r="F1062">
            <v>-63.284944046669352</v>
          </cell>
        </row>
        <row r="1063">
          <cell r="B1063">
            <v>1564.11</v>
          </cell>
          <cell r="C1063">
            <v>587.83033154033569</v>
          </cell>
          <cell r="D1063">
            <v>2151.9403315403356</v>
          </cell>
          <cell r="E1063">
            <v>2001.9</v>
          </cell>
          <cell r="F1063">
            <v>-150.0403315403355</v>
          </cell>
        </row>
        <row r="1064">
          <cell r="B1064">
            <v>1564.83</v>
          </cell>
          <cell r="C1064">
            <v>589.88489165730414</v>
          </cell>
          <cell r="D1064">
            <v>2154.7148916573042</v>
          </cell>
          <cell r="E1064">
            <v>1959</v>
          </cell>
          <cell r="F1064">
            <v>-195.71489165730418</v>
          </cell>
        </row>
        <row r="1065">
          <cell r="B1065">
            <v>1562.7599999999998</v>
          </cell>
          <cell r="C1065">
            <v>591.4856266796487</v>
          </cell>
          <cell r="D1065">
            <v>2154.2456266796485</v>
          </cell>
          <cell r="E1065">
            <v>1962.6000000000001</v>
          </cell>
          <cell r="F1065">
            <v>-191.64562667964833</v>
          </cell>
        </row>
        <row r="1066">
          <cell r="B1066">
            <v>1590.84</v>
          </cell>
          <cell r="C1066">
            <v>593.26958134197025</v>
          </cell>
          <cell r="D1066">
            <v>2184.1095813419702</v>
          </cell>
          <cell r="E1066">
            <v>1972.05</v>
          </cell>
          <cell r="F1066">
            <v>-212.05958134197022</v>
          </cell>
        </row>
        <row r="1067">
          <cell r="B1067">
            <v>1563.66</v>
          </cell>
          <cell r="C1067">
            <v>594.54379898142474</v>
          </cell>
          <cell r="D1067">
            <v>2158.2037989814248</v>
          </cell>
          <cell r="E1067">
            <v>1951.5</v>
          </cell>
          <cell r="F1067">
            <v>-206.70379898142482</v>
          </cell>
        </row>
        <row r="1068">
          <cell r="B1068">
            <v>1534.23</v>
          </cell>
          <cell r="C1068">
            <v>595.93264401814486</v>
          </cell>
          <cell r="D1068">
            <v>2130.1626440181449</v>
          </cell>
          <cell r="E1068">
            <v>1909.2</v>
          </cell>
          <cell r="F1068">
            <v>-220.96264401814483</v>
          </cell>
        </row>
        <row r="1069">
          <cell r="B1069">
            <v>1560.96</v>
          </cell>
          <cell r="C1069">
            <v>596.40979837312955</v>
          </cell>
          <cell r="D1069">
            <v>2157.3697983731295</v>
          </cell>
          <cell r="E1069">
            <v>1949.6999999999998</v>
          </cell>
          <cell r="F1069">
            <v>-207.66979837312965</v>
          </cell>
        </row>
        <row r="1070">
          <cell r="B1070">
            <v>1548.72</v>
          </cell>
          <cell r="C1070">
            <v>596.22517253415981</v>
          </cell>
          <cell r="D1070">
            <v>2144.9451725341596</v>
          </cell>
          <cell r="E1070">
            <v>1949.8500000000001</v>
          </cell>
          <cell r="F1070">
            <v>-195.09517253415947</v>
          </cell>
        </row>
        <row r="1071">
          <cell r="B1071">
            <v>1500.57</v>
          </cell>
          <cell r="C1071">
            <v>595.03716193174148</v>
          </cell>
          <cell r="D1071">
            <v>2095.6071619317413</v>
          </cell>
          <cell r="E1071">
            <v>2017.5</v>
          </cell>
          <cell r="F1071">
            <v>-78.107161931741302</v>
          </cell>
        </row>
        <row r="1072">
          <cell r="B1072">
            <v>1530.9900000000002</v>
          </cell>
          <cell r="C1072">
            <v>593.64779901321208</v>
          </cell>
          <cell r="D1072">
            <v>2124.6377990132123</v>
          </cell>
          <cell r="E1072">
            <v>2065.8000000000002</v>
          </cell>
          <cell r="F1072">
            <v>-58.837799013212134</v>
          </cell>
        </row>
        <row r="1073">
          <cell r="B1073">
            <v>1470.33</v>
          </cell>
          <cell r="C1073">
            <v>592.10368099910954</v>
          </cell>
          <cell r="D1073">
            <v>2062.4336809991096</v>
          </cell>
          <cell r="E1073">
            <v>2068.9500000000003</v>
          </cell>
          <cell r="F1073">
            <v>6.5163190008906895</v>
          </cell>
        </row>
        <row r="1074">
          <cell r="B1074">
            <v>1445.58</v>
          </cell>
          <cell r="C1074">
            <v>590.39839553927732</v>
          </cell>
          <cell r="D1074">
            <v>2035.9783955392772</v>
          </cell>
          <cell r="E1074">
            <v>2056.9499999999998</v>
          </cell>
          <cell r="F1074">
            <v>20.971604460722574</v>
          </cell>
        </row>
        <row r="1075">
          <cell r="B1075">
            <v>1544.67</v>
          </cell>
          <cell r="C1075">
            <v>588.70351526181162</v>
          </cell>
          <cell r="D1075">
            <v>2133.3735152618119</v>
          </cell>
          <cell r="E1075">
            <v>2095.65</v>
          </cell>
          <cell r="F1075">
            <v>-37.723515261811826</v>
          </cell>
        </row>
        <row r="1076">
          <cell r="B1076">
            <v>1574.19</v>
          </cell>
          <cell r="C1076">
            <v>587.3167938924239</v>
          </cell>
          <cell r="D1076">
            <v>2161.506793892424</v>
          </cell>
          <cell r="E1076">
            <v>2146.8000000000002</v>
          </cell>
          <cell r="F1076">
            <v>-14.706793892423775</v>
          </cell>
        </row>
        <row r="1077">
          <cell r="B1077">
            <v>1625.4900000000002</v>
          </cell>
          <cell r="C1077">
            <v>585.24294512941799</v>
          </cell>
          <cell r="D1077">
            <v>2210.7329451294181</v>
          </cell>
          <cell r="E1077">
            <v>2157.2999999999997</v>
          </cell>
          <cell r="F1077">
            <v>-53.432945129418385</v>
          </cell>
        </row>
        <row r="1078">
          <cell r="B1078">
            <v>1619.46</v>
          </cell>
          <cell r="C1078">
            <v>583.20256618641133</v>
          </cell>
          <cell r="D1078">
            <v>2202.6625661864114</v>
          </cell>
          <cell r="E1078">
            <v>2151.4500000000003</v>
          </cell>
          <cell r="F1078">
            <v>-51.212566186411095</v>
          </cell>
        </row>
        <row r="1079">
          <cell r="B1079">
            <v>1645.2</v>
          </cell>
          <cell r="C1079">
            <v>581.2813329919411</v>
          </cell>
          <cell r="D1079">
            <v>2226.4813329919411</v>
          </cell>
          <cell r="E1079">
            <v>2082.75</v>
          </cell>
          <cell r="F1079">
            <v>-143.73133299194114</v>
          </cell>
        </row>
        <row r="1080">
          <cell r="B1080">
            <v>1669.59</v>
          </cell>
          <cell r="C1080">
            <v>579.881977911332</v>
          </cell>
          <cell r="D1080">
            <v>2249.471977911332</v>
          </cell>
          <cell r="E1080">
            <v>2083.9500000000003</v>
          </cell>
          <cell r="F1080">
            <v>-165.52197791133176</v>
          </cell>
        </row>
        <row r="1081">
          <cell r="B1081">
            <v>1656.72</v>
          </cell>
          <cell r="C1081">
            <v>578.4899643618794</v>
          </cell>
          <cell r="D1081">
            <v>2235.2099643618794</v>
          </cell>
          <cell r="E1081">
            <v>2099.4</v>
          </cell>
          <cell r="F1081">
            <v>-135.80996436187934</v>
          </cell>
        </row>
        <row r="1082">
          <cell r="B1082">
            <v>1684.08</v>
          </cell>
          <cell r="C1082">
            <v>577.90591745501933</v>
          </cell>
          <cell r="D1082">
            <v>2261.9859174550193</v>
          </cell>
          <cell r="E1082">
            <v>2157.6</v>
          </cell>
          <cell r="F1082">
            <v>-104.38591745501935</v>
          </cell>
        </row>
        <row r="1083">
          <cell r="B1083">
            <v>1693.17</v>
          </cell>
          <cell r="C1083">
            <v>577.36750689745861</v>
          </cell>
          <cell r="D1083">
            <v>2270.5375068974586</v>
          </cell>
          <cell r="E1083">
            <v>2153.7000000000003</v>
          </cell>
          <cell r="F1083">
            <v>-116.8375068974583</v>
          </cell>
        </row>
        <row r="1084">
          <cell r="B1084">
            <v>1609.7400000000002</v>
          </cell>
          <cell r="C1084">
            <v>577.20148700280151</v>
          </cell>
          <cell r="D1084">
            <v>2186.9414870028018</v>
          </cell>
          <cell r="E1084">
            <v>2038.0500000000002</v>
          </cell>
          <cell r="F1084">
            <v>-148.89148700280157</v>
          </cell>
        </row>
        <row r="1085">
          <cell r="B1085">
            <v>1622.52</v>
          </cell>
          <cell r="C1085">
            <v>577.50514396770996</v>
          </cell>
          <cell r="D1085">
            <v>2200.0251439677099</v>
          </cell>
          <cell r="E1085">
            <v>2035.2</v>
          </cell>
          <cell r="F1085">
            <v>-164.82514396770989</v>
          </cell>
        </row>
        <row r="1086">
          <cell r="B1086">
            <v>1649.43</v>
          </cell>
          <cell r="C1086">
            <v>577.71168179389747</v>
          </cell>
          <cell r="D1086">
            <v>2227.1416817938975</v>
          </cell>
          <cell r="E1086">
            <v>2076.9</v>
          </cell>
          <cell r="F1086">
            <v>-150.24168179389744</v>
          </cell>
        </row>
        <row r="1087">
          <cell r="B1087">
            <v>1649.61</v>
          </cell>
          <cell r="C1087">
            <v>577.51642382460204</v>
          </cell>
          <cell r="D1087">
            <v>2227.1264238246022</v>
          </cell>
          <cell r="E1087">
            <v>2050.8000000000002</v>
          </cell>
          <cell r="F1087">
            <v>-176.32642382460199</v>
          </cell>
        </row>
        <row r="1088">
          <cell r="B1088">
            <v>1655.28</v>
          </cell>
          <cell r="C1088">
            <v>572.03236387619324</v>
          </cell>
          <cell r="D1088">
            <v>2227.3123638761931</v>
          </cell>
          <cell r="E1088">
            <v>2062.1999999999998</v>
          </cell>
          <cell r="F1088">
            <v>-165.11236387619329</v>
          </cell>
        </row>
        <row r="1089">
          <cell r="B1089">
            <v>1686.33</v>
          </cell>
          <cell r="C1089">
            <v>567.06590953806381</v>
          </cell>
          <cell r="D1089">
            <v>2253.3959095380637</v>
          </cell>
          <cell r="E1089">
            <v>2085.6</v>
          </cell>
          <cell r="F1089">
            <v>-167.79590953806382</v>
          </cell>
        </row>
        <row r="1090">
          <cell r="B1090">
            <v>1667.07</v>
          </cell>
          <cell r="C1090">
            <v>561.67432924123386</v>
          </cell>
          <cell r="D1090">
            <v>2228.7443292412336</v>
          </cell>
          <cell r="E1090">
            <v>2066.3999999999996</v>
          </cell>
          <cell r="F1090">
            <v>-162.34432924123394</v>
          </cell>
        </row>
        <row r="1091">
          <cell r="B1091">
            <v>1602.54</v>
          </cell>
          <cell r="C1091">
            <v>555.96012362166402</v>
          </cell>
          <cell r="D1091">
            <v>2158.500123621664</v>
          </cell>
          <cell r="E1091">
            <v>2091.6</v>
          </cell>
          <cell r="F1091">
            <v>-66.900123621664079</v>
          </cell>
        </row>
        <row r="1092">
          <cell r="B1092">
            <v>1599.84</v>
          </cell>
          <cell r="C1092">
            <v>550.75872982831629</v>
          </cell>
          <cell r="D1092">
            <v>2150.5987298283162</v>
          </cell>
          <cell r="E1092">
            <v>2090.25</v>
          </cell>
          <cell r="F1092">
            <v>-60.348729828316209</v>
          </cell>
        </row>
        <row r="1093">
          <cell r="B1093">
            <v>1673.73</v>
          </cell>
          <cell r="C1093">
            <v>545.56647178129435</v>
          </cell>
          <cell r="D1093">
            <v>2219.2964717812943</v>
          </cell>
          <cell r="E1093">
            <v>2109</v>
          </cell>
          <cell r="F1093">
            <v>-110.29647178129426</v>
          </cell>
        </row>
        <row r="1094">
          <cell r="B1094">
            <v>1710.09</v>
          </cell>
          <cell r="C1094">
            <v>540.66590321519277</v>
          </cell>
          <cell r="D1094">
            <v>2250.7559032151926</v>
          </cell>
          <cell r="E1094">
            <v>2275.9499999999998</v>
          </cell>
          <cell r="F1094">
            <v>25.194096784807243</v>
          </cell>
        </row>
        <row r="1095">
          <cell r="B1095">
            <v>1654.7400000000002</v>
          </cell>
          <cell r="C1095">
            <v>540.10216570381237</v>
          </cell>
          <cell r="D1095">
            <v>2194.8421657038125</v>
          </cell>
          <cell r="E1095">
            <v>2422.9499999999998</v>
          </cell>
          <cell r="F1095">
            <v>228.10783429618732</v>
          </cell>
        </row>
        <row r="1096">
          <cell r="B1096">
            <v>1654.83</v>
          </cell>
          <cell r="C1096">
            <v>539.86943055247582</v>
          </cell>
          <cell r="D1096">
            <v>2194.6994305524759</v>
          </cell>
          <cell r="E1096">
            <v>2388.3000000000002</v>
          </cell>
          <cell r="F1096">
            <v>193.60056944752432</v>
          </cell>
        </row>
        <row r="1097">
          <cell r="B1097">
            <v>1686.42</v>
          </cell>
          <cell r="C1097">
            <v>539.10180691878998</v>
          </cell>
          <cell r="D1097">
            <v>2225.5218069187899</v>
          </cell>
          <cell r="E1097">
            <v>2397.75</v>
          </cell>
          <cell r="F1097">
            <v>172.22819308121007</v>
          </cell>
        </row>
        <row r="1098">
          <cell r="B1098">
            <v>1657.17</v>
          </cell>
          <cell r="C1098">
            <v>538.36970169615313</v>
          </cell>
          <cell r="D1098">
            <v>2195.5397016961533</v>
          </cell>
          <cell r="E1098">
            <v>2319.4499999999998</v>
          </cell>
          <cell r="F1098">
            <v>123.9102983038465</v>
          </cell>
        </row>
        <row r="1099">
          <cell r="B1099">
            <v>1645.7400000000002</v>
          </cell>
          <cell r="C1099">
            <v>537.48131610239579</v>
          </cell>
          <cell r="D1099">
            <v>2183.221316102396</v>
          </cell>
          <cell r="E1099">
            <v>2065.8000000000002</v>
          </cell>
          <cell r="F1099">
            <v>-117.42131610239585</v>
          </cell>
        </row>
        <row r="1100">
          <cell r="B1100">
            <v>1614.1499999999999</v>
          </cell>
          <cell r="C1100">
            <v>536.00791117668052</v>
          </cell>
          <cell r="D1100">
            <v>2150.1579111766805</v>
          </cell>
          <cell r="E1100">
            <v>1963.5</v>
          </cell>
          <cell r="F1100">
            <v>-186.6579111766805</v>
          </cell>
        </row>
        <row r="1101">
          <cell r="B1101">
            <v>1681.92</v>
          </cell>
          <cell r="C1101">
            <v>534.68529228886553</v>
          </cell>
          <cell r="D1101">
            <v>2216.6052922888657</v>
          </cell>
          <cell r="E1101">
            <v>2189.1</v>
          </cell>
          <cell r="F1101">
            <v>-27.505292288865803</v>
          </cell>
        </row>
        <row r="1102">
          <cell r="B1102">
            <v>1682.1000000000001</v>
          </cell>
          <cell r="C1102">
            <v>533.53293219585873</v>
          </cell>
          <cell r="D1102">
            <v>2215.6329321958588</v>
          </cell>
          <cell r="E1102">
            <v>2201.1000000000004</v>
          </cell>
          <cell r="F1102">
            <v>-14.532932195858393</v>
          </cell>
        </row>
        <row r="1103">
          <cell r="B1103">
            <v>1678.23</v>
          </cell>
          <cell r="C1103">
            <v>532.10259733954763</v>
          </cell>
          <cell r="D1103">
            <v>2210.3325973395476</v>
          </cell>
          <cell r="E1103">
            <v>2119.1999999999998</v>
          </cell>
          <cell r="F1103">
            <v>-91.132597339547829</v>
          </cell>
        </row>
        <row r="1104">
          <cell r="B1104">
            <v>1654.11</v>
          </cell>
          <cell r="C1104">
            <v>530.83657361486939</v>
          </cell>
          <cell r="D1104">
            <v>2184.9465736148695</v>
          </cell>
          <cell r="E1104">
            <v>2098.7999999999997</v>
          </cell>
          <cell r="F1104">
            <v>-86.146573614869794</v>
          </cell>
        </row>
        <row r="1105">
          <cell r="B1105">
            <v>1725.21</v>
          </cell>
          <cell r="C1105">
            <v>529.38945911000883</v>
          </cell>
          <cell r="D1105">
            <v>2254.5994591100089</v>
          </cell>
          <cell r="E1105">
            <v>2160.3000000000002</v>
          </cell>
          <cell r="F1105">
            <v>-94.299459110008684</v>
          </cell>
        </row>
        <row r="1106">
          <cell r="B1106">
            <v>1656.8999999999999</v>
          </cell>
          <cell r="C1106">
            <v>527.79551845953551</v>
          </cell>
          <cell r="D1106">
            <v>2184.6955184595354</v>
          </cell>
          <cell r="E1106">
            <v>2158.5</v>
          </cell>
          <cell r="F1106">
            <v>-26.195518459535378</v>
          </cell>
        </row>
        <row r="1107">
          <cell r="B1107">
            <v>1596.42</v>
          </cell>
          <cell r="C1107">
            <v>526.50156949223481</v>
          </cell>
          <cell r="D1107">
            <v>2122.921569492235</v>
          </cell>
          <cell r="E1107">
            <v>2174.8500000000004</v>
          </cell>
          <cell r="F1107">
            <v>51.92843050776537</v>
          </cell>
        </row>
        <row r="1108">
          <cell r="B1108">
            <v>1576.08</v>
          </cell>
          <cell r="C1108">
            <v>525.51219082350951</v>
          </cell>
          <cell r="D1108">
            <v>2101.5921908235096</v>
          </cell>
          <cell r="E1108">
            <v>2138.1</v>
          </cell>
          <cell r="F1108">
            <v>36.507809176490355</v>
          </cell>
        </row>
        <row r="1109">
          <cell r="B1109">
            <v>1568.61</v>
          </cell>
          <cell r="C1109">
            <v>525.20526036826186</v>
          </cell>
          <cell r="D1109">
            <v>2093.815260368262</v>
          </cell>
          <cell r="E1109">
            <v>2124.6</v>
          </cell>
          <cell r="F1109">
            <v>30.784739631737921</v>
          </cell>
        </row>
        <row r="1110">
          <cell r="B1110">
            <v>1530.9900000000002</v>
          </cell>
          <cell r="C1110">
            <v>525.38747383689542</v>
          </cell>
          <cell r="D1110">
            <v>2056.3774738368957</v>
          </cell>
          <cell r="E1110">
            <v>2078.4</v>
          </cell>
          <cell r="F1110">
            <v>22.02252616310443</v>
          </cell>
        </row>
        <row r="1111">
          <cell r="B1111">
            <v>1430.46</v>
          </cell>
          <cell r="C1111">
            <v>525.5028628011886</v>
          </cell>
          <cell r="D1111">
            <v>1955.9628628011887</v>
          </cell>
          <cell r="E1111">
            <v>2060.4</v>
          </cell>
          <cell r="F1111">
            <v>104.43713719881134</v>
          </cell>
        </row>
        <row r="1112">
          <cell r="B1112">
            <v>1524.8700000000001</v>
          </cell>
          <cell r="C1112">
            <v>525.85452724693278</v>
          </cell>
          <cell r="D1112">
            <v>2050.7245272469327</v>
          </cell>
          <cell r="E1112">
            <v>2080.2000000000003</v>
          </cell>
          <cell r="F1112">
            <v>29.475472753067606</v>
          </cell>
        </row>
        <row r="1113">
          <cell r="B1113">
            <v>1475.82</v>
          </cell>
          <cell r="C1113">
            <v>526.130285380082</v>
          </cell>
          <cell r="D1113">
            <v>2001.9502853800818</v>
          </cell>
          <cell r="E1113">
            <v>2055.75</v>
          </cell>
          <cell r="F1113">
            <v>53.799714619918177</v>
          </cell>
        </row>
        <row r="1114">
          <cell r="B1114">
            <v>1488.06</v>
          </cell>
          <cell r="C1114">
            <v>526.20095577796087</v>
          </cell>
          <cell r="D1114">
            <v>2014.2609557779608</v>
          </cell>
          <cell r="E1114">
            <v>2079.4499999999998</v>
          </cell>
          <cell r="F1114">
            <v>65.189044222039001</v>
          </cell>
        </row>
        <row r="1115">
          <cell r="B1115">
            <v>1473.66</v>
          </cell>
          <cell r="C1115">
            <v>531.26648678385732</v>
          </cell>
          <cell r="D1115">
            <v>2004.9264867838574</v>
          </cell>
          <cell r="E1115">
            <v>1991.1000000000001</v>
          </cell>
          <cell r="F1115">
            <v>-13.826486783857263</v>
          </cell>
        </row>
        <row r="1116">
          <cell r="B1116">
            <v>1458.54</v>
          </cell>
          <cell r="C1116">
            <v>536.97668788559099</v>
          </cell>
          <cell r="D1116">
            <v>1995.516687885591</v>
          </cell>
          <cell r="E1116">
            <v>2038.5</v>
          </cell>
          <cell r="F1116">
            <v>42.983312114409046</v>
          </cell>
        </row>
        <row r="1117">
          <cell r="B1117">
            <v>1473.75</v>
          </cell>
          <cell r="C1117">
            <v>543.88922796890904</v>
          </cell>
          <cell r="D1117">
            <v>2017.6392279689089</v>
          </cell>
          <cell r="E1117">
            <v>2034</v>
          </cell>
          <cell r="F1117">
            <v>16.360772031091074</v>
          </cell>
        </row>
        <row r="1118">
          <cell r="B1118">
            <v>1412.0099999999998</v>
          </cell>
          <cell r="C1118">
            <v>551.23448070716893</v>
          </cell>
          <cell r="D1118">
            <v>1963.2444807071688</v>
          </cell>
          <cell r="E1118">
            <v>2021.25</v>
          </cell>
          <cell r="F1118">
            <v>58.005519292831195</v>
          </cell>
        </row>
        <row r="1119">
          <cell r="B1119">
            <v>1570.23</v>
          </cell>
          <cell r="C1119">
            <v>559.02051974435517</v>
          </cell>
          <cell r="D1119">
            <v>2129.2505197443552</v>
          </cell>
          <cell r="E1119">
            <v>2050.9499999999998</v>
          </cell>
          <cell r="F1119">
            <v>-78.30051974435537</v>
          </cell>
        </row>
        <row r="1120">
          <cell r="B1120">
            <v>1641.1499999999999</v>
          </cell>
          <cell r="C1120">
            <v>567.38770324104451</v>
          </cell>
          <cell r="D1120">
            <v>2208.5377032410443</v>
          </cell>
          <cell r="E1120">
            <v>2057.25</v>
          </cell>
          <cell r="F1120">
            <v>-151.28770324104426</v>
          </cell>
        </row>
        <row r="1121">
          <cell r="B1121">
            <v>1669.32</v>
          </cell>
          <cell r="C1121">
            <v>576.0934047360704</v>
          </cell>
          <cell r="D1121">
            <v>2245.4134047360703</v>
          </cell>
          <cell r="E1121">
            <v>2014.65</v>
          </cell>
          <cell r="F1121">
            <v>-230.76340473607024</v>
          </cell>
        </row>
        <row r="1122">
          <cell r="B1122">
            <v>1652.3999999999999</v>
          </cell>
          <cell r="C1122">
            <v>580.64359349975234</v>
          </cell>
          <cell r="D1122">
            <v>2233.0435934997522</v>
          </cell>
          <cell r="E1122">
            <v>2034.4499999999998</v>
          </cell>
          <cell r="F1122">
            <v>-198.59359349975239</v>
          </cell>
        </row>
        <row r="1123">
          <cell r="B1123">
            <v>1606.86</v>
          </cell>
          <cell r="C1123">
            <v>585.05671405862711</v>
          </cell>
          <cell r="D1123">
            <v>2191.9167140586269</v>
          </cell>
          <cell r="E1123">
            <v>1900.6499999999999</v>
          </cell>
          <cell r="F1123">
            <v>-291.26671405862703</v>
          </cell>
        </row>
        <row r="1124">
          <cell r="B1124">
            <v>1561.77</v>
          </cell>
          <cell r="C1124">
            <v>589.78228555605097</v>
          </cell>
          <cell r="D1124">
            <v>2151.5522855560512</v>
          </cell>
          <cell r="E1124">
            <v>1729.65</v>
          </cell>
          <cell r="F1124">
            <v>-421.90228555605108</v>
          </cell>
        </row>
        <row r="1125">
          <cell r="B1125">
            <v>1487.8799999999999</v>
          </cell>
          <cell r="C1125">
            <v>594.59659417219223</v>
          </cell>
          <cell r="D1125">
            <v>2082.4765941721921</v>
          </cell>
          <cell r="E1125">
            <v>1729.65</v>
          </cell>
          <cell r="F1125">
            <v>-352.82659417219202</v>
          </cell>
        </row>
        <row r="1127">
          <cell r="B1127">
            <v>1500.1200000000001</v>
          </cell>
          <cell r="C1127">
            <v>599.9996926299267</v>
          </cell>
          <cell r="D1127">
            <v>2100.1196926299267</v>
          </cell>
          <cell r="E1127">
            <v>1938.4499999999998</v>
          </cell>
          <cell r="F1127">
            <v>-161.66969262992689</v>
          </cell>
        </row>
        <row r="1128">
          <cell r="B1128">
            <v>1557.18</v>
          </cell>
          <cell r="C1128">
            <v>602.47352234730658</v>
          </cell>
          <cell r="D1128">
            <v>2159.6535223473065</v>
          </cell>
          <cell r="E1128">
            <v>1949.6999999999998</v>
          </cell>
          <cell r="F1128">
            <v>-209.95352234730672</v>
          </cell>
        </row>
        <row r="1129">
          <cell r="B1129">
            <v>1614.2400000000002</v>
          </cell>
          <cell r="C1129">
            <v>609.77276690710937</v>
          </cell>
          <cell r="D1129">
            <v>2224.0127669071098</v>
          </cell>
          <cell r="E1129">
            <v>2002.5</v>
          </cell>
          <cell r="F1129">
            <v>-221.51276690710984</v>
          </cell>
        </row>
        <row r="1130">
          <cell r="B1130">
            <v>1604.8799999999999</v>
          </cell>
          <cell r="C1130">
            <v>623.40884710578882</v>
          </cell>
          <cell r="D1130">
            <v>2228.2888471057886</v>
          </cell>
          <cell r="E1130">
            <v>2012.3999999999999</v>
          </cell>
          <cell r="F1130">
            <v>-215.88884710578873</v>
          </cell>
        </row>
        <row r="1131">
          <cell r="B1131">
            <v>1655.55</v>
          </cell>
          <cell r="C1131">
            <v>632.37174666202702</v>
          </cell>
          <cell r="D1131">
            <v>2287.9217466620271</v>
          </cell>
          <cell r="E1131">
            <v>2071.0499999999997</v>
          </cell>
          <cell r="F1131">
            <v>-216.87174666202736</v>
          </cell>
        </row>
        <row r="1132">
          <cell r="B1132">
            <v>1673.28</v>
          </cell>
          <cell r="C1132">
            <v>641.8210754007431</v>
          </cell>
          <cell r="D1132">
            <v>2315.101075400743</v>
          </cell>
          <cell r="E1132">
            <v>2038.95</v>
          </cell>
          <cell r="F1132">
            <v>-276.15107540074291</v>
          </cell>
        </row>
        <row r="1133">
          <cell r="B1133">
            <v>1689.39</v>
          </cell>
          <cell r="C1133">
            <v>651.3040506833695</v>
          </cell>
          <cell r="D1133">
            <v>2340.6940506833698</v>
          </cell>
          <cell r="E1133">
            <v>1975.4999999999998</v>
          </cell>
          <cell r="F1133">
            <v>-365.19405068337005</v>
          </cell>
        </row>
        <row r="1134">
          <cell r="B1134">
            <v>1686.96</v>
          </cell>
          <cell r="C1134">
            <v>657.29558296636674</v>
          </cell>
          <cell r="D1134">
            <v>2344.255582966367</v>
          </cell>
          <cell r="E1134">
            <v>2051.85</v>
          </cell>
          <cell r="F1134">
            <v>-292.40558296636709</v>
          </cell>
        </row>
        <row r="1135">
          <cell r="B1135">
            <v>1683.81</v>
          </cell>
          <cell r="C1135">
            <v>666.59006558803628</v>
          </cell>
          <cell r="D1135">
            <v>2350.4000655880363</v>
          </cell>
          <cell r="E1135">
            <v>2101.5</v>
          </cell>
          <cell r="F1135">
            <v>-248.90006558803634</v>
          </cell>
        </row>
        <row r="1136">
          <cell r="B1136">
            <v>1650.8700000000001</v>
          </cell>
          <cell r="C1136">
            <v>674.91011096115858</v>
          </cell>
          <cell r="D1136">
            <v>2325.7801109611587</v>
          </cell>
          <cell r="E1136">
            <v>2116.0499999999997</v>
          </cell>
          <cell r="F1136">
            <v>-209.73011096115897</v>
          </cell>
        </row>
        <row r="1137">
          <cell r="B1137">
            <v>1695.8700000000001</v>
          </cell>
          <cell r="C1137">
            <v>682.29457032884591</v>
          </cell>
          <cell r="D1137">
            <v>2378.1645703288459</v>
          </cell>
          <cell r="E1137">
            <v>2111.85</v>
          </cell>
          <cell r="F1137">
            <v>-266.314570328846</v>
          </cell>
        </row>
        <row r="1138">
          <cell r="B1138">
            <v>1672.92</v>
          </cell>
          <cell r="C1138">
            <v>689.59538913235599</v>
          </cell>
          <cell r="D1138">
            <v>2362.5153891323562</v>
          </cell>
          <cell r="E1138">
            <v>2104.5</v>
          </cell>
          <cell r="F1138">
            <v>-258.01538913235618</v>
          </cell>
        </row>
        <row r="1139">
          <cell r="B1139">
            <v>1667.8799999999999</v>
          </cell>
          <cell r="C1139">
            <v>696.13550302137583</v>
          </cell>
          <cell r="D1139">
            <v>2364.0155030213755</v>
          </cell>
          <cell r="E1139">
            <v>2129.4</v>
          </cell>
          <cell r="F1139">
            <v>-234.61550302137539</v>
          </cell>
        </row>
        <row r="1140">
          <cell r="B1140">
            <v>1741.41</v>
          </cell>
          <cell r="C1140">
            <v>701.80527328365815</v>
          </cell>
          <cell r="D1140">
            <v>2443.2152732836585</v>
          </cell>
          <cell r="E1140">
            <v>2126.25</v>
          </cell>
          <cell r="F1140">
            <v>-316.96527328365846</v>
          </cell>
        </row>
        <row r="1141">
          <cell r="B1141">
            <v>1718.0099999999998</v>
          </cell>
          <cell r="C1141">
            <v>707.82185321492238</v>
          </cell>
          <cell r="D1141">
            <v>2425.8318532149224</v>
          </cell>
          <cell r="E1141">
            <v>2141.25</v>
          </cell>
          <cell r="F1141">
            <v>-284.58185321492238</v>
          </cell>
        </row>
        <row r="1142">
          <cell r="B1142">
            <v>1722.42</v>
          </cell>
          <cell r="C1142">
            <v>714.40448512102842</v>
          </cell>
          <cell r="D1142">
            <v>2436.8244851210284</v>
          </cell>
          <cell r="E1142">
            <v>2182.6499999999996</v>
          </cell>
          <cell r="F1142">
            <v>-254.17448512102874</v>
          </cell>
        </row>
        <row r="1143">
          <cell r="B1143">
            <v>1649.34</v>
          </cell>
          <cell r="C1143">
            <v>723.59847022040174</v>
          </cell>
          <cell r="D1143">
            <v>2372.9384702204015</v>
          </cell>
          <cell r="E1143">
            <v>2203.65</v>
          </cell>
          <cell r="F1143">
            <v>-169.28847022040145</v>
          </cell>
        </row>
        <row r="1144">
          <cell r="B1144">
            <v>1617.48</v>
          </cell>
          <cell r="C1144">
            <v>733.92493244344314</v>
          </cell>
          <cell r="D1144">
            <v>2351.4049324434432</v>
          </cell>
          <cell r="E1144">
            <v>2185.8000000000002</v>
          </cell>
          <cell r="F1144">
            <v>-165.60493244344298</v>
          </cell>
        </row>
        <row r="1145">
          <cell r="B1145">
            <v>1633.41</v>
          </cell>
          <cell r="C1145">
            <v>745.02235509323873</v>
          </cell>
          <cell r="D1145">
            <v>2378.4323550932386</v>
          </cell>
          <cell r="E1145">
            <v>2208.75</v>
          </cell>
          <cell r="F1145">
            <v>-169.68235509323858</v>
          </cell>
        </row>
        <row r="1146">
          <cell r="B1146">
            <v>1539.8999999999999</v>
          </cell>
          <cell r="C1146">
            <v>753.80091556585319</v>
          </cell>
          <cell r="D1146">
            <v>2293.7009155658529</v>
          </cell>
          <cell r="E1146">
            <v>2208.15</v>
          </cell>
          <cell r="F1146">
            <v>-85.550915565852847</v>
          </cell>
        </row>
        <row r="1147">
          <cell r="B1147">
            <v>1670.8500000000001</v>
          </cell>
          <cell r="C1147">
            <v>762.43799239350074</v>
          </cell>
          <cell r="D1147">
            <v>2433.2879923935006</v>
          </cell>
          <cell r="E1147">
            <v>2274.75</v>
          </cell>
          <cell r="F1147">
            <v>-158.53799239350064</v>
          </cell>
        </row>
        <row r="1148">
          <cell r="B1148">
            <v>1611.18</v>
          </cell>
          <cell r="C1148">
            <v>770.3025876364668</v>
          </cell>
          <cell r="D1148">
            <v>2381.4825876364666</v>
          </cell>
          <cell r="E1148">
            <v>2327.7000000000003</v>
          </cell>
          <cell r="F1148">
            <v>-53.78258763646636</v>
          </cell>
        </row>
        <row r="1149">
          <cell r="B1149">
            <v>1623.8700000000001</v>
          </cell>
          <cell r="C1149">
            <v>778.15888194972501</v>
          </cell>
          <cell r="D1149">
            <v>2402.028881949725</v>
          </cell>
          <cell r="E1149">
            <v>2412.15</v>
          </cell>
          <cell r="F1149">
            <v>10.121118050275072</v>
          </cell>
        </row>
        <row r="1150">
          <cell r="B1150">
            <v>1554.39</v>
          </cell>
          <cell r="C1150">
            <v>785.79515913998694</v>
          </cell>
          <cell r="D1150">
            <v>2340.1851591399873</v>
          </cell>
          <cell r="E1150">
            <v>2381.85</v>
          </cell>
          <cell r="F1150">
            <v>41.664840860012646</v>
          </cell>
        </row>
        <row r="1151">
          <cell r="B1151">
            <v>1520.19</v>
          </cell>
          <cell r="C1151">
            <v>792.2440024512332</v>
          </cell>
          <cell r="D1151">
            <v>2312.434002451233</v>
          </cell>
          <cell r="E1151">
            <v>2407.1999999999998</v>
          </cell>
          <cell r="F1151">
            <v>94.765997548766791</v>
          </cell>
        </row>
        <row r="1152">
          <cell r="B1152">
            <v>1484.82</v>
          </cell>
          <cell r="C1152">
            <v>797.24586108690266</v>
          </cell>
          <cell r="D1152">
            <v>2282.0658610869027</v>
          </cell>
          <cell r="E1152">
            <v>2387.5499999999997</v>
          </cell>
          <cell r="F1152">
            <v>105.48413891309701</v>
          </cell>
        </row>
        <row r="1153">
          <cell r="B1153">
            <v>1587.5099999999998</v>
          </cell>
          <cell r="C1153">
            <v>804.14649051036463</v>
          </cell>
          <cell r="D1153">
            <v>2391.6564905103642</v>
          </cell>
          <cell r="E1153">
            <v>2337</v>
          </cell>
          <cell r="F1153">
            <v>-54.656490510364165</v>
          </cell>
        </row>
        <row r="1154">
          <cell r="B1154">
            <v>1587.5099999999998</v>
          </cell>
          <cell r="C1154">
            <v>808.56193561937789</v>
          </cell>
          <cell r="D1154">
            <v>2396.0719356193777</v>
          </cell>
          <cell r="E1154">
            <v>2364.75</v>
          </cell>
          <cell r="F1154">
            <v>-31.321935619377655</v>
          </cell>
        </row>
        <row r="1155">
          <cell r="B1155">
            <v>1606.05</v>
          </cell>
          <cell r="C1155">
            <v>812.18086588292954</v>
          </cell>
          <cell r="D1155">
            <v>2418.2308658829297</v>
          </cell>
          <cell r="E1155">
            <v>2354.8500000000004</v>
          </cell>
          <cell r="F1155">
            <v>-63.380865882929356</v>
          </cell>
        </row>
        <row r="1156">
          <cell r="B1156">
            <v>1554.57</v>
          </cell>
          <cell r="C1156">
            <v>814.44974918146499</v>
          </cell>
          <cell r="D1156">
            <v>2369.0197491814652</v>
          </cell>
          <cell r="E1156">
            <v>2318.1</v>
          </cell>
          <cell r="F1156">
            <v>-50.919749181465249</v>
          </cell>
        </row>
        <row r="1157">
          <cell r="B1157">
            <v>1580.58</v>
          </cell>
          <cell r="C1157">
            <v>816.767240420544</v>
          </cell>
          <cell r="D1157">
            <v>2397.347240420544</v>
          </cell>
          <cell r="E1157">
            <v>2285.4</v>
          </cell>
          <cell r="F1157">
            <v>-111.94724042054395</v>
          </cell>
        </row>
        <row r="1158">
          <cell r="B1158">
            <v>1611.81</v>
          </cell>
          <cell r="C1158">
            <v>818.75405039553618</v>
          </cell>
          <cell r="D1158">
            <v>2430.564050395536</v>
          </cell>
          <cell r="E1158">
            <v>2281.9499999999998</v>
          </cell>
          <cell r="F1158">
            <v>-148.6140503955362</v>
          </cell>
        </row>
        <row r="1159">
          <cell r="B1159">
            <v>1624.32</v>
          </cell>
          <cell r="C1159">
            <v>820.8602187483815</v>
          </cell>
          <cell r="D1159">
            <v>2445.1802187483813</v>
          </cell>
          <cell r="E1159">
            <v>2276.1000000000004</v>
          </cell>
          <cell r="F1159">
            <v>-169.08021874838096</v>
          </cell>
        </row>
        <row r="1160">
          <cell r="B1160">
            <v>1635.03</v>
          </cell>
          <cell r="C1160">
            <v>822.38818080870146</v>
          </cell>
          <cell r="D1160">
            <v>2457.4181808087014</v>
          </cell>
          <cell r="E1160">
            <v>2351.5500000000002</v>
          </cell>
          <cell r="F1160">
            <v>-105.86818080870125</v>
          </cell>
        </row>
        <row r="1161">
          <cell r="B1161">
            <v>1573.83</v>
          </cell>
          <cell r="C1161">
            <v>828.22394437693879</v>
          </cell>
          <cell r="D1161">
            <v>2402.0539443769385</v>
          </cell>
          <cell r="E1161">
            <v>2407.0500000000002</v>
          </cell>
          <cell r="F1161">
            <v>4.996055623061693</v>
          </cell>
        </row>
        <row r="1162">
          <cell r="B1162">
            <v>1555.56</v>
          </cell>
          <cell r="C1162">
            <v>828.5843308774763</v>
          </cell>
          <cell r="D1162">
            <v>2384.144330877476</v>
          </cell>
          <cell r="E1162">
            <v>2454.3000000000002</v>
          </cell>
          <cell r="F1162">
            <v>70.155669122524159</v>
          </cell>
        </row>
        <row r="1163">
          <cell r="B1163">
            <v>1553.58</v>
          </cell>
          <cell r="C1163">
            <v>825.32414293995384</v>
          </cell>
          <cell r="D1163">
            <v>2378.904142939954</v>
          </cell>
          <cell r="E1163">
            <v>2409.6</v>
          </cell>
          <cell r="F1163">
            <v>30.69585706004591</v>
          </cell>
        </row>
        <row r="1164">
          <cell r="B1164">
            <v>1506.33</v>
          </cell>
          <cell r="C1164">
            <v>822.67268898035127</v>
          </cell>
          <cell r="D1164">
            <v>2329.0026889803512</v>
          </cell>
          <cell r="E1164">
            <v>2398.5</v>
          </cell>
          <cell r="F1164">
            <v>69.497311019648805</v>
          </cell>
        </row>
        <row r="1165">
          <cell r="B1165">
            <v>1530.72</v>
          </cell>
          <cell r="C1165">
            <v>819.81586747129188</v>
          </cell>
          <cell r="D1165">
            <v>2350.535867471292</v>
          </cell>
          <cell r="E1165">
            <v>2325.9</v>
          </cell>
          <cell r="F1165">
            <v>-24.635867471291931</v>
          </cell>
        </row>
        <row r="1166">
          <cell r="B1166">
            <v>1539.9900000000002</v>
          </cell>
          <cell r="C1166">
            <v>817.95159966414212</v>
          </cell>
          <cell r="D1166">
            <v>2357.9415996641424</v>
          </cell>
          <cell r="E1166">
            <v>2362.3500000000004</v>
          </cell>
          <cell r="F1166">
            <v>4.4084003358580048</v>
          </cell>
        </row>
        <row r="1167">
          <cell r="B1167">
            <v>1578.5099999999998</v>
          </cell>
          <cell r="C1167">
            <v>815.777608836387</v>
          </cell>
          <cell r="D1167">
            <v>2394.2876088363869</v>
          </cell>
          <cell r="E1167">
            <v>2373.15</v>
          </cell>
          <cell r="F1167">
            <v>-21.137608836386789</v>
          </cell>
        </row>
        <row r="1168">
          <cell r="B1168">
            <v>1573.6499999999999</v>
          </cell>
          <cell r="C1168">
            <v>812.75881891437973</v>
          </cell>
          <cell r="D1168">
            <v>2386.4088189143795</v>
          </cell>
          <cell r="E1168">
            <v>2357.7000000000003</v>
          </cell>
          <cell r="F1168">
            <v>-28.708818914379208</v>
          </cell>
        </row>
        <row r="1169">
          <cell r="B1169">
            <v>1598.04</v>
          </cell>
          <cell r="C1169">
            <v>809.71315004497592</v>
          </cell>
          <cell r="D1169">
            <v>2407.7531500449759</v>
          </cell>
          <cell r="E1169">
            <v>2350.5</v>
          </cell>
          <cell r="F1169">
            <v>-57.253150044975882</v>
          </cell>
        </row>
        <row r="1170">
          <cell r="B1170">
            <v>1545.1200000000001</v>
          </cell>
          <cell r="C1170">
            <v>805.52411136102467</v>
          </cell>
          <cell r="D1170">
            <v>2350.6441113610249</v>
          </cell>
          <cell r="E1170">
            <v>2376.4500000000003</v>
          </cell>
          <cell r="F1170">
            <v>25.805888638975375</v>
          </cell>
        </row>
        <row r="1171">
          <cell r="B1171">
            <v>1508.58</v>
          </cell>
          <cell r="C1171">
            <v>799.37801502612308</v>
          </cell>
          <cell r="D1171">
            <v>2307.9580150261231</v>
          </cell>
          <cell r="E1171">
            <v>2218.65</v>
          </cell>
          <cell r="F1171">
            <v>-89.30801502612303</v>
          </cell>
        </row>
        <row r="1172">
          <cell r="B1172">
            <v>1499.1299999999999</v>
          </cell>
          <cell r="C1172">
            <v>792.42493002207675</v>
          </cell>
          <cell r="D1172">
            <v>2291.5549300220764</v>
          </cell>
          <cell r="E1172">
            <v>2406.9</v>
          </cell>
          <cell r="F1172">
            <v>115.34506997792369</v>
          </cell>
        </row>
        <row r="1173">
          <cell r="B1173">
            <v>1535.3999999999999</v>
          </cell>
          <cell r="C1173">
            <v>787.49241486656456</v>
          </cell>
          <cell r="D1173">
            <v>2322.8924148665646</v>
          </cell>
          <cell r="E1173">
            <v>2375.85</v>
          </cell>
          <cell r="F1173">
            <v>52.957585133435259</v>
          </cell>
        </row>
        <row r="1174">
          <cell r="B1174">
            <v>1547.19</v>
          </cell>
          <cell r="C1174">
            <v>782.23047910884623</v>
          </cell>
          <cell r="D1174">
            <v>2329.4204791088464</v>
          </cell>
          <cell r="E1174">
            <v>2388.15</v>
          </cell>
          <cell r="F1174">
            <v>58.729520891153697</v>
          </cell>
        </row>
        <row r="1175">
          <cell r="B1175">
            <v>1591.02</v>
          </cell>
          <cell r="C1175">
            <v>777.22637874955626</v>
          </cell>
          <cell r="D1175">
            <v>2368.2463787495562</v>
          </cell>
          <cell r="E1175">
            <v>2382.75</v>
          </cell>
          <cell r="F1175">
            <v>14.503621250443757</v>
          </cell>
        </row>
        <row r="1176">
          <cell r="B1176">
            <v>1574.28</v>
          </cell>
          <cell r="C1176">
            <v>772.03766322571835</v>
          </cell>
          <cell r="D1176">
            <v>2346.3176632257182</v>
          </cell>
          <cell r="E1176">
            <v>2355</v>
          </cell>
          <cell r="F1176">
            <v>8.6823367742817936</v>
          </cell>
        </row>
        <row r="1177">
          <cell r="B1177">
            <v>1594.89</v>
          </cell>
          <cell r="C1177">
            <v>767.2718195950041</v>
          </cell>
          <cell r="D1177">
            <v>2362.1618195950041</v>
          </cell>
          <cell r="E1177">
            <v>2388.8999999999996</v>
          </cell>
          <cell r="F1177">
            <v>26.738180404995546</v>
          </cell>
        </row>
        <row r="1178">
          <cell r="B1178">
            <v>1595.25</v>
          </cell>
          <cell r="C1178">
            <v>764.93281272917227</v>
          </cell>
          <cell r="D1178">
            <v>2360.1828127291724</v>
          </cell>
          <cell r="E1178">
            <v>2570.5500000000002</v>
          </cell>
          <cell r="F1178">
            <v>210.3671872708278</v>
          </cell>
        </row>
        <row r="1179">
          <cell r="B1179">
            <v>1653.93</v>
          </cell>
          <cell r="C1179">
            <v>763.69765924216722</v>
          </cell>
          <cell r="D1179">
            <v>2417.6276592421673</v>
          </cell>
          <cell r="E1179">
            <v>2570.5500000000002</v>
          </cell>
          <cell r="F1179">
            <v>152.9223407578329</v>
          </cell>
        </row>
        <row r="1180">
          <cell r="B1180">
            <v>1547.82</v>
          </cell>
          <cell r="C1180">
            <v>761.65518495068943</v>
          </cell>
          <cell r="D1180">
            <v>2309.4751849506893</v>
          </cell>
          <cell r="E1180">
            <v>2538</v>
          </cell>
          <cell r="F1180">
            <v>228.52481504931075</v>
          </cell>
        </row>
        <row r="1181">
          <cell r="B1181">
            <v>1631.25</v>
          </cell>
          <cell r="C1181">
            <v>760.85208161447838</v>
          </cell>
          <cell r="D1181">
            <v>2392.1020816144783</v>
          </cell>
          <cell r="E1181">
            <v>2545.65</v>
          </cell>
          <cell r="F1181">
            <v>153.54791838552183</v>
          </cell>
        </row>
        <row r="1182">
          <cell r="B1182">
            <v>1592.82</v>
          </cell>
          <cell r="C1182">
            <v>759.72037212311625</v>
          </cell>
          <cell r="D1182">
            <v>2352.540372123116</v>
          </cell>
          <cell r="E1182">
            <v>2503.65</v>
          </cell>
          <cell r="F1182">
            <v>151.10962787688413</v>
          </cell>
        </row>
        <row r="1183">
          <cell r="B1183">
            <v>1662.1200000000001</v>
          </cell>
          <cell r="C1183">
            <v>759.59338667397617</v>
          </cell>
          <cell r="D1183">
            <v>2421.7133866739764</v>
          </cell>
          <cell r="E1183">
            <v>2578.9500000000003</v>
          </cell>
          <cell r="F1183">
            <v>157.23661332602387</v>
          </cell>
        </row>
        <row r="1184">
          <cell r="B1184">
            <v>1694.16</v>
          </cell>
          <cell r="C1184">
            <v>759.41795789744401</v>
          </cell>
          <cell r="D1184">
            <v>2453.5779578974443</v>
          </cell>
          <cell r="E1184">
            <v>2538.8999999999996</v>
          </cell>
          <cell r="F1184">
            <v>85.322042102555315</v>
          </cell>
        </row>
        <row r="1185">
          <cell r="B1185">
            <v>1700.3700000000001</v>
          </cell>
          <cell r="C1185">
            <v>760.34855933374035</v>
          </cell>
          <cell r="D1185">
            <v>2460.7185593337404</v>
          </cell>
          <cell r="E1185">
            <v>2488.35</v>
          </cell>
          <cell r="F1185">
            <v>27.63144066625955</v>
          </cell>
        </row>
        <row r="1186">
          <cell r="B1186">
            <v>1754.1000000000001</v>
          </cell>
          <cell r="C1186">
            <v>760.80117568789683</v>
          </cell>
          <cell r="D1186">
            <v>2514.9011756878972</v>
          </cell>
          <cell r="E1186">
            <v>2479.65</v>
          </cell>
          <cell r="F1186">
            <v>-35.251175687897103</v>
          </cell>
        </row>
        <row r="1187">
          <cell r="B1187">
            <v>1754.64</v>
          </cell>
          <cell r="C1187">
            <v>762.04703809424575</v>
          </cell>
          <cell r="D1187">
            <v>2516.687038094246</v>
          </cell>
          <cell r="E1187">
            <v>2536.2000000000003</v>
          </cell>
          <cell r="F1187">
            <v>19.51296190575431</v>
          </cell>
        </row>
        <row r="1188">
          <cell r="B1188">
            <v>1755.18</v>
          </cell>
          <cell r="C1188">
            <v>765.11395265769931</v>
          </cell>
          <cell r="D1188">
            <v>2520.2939526576993</v>
          </cell>
          <cell r="E1188">
            <v>2521.9499999999998</v>
          </cell>
          <cell r="F1188">
            <v>1.6560473423005533</v>
          </cell>
        </row>
        <row r="1189">
          <cell r="B1189">
            <v>1784.8799999999999</v>
          </cell>
          <cell r="C1189">
            <v>770.15185631093846</v>
          </cell>
          <cell r="D1189">
            <v>2555.0318563109386</v>
          </cell>
          <cell r="E1189">
            <v>2558.25</v>
          </cell>
          <cell r="F1189">
            <v>3.218143689061435</v>
          </cell>
        </row>
        <row r="1190">
          <cell r="B1190">
            <v>1780.7400000000002</v>
          </cell>
          <cell r="C1190">
            <v>779.00883258097838</v>
          </cell>
          <cell r="D1190">
            <v>2559.7488325809786</v>
          </cell>
          <cell r="E1190">
            <v>2581.2000000000003</v>
          </cell>
          <cell r="F1190">
            <v>21.451167419021658</v>
          </cell>
        </row>
        <row r="1191">
          <cell r="B1191">
            <v>1775.52</v>
          </cell>
          <cell r="C1191">
            <v>788.35070470748065</v>
          </cell>
          <cell r="D1191">
            <v>2563.8707047074804</v>
          </cell>
          <cell r="E1191">
            <v>2536.2000000000003</v>
          </cell>
          <cell r="F1191">
            <v>-27.670704707480127</v>
          </cell>
        </row>
        <row r="1192">
          <cell r="B1192">
            <v>1729.08</v>
          </cell>
          <cell r="C1192">
            <v>796.94400502208566</v>
          </cell>
          <cell r="D1192">
            <v>2526.0240050220855</v>
          </cell>
          <cell r="E1192">
            <v>2587.3500000000004</v>
          </cell>
          <cell r="F1192">
            <v>61.325994977914888</v>
          </cell>
        </row>
        <row r="1193">
          <cell r="B1193">
            <v>1776.33</v>
          </cell>
          <cell r="C1193">
            <v>806.11988959861731</v>
          </cell>
          <cell r="D1193">
            <v>2582.4498895986171</v>
          </cell>
          <cell r="E1193">
            <v>2559.9</v>
          </cell>
          <cell r="F1193">
            <v>-22.549889598617028</v>
          </cell>
        </row>
        <row r="1194">
          <cell r="B1194">
            <v>1740.33</v>
          </cell>
          <cell r="C1194">
            <v>816.67524501861317</v>
          </cell>
          <cell r="D1194">
            <v>2557.0052450186131</v>
          </cell>
          <cell r="E1194">
            <v>2606.6999999999998</v>
          </cell>
          <cell r="F1194">
            <v>49.694754981386723</v>
          </cell>
        </row>
        <row r="1195">
          <cell r="B1195">
            <v>1730.43</v>
          </cell>
          <cell r="C1195">
            <v>827.76480805687015</v>
          </cell>
          <cell r="D1195">
            <v>2558.19480805687</v>
          </cell>
          <cell r="E1195">
            <v>2580.1499999999996</v>
          </cell>
          <cell r="F1195">
            <v>21.955191943129648</v>
          </cell>
        </row>
        <row r="1196">
          <cell r="B1196">
            <v>1683.27</v>
          </cell>
          <cell r="C1196">
            <v>839.67163948338532</v>
          </cell>
          <cell r="D1196">
            <v>2522.9416394833852</v>
          </cell>
          <cell r="E1196">
            <v>2634.75</v>
          </cell>
          <cell r="F1196">
            <v>111.80836051661481</v>
          </cell>
        </row>
        <row r="1197">
          <cell r="B1197">
            <v>1713.5099999999998</v>
          </cell>
          <cell r="C1197">
            <v>849.73018672151397</v>
          </cell>
          <cell r="D1197">
            <v>2563.240186721514</v>
          </cell>
          <cell r="E1197">
            <v>2683.05</v>
          </cell>
          <cell r="F1197">
            <v>119.80981327848622</v>
          </cell>
        </row>
        <row r="1198">
          <cell r="B1198">
            <v>1615.41</v>
          </cell>
          <cell r="C1198">
            <v>860.34052418415695</v>
          </cell>
          <cell r="D1198">
            <v>2475.7505241841573</v>
          </cell>
          <cell r="E1198">
            <v>2675.85</v>
          </cell>
          <cell r="F1198">
            <v>200.09947581584265</v>
          </cell>
        </row>
        <row r="1199">
          <cell r="B1199">
            <v>1768.14</v>
          </cell>
          <cell r="C1199">
            <v>870.02830504954272</v>
          </cell>
          <cell r="D1199">
            <v>2638.1683050495431</v>
          </cell>
          <cell r="E1199">
            <v>2786.85</v>
          </cell>
          <cell r="F1199">
            <v>148.68169495045686</v>
          </cell>
        </row>
        <row r="1200">
          <cell r="B1200">
            <v>1733.3999999999999</v>
          </cell>
          <cell r="C1200">
            <v>879.38544075639015</v>
          </cell>
          <cell r="D1200">
            <v>2612.78544075639</v>
          </cell>
          <cell r="E1200">
            <v>2867.5499999999997</v>
          </cell>
          <cell r="F1200">
            <v>254.76455924360971</v>
          </cell>
        </row>
        <row r="1201">
          <cell r="B1201">
            <v>1813.32</v>
          </cell>
          <cell r="C1201">
            <v>887.12820430167767</v>
          </cell>
          <cell r="D1201">
            <v>2700.4482043016778</v>
          </cell>
          <cell r="E1201">
            <v>2877.75</v>
          </cell>
          <cell r="F1201">
            <v>177.30179569832217</v>
          </cell>
        </row>
        <row r="1202">
          <cell r="B1202">
            <v>1801.6200000000001</v>
          </cell>
          <cell r="C1202">
            <v>896.05771958216906</v>
          </cell>
          <cell r="D1202">
            <v>2697.6777195821692</v>
          </cell>
          <cell r="E1202">
            <v>2863.2</v>
          </cell>
          <cell r="F1202">
            <v>165.52228041783064</v>
          </cell>
        </row>
        <row r="1203">
          <cell r="B1203">
            <v>1762.83</v>
          </cell>
          <cell r="C1203">
            <v>905.24999029186085</v>
          </cell>
          <cell r="D1203">
            <v>2668.0799902918607</v>
          </cell>
          <cell r="E1203">
            <v>2847</v>
          </cell>
          <cell r="F1203">
            <v>178.92000970813933</v>
          </cell>
        </row>
        <row r="1204">
          <cell r="B1204">
            <v>1748.16</v>
          </cell>
          <cell r="C1204">
            <v>912.6153444436593</v>
          </cell>
          <cell r="D1204">
            <v>2660.7753444436594</v>
          </cell>
          <cell r="E1204">
            <v>2801.55</v>
          </cell>
          <cell r="F1204">
            <v>140.7746555563408</v>
          </cell>
        </row>
        <row r="1205">
          <cell r="B1205">
            <v>1968.21</v>
          </cell>
          <cell r="C1205">
            <v>917.26662375972762</v>
          </cell>
          <cell r="D1205">
            <v>2885.4766237597278</v>
          </cell>
          <cell r="E1205">
            <v>2801.55</v>
          </cell>
          <cell r="F1205">
            <v>-83.92662375972759</v>
          </cell>
        </row>
        <row r="1206">
          <cell r="B1206">
            <v>1968.21</v>
          </cell>
          <cell r="C1206">
            <v>922.4567468713301</v>
          </cell>
          <cell r="D1206">
            <v>2890.6667468713304</v>
          </cell>
          <cell r="E1206">
            <v>2805.9</v>
          </cell>
          <cell r="F1206">
            <v>-84.76674687133027</v>
          </cell>
        </row>
        <row r="1207">
          <cell r="B1207">
            <v>1880.28</v>
          </cell>
          <cell r="C1207">
            <v>925.09132088804654</v>
          </cell>
          <cell r="D1207">
            <v>2805.3713208880463</v>
          </cell>
          <cell r="E1207">
            <v>2783.7000000000003</v>
          </cell>
          <cell r="F1207">
            <v>-21.671320888046012</v>
          </cell>
        </row>
        <row r="1208">
          <cell r="B1208">
            <v>1810.08</v>
          </cell>
          <cell r="C1208">
            <v>926.9361035571269</v>
          </cell>
          <cell r="D1208">
            <v>2737.0161035571268</v>
          </cell>
          <cell r="E1208">
            <v>2680.65</v>
          </cell>
          <cell r="F1208">
            <v>-56.366103557126735</v>
          </cell>
        </row>
        <row r="1209">
          <cell r="B1209">
            <v>1830.5099999999998</v>
          </cell>
          <cell r="C1209">
            <v>929.59617585423052</v>
          </cell>
          <cell r="D1209">
            <v>2760.1061758542301</v>
          </cell>
          <cell r="E1209">
            <v>2675.7</v>
          </cell>
          <cell r="F1209">
            <v>-84.406175854230241</v>
          </cell>
        </row>
        <row r="1210">
          <cell r="B1210">
            <v>1844.19</v>
          </cell>
          <cell r="C1210">
            <v>931.14947245617293</v>
          </cell>
          <cell r="D1210">
            <v>2775.3394724561731</v>
          </cell>
          <cell r="E1210">
            <v>2722.5</v>
          </cell>
          <cell r="F1210">
            <v>-52.839472456173098</v>
          </cell>
        </row>
        <row r="1211">
          <cell r="B1211">
            <v>1843.7400000000002</v>
          </cell>
          <cell r="C1211">
            <v>933.41383949303975</v>
          </cell>
          <cell r="D1211">
            <v>2777.1538394930399</v>
          </cell>
          <cell r="E1211">
            <v>2744.1</v>
          </cell>
          <cell r="F1211">
            <v>-33.053839493039959</v>
          </cell>
        </row>
        <row r="1212">
          <cell r="B1212">
            <v>1858.05</v>
          </cell>
          <cell r="C1212">
            <v>933.73361896536949</v>
          </cell>
          <cell r="D1212">
            <v>2791.7836189653694</v>
          </cell>
          <cell r="E1212">
            <v>2698.65</v>
          </cell>
          <cell r="F1212">
            <v>-93.133618965369351</v>
          </cell>
        </row>
        <row r="1213">
          <cell r="B1213">
            <v>1758.6000000000001</v>
          </cell>
          <cell r="C1213">
            <v>934.80353865890902</v>
          </cell>
          <cell r="D1213">
            <v>2693.4035386589094</v>
          </cell>
          <cell r="E1213">
            <v>2709.6</v>
          </cell>
          <cell r="F1213">
            <v>16.196461341090526</v>
          </cell>
        </row>
        <row r="1214">
          <cell r="B1214">
            <v>1732.59</v>
          </cell>
          <cell r="C1214">
            <v>935.46076596958778</v>
          </cell>
          <cell r="D1214">
            <v>2668.0507659695877</v>
          </cell>
          <cell r="E1214">
            <v>2715.75</v>
          </cell>
          <cell r="F1214">
            <v>47.699234030412299</v>
          </cell>
        </row>
        <row r="1215">
          <cell r="B1215">
            <v>1737.8999999999999</v>
          </cell>
          <cell r="C1215">
            <v>933.893871632073</v>
          </cell>
          <cell r="D1215">
            <v>2671.7938716320728</v>
          </cell>
          <cell r="E1215">
            <v>2719.65</v>
          </cell>
          <cell r="F1215">
            <v>47.85612836792734</v>
          </cell>
        </row>
        <row r="1216">
          <cell r="B1216">
            <v>1738.44</v>
          </cell>
          <cell r="C1216">
            <v>931.95329567722524</v>
          </cell>
          <cell r="D1216">
            <v>2670.3932956772251</v>
          </cell>
          <cell r="E1216">
            <v>2751.6</v>
          </cell>
          <cell r="F1216">
            <v>81.20670432277484</v>
          </cell>
        </row>
        <row r="1217">
          <cell r="B1217">
            <v>1674.81</v>
          </cell>
          <cell r="C1217">
            <v>930.28145178649129</v>
          </cell>
          <cell r="D1217">
            <v>2605.0914517864912</v>
          </cell>
          <cell r="E1217">
            <v>2693.85</v>
          </cell>
          <cell r="F1217">
            <v>88.758548213508675</v>
          </cell>
        </row>
        <row r="1218">
          <cell r="B1218">
            <v>1631.34</v>
          </cell>
          <cell r="C1218">
            <v>928.24806425150086</v>
          </cell>
          <cell r="D1218">
            <v>2559.5880642515008</v>
          </cell>
          <cell r="E1218">
            <v>2717.5499999999997</v>
          </cell>
          <cell r="F1218">
            <v>157.96193574849895</v>
          </cell>
        </row>
        <row r="1219">
          <cell r="B1219">
            <v>1654.02</v>
          </cell>
          <cell r="C1219">
            <v>927.07422719485407</v>
          </cell>
          <cell r="D1219">
            <v>2581.0942271948543</v>
          </cell>
          <cell r="E1219">
            <v>2732.5499999999997</v>
          </cell>
          <cell r="F1219">
            <v>151.45577280514544</v>
          </cell>
        </row>
        <row r="1220">
          <cell r="B1220">
            <v>1726.29</v>
          </cell>
          <cell r="C1220">
            <v>925.36153285133355</v>
          </cell>
          <cell r="D1220">
            <v>2651.6515328513333</v>
          </cell>
          <cell r="E1220">
            <v>2664.9</v>
          </cell>
          <cell r="F1220">
            <v>13.248467148666805</v>
          </cell>
        </row>
        <row r="1221">
          <cell r="B1221">
            <v>1705.14</v>
          </cell>
          <cell r="C1221">
            <v>923.28243929441351</v>
          </cell>
          <cell r="D1221">
            <v>2628.4224392944134</v>
          </cell>
          <cell r="E1221">
            <v>2684.1</v>
          </cell>
          <cell r="F1221">
            <v>55.677560705586529</v>
          </cell>
        </row>
        <row r="1222">
          <cell r="B1222">
            <v>1678.23</v>
          </cell>
          <cell r="C1222">
            <v>920.32967526668108</v>
          </cell>
          <cell r="D1222">
            <v>2598.5596752666811</v>
          </cell>
          <cell r="E1222">
            <v>2725.95</v>
          </cell>
          <cell r="F1222">
            <v>127.39032473331872</v>
          </cell>
        </row>
        <row r="1223">
          <cell r="B1223">
            <v>1683.18</v>
          </cell>
          <cell r="C1223">
            <v>916.67751780513981</v>
          </cell>
          <cell r="D1223">
            <v>2599.8575178051397</v>
          </cell>
          <cell r="E1223">
            <v>2765.25</v>
          </cell>
          <cell r="F1223">
            <v>165.39248219486035</v>
          </cell>
        </row>
        <row r="1224">
          <cell r="B1224">
            <v>1700.1000000000001</v>
          </cell>
          <cell r="C1224">
            <v>912.11722791014813</v>
          </cell>
          <cell r="D1224">
            <v>2612.2172279101483</v>
          </cell>
          <cell r="E1224">
            <v>2769.3</v>
          </cell>
          <cell r="F1224">
            <v>157.08277208985191</v>
          </cell>
        </row>
        <row r="1225">
          <cell r="B1225">
            <v>1735.83</v>
          </cell>
          <cell r="C1225">
            <v>907.67582437299029</v>
          </cell>
          <cell r="D1225">
            <v>2643.50582437299</v>
          </cell>
          <cell r="E1225">
            <v>2775.6</v>
          </cell>
          <cell r="F1225">
            <v>132.09417562700992</v>
          </cell>
        </row>
        <row r="1226">
          <cell r="B1226">
            <v>1770.1200000000001</v>
          </cell>
          <cell r="C1226">
            <v>903.3270084884382</v>
          </cell>
          <cell r="D1226">
            <v>2673.4470084884383</v>
          </cell>
          <cell r="E1226">
            <v>2847.9</v>
          </cell>
          <cell r="F1226">
            <v>174.45299151156178</v>
          </cell>
        </row>
        <row r="1227">
          <cell r="B1227">
            <v>1821.2400000000002</v>
          </cell>
          <cell r="C1227">
            <v>898.8451973563831</v>
          </cell>
          <cell r="D1227">
            <v>2720.0851973563831</v>
          </cell>
          <cell r="E1227">
            <v>2813.7000000000003</v>
          </cell>
          <cell r="F1227">
            <v>93.614802643617168</v>
          </cell>
        </row>
        <row r="1228">
          <cell r="B1228">
            <v>1840.14</v>
          </cell>
          <cell r="C1228">
            <v>896.57669552629955</v>
          </cell>
          <cell r="D1228">
            <v>2736.7166955262996</v>
          </cell>
          <cell r="E1228">
            <v>2829</v>
          </cell>
          <cell r="F1228">
            <v>92.283304473700355</v>
          </cell>
        </row>
        <row r="1229">
          <cell r="B1229">
            <v>1762.83</v>
          </cell>
          <cell r="C1229">
            <v>893.3052155310188</v>
          </cell>
          <cell r="D1229">
            <v>2656.1352155310187</v>
          </cell>
          <cell r="E1229">
            <v>2851.65</v>
          </cell>
          <cell r="F1229">
            <v>195.51478446898136</v>
          </cell>
        </row>
        <row r="1230">
          <cell r="B1230">
            <v>1738.08</v>
          </cell>
          <cell r="C1230">
            <v>889.82531113395771</v>
          </cell>
          <cell r="D1230">
            <v>2627.9053111339576</v>
          </cell>
          <cell r="E1230">
            <v>2984.7</v>
          </cell>
          <cell r="F1230">
            <v>356.79468886604218</v>
          </cell>
        </row>
        <row r="1231">
          <cell r="B1231">
            <v>1833.39</v>
          </cell>
          <cell r="C1231">
            <v>888.37588664611087</v>
          </cell>
          <cell r="D1231">
            <v>2721.7658866461111</v>
          </cell>
          <cell r="E1231">
            <v>2885.7</v>
          </cell>
          <cell r="F1231">
            <v>163.93411335388873</v>
          </cell>
        </row>
        <row r="1232">
          <cell r="B1232">
            <v>1838.8799999999999</v>
          </cell>
          <cell r="C1232">
            <v>887.72924783658198</v>
          </cell>
          <cell r="D1232">
            <v>2726.6092478365817</v>
          </cell>
          <cell r="E1232">
            <v>2838.3</v>
          </cell>
          <cell r="F1232">
            <v>111.69075216341844</v>
          </cell>
        </row>
        <row r="1233">
          <cell r="B1233">
            <v>1807.29</v>
          </cell>
          <cell r="C1233">
            <v>887.60559443286388</v>
          </cell>
          <cell r="D1233">
            <v>2694.8955944328636</v>
          </cell>
          <cell r="E1233">
            <v>2865.9</v>
          </cell>
          <cell r="F1233">
            <v>171.00440556713647</v>
          </cell>
        </row>
        <row r="1234">
          <cell r="B1234">
            <v>1862.91</v>
          </cell>
          <cell r="C1234">
            <v>888.81448819273055</v>
          </cell>
          <cell r="D1234">
            <v>2751.7244881927309</v>
          </cell>
          <cell r="E1234">
            <v>2878.7999999999997</v>
          </cell>
          <cell r="F1234">
            <v>127.07551180726887</v>
          </cell>
        </row>
        <row r="1235">
          <cell r="B1235">
            <v>1854.81</v>
          </cell>
          <cell r="C1235">
            <v>891.60905372019397</v>
          </cell>
          <cell r="D1235">
            <v>2746.4190537201939</v>
          </cell>
          <cell r="E1235">
            <v>2886.75</v>
          </cell>
          <cell r="F1235">
            <v>140.33094627980608</v>
          </cell>
        </row>
        <row r="1236">
          <cell r="B1236">
            <v>1919.79</v>
          </cell>
          <cell r="C1236">
            <v>893.07038368180656</v>
          </cell>
          <cell r="D1236">
            <v>2812.8603836818065</v>
          </cell>
          <cell r="E1236">
            <v>2968.7999999999997</v>
          </cell>
          <cell r="F1236">
            <v>155.9396163181932</v>
          </cell>
        </row>
        <row r="1237">
          <cell r="B1237">
            <v>1912.95</v>
          </cell>
          <cell r="C1237">
            <v>894.87084433746645</v>
          </cell>
          <cell r="D1237">
            <v>2807.8208443374665</v>
          </cell>
          <cell r="E1237">
            <v>2950.65</v>
          </cell>
          <cell r="F1237">
            <v>142.82915566253359</v>
          </cell>
        </row>
        <row r="1238">
          <cell r="B1238">
            <v>1990.98</v>
          </cell>
          <cell r="C1238">
            <v>896.09939338700633</v>
          </cell>
          <cell r="D1238">
            <v>2887.0793933870063</v>
          </cell>
          <cell r="E1238">
            <v>2943.45</v>
          </cell>
          <cell r="F1238">
            <v>56.37060661299347</v>
          </cell>
        </row>
        <row r="1239">
          <cell r="B1239">
            <v>1927.8</v>
          </cell>
          <cell r="C1239">
            <v>897.19615122431037</v>
          </cell>
          <cell r="D1239">
            <v>2824.9961512243103</v>
          </cell>
          <cell r="E1239">
            <v>3075.3</v>
          </cell>
          <cell r="F1239">
            <v>250.30384877568986</v>
          </cell>
        </row>
        <row r="1240">
          <cell r="B1240">
            <v>2023.47</v>
          </cell>
          <cell r="C1240">
            <v>896.90364699822146</v>
          </cell>
          <cell r="D1240">
            <v>2920.3736469982214</v>
          </cell>
          <cell r="E1240">
            <v>3093.3</v>
          </cell>
          <cell r="F1240">
            <v>172.92635300177881</v>
          </cell>
        </row>
        <row r="1241">
          <cell r="B1241">
            <v>2085.21</v>
          </cell>
          <cell r="C1241">
            <v>896.36113263063112</v>
          </cell>
          <cell r="D1241">
            <v>2981.5711326306309</v>
          </cell>
          <cell r="E1241">
            <v>3114.3</v>
          </cell>
          <cell r="F1241">
            <v>132.72886736936925</v>
          </cell>
        </row>
        <row r="1242">
          <cell r="B1242">
            <v>2141.73</v>
          </cell>
          <cell r="C1242">
            <v>895.62547759250162</v>
          </cell>
          <cell r="D1242">
            <v>3037.3554775925018</v>
          </cell>
          <cell r="E1242">
            <v>3143.1</v>
          </cell>
          <cell r="F1242">
            <v>105.74452240749815</v>
          </cell>
        </row>
        <row r="1243">
          <cell r="B1243">
            <v>2181.06</v>
          </cell>
          <cell r="C1243">
            <v>895.21543896382786</v>
          </cell>
          <cell r="D1243">
            <v>3076.2754389638276</v>
          </cell>
          <cell r="E1243">
            <v>3129.9</v>
          </cell>
          <cell r="F1243">
            <v>53.624561036172508</v>
          </cell>
        </row>
        <row r="1244">
          <cell r="B1244">
            <v>2185.56</v>
          </cell>
          <cell r="C1244">
            <v>895.46642388891098</v>
          </cell>
          <cell r="D1244">
            <v>3081.0264238889108</v>
          </cell>
          <cell r="E1244">
            <v>3131.1000000000004</v>
          </cell>
          <cell r="F1244">
            <v>50.073576111089551</v>
          </cell>
        </row>
        <row r="1245">
          <cell r="B1245">
            <v>2233.17</v>
          </cell>
          <cell r="C1245">
            <v>894.06196446636955</v>
          </cell>
          <cell r="D1245">
            <v>3127.2319644663694</v>
          </cell>
          <cell r="E1245">
            <v>3288.75</v>
          </cell>
          <cell r="F1245">
            <v>161.51803553363061</v>
          </cell>
        </row>
        <row r="1246">
          <cell r="B1246">
            <v>2200.0499999999997</v>
          </cell>
          <cell r="C1246">
            <v>892.65695271632035</v>
          </cell>
          <cell r="D1246">
            <v>3092.7069527163203</v>
          </cell>
          <cell r="E1246">
            <v>3326.3999999999996</v>
          </cell>
          <cell r="F1246">
            <v>233.69304728367933</v>
          </cell>
        </row>
        <row r="1247">
          <cell r="B1247">
            <v>2205.9900000000002</v>
          </cell>
          <cell r="C1247">
            <v>889.7622003407896</v>
          </cell>
          <cell r="D1247">
            <v>3095.7522003407898</v>
          </cell>
          <cell r="E1247">
            <v>3312</v>
          </cell>
          <cell r="F1247">
            <v>216.24779965921016</v>
          </cell>
        </row>
        <row r="1248">
          <cell r="B1248">
            <v>2144.0699999999997</v>
          </cell>
          <cell r="C1248">
            <v>885.76215786034459</v>
          </cell>
          <cell r="D1248">
            <v>3029.8321578603445</v>
          </cell>
          <cell r="E1248">
            <v>3375.1499999999996</v>
          </cell>
          <cell r="F1248">
            <v>345.31784213965511</v>
          </cell>
        </row>
        <row r="1249">
          <cell r="B1249">
            <v>2215.17</v>
          </cell>
          <cell r="C1249">
            <v>881.99522857669854</v>
          </cell>
          <cell r="D1249">
            <v>3097.1652285766986</v>
          </cell>
          <cell r="E1249">
            <v>3367.05</v>
          </cell>
          <cell r="F1249">
            <v>269.88477142330157</v>
          </cell>
        </row>
        <row r="1250">
          <cell r="B1250">
            <v>2109.96</v>
          </cell>
          <cell r="C1250">
            <v>877.77325416585734</v>
          </cell>
          <cell r="D1250">
            <v>2987.7332541658575</v>
          </cell>
          <cell r="E1250">
            <v>3339</v>
          </cell>
          <cell r="F1250">
            <v>351.26674583414251</v>
          </cell>
        </row>
        <row r="1251">
          <cell r="B1251">
            <v>2286.1800000000003</v>
          </cell>
          <cell r="C1251">
            <v>874.10146562865611</v>
          </cell>
          <cell r="D1251">
            <v>3160.2814656286564</v>
          </cell>
          <cell r="E1251">
            <v>3320.1</v>
          </cell>
          <cell r="F1251">
            <v>159.8185343713435</v>
          </cell>
        </row>
        <row r="1252">
          <cell r="B1252">
            <v>2266.4700000000003</v>
          </cell>
          <cell r="C1252">
            <v>871.19246991166801</v>
          </cell>
          <cell r="D1252">
            <v>3137.6624699116683</v>
          </cell>
          <cell r="E1252">
            <v>3511.65</v>
          </cell>
          <cell r="F1252">
            <v>373.98753008833182</v>
          </cell>
        </row>
        <row r="1253">
          <cell r="B1253">
            <v>2287.44</v>
          </cell>
          <cell r="C1253">
            <v>867.81124516783598</v>
          </cell>
          <cell r="D1253">
            <v>3155.2512451678358</v>
          </cell>
          <cell r="E1253">
            <v>3595.65</v>
          </cell>
          <cell r="F1253">
            <v>440.39875483216429</v>
          </cell>
        </row>
        <row r="1254">
          <cell r="B1254">
            <v>2214.4500000000003</v>
          </cell>
          <cell r="C1254">
            <v>864.27304987309321</v>
          </cell>
          <cell r="D1254">
            <v>3078.7230498730933</v>
          </cell>
          <cell r="E1254">
            <v>3673.05</v>
          </cell>
          <cell r="F1254">
            <v>594.32695012690692</v>
          </cell>
        </row>
        <row r="1255">
          <cell r="B1255">
            <v>2247.2999999999997</v>
          </cell>
          <cell r="C1255">
            <v>861.24646993728061</v>
          </cell>
          <cell r="D1255">
            <v>3108.5464699372806</v>
          </cell>
          <cell r="E1255">
            <v>3632.7000000000003</v>
          </cell>
          <cell r="F1255">
            <v>524.15353006271971</v>
          </cell>
        </row>
        <row r="1256">
          <cell r="B1256">
            <v>2264.85</v>
          </cell>
          <cell r="C1256">
            <v>857.72541567472103</v>
          </cell>
          <cell r="D1256">
            <v>3122.5754156747207</v>
          </cell>
          <cell r="E1256">
            <v>3562.5</v>
          </cell>
          <cell r="F1256">
            <v>439.92458432527928</v>
          </cell>
        </row>
        <row r="1257">
          <cell r="B1257">
            <v>2162.88</v>
          </cell>
          <cell r="C1257">
            <v>851.1824888961919</v>
          </cell>
          <cell r="D1257">
            <v>3014.062488896192</v>
          </cell>
          <cell r="E1257">
            <v>3453.8999999999996</v>
          </cell>
          <cell r="F1257">
            <v>439.83751110380763</v>
          </cell>
        </row>
        <row r="1258">
          <cell r="B1258">
            <v>2278.89</v>
          </cell>
          <cell r="C1258">
            <v>844.05233353451058</v>
          </cell>
          <cell r="D1258">
            <v>3122.9423335345105</v>
          </cell>
          <cell r="E1258">
            <v>3541.8</v>
          </cell>
          <cell r="F1258">
            <v>418.85766646548973</v>
          </cell>
        </row>
        <row r="1259">
          <cell r="B1259">
            <v>2218.5</v>
          </cell>
          <cell r="C1259">
            <v>838.31102320954938</v>
          </cell>
          <cell r="D1259">
            <v>3056.8110232095496</v>
          </cell>
          <cell r="E1259">
            <v>3494.7</v>
          </cell>
          <cell r="F1259">
            <v>437.88897679045022</v>
          </cell>
        </row>
        <row r="1260">
          <cell r="B1260">
            <v>2230.2000000000003</v>
          </cell>
          <cell r="C1260">
            <v>832.82462397452582</v>
          </cell>
          <cell r="D1260">
            <v>3063.0246239745261</v>
          </cell>
          <cell r="E1260">
            <v>3511.65</v>
          </cell>
          <cell r="F1260">
            <v>448.625376025474</v>
          </cell>
        </row>
        <row r="1261">
          <cell r="B1261">
            <v>2179.08</v>
          </cell>
          <cell r="C1261">
            <v>827.3308430634836</v>
          </cell>
          <cell r="D1261">
            <v>3006.4108430634833</v>
          </cell>
          <cell r="E1261">
            <v>3484.5</v>
          </cell>
          <cell r="F1261">
            <v>478.0891569365167</v>
          </cell>
        </row>
        <row r="1262">
          <cell r="B1262">
            <v>2258.91</v>
          </cell>
          <cell r="C1262">
            <v>820.63719141012405</v>
          </cell>
          <cell r="D1262">
            <v>3079.547191410124</v>
          </cell>
          <cell r="E1262">
            <v>3463.7999999999997</v>
          </cell>
          <cell r="F1262">
            <v>384.25280858987571</v>
          </cell>
        </row>
        <row r="1263">
          <cell r="B1263">
            <v>2311.11</v>
          </cell>
          <cell r="C1263">
            <v>813.91501739800015</v>
          </cell>
          <cell r="D1263">
            <v>3125.0250173980003</v>
          </cell>
          <cell r="E1263">
            <v>3426.4500000000003</v>
          </cell>
          <cell r="F1263">
            <v>301.424982602</v>
          </cell>
        </row>
        <row r="1264">
          <cell r="B1264">
            <v>2320.83</v>
          </cell>
          <cell r="C1264">
            <v>807.32572221385192</v>
          </cell>
          <cell r="D1264">
            <v>3128.1557222138517</v>
          </cell>
          <cell r="E1264">
            <v>3491.55</v>
          </cell>
          <cell r="F1264">
            <v>363.39427778614845</v>
          </cell>
        </row>
        <row r="1265">
          <cell r="B1265">
            <v>2292.12</v>
          </cell>
          <cell r="C1265">
            <v>800.82211808927241</v>
          </cell>
          <cell r="D1265">
            <v>3092.9421180892723</v>
          </cell>
          <cell r="E1265">
            <v>3526.35</v>
          </cell>
          <cell r="F1265">
            <v>433.40788191072761</v>
          </cell>
        </row>
        <row r="1266">
          <cell r="B1266">
            <v>2403.1799999999998</v>
          </cell>
          <cell r="C1266">
            <v>794.98051997748416</v>
          </cell>
          <cell r="D1266">
            <v>3198.160519977484</v>
          </cell>
          <cell r="E1266">
            <v>3448.2</v>
          </cell>
          <cell r="F1266">
            <v>250.03948002251582</v>
          </cell>
        </row>
        <row r="1267">
          <cell r="B1267">
            <v>2377.62</v>
          </cell>
          <cell r="C1267">
            <v>790.03081464465254</v>
          </cell>
          <cell r="D1267">
            <v>3167.6508146446522</v>
          </cell>
          <cell r="E1267">
            <v>3454.5</v>
          </cell>
          <cell r="F1267">
            <v>286.8491853553478</v>
          </cell>
        </row>
        <row r="1268">
          <cell r="B1268">
            <v>2409.4800000000005</v>
          </cell>
          <cell r="C1268">
            <v>785.55625026210066</v>
          </cell>
          <cell r="D1268">
            <v>3195.036250262101</v>
          </cell>
          <cell r="E1268">
            <v>3526.8</v>
          </cell>
          <cell r="F1268">
            <v>331.76374973789916</v>
          </cell>
        </row>
        <row r="1269">
          <cell r="B1269">
            <v>2322.1799999999998</v>
          </cell>
          <cell r="C1269">
            <v>780.82217211179034</v>
          </cell>
          <cell r="D1269">
            <v>3103.0021721117901</v>
          </cell>
          <cell r="E1269">
            <v>3490.35</v>
          </cell>
          <cell r="F1269">
            <v>387.34782788820985</v>
          </cell>
        </row>
        <row r="1270">
          <cell r="B1270">
            <v>2311.0199999999995</v>
          </cell>
          <cell r="C1270">
            <v>775.74872632213794</v>
          </cell>
          <cell r="D1270">
            <v>3086.7687263221374</v>
          </cell>
          <cell r="E1270">
            <v>3479.55</v>
          </cell>
          <cell r="F1270">
            <v>392.78127367786283</v>
          </cell>
        </row>
        <row r="1271">
          <cell r="B1271">
            <v>2222.91</v>
          </cell>
          <cell r="C1271">
            <v>768.96523241562568</v>
          </cell>
          <cell r="D1271">
            <v>2991.8752324156258</v>
          </cell>
          <cell r="E1271">
            <v>3505.35</v>
          </cell>
          <cell r="F1271">
            <v>513.47476758437415</v>
          </cell>
        </row>
        <row r="1272">
          <cell r="B1272">
            <v>2286.27</v>
          </cell>
          <cell r="C1272">
            <v>763.32891096604135</v>
          </cell>
          <cell r="D1272">
            <v>3049.5989109660413</v>
          </cell>
          <cell r="E1272">
            <v>3506.55</v>
          </cell>
          <cell r="F1272">
            <v>456.95108903395885</v>
          </cell>
        </row>
        <row r="1273">
          <cell r="B1273">
            <v>2306.61</v>
          </cell>
          <cell r="C1273">
            <v>757.70843647468803</v>
          </cell>
          <cell r="D1273">
            <v>3064.318436474688</v>
          </cell>
          <cell r="E1273">
            <v>3457.6499999999996</v>
          </cell>
          <cell r="F1273">
            <v>393.33156352531159</v>
          </cell>
        </row>
        <row r="1274">
          <cell r="B1274">
            <v>2346.84</v>
          </cell>
          <cell r="C1274">
            <v>753.47026777040719</v>
          </cell>
          <cell r="D1274">
            <v>3100.3102677704073</v>
          </cell>
          <cell r="E1274">
            <v>3460.2000000000003</v>
          </cell>
          <cell r="F1274">
            <v>359.88973222959294</v>
          </cell>
        </row>
        <row r="1275">
          <cell r="B1275">
            <v>2435.2199999999998</v>
          </cell>
          <cell r="C1275">
            <v>749.04240464773216</v>
          </cell>
          <cell r="D1275">
            <v>3184.2624046477322</v>
          </cell>
          <cell r="E1275">
            <v>3515.4</v>
          </cell>
          <cell r="F1275">
            <v>331.13759535226791</v>
          </cell>
        </row>
        <row r="1276">
          <cell r="B1276">
            <v>2481.84</v>
          </cell>
          <cell r="C1276">
            <v>743.97826403892861</v>
          </cell>
          <cell r="D1276">
            <v>3225.8182640389286</v>
          </cell>
          <cell r="E1276">
            <v>3508.5</v>
          </cell>
          <cell r="F1276">
            <v>282.68173596107135</v>
          </cell>
        </row>
        <row r="1277">
          <cell r="B1277">
            <v>2416.0499999999997</v>
          </cell>
          <cell r="C1277">
            <v>739.55771623934254</v>
          </cell>
          <cell r="D1277">
            <v>3155.6077162393422</v>
          </cell>
          <cell r="E1277">
            <v>3467.5499999999997</v>
          </cell>
          <cell r="F1277">
            <v>311.94228376065757</v>
          </cell>
        </row>
        <row r="1278">
          <cell r="B1278">
            <v>2501.0099999999998</v>
          </cell>
          <cell r="C1278">
            <v>736.51088109295347</v>
          </cell>
          <cell r="D1278">
            <v>3237.5208810929535</v>
          </cell>
          <cell r="E1278">
            <v>3285.3</v>
          </cell>
          <cell r="F1278">
            <v>47.779118907046723</v>
          </cell>
        </row>
        <row r="1279">
          <cell r="B1279">
            <v>2441.16</v>
          </cell>
          <cell r="C1279">
            <v>732.13755773530204</v>
          </cell>
          <cell r="D1279">
            <v>3173.2975577353018</v>
          </cell>
          <cell r="E1279">
            <v>3341.25</v>
          </cell>
          <cell r="F1279">
            <v>167.95244226469822</v>
          </cell>
        </row>
        <row r="1280">
          <cell r="B1280">
            <v>2584.5300000000002</v>
          </cell>
          <cell r="C1280">
            <v>727.71712868298187</v>
          </cell>
          <cell r="D1280">
            <v>3312.2471286829823</v>
          </cell>
          <cell r="E1280">
            <v>3260.1</v>
          </cell>
          <cell r="F1280">
            <v>-52.147128682982384</v>
          </cell>
        </row>
        <row r="1281">
          <cell r="B1281">
            <v>2683.62</v>
          </cell>
          <cell r="C1281">
            <v>723.91106774123466</v>
          </cell>
          <cell r="D1281">
            <v>3407.5310677412344</v>
          </cell>
          <cell r="E1281">
            <v>3292.95</v>
          </cell>
          <cell r="F1281">
            <v>-114.58106774123462</v>
          </cell>
        </row>
        <row r="1282">
          <cell r="B1282">
            <v>2620.9800000000005</v>
          </cell>
          <cell r="C1282">
            <v>718.63934351088574</v>
          </cell>
          <cell r="D1282">
            <v>3339.6193435108862</v>
          </cell>
          <cell r="E1282">
            <v>3258.15</v>
          </cell>
          <cell r="F1282">
            <v>-81.469343510886119</v>
          </cell>
        </row>
        <row r="1283">
          <cell r="B1283">
            <v>2553.2999999999997</v>
          </cell>
          <cell r="C1283">
            <v>713.27233640215843</v>
          </cell>
          <cell r="D1283">
            <v>3266.5723364021583</v>
          </cell>
          <cell r="E1283">
            <v>3247.6499999999996</v>
          </cell>
          <cell r="F1283">
            <v>-18.922336402158635</v>
          </cell>
        </row>
        <row r="1284">
          <cell r="B1284">
            <v>2633.22</v>
          </cell>
          <cell r="C1284">
            <v>710.15024328505217</v>
          </cell>
          <cell r="D1284">
            <v>3343.3702432850519</v>
          </cell>
          <cell r="E1284">
            <v>3330.45</v>
          </cell>
          <cell r="F1284">
            <v>-12.920243285052038</v>
          </cell>
        </row>
        <row r="1285">
          <cell r="B1285">
            <v>2726.64</v>
          </cell>
          <cell r="C1285">
            <v>706.65339679692192</v>
          </cell>
          <cell r="D1285">
            <v>3433.293396796922</v>
          </cell>
          <cell r="E1285">
            <v>3346.2000000000003</v>
          </cell>
          <cell r="F1285">
            <v>-87.093396796921752</v>
          </cell>
        </row>
        <row r="1286">
          <cell r="B1286">
            <v>2665.62</v>
          </cell>
          <cell r="C1286">
            <v>702.54063004632587</v>
          </cell>
          <cell r="D1286">
            <v>3368.1606300463259</v>
          </cell>
          <cell r="E1286">
            <v>3367.5</v>
          </cell>
          <cell r="F1286">
            <v>-0.66063004632587763</v>
          </cell>
        </row>
        <row r="1287">
          <cell r="B1287">
            <v>2800.53</v>
          </cell>
          <cell r="C1287">
            <v>697.41087391773624</v>
          </cell>
          <cell r="D1287">
            <v>3497.9408739177366</v>
          </cell>
          <cell r="E1287">
            <v>3465.45</v>
          </cell>
          <cell r="F1287">
            <v>-32.490873917736735</v>
          </cell>
        </row>
        <row r="1288">
          <cell r="B1288">
            <v>2776.32</v>
          </cell>
          <cell r="C1288">
            <v>692.18519967676173</v>
          </cell>
          <cell r="D1288">
            <v>3468.505199676762</v>
          </cell>
          <cell r="E1288">
            <v>3477.6</v>
          </cell>
          <cell r="F1288">
            <v>9.0948003232379051</v>
          </cell>
        </row>
        <row r="1289">
          <cell r="B1289">
            <v>2838.96</v>
          </cell>
          <cell r="C1289">
            <v>687.58168608358585</v>
          </cell>
          <cell r="D1289">
            <v>3526.5416860835858</v>
          </cell>
          <cell r="E1289">
            <v>3494.7</v>
          </cell>
          <cell r="F1289">
            <v>-31.841686083585955</v>
          </cell>
        </row>
        <row r="1290">
          <cell r="B1290">
            <v>2719.71</v>
          </cell>
          <cell r="C1290">
            <v>682.78519933624682</v>
          </cell>
          <cell r="D1290">
            <v>3402.495199336247</v>
          </cell>
          <cell r="E1290">
            <v>3588.75</v>
          </cell>
          <cell r="F1290">
            <v>186.25480066375303</v>
          </cell>
        </row>
        <row r="1291">
          <cell r="B1291">
            <v>2839.0499999999997</v>
          </cell>
          <cell r="C1291">
            <v>677.05647891503691</v>
          </cell>
          <cell r="D1291">
            <v>3516.1064789150369</v>
          </cell>
          <cell r="E1291">
            <v>3412.6499999999996</v>
          </cell>
          <cell r="F1291">
            <v>-103.45647891503722</v>
          </cell>
        </row>
        <row r="1292">
          <cell r="B1292">
            <v>2781.9900000000002</v>
          </cell>
          <cell r="C1292">
            <v>671.45526249027046</v>
          </cell>
          <cell r="D1292">
            <v>3453.4452624902706</v>
          </cell>
          <cell r="E1292">
            <v>3590.1</v>
          </cell>
          <cell r="F1292">
            <v>136.65473750972933</v>
          </cell>
        </row>
        <row r="1293">
          <cell r="B1293">
            <v>2820.87</v>
          </cell>
          <cell r="C1293">
            <v>666.16856806416865</v>
          </cell>
          <cell r="D1293">
            <v>3487.0385680641684</v>
          </cell>
          <cell r="E1293">
            <v>3602.25</v>
          </cell>
          <cell r="F1293">
            <v>115.21143193583157</v>
          </cell>
        </row>
        <row r="1294">
          <cell r="B1294">
            <v>2827.71</v>
          </cell>
          <cell r="C1294">
            <v>660.14262967192872</v>
          </cell>
          <cell r="D1294">
            <v>3487.8526296719288</v>
          </cell>
          <cell r="E1294">
            <v>3639</v>
          </cell>
          <cell r="F1294">
            <v>151.14737032807125</v>
          </cell>
        </row>
        <row r="1295">
          <cell r="B1295">
            <v>2768.4</v>
          </cell>
          <cell r="C1295">
            <v>655.07542484051396</v>
          </cell>
          <cell r="D1295">
            <v>3423.4754248405143</v>
          </cell>
          <cell r="E1295">
            <v>3625.65</v>
          </cell>
          <cell r="F1295">
            <v>202.17457515948581</v>
          </cell>
        </row>
        <row r="1296">
          <cell r="B1296">
            <v>2804.94</v>
          </cell>
          <cell r="C1296">
            <v>649.62693090422101</v>
          </cell>
          <cell r="D1296">
            <v>3454.566930904221</v>
          </cell>
          <cell r="E1296">
            <v>3612.15</v>
          </cell>
          <cell r="F1296">
            <v>157.58306909577914</v>
          </cell>
        </row>
        <row r="1297">
          <cell r="B1297">
            <v>2822.94</v>
          </cell>
          <cell r="C1297">
            <v>644.19534238546953</v>
          </cell>
          <cell r="D1297">
            <v>3467.1353423854698</v>
          </cell>
          <cell r="E1297">
            <v>3598.65</v>
          </cell>
          <cell r="F1297">
            <v>131.51465761453028</v>
          </cell>
        </row>
        <row r="1298">
          <cell r="B1298">
            <v>2803.5</v>
          </cell>
          <cell r="C1298">
            <v>640.58110798495397</v>
          </cell>
          <cell r="D1298">
            <v>3444.0811079849541</v>
          </cell>
          <cell r="E1298">
            <v>3592.2</v>
          </cell>
          <cell r="F1298">
            <v>148.11889201504573</v>
          </cell>
        </row>
        <row r="1299">
          <cell r="B1299">
            <v>2646.36</v>
          </cell>
          <cell r="C1299">
            <v>636.60182024637493</v>
          </cell>
          <cell r="D1299">
            <v>3282.9618202463753</v>
          </cell>
          <cell r="E1299">
            <v>3621</v>
          </cell>
          <cell r="F1299">
            <v>338.03817975362472</v>
          </cell>
        </row>
        <row r="1300">
          <cell r="B1300">
            <v>2730.15</v>
          </cell>
          <cell r="C1300">
            <v>632.4909913125432</v>
          </cell>
          <cell r="D1300">
            <v>3362.6409913125435</v>
          </cell>
          <cell r="E1300">
            <v>3670.8</v>
          </cell>
          <cell r="F1300">
            <v>308.15900868745666</v>
          </cell>
        </row>
        <row r="1301">
          <cell r="B1301">
            <v>2776.0499999999997</v>
          </cell>
          <cell r="C1301">
            <v>629.23795720520479</v>
          </cell>
          <cell r="D1301">
            <v>3405.2879572052043</v>
          </cell>
          <cell r="E1301">
            <v>3653.4</v>
          </cell>
          <cell r="F1301">
            <v>248.1120427947958</v>
          </cell>
        </row>
        <row r="1302">
          <cell r="B1302">
            <v>2717.28</v>
          </cell>
          <cell r="C1302">
            <v>626.72441657430204</v>
          </cell>
          <cell r="D1302">
            <v>3344.004416574302</v>
          </cell>
          <cell r="E1302">
            <v>3613.2</v>
          </cell>
          <cell r="F1302">
            <v>269.19558342569781</v>
          </cell>
        </row>
        <row r="1303">
          <cell r="B1303">
            <v>2803.0499999999997</v>
          </cell>
          <cell r="C1303">
            <v>624.30179095150947</v>
          </cell>
          <cell r="D1303">
            <v>3427.3517909515094</v>
          </cell>
          <cell r="E1303">
            <v>3686.1000000000004</v>
          </cell>
          <cell r="F1303">
            <v>258.74820904849093</v>
          </cell>
        </row>
        <row r="1304">
          <cell r="B1304">
            <v>2779.7400000000002</v>
          </cell>
          <cell r="C1304">
            <v>622.07069962787398</v>
          </cell>
          <cell r="D1304">
            <v>3401.8106996278743</v>
          </cell>
          <cell r="E1304">
            <v>3830.4</v>
          </cell>
          <cell r="F1304">
            <v>428.58930037212576</v>
          </cell>
        </row>
        <row r="1305">
          <cell r="B1305">
            <v>2755.35</v>
          </cell>
          <cell r="C1305">
            <v>619.01505803082705</v>
          </cell>
          <cell r="D1305">
            <v>3374.3650580308267</v>
          </cell>
          <cell r="E1305">
            <v>3599.25</v>
          </cell>
          <cell r="F1305">
            <v>224.88494196917327</v>
          </cell>
        </row>
        <row r="1306">
          <cell r="B1306">
            <v>2756.25</v>
          </cell>
          <cell r="C1306">
            <v>616.46549287253924</v>
          </cell>
          <cell r="D1306">
            <v>3372.7154928725395</v>
          </cell>
          <cell r="E1306">
            <v>3468.8999999999996</v>
          </cell>
          <cell r="F1306">
            <v>96.184507127460165</v>
          </cell>
        </row>
        <row r="1307">
          <cell r="B1307">
            <v>2744.19</v>
          </cell>
          <cell r="C1307">
            <v>614.21647344928965</v>
          </cell>
          <cell r="D1307">
            <v>3358.4064734492895</v>
          </cell>
          <cell r="E1307">
            <v>3358.65</v>
          </cell>
          <cell r="F1307">
            <v>0.24352655071061236</v>
          </cell>
        </row>
        <row r="1308">
          <cell r="B1308">
            <v>2799.2699999999995</v>
          </cell>
          <cell r="C1308">
            <v>611.54271558481355</v>
          </cell>
          <cell r="D1308">
            <v>3410.8127155848133</v>
          </cell>
          <cell r="E1308">
            <v>3471.15</v>
          </cell>
          <cell r="F1308">
            <v>60.337284415186787</v>
          </cell>
        </row>
        <row r="1309">
          <cell r="B1309">
            <v>2399.4900000000002</v>
          </cell>
          <cell r="C1309">
            <v>608.63992518631426</v>
          </cell>
          <cell r="D1309">
            <v>3008.1299251863147</v>
          </cell>
          <cell r="E1309">
            <v>3568.2</v>
          </cell>
          <cell r="F1309">
            <v>560.0700748136851</v>
          </cell>
        </row>
        <row r="1310">
          <cell r="B1310">
            <v>2530.17</v>
          </cell>
          <cell r="C1310">
            <v>606.22287236065461</v>
          </cell>
          <cell r="D1310">
            <v>3136.3928723606546</v>
          </cell>
          <cell r="E1310">
            <v>3590.4</v>
          </cell>
          <cell r="F1310">
            <v>454.00712763934553</v>
          </cell>
        </row>
        <row r="1311">
          <cell r="B1311">
            <v>2730.5099999999998</v>
          </cell>
          <cell r="C1311">
            <v>604.02621392143828</v>
          </cell>
          <cell r="D1311">
            <v>3334.536213921438</v>
          </cell>
          <cell r="E1311">
            <v>3665.55</v>
          </cell>
          <cell r="F1311">
            <v>331.01378607856213</v>
          </cell>
        </row>
        <row r="1312">
          <cell r="B1312">
            <v>2712.96</v>
          </cell>
          <cell r="C1312">
            <v>602.20003950948956</v>
          </cell>
          <cell r="D1312">
            <v>3315.1600395094897</v>
          </cell>
          <cell r="E1312">
            <v>3795.6</v>
          </cell>
          <cell r="F1312">
            <v>480.4399604905102</v>
          </cell>
        </row>
        <row r="1313">
          <cell r="B1313">
            <v>2779.65</v>
          </cell>
          <cell r="C1313">
            <v>601.19285549806216</v>
          </cell>
          <cell r="D1313">
            <v>3380.8428554980624</v>
          </cell>
          <cell r="E1313">
            <v>3765.45</v>
          </cell>
          <cell r="F1313">
            <v>384.60714450193746</v>
          </cell>
        </row>
        <row r="1314">
          <cell r="B1314">
            <v>2829.15</v>
          </cell>
          <cell r="C1314">
            <v>600.28195868934324</v>
          </cell>
          <cell r="D1314">
            <v>3429.4319586893434</v>
          </cell>
          <cell r="E1314">
            <v>3852.9</v>
          </cell>
          <cell r="F1314">
            <v>423.46804131065664</v>
          </cell>
        </row>
        <row r="1315">
          <cell r="B1315">
            <v>2785.68</v>
          </cell>
          <cell r="C1315">
            <v>599.07095242159937</v>
          </cell>
          <cell r="D1315">
            <v>3384.7509524215993</v>
          </cell>
          <cell r="E1315">
            <v>3730.35</v>
          </cell>
          <cell r="F1315">
            <v>345.59904757840059</v>
          </cell>
        </row>
        <row r="1316">
          <cell r="B1316">
            <v>2908.9800000000005</v>
          </cell>
          <cell r="C1316">
            <v>598.03981815353688</v>
          </cell>
          <cell r="D1316">
            <v>3507.0198181535375</v>
          </cell>
          <cell r="E1316">
            <v>3683.7000000000003</v>
          </cell>
          <cell r="F1316">
            <v>176.6801818464628</v>
          </cell>
        </row>
        <row r="1317">
          <cell r="B1317">
            <v>2803.41</v>
          </cell>
          <cell r="C1317">
            <v>597.49652690912842</v>
          </cell>
          <cell r="D1317">
            <v>3400.9065269091284</v>
          </cell>
          <cell r="E1317">
            <v>3643.5</v>
          </cell>
          <cell r="F1317">
            <v>242.59347309087161</v>
          </cell>
        </row>
        <row r="1318">
          <cell r="B1318">
            <v>2765.88</v>
          </cell>
          <cell r="C1318">
            <v>597.71752058801553</v>
          </cell>
          <cell r="D1318">
            <v>3363.5975205880159</v>
          </cell>
          <cell r="E1318">
            <v>3452.5499999999997</v>
          </cell>
          <cell r="F1318">
            <v>88.952479411983859</v>
          </cell>
        </row>
        <row r="1319">
          <cell r="B1319">
            <v>2810.34</v>
          </cell>
          <cell r="C1319">
            <v>598.17178384932527</v>
          </cell>
          <cell r="D1319">
            <v>3408.5117838493252</v>
          </cell>
          <cell r="E1319">
            <v>3663</v>
          </cell>
          <cell r="F1319">
            <v>254.48821615067482</v>
          </cell>
        </row>
        <row r="1320">
          <cell r="B1320">
            <v>2866.0499999999997</v>
          </cell>
          <cell r="C1320">
            <v>598.6991943150997</v>
          </cell>
          <cell r="D1320">
            <v>3464.7491943150994</v>
          </cell>
          <cell r="E1320">
            <v>3615.45</v>
          </cell>
          <cell r="F1320">
            <v>150.70080568490039</v>
          </cell>
        </row>
        <row r="1321">
          <cell r="B1321">
            <v>2907.36</v>
          </cell>
          <cell r="C1321">
            <v>598.82715839939056</v>
          </cell>
          <cell r="D1321">
            <v>3506.1871583993907</v>
          </cell>
          <cell r="E1321">
            <v>3566.85</v>
          </cell>
          <cell r="F1321">
            <v>60.662841600609227</v>
          </cell>
        </row>
        <row r="1322">
          <cell r="B1322">
            <v>2860.2000000000003</v>
          </cell>
          <cell r="C1322">
            <v>598.95888616006664</v>
          </cell>
          <cell r="D1322">
            <v>3459.1588861600667</v>
          </cell>
          <cell r="E1322">
            <v>3564.75</v>
          </cell>
          <cell r="F1322">
            <v>105.59111383993331</v>
          </cell>
        </row>
        <row r="1323">
          <cell r="B1323">
            <v>2774.79</v>
          </cell>
          <cell r="C1323">
            <v>598.89010467903927</v>
          </cell>
          <cell r="D1323">
            <v>3373.6801046790392</v>
          </cell>
          <cell r="E1323">
            <v>3542.25</v>
          </cell>
          <cell r="F1323">
            <v>168.56989532096077</v>
          </cell>
        </row>
        <row r="1324">
          <cell r="B1324">
            <v>2771.28</v>
          </cell>
          <cell r="C1324">
            <v>598.7554204012124</v>
          </cell>
          <cell r="D1324">
            <v>3370.0354204012128</v>
          </cell>
          <cell r="E1324">
            <v>3636.9</v>
          </cell>
          <cell r="F1324">
            <v>266.86457959878726</v>
          </cell>
        </row>
        <row r="1325">
          <cell r="B1325">
            <v>2779.11</v>
          </cell>
          <cell r="C1325">
            <v>598.62538619519978</v>
          </cell>
          <cell r="D1325">
            <v>3377.7353861951997</v>
          </cell>
          <cell r="E1325">
            <v>3632.1</v>
          </cell>
          <cell r="F1325">
            <v>254.36461380480023</v>
          </cell>
        </row>
        <row r="1326">
          <cell r="B1326">
            <v>2775.78</v>
          </cell>
          <cell r="C1326">
            <v>598.12427963590301</v>
          </cell>
          <cell r="D1326">
            <v>3373.9042796359031</v>
          </cell>
          <cell r="E1326">
            <v>3592.95</v>
          </cell>
          <cell r="F1326">
            <v>219.04572036409672</v>
          </cell>
        </row>
        <row r="1327">
          <cell r="B1327">
            <v>2834.82</v>
          </cell>
          <cell r="C1327">
            <v>597.3862397260109</v>
          </cell>
          <cell r="D1327">
            <v>3432.2062397260111</v>
          </cell>
          <cell r="E1327">
            <v>3686.7</v>
          </cell>
          <cell r="F1327">
            <v>254.49376027398876</v>
          </cell>
        </row>
        <row r="1328">
          <cell r="B1328">
            <v>2895.12</v>
          </cell>
          <cell r="C1328">
            <v>596.29975765837935</v>
          </cell>
          <cell r="D1328">
            <v>3491.4197576583792</v>
          </cell>
          <cell r="E1328">
            <v>3656.7</v>
          </cell>
          <cell r="F1328">
            <v>165.28024234162058</v>
          </cell>
        </row>
        <row r="1329">
          <cell r="B1329">
            <v>2844.36</v>
          </cell>
          <cell r="C1329">
            <v>594.51755926446617</v>
          </cell>
          <cell r="D1329">
            <v>3438.8775592644661</v>
          </cell>
          <cell r="E1329">
            <v>3679.05</v>
          </cell>
          <cell r="F1329">
            <v>240.17244073553411</v>
          </cell>
        </row>
        <row r="1330">
          <cell r="B1330">
            <v>2966.4</v>
          </cell>
          <cell r="C1330">
            <v>593.49899119941165</v>
          </cell>
          <cell r="D1330">
            <v>3559.8989911994117</v>
          </cell>
          <cell r="E1330">
            <v>3473.85</v>
          </cell>
          <cell r="F1330">
            <v>-86.04899119941183</v>
          </cell>
        </row>
        <row r="1331">
          <cell r="B1331">
            <v>2950.38</v>
          </cell>
          <cell r="C1331">
            <v>592.22306295431395</v>
          </cell>
          <cell r="D1331">
            <v>3542.6030629543138</v>
          </cell>
          <cell r="E1331">
            <v>3783.75</v>
          </cell>
          <cell r="F1331">
            <v>241.14693704568617</v>
          </cell>
        </row>
        <row r="1332">
          <cell r="B1332">
            <v>2753.91</v>
          </cell>
          <cell r="C1332">
            <v>591.69071428108214</v>
          </cell>
          <cell r="D1332">
            <v>3345.6007142810822</v>
          </cell>
          <cell r="E1332">
            <v>3737.4</v>
          </cell>
          <cell r="F1332">
            <v>391.79928571891787</v>
          </cell>
        </row>
        <row r="1333">
          <cell r="B1333">
            <v>2727.9900000000002</v>
          </cell>
          <cell r="C1333">
            <v>591.10405396539409</v>
          </cell>
          <cell r="D1333">
            <v>3319.0940539653943</v>
          </cell>
          <cell r="E1333">
            <v>3802.8</v>
          </cell>
          <cell r="F1333">
            <v>483.70594603460586</v>
          </cell>
        </row>
        <row r="1334">
          <cell r="B1334">
            <v>2697.93</v>
          </cell>
          <cell r="C1334">
            <v>591.86131786861097</v>
          </cell>
          <cell r="D1334">
            <v>3289.7913178686108</v>
          </cell>
          <cell r="E1334">
            <v>3822.375</v>
          </cell>
          <cell r="F1334">
            <v>532.5836821313892</v>
          </cell>
        </row>
        <row r="1335">
          <cell r="B1335">
            <v>2873.34</v>
          </cell>
          <cell r="C1335">
            <v>593.43956593296048</v>
          </cell>
          <cell r="D1335">
            <v>3466.7795659329604</v>
          </cell>
          <cell r="E1335">
            <v>3841.95</v>
          </cell>
          <cell r="F1335">
            <v>375.17043406703942</v>
          </cell>
        </row>
        <row r="1336">
          <cell r="B1336">
            <v>2847.06</v>
          </cell>
          <cell r="C1336">
            <v>595.88024372935138</v>
          </cell>
          <cell r="D1336">
            <v>3442.9402437293511</v>
          </cell>
          <cell r="E1336">
            <v>3916.2</v>
          </cell>
          <cell r="F1336">
            <v>473.25975627064872</v>
          </cell>
        </row>
        <row r="1337">
          <cell r="B1337">
            <v>2987.1</v>
          </cell>
          <cell r="C1337">
            <v>598.52359032007496</v>
          </cell>
          <cell r="D1337">
            <v>3585.623590320075</v>
          </cell>
          <cell r="E1337">
            <v>4053.3</v>
          </cell>
          <cell r="F1337">
            <v>467.6764096799252</v>
          </cell>
        </row>
        <row r="1338">
          <cell r="B1338">
            <v>2992.59</v>
          </cell>
          <cell r="C1338">
            <v>601.75915468159064</v>
          </cell>
          <cell r="D1338">
            <v>3594.3491546815908</v>
          </cell>
          <cell r="E1338">
            <v>4092</v>
          </cell>
          <cell r="F1338">
            <v>497.65084531840921</v>
          </cell>
        </row>
        <row r="1339">
          <cell r="B1339">
            <v>3074.4900000000002</v>
          </cell>
          <cell r="C1339">
            <v>605.27666663400714</v>
          </cell>
          <cell r="D1339">
            <v>3679.7666666340074</v>
          </cell>
          <cell r="E1339">
            <v>4170.6000000000004</v>
          </cell>
          <cell r="F1339">
            <v>490.83333336599298</v>
          </cell>
        </row>
        <row r="1340">
          <cell r="B1340">
            <v>3031.11</v>
          </cell>
          <cell r="C1340">
            <v>608.12431815897787</v>
          </cell>
          <cell r="D1340">
            <v>3639.2343181589781</v>
          </cell>
          <cell r="E1340">
            <v>4167.1499999999996</v>
          </cell>
          <cell r="F1340">
            <v>527.91568184102152</v>
          </cell>
        </row>
        <row r="1341">
          <cell r="B1341">
            <v>3117.06</v>
          </cell>
          <cell r="C1341">
            <v>611.17520151490703</v>
          </cell>
          <cell r="D1341">
            <v>3728.2352015149072</v>
          </cell>
          <cell r="E1341">
            <v>4122.9000000000005</v>
          </cell>
          <cell r="F1341">
            <v>394.66479848509334</v>
          </cell>
        </row>
        <row r="1342">
          <cell r="B1342">
            <v>2969.82</v>
          </cell>
          <cell r="C1342">
            <v>614.94220342964968</v>
          </cell>
          <cell r="D1342">
            <v>3584.7622034296501</v>
          </cell>
          <cell r="E1342">
            <v>4155.1499999999996</v>
          </cell>
          <cell r="F1342">
            <v>570.38779657034956</v>
          </cell>
        </row>
        <row r="1343">
          <cell r="B1343">
            <v>2978.7300000000005</v>
          </cell>
          <cell r="C1343">
            <v>618.82372160091438</v>
          </cell>
          <cell r="D1343">
            <v>3597.5537216009147</v>
          </cell>
          <cell r="E1343">
            <v>4013.4</v>
          </cell>
          <cell r="F1343">
            <v>415.84627839908535</v>
          </cell>
        </row>
        <row r="1344">
          <cell r="B1344">
            <v>2909.5199999999995</v>
          </cell>
          <cell r="C1344">
            <v>621.78304568373767</v>
          </cell>
          <cell r="D1344">
            <v>3531.3030456837373</v>
          </cell>
          <cell r="E1344">
            <v>3465.1499999999996</v>
          </cell>
          <cell r="F1344">
            <v>-66.153045683737673</v>
          </cell>
        </row>
        <row r="1345">
          <cell r="B1345">
            <v>2987.7300000000005</v>
          </cell>
          <cell r="C1345">
            <v>624.69543156728832</v>
          </cell>
          <cell r="D1345">
            <v>3612.4254315672888</v>
          </cell>
          <cell r="E1345">
            <v>4072.3500000000004</v>
          </cell>
          <cell r="F1345">
            <v>459.92456843271157</v>
          </cell>
        </row>
        <row r="1346">
          <cell r="B1346">
            <v>2975.04</v>
          </cell>
          <cell r="C1346">
            <v>626.20826945633507</v>
          </cell>
          <cell r="D1346">
            <v>3601.248269456335</v>
          </cell>
          <cell r="E1346">
            <v>4013.5499999999997</v>
          </cell>
          <cell r="F1346">
            <v>412.30173054366469</v>
          </cell>
        </row>
        <row r="1347">
          <cell r="B1347">
            <v>2936.07</v>
          </cell>
          <cell r="C1347">
            <v>627.26027529877058</v>
          </cell>
          <cell r="D1347">
            <v>3563.3302752987706</v>
          </cell>
          <cell r="E1347">
            <v>4042.3500000000004</v>
          </cell>
          <cell r="F1347">
            <v>479.01972470122973</v>
          </cell>
        </row>
        <row r="1348">
          <cell r="B1348">
            <v>2925.2699999999995</v>
          </cell>
          <cell r="C1348">
            <v>629.08413698931884</v>
          </cell>
          <cell r="D1348">
            <v>3554.3541369893182</v>
          </cell>
          <cell r="E1348">
            <v>3761.85</v>
          </cell>
          <cell r="F1348">
            <v>207.49586301068166</v>
          </cell>
        </row>
        <row r="1349">
          <cell r="B1349">
            <v>2948.85</v>
          </cell>
          <cell r="C1349">
            <v>630.77742770941404</v>
          </cell>
          <cell r="D1349">
            <v>3579.627427709414</v>
          </cell>
          <cell r="E1349">
            <v>4338.75</v>
          </cell>
          <cell r="F1349">
            <v>759.12257229058605</v>
          </cell>
        </row>
        <row r="1350">
          <cell r="B1350">
            <v>2905.83</v>
          </cell>
          <cell r="C1350">
            <v>633.48010834289312</v>
          </cell>
          <cell r="D1350">
            <v>3539.3101083428928</v>
          </cell>
          <cell r="E1350">
            <v>4167.45</v>
          </cell>
          <cell r="F1350">
            <v>628.139891657107</v>
          </cell>
        </row>
        <row r="1351">
          <cell r="B1351">
            <v>2921.58</v>
          </cell>
          <cell r="C1351">
            <v>636.23123228278564</v>
          </cell>
          <cell r="D1351">
            <v>3557.8112322827856</v>
          </cell>
          <cell r="E1351">
            <v>4266.6000000000004</v>
          </cell>
          <cell r="F1351">
            <v>708.7887677172148</v>
          </cell>
        </row>
        <row r="1352">
          <cell r="B1352">
            <v>2981.79</v>
          </cell>
          <cell r="C1352">
            <v>639.20947041850241</v>
          </cell>
          <cell r="D1352">
            <v>3620.9994704185024</v>
          </cell>
          <cell r="E1352">
            <v>4293.4500000000007</v>
          </cell>
          <cell r="F1352">
            <v>672.45052958149836</v>
          </cell>
        </row>
        <row r="1353">
          <cell r="B1353">
            <v>2904.84</v>
          </cell>
          <cell r="C1353">
            <v>641.5451163278309</v>
          </cell>
          <cell r="D1353">
            <v>3546.3851163278309</v>
          </cell>
          <cell r="E1353">
            <v>4372.05</v>
          </cell>
          <cell r="F1353">
            <v>825.66488367216925</v>
          </cell>
        </row>
        <row r="1354">
          <cell r="B1354">
            <v>2984.58</v>
          </cell>
          <cell r="C1354">
            <v>643.49055883619076</v>
          </cell>
          <cell r="D1354">
            <v>3628.0705588361907</v>
          </cell>
          <cell r="E1354">
            <v>4411.05</v>
          </cell>
          <cell r="F1354">
            <v>782.9794411638095</v>
          </cell>
        </row>
        <row r="1355">
          <cell r="B1355">
            <v>3107.16</v>
          </cell>
          <cell r="C1355">
            <v>645.23981014248045</v>
          </cell>
          <cell r="D1355">
            <v>3752.3998101424804</v>
          </cell>
          <cell r="E1355">
            <v>4433.3999999999996</v>
          </cell>
          <cell r="F1355">
            <v>681.00018985751922</v>
          </cell>
        </row>
        <row r="1356">
          <cell r="B1356">
            <v>3072.33</v>
          </cell>
          <cell r="C1356">
            <v>647.73922254240176</v>
          </cell>
          <cell r="D1356">
            <v>3720.0692225424018</v>
          </cell>
          <cell r="E1356">
            <v>4448.55</v>
          </cell>
          <cell r="F1356">
            <v>728.48077745759838</v>
          </cell>
        </row>
        <row r="1357">
          <cell r="B1357">
            <v>3192.03</v>
          </cell>
          <cell r="C1357">
            <v>649.61405388616834</v>
          </cell>
          <cell r="D1357">
            <v>3841.6440538861684</v>
          </cell>
          <cell r="E1357">
            <v>4574.7000000000007</v>
          </cell>
          <cell r="F1357">
            <v>733.05594611383231</v>
          </cell>
        </row>
        <row r="1358">
          <cell r="B1358">
            <v>3247.92</v>
          </cell>
          <cell r="C1358">
            <v>650.55643851978959</v>
          </cell>
          <cell r="D1358">
            <v>3898.4764385197896</v>
          </cell>
          <cell r="E1358">
            <v>4580.4000000000005</v>
          </cell>
          <cell r="F1358">
            <v>681.92356148021099</v>
          </cell>
        </row>
        <row r="1359">
          <cell r="B1359">
            <v>3138.84</v>
          </cell>
          <cell r="C1359">
            <v>651.31291047012201</v>
          </cell>
          <cell r="D1359">
            <v>3790.1529104701222</v>
          </cell>
          <cell r="E1359">
            <v>4704.1500000000005</v>
          </cell>
          <cell r="F1359">
            <v>913.99708952987839</v>
          </cell>
        </row>
        <row r="1360">
          <cell r="B1360">
            <v>3176.2799999999997</v>
          </cell>
          <cell r="C1360">
            <v>651.69776369033787</v>
          </cell>
          <cell r="D1360">
            <v>3827.9777636903377</v>
          </cell>
          <cell r="E1360">
            <v>4580.55</v>
          </cell>
          <cell r="F1360">
            <v>752.57223630966246</v>
          </cell>
        </row>
        <row r="1361">
          <cell r="B1361">
            <v>3213.72</v>
          </cell>
          <cell r="C1361">
            <v>651.04328518210752</v>
          </cell>
          <cell r="D1361">
            <v>3864.7632851821072</v>
          </cell>
          <cell r="E1361">
            <v>4657.3500000000004</v>
          </cell>
          <cell r="F1361">
            <v>792.58671481789315</v>
          </cell>
        </row>
        <row r="1362">
          <cell r="B1362">
            <v>3264.75</v>
          </cell>
          <cell r="C1362">
            <v>650.32404226617916</v>
          </cell>
          <cell r="D1362">
            <v>3915.0740422661793</v>
          </cell>
          <cell r="E1362">
            <v>4717.5</v>
          </cell>
          <cell r="F1362">
            <v>802.42595773382072</v>
          </cell>
        </row>
        <row r="1363">
          <cell r="B1363">
            <v>3374.1</v>
          </cell>
          <cell r="C1363">
            <v>648.91254508612394</v>
          </cell>
          <cell r="D1363">
            <v>4023.0125450861237</v>
          </cell>
          <cell r="E1363">
            <v>4891.95</v>
          </cell>
          <cell r="F1363">
            <v>868.93745491387608</v>
          </cell>
        </row>
        <row r="1364">
          <cell r="B1364">
            <v>3306.87</v>
          </cell>
          <cell r="C1364">
            <v>647.71273872555821</v>
          </cell>
          <cell r="D1364">
            <v>3954.5827387255581</v>
          </cell>
          <cell r="E1364">
            <v>4716</v>
          </cell>
          <cell r="F1364">
            <v>761.4172612744419</v>
          </cell>
        </row>
        <row r="1365">
          <cell r="B1365">
            <v>3434.58</v>
          </cell>
          <cell r="C1365">
            <v>646.16046187997642</v>
          </cell>
          <cell r="D1365">
            <v>4080.7404618799765</v>
          </cell>
          <cell r="E1365">
            <v>4776.45</v>
          </cell>
          <cell r="F1365">
            <v>695.70953812002335</v>
          </cell>
        </row>
        <row r="1366">
          <cell r="B1366">
            <v>3383.46</v>
          </cell>
          <cell r="C1366">
            <v>644.30288396004278</v>
          </cell>
          <cell r="D1366">
            <v>4027.7628839600429</v>
          </cell>
          <cell r="E1366">
            <v>4850.55</v>
          </cell>
          <cell r="F1366">
            <v>822.78711603995725</v>
          </cell>
        </row>
        <row r="1367">
          <cell r="B1367">
            <v>3347.82</v>
          </cell>
          <cell r="C1367">
            <v>642.43178169348857</v>
          </cell>
          <cell r="D1367">
            <v>3990.2517816934887</v>
          </cell>
          <cell r="E1367">
            <v>4820.55</v>
          </cell>
          <cell r="F1367">
            <v>830.29821830651144</v>
          </cell>
        </row>
        <row r="1368">
          <cell r="B1368">
            <v>3271.68</v>
          </cell>
          <cell r="C1368">
            <v>640.75396351177483</v>
          </cell>
          <cell r="D1368">
            <v>3912.4339635117749</v>
          </cell>
          <cell r="E1368">
            <v>4842.75</v>
          </cell>
          <cell r="F1368">
            <v>930.31603648822511</v>
          </cell>
        </row>
        <row r="1369">
          <cell r="B1369">
            <v>3294.18</v>
          </cell>
          <cell r="C1369">
            <v>639.55617624366107</v>
          </cell>
          <cell r="D1369">
            <v>3933.7361762436608</v>
          </cell>
          <cell r="E1369">
            <v>4908.1499999999996</v>
          </cell>
          <cell r="F1369">
            <v>974.41382375633884</v>
          </cell>
        </row>
        <row r="1370">
          <cell r="B1370">
            <v>3136.86</v>
          </cell>
          <cell r="C1370">
            <v>638.77418827713655</v>
          </cell>
          <cell r="D1370">
            <v>3775.6341882771367</v>
          </cell>
          <cell r="E1370">
            <v>4903.6500000000005</v>
          </cell>
          <cell r="F1370">
            <v>1128.0158117228639</v>
          </cell>
        </row>
        <row r="1371">
          <cell r="B1371">
            <v>3177.09</v>
          </cell>
          <cell r="C1371">
            <v>638.78569925881868</v>
          </cell>
          <cell r="D1371">
            <v>3815.8756992588187</v>
          </cell>
          <cell r="E1371">
            <v>4925.25</v>
          </cell>
          <cell r="F1371">
            <v>1109.3743007411813</v>
          </cell>
        </row>
        <row r="1372">
          <cell r="B1372">
            <v>3279.6</v>
          </cell>
          <cell r="C1372">
            <v>639.13595569654603</v>
          </cell>
          <cell r="D1372">
            <v>3918.7359556965457</v>
          </cell>
          <cell r="E1372">
            <v>4906.3499999999995</v>
          </cell>
          <cell r="F1372">
            <v>987.61404430345374</v>
          </cell>
        </row>
        <row r="1373">
          <cell r="B1373">
            <v>3285.2699999999995</v>
          </cell>
          <cell r="C1373">
            <v>639.95276914122962</v>
          </cell>
          <cell r="D1373">
            <v>3925.222769141229</v>
          </cell>
          <cell r="E1373">
            <v>4716.8999999999996</v>
          </cell>
          <cell r="F1373">
            <v>791.6772308587706</v>
          </cell>
        </row>
        <row r="1374">
          <cell r="B1374">
            <v>3306.87</v>
          </cell>
          <cell r="C1374">
            <v>640.51786843811487</v>
          </cell>
          <cell r="D1374">
            <v>3947.3878684381148</v>
          </cell>
          <cell r="E1374">
            <v>4656.6000000000004</v>
          </cell>
          <cell r="F1374">
            <v>709.2121315618856</v>
          </cell>
        </row>
        <row r="1375">
          <cell r="B1375">
            <v>3505.2300000000005</v>
          </cell>
          <cell r="C1375">
            <v>639.64412188628967</v>
          </cell>
          <cell r="D1375">
            <v>4144.8741218862906</v>
          </cell>
          <cell r="E1375">
            <v>4570.2</v>
          </cell>
          <cell r="F1375">
            <v>425.32587811370922</v>
          </cell>
        </row>
        <row r="1376">
          <cell r="B1376">
            <v>3511.71</v>
          </cell>
          <cell r="C1376">
            <v>638.52306313548615</v>
          </cell>
          <cell r="D1376">
            <v>4150.2330631354862</v>
          </cell>
          <cell r="E1376">
            <v>4703.3999999999996</v>
          </cell>
          <cell r="F1376">
            <v>553.16693686451345</v>
          </cell>
        </row>
        <row r="1377">
          <cell r="B1377">
            <v>3522.96</v>
          </cell>
          <cell r="C1377">
            <v>636.75212956622431</v>
          </cell>
          <cell r="D1377">
            <v>4159.7121295662246</v>
          </cell>
          <cell r="E1377">
            <v>4633.95</v>
          </cell>
          <cell r="F1377">
            <v>474.23787043377524</v>
          </cell>
        </row>
        <row r="1378">
          <cell r="B1378">
            <v>3431.16</v>
          </cell>
          <cell r="C1378">
            <v>635.53002271705009</v>
          </cell>
          <cell r="D1378">
            <v>4066.6900227170499</v>
          </cell>
          <cell r="E1378">
            <v>4506.75</v>
          </cell>
          <cell r="F1378">
            <v>440.05997728295006</v>
          </cell>
        </row>
        <row r="1379">
          <cell r="B1379">
            <v>3533.58</v>
          </cell>
          <cell r="C1379">
            <v>634.96417805966803</v>
          </cell>
          <cell r="D1379">
            <v>4168.5441780596684</v>
          </cell>
          <cell r="E1379">
            <v>4620.8999999999996</v>
          </cell>
          <cell r="F1379">
            <v>452.35582194033123</v>
          </cell>
        </row>
        <row r="1380">
          <cell r="B1380">
            <v>3560.67</v>
          </cell>
          <cell r="C1380">
            <v>634.96944024961147</v>
          </cell>
          <cell r="D1380">
            <v>4195.6394402496117</v>
          </cell>
          <cell r="E1380">
            <v>4588.6500000000005</v>
          </cell>
          <cell r="F1380">
            <v>393.01055975038889</v>
          </cell>
        </row>
        <row r="1381">
          <cell r="B1381">
            <v>3689.82</v>
          </cell>
          <cell r="C1381">
            <v>635.45640863458459</v>
          </cell>
          <cell r="D1381">
            <v>4325.2764086345851</v>
          </cell>
          <cell r="E1381">
            <v>4482</v>
          </cell>
          <cell r="F1381">
            <v>156.7235913654149</v>
          </cell>
        </row>
        <row r="1382">
          <cell r="B1382">
            <v>3633.39</v>
          </cell>
          <cell r="C1382">
            <v>635.64826638018314</v>
          </cell>
          <cell r="D1382">
            <v>4269.0382663801829</v>
          </cell>
          <cell r="E1382">
            <v>4370.55</v>
          </cell>
          <cell r="F1382">
            <v>101.51173361981728</v>
          </cell>
        </row>
        <row r="1383">
          <cell r="B1383">
            <v>3789.54</v>
          </cell>
          <cell r="C1383">
            <v>635.59193939575596</v>
          </cell>
          <cell r="D1383">
            <v>4425.1319393957556</v>
          </cell>
          <cell r="E1383">
            <v>4351.8</v>
          </cell>
          <cell r="F1383">
            <v>-73.331939395755398</v>
          </cell>
        </row>
        <row r="1384">
          <cell r="B1384">
            <v>3664.2599999999998</v>
          </cell>
          <cell r="C1384">
            <v>635.66310332389753</v>
          </cell>
          <cell r="D1384">
            <v>4299.9231033238975</v>
          </cell>
          <cell r="E1384">
            <v>4504.95</v>
          </cell>
          <cell r="F1384">
            <v>205.0268966761023</v>
          </cell>
        </row>
        <row r="1385">
          <cell r="B1385">
            <v>3711.06</v>
          </cell>
          <cell r="C1385">
            <v>635.28428627970675</v>
          </cell>
          <cell r="D1385">
            <v>4346.3442862797065</v>
          </cell>
          <cell r="E1385">
            <v>4525.3500000000004</v>
          </cell>
          <cell r="F1385">
            <v>179.0057137202939</v>
          </cell>
        </row>
        <row r="1386">
          <cell r="B1386">
            <v>3702.33</v>
          </cell>
          <cell r="C1386">
            <v>634.94571069134201</v>
          </cell>
          <cell r="D1386">
            <v>4337.2757106913423</v>
          </cell>
          <cell r="E1386" t="str">
            <v/>
          </cell>
          <cell r="F1386" t="str">
            <v/>
          </cell>
        </row>
        <row r="1387">
          <cell r="B1387">
            <v>3736.17</v>
          </cell>
          <cell r="C1387">
            <v>635.09022889394566</v>
          </cell>
          <cell r="D1387">
            <v>4371.2602288939461</v>
          </cell>
          <cell r="E1387" t="str">
            <v/>
          </cell>
          <cell r="F1387" t="str">
            <v/>
          </cell>
        </row>
        <row r="1388">
          <cell r="B1388">
            <v>3899.25</v>
          </cell>
          <cell r="C1388">
            <v>635.6404871085175</v>
          </cell>
          <cell r="D1388">
            <v>4534.8904871085178</v>
          </cell>
          <cell r="E1388">
            <v>4683.4500000000007</v>
          </cell>
          <cell r="F1388">
            <v>148.55951289148288</v>
          </cell>
        </row>
        <row r="1389">
          <cell r="B1389">
            <v>3833.37</v>
          </cell>
          <cell r="C1389">
            <v>636.38775160039961</v>
          </cell>
          <cell r="D1389">
            <v>4469.7577516003994</v>
          </cell>
          <cell r="E1389">
            <v>4567.05</v>
          </cell>
          <cell r="F1389">
            <v>97.292248399600794</v>
          </cell>
        </row>
        <row r="1390">
          <cell r="B1390">
            <v>3939.93</v>
          </cell>
          <cell r="C1390">
            <v>636.98857802735233</v>
          </cell>
          <cell r="D1390">
            <v>4576.9185780273519</v>
          </cell>
          <cell r="E1390">
            <v>4693.95</v>
          </cell>
          <cell r="F1390">
            <v>117.03142197264788</v>
          </cell>
        </row>
        <row r="1391">
          <cell r="B1391">
            <v>3873.2400000000002</v>
          </cell>
          <cell r="C1391">
            <v>637.24878303448008</v>
          </cell>
          <cell r="D1391">
            <v>4510.4887830344805</v>
          </cell>
          <cell r="E1391">
            <v>4725</v>
          </cell>
          <cell r="F1391">
            <v>214.51121696551945</v>
          </cell>
        </row>
        <row r="1392">
          <cell r="B1392">
            <v>3850.7400000000002</v>
          </cell>
          <cell r="C1392">
            <v>637.49315147617313</v>
          </cell>
          <cell r="D1392">
            <v>4488.2331514761736</v>
          </cell>
          <cell r="E1392">
            <v>4717.7999999999993</v>
          </cell>
          <cell r="F1392">
            <v>229.56684852382568</v>
          </cell>
        </row>
        <row r="1393">
          <cell r="B1393">
            <v>3841.92</v>
          </cell>
          <cell r="C1393">
            <v>638.03098501090165</v>
          </cell>
          <cell r="D1393">
            <v>4479.9509850109016</v>
          </cell>
          <cell r="E1393">
            <v>4647.1499999999996</v>
          </cell>
          <cell r="F1393">
            <v>167.19901498909803</v>
          </cell>
        </row>
        <row r="1394">
          <cell r="B1394">
            <v>4123.9800000000005</v>
          </cell>
          <cell r="C1394">
            <v>638.6148228491644</v>
          </cell>
          <cell r="D1394">
            <v>4762.5948228491652</v>
          </cell>
          <cell r="E1394">
            <v>4674.3</v>
          </cell>
          <cell r="F1394">
            <v>-88.29482284916503</v>
          </cell>
        </row>
        <row r="1395">
          <cell r="B1395">
            <v>4127.49</v>
          </cell>
          <cell r="C1395">
            <v>638.99160331377846</v>
          </cell>
          <cell r="D1395">
            <v>4766.4816033137786</v>
          </cell>
          <cell r="E1395">
            <v>4769.7000000000007</v>
          </cell>
          <cell r="F1395">
            <v>3.2183966862221496</v>
          </cell>
        </row>
        <row r="1396">
          <cell r="B1396">
            <v>4376.97</v>
          </cell>
          <cell r="C1396">
            <v>638.89209523386046</v>
          </cell>
          <cell r="D1396">
            <v>5015.8620952338606</v>
          </cell>
          <cell r="E1396">
            <v>4723.6500000000005</v>
          </cell>
          <cell r="F1396">
            <v>-292.21209523386005</v>
          </cell>
        </row>
        <row r="1397">
          <cell r="B1397">
            <v>4204.3499999999995</v>
          </cell>
          <cell r="C1397">
            <v>638.85999873507637</v>
          </cell>
          <cell r="D1397">
            <v>4843.2099987350757</v>
          </cell>
          <cell r="E1397">
            <v>4708.05</v>
          </cell>
          <cell r="F1397">
            <v>-135.15999873507553</v>
          </cell>
        </row>
        <row r="1398">
          <cell r="B1398">
            <v>4164.3</v>
          </cell>
          <cell r="C1398">
            <v>639.14142894910162</v>
          </cell>
          <cell r="D1398">
            <v>4803.4414289491015</v>
          </cell>
          <cell r="E1398">
            <v>4753.05</v>
          </cell>
          <cell r="F1398">
            <v>-50.391428949101282</v>
          </cell>
        </row>
        <row r="1399">
          <cell r="B1399">
            <v>4264.5599999999995</v>
          </cell>
          <cell r="C1399">
            <v>639.24170209470014</v>
          </cell>
          <cell r="D1399">
            <v>4903.8017020947</v>
          </cell>
          <cell r="E1399">
            <v>4819.2</v>
          </cell>
          <cell r="F1399">
            <v>-84.601702094700158</v>
          </cell>
        </row>
        <row r="1400">
          <cell r="B1400">
            <v>4251.78</v>
          </cell>
          <cell r="C1400">
            <v>639.71560842201859</v>
          </cell>
          <cell r="D1400">
            <v>4891.4956084220184</v>
          </cell>
          <cell r="E1400">
            <v>4761.6000000000004</v>
          </cell>
          <cell r="F1400">
            <v>-129.89560842201809</v>
          </cell>
        </row>
        <row r="1401">
          <cell r="B1401">
            <v>4225.1399999999994</v>
          </cell>
          <cell r="C1401">
            <v>640.05072109156549</v>
          </cell>
          <cell r="D1401">
            <v>4865.1907210915651</v>
          </cell>
          <cell r="E1401">
            <v>4953.75</v>
          </cell>
          <cell r="F1401">
            <v>88.559278908434862</v>
          </cell>
        </row>
        <row r="1402">
          <cell r="B1402">
            <v>4350.87</v>
          </cell>
          <cell r="C1402">
            <v>641.76342404781599</v>
          </cell>
          <cell r="D1402">
            <v>4992.6334240478154</v>
          </cell>
          <cell r="E1402" t="str">
            <v/>
          </cell>
          <cell r="F1402" t="str">
            <v/>
          </cell>
        </row>
        <row r="1403">
          <cell r="B1403">
            <v>4274.46</v>
          </cell>
          <cell r="C1403" t="str">
            <v/>
          </cell>
          <cell r="D1403" t="e">
            <v>#VALUE!</v>
          </cell>
          <cell r="E1403" t="str">
            <v/>
          </cell>
          <cell r="F1403" t="str">
            <v/>
          </cell>
        </row>
        <row r="1404">
          <cell r="B1404">
            <v>4093.38</v>
          </cell>
          <cell r="C1404" t="str">
            <v/>
          </cell>
          <cell r="D1404" t="e">
            <v>#VALUE!</v>
          </cell>
          <cell r="E1404" t="str">
            <v/>
          </cell>
          <cell r="F1404" t="str">
            <v/>
          </cell>
        </row>
        <row r="1405">
          <cell r="B1405">
            <v>4082.31</v>
          </cell>
          <cell r="C1405" t="str">
            <v/>
          </cell>
          <cell r="D1405" t="e">
            <v>#VALUE!</v>
          </cell>
          <cell r="E1405" t="str">
            <v/>
          </cell>
          <cell r="F1405" t="str">
            <v/>
          </cell>
        </row>
        <row r="1406">
          <cell r="B1406">
            <v>4018.68</v>
          </cell>
          <cell r="C1406" t="str">
            <v/>
          </cell>
          <cell r="D1406" t="e">
            <v>#VALUE!</v>
          </cell>
          <cell r="E1406" t="str">
            <v/>
          </cell>
          <cell r="F1406" t="str">
            <v/>
          </cell>
        </row>
        <row r="1407">
          <cell r="B1407">
            <v>4245.66</v>
          </cell>
          <cell r="C1407" t="str">
            <v/>
          </cell>
          <cell r="D1407" t="e">
            <v>#VALUE!</v>
          </cell>
          <cell r="E1407" t="str">
            <v/>
          </cell>
          <cell r="F1407" t="str">
            <v/>
          </cell>
        </row>
        <row r="1408">
          <cell r="B1408">
            <v>3862.44</v>
          </cell>
          <cell r="C1408" t="str">
            <v/>
          </cell>
          <cell r="D1408" t="e">
            <v>#VALUE!</v>
          </cell>
          <cell r="E1408" t="str">
            <v/>
          </cell>
          <cell r="F1408" t="str">
            <v/>
          </cell>
        </row>
        <row r="1409">
          <cell r="B1409">
            <v>3935.5199999999995</v>
          </cell>
          <cell r="C1409" t="str">
            <v/>
          </cell>
          <cell r="D1409" t="e">
            <v>#VALUE!</v>
          </cell>
          <cell r="E1409" t="str">
            <v/>
          </cell>
          <cell r="F1409" t="str">
            <v/>
          </cell>
        </row>
        <row r="1410">
          <cell r="B1410">
            <v>4073.85</v>
          </cell>
          <cell r="C1410" t="str">
            <v/>
          </cell>
          <cell r="D1410" t="e">
            <v>#VALUE!</v>
          </cell>
          <cell r="E1410" t="str">
            <v/>
          </cell>
          <cell r="F1410" t="str">
            <v/>
          </cell>
        </row>
        <row r="1411">
          <cell r="B1411">
            <v>4231.71</v>
          </cell>
          <cell r="C1411" t="str">
            <v/>
          </cell>
          <cell r="D1411" t="e">
            <v>#VALUE!</v>
          </cell>
          <cell r="E1411" t="str">
            <v/>
          </cell>
          <cell r="F1411" t="str">
            <v/>
          </cell>
        </row>
        <row r="1412">
          <cell r="B1412" t="e">
            <v>#N/A</v>
          </cell>
          <cell r="C1412" t="str">
            <v/>
          </cell>
          <cell r="D1412" t="e">
            <v>#N/A</v>
          </cell>
          <cell r="E1412" t="str">
            <v/>
          </cell>
          <cell r="F1412" t="str">
            <v/>
          </cell>
        </row>
        <row r="1413">
          <cell r="B1413">
            <v>4248</v>
          </cell>
          <cell r="C1413" t="str">
            <v/>
          </cell>
          <cell r="D1413" t="e">
            <v>#VALUE!</v>
          </cell>
          <cell r="E1413" t="str">
            <v/>
          </cell>
          <cell r="F1413" t="str">
            <v/>
          </cell>
        </row>
        <row r="1414">
          <cell r="B1414">
            <v>4287.24</v>
          </cell>
          <cell r="C1414" t="str">
            <v/>
          </cell>
          <cell r="D1414" t="e">
            <v>#VALUE!</v>
          </cell>
          <cell r="E1414" t="str">
            <v/>
          </cell>
          <cell r="F1414" t="str">
            <v/>
          </cell>
        </row>
        <row r="1415">
          <cell r="B1415">
            <v>4298.3099999999995</v>
          </cell>
          <cell r="C1415" t="str">
            <v/>
          </cell>
          <cell r="D1415" t="e">
            <v>#VALUE!</v>
          </cell>
          <cell r="E1415" t="str">
            <v/>
          </cell>
          <cell r="F1415" t="str">
            <v/>
          </cell>
        </row>
        <row r="1416">
          <cell r="B1416">
            <v>4104.2699999999995</v>
          </cell>
          <cell r="C1416" t="str">
            <v/>
          </cell>
          <cell r="D1416" t="e">
            <v>#VALUE!</v>
          </cell>
          <cell r="E1416" t="str">
            <v/>
          </cell>
          <cell r="F1416" t="str">
            <v/>
          </cell>
        </row>
        <row r="1417">
          <cell r="B1417">
            <v>4268.5199999999995</v>
          </cell>
          <cell r="C1417" t="str">
            <v/>
          </cell>
          <cell r="D1417" t="e">
            <v>#VALUE!</v>
          </cell>
          <cell r="E1417" t="str">
            <v/>
          </cell>
          <cell r="F1417" t="str">
            <v/>
          </cell>
        </row>
        <row r="1418">
          <cell r="B1418">
            <v>4128.84</v>
          </cell>
          <cell r="C1418" t="str">
            <v/>
          </cell>
          <cell r="D1418" t="e">
            <v>#VALUE!</v>
          </cell>
          <cell r="E1418" t="str">
            <v/>
          </cell>
          <cell r="F1418" t="str">
            <v/>
          </cell>
        </row>
        <row r="1419">
          <cell r="B1419">
            <v>4194.18</v>
          </cell>
          <cell r="C1419" t="str">
            <v/>
          </cell>
          <cell r="D1419" t="e">
            <v>#VALUE!</v>
          </cell>
          <cell r="E1419" t="str">
            <v/>
          </cell>
          <cell r="F1419" t="str">
            <v/>
          </cell>
        </row>
        <row r="1420">
          <cell r="B1420">
            <v>4126.5</v>
          </cell>
          <cell r="C1420" t="str">
            <v/>
          </cell>
          <cell r="D1420" t="e">
            <v>#VALUE!</v>
          </cell>
          <cell r="E1420" t="str">
            <v/>
          </cell>
          <cell r="F1420" t="str">
            <v/>
          </cell>
        </row>
        <row r="1421">
          <cell r="B1421">
            <v>4350.96</v>
          </cell>
          <cell r="C1421" t="str">
            <v/>
          </cell>
          <cell r="D1421" t="e">
            <v>#VALUE!</v>
          </cell>
          <cell r="E1421" t="str">
            <v/>
          </cell>
          <cell r="F1421" t="str">
            <v/>
          </cell>
        </row>
        <row r="1422">
          <cell r="B1422">
            <v>4224.96</v>
          </cell>
          <cell r="C1422" t="str">
            <v/>
          </cell>
          <cell r="D1422" t="e">
            <v>#VALUE!</v>
          </cell>
          <cell r="E1422" t="str">
            <v/>
          </cell>
          <cell r="F1422" t="str">
            <v/>
          </cell>
        </row>
        <row r="1423">
          <cell r="B1423">
            <v>4227.75</v>
          </cell>
          <cell r="C1423" t="str">
            <v/>
          </cell>
          <cell r="D1423" t="e">
            <v>#VALUE!</v>
          </cell>
          <cell r="E1423" t="str">
            <v/>
          </cell>
          <cell r="F1423" t="str">
            <v/>
          </cell>
        </row>
        <row r="1424">
          <cell r="B1424">
            <v>4085.19</v>
          </cell>
          <cell r="C1424" t="str">
            <v/>
          </cell>
          <cell r="D1424" t="e">
            <v>#VALUE!</v>
          </cell>
          <cell r="E1424" t="str">
            <v/>
          </cell>
          <cell r="F1424" t="str">
            <v/>
          </cell>
        </row>
        <row r="1425">
          <cell r="B1425">
            <v>4192.2</v>
          </cell>
          <cell r="C1425" t="str">
            <v/>
          </cell>
          <cell r="D1425" t="e">
            <v>#VALUE!</v>
          </cell>
          <cell r="E1425" t="str">
            <v/>
          </cell>
          <cell r="F1425" t="str">
            <v/>
          </cell>
        </row>
        <row r="1426">
          <cell r="B1426">
            <v>4310.7300000000005</v>
          </cell>
          <cell r="C1426" t="str">
            <v/>
          </cell>
          <cell r="D1426" t="e">
            <v>#VALUE!</v>
          </cell>
          <cell r="E1426" t="str">
            <v/>
          </cell>
          <cell r="F1426" t="str">
            <v/>
          </cell>
        </row>
        <row r="1427">
          <cell r="B1427">
            <v>4385.97</v>
          </cell>
          <cell r="C1427" t="str">
            <v/>
          </cell>
          <cell r="D1427" t="e">
            <v>#VALUE!</v>
          </cell>
          <cell r="E1427" t="str">
            <v/>
          </cell>
          <cell r="F1427" t="str">
            <v/>
          </cell>
        </row>
        <row r="1428">
          <cell r="B1428" t="e">
            <v>#N/A</v>
          </cell>
          <cell r="C1428" t="str">
            <v/>
          </cell>
          <cell r="D1428" t="e">
            <v>#N/A</v>
          </cell>
          <cell r="E1428" t="str">
            <v/>
          </cell>
          <cell r="F1428" t="str">
            <v/>
          </cell>
        </row>
        <row r="1429">
          <cell r="B1429" t="e">
            <v>#N/A</v>
          </cell>
          <cell r="C1429" t="e">
            <v>#DIV/0!</v>
          </cell>
          <cell r="D1429" t="e">
            <v>#N/A</v>
          </cell>
          <cell r="E1429" t="str">
            <v/>
          </cell>
          <cell r="F1429" t="str">
            <v/>
          </cell>
        </row>
        <row r="1430">
          <cell r="B1430" t="e">
            <v>#N/A</v>
          </cell>
          <cell r="C1430" t="e">
            <v>#DIV/0!</v>
          </cell>
          <cell r="D1430" t="e">
            <v>#N/A</v>
          </cell>
          <cell r="E1430" t="str">
            <v/>
          </cell>
          <cell r="F1430" t="str">
            <v/>
          </cell>
        </row>
        <row r="1431">
          <cell r="B1431" t="e">
            <v>#N/A</v>
          </cell>
          <cell r="C1431" t="e">
            <v>#DIV/0!</v>
          </cell>
          <cell r="D1431" t="e">
            <v>#N/A</v>
          </cell>
          <cell r="E1431" t="str">
            <v/>
          </cell>
          <cell r="F1431" t="str">
            <v/>
          </cell>
        </row>
        <row r="1432">
          <cell r="B1432" t="e">
            <v>#N/A</v>
          </cell>
          <cell r="C1432" t="e">
            <v>#DIV/0!</v>
          </cell>
          <cell r="D1432" t="e">
            <v>#N/A</v>
          </cell>
          <cell r="E1432" t="str">
            <v/>
          </cell>
          <cell r="F1432" t="str">
            <v/>
          </cell>
        </row>
        <row r="1433">
          <cell r="B1433" t="e">
            <v>#N/A</v>
          </cell>
          <cell r="C1433" t="e">
            <v>#DIV/0!</v>
          </cell>
          <cell r="D1433" t="e">
            <v>#N/A</v>
          </cell>
          <cell r="E1433" t="str">
            <v/>
          </cell>
          <cell r="F1433" t="str">
            <v/>
          </cell>
        </row>
        <row r="1434">
          <cell r="B1434" t="e">
            <v>#N/A</v>
          </cell>
          <cell r="C1434" t="e">
            <v>#DIV/0!</v>
          </cell>
          <cell r="D1434" t="e">
            <v>#N/A</v>
          </cell>
          <cell r="E1434" t="str">
            <v/>
          </cell>
          <cell r="F1434" t="str">
            <v/>
          </cell>
        </row>
        <row r="1435">
          <cell r="B1435" t="e">
            <v>#N/A</v>
          </cell>
          <cell r="C1435" t="e">
            <v>#DIV/0!</v>
          </cell>
          <cell r="D1435" t="e">
            <v>#N/A</v>
          </cell>
          <cell r="E1435" t="str">
            <v/>
          </cell>
          <cell r="F1435" t="str">
            <v/>
          </cell>
        </row>
        <row r="1436">
          <cell r="B1436" t="e">
            <v>#N/A</v>
          </cell>
          <cell r="C1436" t="e">
            <v>#DIV/0!</v>
          </cell>
          <cell r="D1436" t="e">
            <v>#N/A</v>
          </cell>
          <cell r="E1436" t="str">
            <v/>
          </cell>
          <cell r="F1436" t="str">
            <v/>
          </cell>
        </row>
        <row r="1437">
          <cell r="B1437" t="e">
            <v>#N/A</v>
          </cell>
          <cell r="C1437" t="e">
            <v>#DIV/0!</v>
          </cell>
          <cell r="D1437" t="e">
            <v>#N/A</v>
          </cell>
          <cell r="E1437" t="str">
            <v/>
          </cell>
          <cell r="F1437" t="str">
            <v/>
          </cell>
        </row>
        <row r="1438">
          <cell r="B1438" t="e">
            <v>#N/A</v>
          </cell>
          <cell r="C1438" t="e">
            <v>#DIV/0!</v>
          </cell>
          <cell r="D1438" t="e">
            <v>#N/A</v>
          </cell>
          <cell r="E1438" t="str">
            <v/>
          </cell>
          <cell r="F1438" t="str">
            <v/>
          </cell>
        </row>
        <row r="1439">
          <cell r="B1439" t="e">
            <v>#N/A</v>
          </cell>
          <cell r="C1439">
            <v>0</v>
          </cell>
          <cell r="D1439" t="e">
            <v>#N/A</v>
          </cell>
          <cell r="E1439">
            <v>0</v>
          </cell>
          <cell r="F1439" t="str">
            <v/>
          </cell>
        </row>
      </sheetData>
      <sheetData sheetId="6">
        <row r="2">
          <cell r="M2" t="str">
            <v>This year</v>
          </cell>
          <cell r="N2" t="str">
            <v>5-Year Ave (2021-25)</v>
          </cell>
          <cell r="O2" t="str">
            <v>10-Year Ave (2016-25)</v>
          </cell>
        </row>
        <row r="3">
          <cell r="A3" t="str">
            <v>Week No.</v>
          </cell>
          <cell r="M3" t="str">
            <v>2026 ytd</v>
          </cell>
          <cell r="N3" t="str">
            <v>Avg 2021-25</v>
          </cell>
          <cell r="O3" t="str">
            <v>Avg 2016-25</v>
          </cell>
        </row>
        <row r="4">
          <cell r="A4">
            <v>46024</v>
          </cell>
          <cell r="M4" t="str">
            <v/>
          </cell>
          <cell r="N4">
            <v>102.2869718293351</v>
          </cell>
          <cell r="O4">
            <v>83.871279077344155</v>
          </cell>
        </row>
        <row r="5">
          <cell r="A5">
            <v>46031</v>
          </cell>
          <cell r="M5">
            <v>148.55951289148288</v>
          </cell>
          <cell r="N5">
            <v>118.12031157020382</v>
          </cell>
          <cell r="O5">
            <v>82.16173137362739</v>
          </cell>
          <cell r="P5">
            <v>1</v>
          </cell>
        </row>
        <row r="6">
          <cell r="A6">
            <v>46038</v>
          </cell>
          <cell r="M6">
            <v>97.292248399600794</v>
          </cell>
          <cell r="N6">
            <v>96.724513985710388</v>
          </cell>
          <cell r="O6">
            <v>34.242202213818246</v>
          </cell>
          <cell r="P6">
            <v>2</v>
          </cell>
        </row>
        <row r="7">
          <cell r="A7">
            <v>46045</v>
          </cell>
          <cell r="M7">
            <v>117.03142197264788</v>
          </cell>
          <cell r="N7">
            <v>111.85730157008952</v>
          </cell>
          <cell r="O7">
            <v>63.872059503398098</v>
          </cell>
          <cell r="P7">
            <v>3</v>
          </cell>
        </row>
        <row r="8">
          <cell r="A8">
            <v>46052</v>
          </cell>
          <cell r="M8">
            <v>214.51121696551945</v>
          </cell>
          <cell r="N8">
            <v>107.80765447841176</v>
          </cell>
          <cell r="O8">
            <v>63.21115072140951</v>
          </cell>
          <cell r="P8">
            <v>4</v>
          </cell>
        </row>
        <row r="9">
          <cell r="A9">
            <v>46059</v>
          </cell>
          <cell r="M9">
            <v>229.56684852382568</v>
          </cell>
          <cell r="N9">
            <v>100.424213036853</v>
          </cell>
          <cell r="O9">
            <v>43.016765785283567</v>
          </cell>
          <cell r="P9">
            <v>5</v>
          </cell>
        </row>
        <row r="10">
          <cell r="A10">
            <v>46066</v>
          </cell>
          <cell r="M10">
            <v>167.19901498909803</v>
          </cell>
          <cell r="N10">
            <v>33.617931609386098</v>
          </cell>
          <cell r="O10">
            <v>5.1927625813593519</v>
          </cell>
          <cell r="P10">
            <v>6</v>
          </cell>
        </row>
        <row r="11">
          <cell r="A11">
            <v>46073</v>
          </cell>
          <cell r="M11">
            <v>-88.29482284916503</v>
          </cell>
          <cell r="N11">
            <v>97.071289038566377</v>
          </cell>
          <cell r="O11">
            <v>41.230533402852984</v>
          </cell>
          <cell r="P11">
            <v>7</v>
          </cell>
        </row>
        <row r="12">
          <cell r="A12">
            <v>46080</v>
          </cell>
          <cell r="M12">
            <v>3.2183966862221496</v>
          </cell>
          <cell r="N12">
            <v>66.66130891549119</v>
          </cell>
          <cell r="O12">
            <v>20.509991428918898</v>
          </cell>
          <cell r="P12">
            <v>8</v>
          </cell>
        </row>
        <row r="13">
          <cell r="A13">
            <v>46087</v>
          </cell>
          <cell r="M13">
            <v>-292.21209523386005</v>
          </cell>
          <cell r="N13">
            <v>7.0707962417824088</v>
          </cell>
          <cell r="O13">
            <v>-3.9374499737995166</v>
          </cell>
          <cell r="P13">
            <v>9</v>
          </cell>
        </row>
        <row r="14">
          <cell r="A14">
            <v>46094</v>
          </cell>
          <cell r="M14">
            <v>-135.15999873507553</v>
          </cell>
          <cell r="N14">
            <v>88.953688219625562</v>
          </cell>
          <cell r="O14">
            <v>39.926871354027185</v>
          </cell>
          <cell r="P14">
            <v>10</v>
          </cell>
        </row>
        <row r="15">
          <cell r="A15">
            <v>46101</v>
          </cell>
          <cell r="M15">
            <v>-50.391428949101282</v>
          </cell>
          <cell r="N15">
            <v>86.525880313179911</v>
          </cell>
          <cell r="O15">
            <v>-14.217693402796545</v>
          </cell>
          <cell r="P15">
            <v>11</v>
          </cell>
        </row>
        <row r="16">
          <cell r="A16">
            <v>46108</v>
          </cell>
          <cell r="M16">
            <v>-84.601702094700158</v>
          </cell>
          <cell r="N16">
            <v>94.506530633606502</v>
          </cell>
          <cell r="O16">
            <v>11.962079854471721</v>
          </cell>
          <cell r="P16">
            <v>12</v>
          </cell>
        </row>
        <row r="17">
          <cell r="A17">
            <v>46115</v>
          </cell>
          <cell r="M17">
            <v>-129.89560842201809</v>
          </cell>
          <cell r="N17">
            <v>31.902645982361356</v>
          </cell>
          <cell r="O17">
            <v>-19.752440816809667</v>
          </cell>
          <cell r="P17">
            <v>13</v>
          </cell>
        </row>
        <row r="18">
          <cell r="A18">
            <v>46122</v>
          </cell>
          <cell r="M18">
            <v>88.559278908434862</v>
          </cell>
          <cell r="N18">
            <v>191.89335305595614</v>
          </cell>
          <cell r="O18">
            <v>17.972853601770364</v>
          </cell>
          <cell r="P18">
            <v>14</v>
          </cell>
        </row>
        <row r="19">
          <cell r="A19">
            <v>46129</v>
          </cell>
          <cell r="M19" t="str">
            <v/>
          </cell>
          <cell r="N19">
            <v>161.094420163238</v>
          </cell>
          <cell r="O19">
            <v>27.392830153460341</v>
          </cell>
          <cell r="P19">
            <v>15</v>
          </cell>
        </row>
        <row r="20">
          <cell r="A20">
            <v>46136</v>
          </cell>
          <cell r="M20" t="str">
            <v/>
          </cell>
          <cell r="N20">
            <v>223.14829377055557</v>
          </cell>
          <cell r="O20">
            <v>64.826563440883277</v>
          </cell>
          <cell r="P20">
            <v>16</v>
          </cell>
        </row>
        <row r="21">
          <cell r="A21">
            <v>46143</v>
          </cell>
          <cell r="M21" t="str">
            <v/>
          </cell>
          <cell r="N21">
            <v>254.42616169635639</v>
          </cell>
          <cell r="O21">
            <v>103.86111186185201</v>
          </cell>
          <cell r="P21">
            <v>17</v>
          </cell>
        </row>
        <row r="22">
          <cell r="A22">
            <v>46150</v>
          </cell>
          <cell r="M22" t="str">
            <v/>
          </cell>
          <cell r="N22">
            <v>258.75783121510284</v>
          </cell>
          <cell r="O22">
            <v>152.50560933828871</v>
          </cell>
          <cell r="P22">
            <v>18</v>
          </cell>
        </row>
        <row r="23">
          <cell r="A23">
            <v>46157</v>
          </cell>
          <cell r="M23" t="str">
            <v/>
          </cell>
          <cell r="N23">
            <v>303.5980661347279</v>
          </cell>
          <cell r="O23">
            <v>177.51618311078056</v>
          </cell>
          <cell r="P23">
            <v>19</v>
          </cell>
        </row>
        <row r="24">
          <cell r="A24">
            <v>46164</v>
          </cell>
          <cell r="M24" t="str">
            <v/>
          </cell>
          <cell r="N24">
            <v>217.94212716686198</v>
          </cell>
          <cell r="O24">
            <v>123.71083810542537</v>
          </cell>
          <cell r="P24">
            <v>20</v>
          </cell>
        </row>
        <row r="25">
          <cell r="A25">
            <v>46171</v>
          </cell>
          <cell r="M25" t="str">
            <v/>
          </cell>
          <cell r="N25">
            <v>346.40791590503989</v>
          </cell>
          <cell r="O25">
            <v>216.09924331417551</v>
          </cell>
          <cell r="P25">
            <v>21</v>
          </cell>
        </row>
        <row r="26">
          <cell r="A26">
            <v>46178</v>
          </cell>
          <cell r="M26" t="str">
            <v/>
          </cell>
          <cell r="N26">
            <v>317.15251133275342</v>
          </cell>
          <cell r="O26">
            <v>196.21632268444819</v>
          </cell>
          <cell r="P26">
            <v>22</v>
          </cell>
        </row>
        <row r="27">
          <cell r="A27">
            <v>46185</v>
          </cell>
          <cell r="M27" t="str">
            <v/>
          </cell>
          <cell r="N27">
            <v>315.92442800248426</v>
          </cell>
          <cell r="O27">
            <v>180.33329571494204</v>
          </cell>
          <cell r="P27">
            <v>23</v>
          </cell>
        </row>
        <row r="28">
          <cell r="A28">
            <v>46192</v>
          </cell>
          <cell r="M28" t="str">
            <v/>
          </cell>
          <cell r="N28">
            <v>342.41603068004298</v>
          </cell>
          <cell r="O28">
            <v>167.4658613598574</v>
          </cell>
          <cell r="P28">
            <v>24</v>
          </cell>
        </row>
        <row r="29">
          <cell r="A29">
            <v>46199</v>
          </cell>
          <cell r="M29" t="str">
            <v/>
          </cell>
          <cell r="N29">
            <v>299.81857990391325</v>
          </cell>
          <cell r="O29">
            <v>127.33694495187206</v>
          </cell>
        </row>
        <row r="30">
          <cell r="A30">
            <v>46206</v>
          </cell>
          <cell r="M30" t="str">
            <v/>
          </cell>
          <cell r="N30">
            <v>330.78223729305881</v>
          </cell>
          <cell r="O30">
            <v>125.22011115629107</v>
          </cell>
        </row>
        <row r="31">
          <cell r="A31">
            <v>46213</v>
          </cell>
          <cell r="M31" t="str">
            <v/>
          </cell>
          <cell r="N31">
            <v>311.84041386958961</v>
          </cell>
          <cell r="O31">
            <v>111.97695736693895</v>
          </cell>
        </row>
        <row r="32">
          <cell r="A32">
            <v>46220</v>
          </cell>
          <cell r="M32" t="str">
            <v/>
          </cell>
          <cell r="N32">
            <v>310.5576062023826</v>
          </cell>
          <cell r="O32">
            <v>119.6677046337708</v>
          </cell>
        </row>
        <row r="33">
          <cell r="A33">
            <v>46227</v>
          </cell>
          <cell r="M33" t="str">
            <v/>
          </cell>
          <cell r="N33">
            <v>316.6393490103668</v>
          </cell>
          <cell r="O33">
            <v>115.44808503070388</v>
          </cell>
        </row>
        <row r="34">
          <cell r="A34">
            <v>46234</v>
          </cell>
          <cell r="M34" t="str">
            <v/>
          </cell>
          <cell r="N34">
            <v>272.41048465674066</v>
          </cell>
          <cell r="O34">
            <v>91.440600584758656</v>
          </cell>
        </row>
        <row r="35">
          <cell r="A35">
            <v>46241</v>
          </cell>
          <cell r="M35" t="str">
            <v/>
          </cell>
          <cell r="N35">
            <v>285.81088861775606</v>
          </cell>
          <cell r="O35">
            <v>87.255303155824407</v>
          </cell>
        </row>
        <row r="36">
          <cell r="A36">
            <v>46248</v>
          </cell>
          <cell r="M36" t="str">
            <v/>
          </cell>
          <cell r="N36">
            <v>255.03763804909823</v>
          </cell>
          <cell r="O36">
            <v>86.427457147921587</v>
          </cell>
        </row>
        <row r="37">
          <cell r="A37">
            <v>46255</v>
          </cell>
          <cell r="M37" t="str">
            <v/>
          </cell>
          <cell r="N37">
            <v>254.27773926935316</v>
          </cell>
          <cell r="O37">
            <v>74.392396616017294</v>
          </cell>
        </row>
        <row r="38">
          <cell r="A38">
            <v>46262</v>
          </cell>
          <cell r="M38" t="str">
            <v/>
          </cell>
          <cell r="N38">
            <v>334.32153914441807</v>
          </cell>
          <cell r="O38">
            <v>111.79744687218276</v>
          </cell>
        </row>
        <row r="39">
          <cell r="A39">
            <v>46269</v>
          </cell>
          <cell r="M39" t="str">
            <v/>
          </cell>
          <cell r="N39">
            <v>316.97253486206</v>
          </cell>
          <cell r="O39">
            <v>94.956361362019223</v>
          </cell>
        </row>
        <row r="40">
          <cell r="A40">
            <v>46276</v>
          </cell>
          <cell r="M40" t="str">
            <v/>
          </cell>
          <cell r="N40">
            <v>345.85273753503543</v>
          </cell>
          <cell r="O40">
            <v>90.395374550584549</v>
          </cell>
        </row>
        <row r="41">
          <cell r="A41">
            <v>46283</v>
          </cell>
          <cell r="M41" t="str">
            <v/>
          </cell>
          <cell r="N41">
            <v>324.15652301373541</v>
          </cell>
          <cell r="O41">
            <v>107.55207768902494</v>
          </cell>
        </row>
        <row r="42">
          <cell r="A42">
            <v>46290</v>
          </cell>
          <cell r="M42" t="str">
            <v/>
          </cell>
          <cell r="N42">
            <v>260.76211621796131</v>
          </cell>
          <cell r="O42">
            <v>75.96334677492743</v>
          </cell>
        </row>
        <row r="43">
          <cell r="A43">
            <v>46297</v>
          </cell>
          <cell r="M43" t="str">
            <v/>
          </cell>
          <cell r="N43">
            <v>273.99097103280775</v>
          </cell>
          <cell r="O43">
            <v>88.786323402733245</v>
          </cell>
        </row>
        <row r="44">
          <cell r="A44">
            <v>46304</v>
          </cell>
          <cell r="M44" t="str">
            <v/>
          </cell>
          <cell r="N44">
            <v>247.53774099756055</v>
          </cell>
          <cell r="O44">
            <v>95.858760960647103</v>
          </cell>
        </row>
        <row r="45">
          <cell r="A45">
            <v>46311</v>
          </cell>
          <cell r="M45" t="str">
            <v/>
          </cell>
          <cell r="N45">
            <v>252.30445074630944</v>
          </cell>
          <cell r="O45">
            <v>90.043273767578938</v>
          </cell>
        </row>
        <row r="46">
          <cell r="A46">
            <v>46318</v>
          </cell>
          <cell r="M46" t="str">
            <v/>
          </cell>
          <cell r="N46">
            <v>224.07169168489955</v>
          </cell>
          <cell r="O46">
            <v>74.149581945666867</v>
          </cell>
        </row>
        <row r="47">
          <cell r="A47">
            <v>46325</v>
          </cell>
          <cell r="M47" t="str">
            <v/>
          </cell>
          <cell r="N47">
            <v>234.43832864978677</v>
          </cell>
          <cell r="O47">
            <v>57.604304164006997</v>
          </cell>
        </row>
        <row r="48">
          <cell r="A48">
            <v>46332</v>
          </cell>
          <cell r="M48" t="str">
            <v/>
          </cell>
          <cell r="N48">
            <v>222.81432894706504</v>
          </cell>
          <cell r="O48">
            <v>72.981137150761327</v>
          </cell>
        </row>
        <row r="49">
          <cell r="A49">
            <v>46339</v>
          </cell>
          <cell r="M49" t="str">
            <v/>
          </cell>
          <cell r="N49">
            <v>222.68007602417129</v>
          </cell>
          <cell r="O49">
            <v>56.610943702392341</v>
          </cell>
        </row>
        <row r="50">
          <cell r="A50">
            <v>46346</v>
          </cell>
          <cell r="M50" t="str">
            <v/>
          </cell>
          <cell r="N50">
            <v>178.77801532441035</v>
          </cell>
          <cell r="O50">
            <v>13.528288554925552</v>
          </cell>
        </row>
        <row r="51">
          <cell r="A51">
            <v>46353</v>
          </cell>
          <cell r="M51" t="str">
            <v/>
          </cell>
          <cell r="N51">
            <v>59.28487474603353</v>
          </cell>
          <cell r="O51">
            <v>-57.486489971959557</v>
          </cell>
        </row>
        <row r="52">
          <cell r="A52">
            <v>46360</v>
          </cell>
          <cell r="M52" t="str">
            <v/>
          </cell>
          <cell r="N52">
            <v>88.777172761737987</v>
          </cell>
          <cell r="O52">
            <v>-35.926978748425199</v>
          </cell>
        </row>
        <row r="53">
          <cell r="A53">
            <v>46367</v>
          </cell>
          <cell r="M53" t="str">
            <v/>
          </cell>
          <cell r="N53">
            <v>129.12893899200398</v>
          </cell>
          <cell r="O53">
            <v>-8.2000811960629569</v>
          </cell>
        </row>
        <row r="54">
          <cell r="A54">
            <v>46374</v>
          </cell>
          <cell r="M54" t="str">
            <v/>
          </cell>
          <cell r="N54">
            <v>154.0767113775284</v>
          </cell>
          <cell r="O54">
            <v>12.415328304317246</v>
          </cell>
        </row>
        <row r="55">
          <cell r="A55">
            <v>46381</v>
          </cell>
          <cell r="M55" t="str">
            <v/>
          </cell>
          <cell r="N55">
            <v>254.56905368934326</v>
          </cell>
          <cell r="O55">
            <v>52.718609906975772</v>
          </cell>
        </row>
      </sheetData>
      <sheetData sheetId="7"/>
      <sheetData sheetId="8"/>
      <sheetData sheetId="9"/>
      <sheetData sheetId="10">
        <row r="2">
          <cell r="N2" t="str">
            <v>5-Year Ave (2021-25)</v>
          </cell>
          <cell r="O2" t="str">
            <v>10-Year Ave (2016-25)</v>
          </cell>
        </row>
        <row r="4">
          <cell r="A4">
            <v>46024</v>
          </cell>
          <cell r="L4">
            <v>55.253783999999939</v>
          </cell>
          <cell r="M4" t="e">
            <v>#N/A</v>
          </cell>
          <cell r="N4">
            <v>22.348275159999986</v>
          </cell>
          <cell r="O4">
            <v>23.419331724999985</v>
          </cell>
        </row>
        <row r="5">
          <cell r="A5">
            <v>46031</v>
          </cell>
          <cell r="L5">
            <v>56.075640000000078</v>
          </cell>
          <cell r="M5">
            <v>123.21109999999993</v>
          </cell>
          <cell r="N5">
            <v>26.448795880000024</v>
          </cell>
          <cell r="O5">
            <v>26.904441300000013</v>
          </cell>
        </row>
        <row r="6">
          <cell r="A6">
            <v>46038</v>
          </cell>
          <cell r="L6">
            <v>82.967045000000041</v>
          </cell>
          <cell r="M6">
            <v>142.89481999999992</v>
          </cell>
          <cell r="N6">
            <v>39.57613700000001</v>
          </cell>
          <cell r="O6">
            <v>35.542243625000005</v>
          </cell>
        </row>
        <row r="7">
          <cell r="A7">
            <v>46045</v>
          </cell>
          <cell r="L7">
            <v>57.21104600000001</v>
          </cell>
          <cell r="M7">
            <v>125.69579600000009</v>
          </cell>
          <cell r="N7">
            <v>32.083021079999995</v>
          </cell>
          <cell r="O7">
            <v>33.1549964875</v>
          </cell>
        </row>
        <row r="8">
          <cell r="A8">
            <v>46052</v>
          </cell>
          <cell r="L8">
            <v>73.392375999999956</v>
          </cell>
          <cell r="M8">
            <v>130.65209600000009</v>
          </cell>
          <cell r="N8">
            <v>35.138340800000023</v>
          </cell>
          <cell r="O8">
            <v>31.285727050000013</v>
          </cell>
        </row>
        <row r="9">
          <cell r="A9">
            <v>46059</v>
          </cell>
          <cell r="L9">
            <v>85.172600000000045</v>
          </cell>
          <cell r="M9">
            <v>111.74593800000008</v>
          </cell>
          <cell r="N9">
            <v>50.168884600000013</v>
          </cell>
          <cell r="O9">
            <v>41.930343125000007</v>
          </cell>
        </row>
        <row r="10">
          <cell r="A10">
            <v>46066</v>
          </cell>
          <cell r="L10">
            <v>93.204654999999946</v>
          </cell>
          <cell r="M10">
            <v>122.23246</v>
          </cell>
          <cell r="N10">
            <v>53.432382599999983</v>
          </cell>
          <cell r="O10">
            <v>45.886456899999992</v>
          </cell>
        </row>
        <row r="11">
          <cell r="A11">
            <v>46073</v>
          </cell>
          <cell r="L11">
            <v>51.590655000000027</v>
          </cell>
          <cell r="M11">
            <v>101.37897499999997</v>
          </cell>
          <cell r="N11">
            <v>43.618951800000005</v>
          </cell>
          <cell r="O11">
            <v>38.441941958333331</v>
          </cell>
        </row>
        <row r="12">
          <cell r="A12">
            <v>46080</v>
          </cell>
          <cell r="L12">
            <v>45.156900000000007</v>
          </cell>
          <cell r="M12">
            <v>126.84999999999997</v>
          </cell>
          <cell r="N12">
            <v>39.019905000000001</v>
          </cell>
          <cell r="O12">
            <v>38.455304274999996</v>
          </cell>
        </row>
        <row r="13">
          <cell r="A13">
            <v>46087</v>
          </cell>
          <cell r="L13">
            <v>20.926600000000064</v>
          </cell>
          <cell r="M13">
            <v>126.99129699999992</v>
          </cell>
          <cell r="N13">
            <v>31.599089840000012</v>
          </cell>
          <cell r="O13">
            <v>30.334294825000004</v>
          </cell>
        </row>
        <row r="14">
          <cell r="A14">
            <v>46094</v>
          </cell>
          <cell r="L14">
            <v>91.071520000000021</v>
          </cell>
          <cell r="M14">
            <v>139.03111000000001</v>
          </cell>
          <cell r="N14">
            <v>61.748905399999998</v>
          </cell>
          <cell r="O14">
            <v>51.119415825000004</v>
          </cell>
        </row>
        <row r="15">
          <cell r="A15">
            <v>46101</v>
          </cell>
          <cell r="L15">
            <v>61.891564000000017</v>
          </cell>
          <cell r="M15">
            <v>155.83253000000002</v>
          </cell>
          <cell r="N15">
            <v>38.312205771999992</v>
          </cell>
          <cell r="O15">
            <v>31.643834807499996</v>
          </cell>
        </row>
        <row r="16">
          <cell r="A16">
            <v>46108</v>
          </cell>
          <cell r="L16">
            <v>39.459127000000024</v>
          </cell>
          <cell r="M16">
            <v>140.86163500000004</v>
          </cell>
          <cell r="N16">
            <v>18.516771840000018</v>
          </cell>
          <cell r="O16">
            <v>21.282097550000007</v>
          </cell>
        </row>
        <row r="17">
          <cell r="A17">
            <v>46115</v>
          </cell>
          <cell r="L17">
            <v>78.807696000000021</v>
          </cell>
          <cell r="M17">
            <v>124.55956000000003</v>
          </cell>
          <cell r="N17">
            <v>44.152248200000002</v>
          </cell>
          <cell r="O17">
            <v>39.528317200000004</v>
          </cell>
        </row>
        <row r="18">
          <cell r="A18">
            <v>46122</v>
          </cell>
          <cell r="L18">
            <v>99.946420000000046</v>
          </cell>
          <cell r="M18">
            <v>154.2755249999999</v>
          </cell>
          <cell r="N18">
            <v>50.21804980000001</v>
          </cell>
          <cell r="O18">
            <v>41.181863375000006</v>
          </cell>
        </row>
        <row r="19">
          <cell r="A19">
            <v>46129</v>
          </cell>
          <cell r="L19">
            <v>128.8422599999999</v>
          </cell>
          <cell r="M19" t="e">
            <v>#N/A</v>
          </cell>
          <cell r="N19">
            <v>54.227296599999953</v>
          </cell>
          <cell r="O19">
            <v>46.169865874999971</v>
          </cell>
        </row>
        <row r="20">
          <cell r="A20">
            <v>46136</v>
          </cell>
          <cell r="L20">
            <v>144.50322200000011</v>
          </cell>
          <cell r="M20" t="e">
            <v>#N/A</v>
          </cell>
          <cell r="N20">
            <v>59.692719200000035</v>
          </cell>
          <cell r="O20">
            <v>47.339131475000016</v>
          </cell>
        </row>
        <row r="21">
          <cell r="A21">
            <v>46143</v>
          </cell>
          <cell r="L21">
            <v>151.60149000000013</v>
          </cell>
          <cell r="M21" t="e">
            <v>#N/A</v>
          </cell>
          <cell r="N21">
            <v>68.861758400000014</v>
          </cell>
          <cell r="O21">
            <v>54.614963050000014</v>
          </cell>
        </row>
        <row r="22">
          <cell r="A22">
            <v>46150</v>
          </cell>
          <cell r="L22">
            <v>135.28284999999994</v>
          </cell>
          <cell r="M22" t="e">
            <v>#N/A</v>
          </cell>
          <cell r="N22">
            <v>64.218763799999991</v>
          </cell>
          <cell r="O22">
            <v>51.5498355</v>
          </cell>
        </row>
        <row r="23">
          <cell r="A23">
            <v>46157</v>
          </cell>
          <cell r="L23">
            <v>139.69232</v>
          </cell>
          <cell r="M23" t="e">
            <v>#N/A</v>
          </cell>
          <cell r="N23">
            <v>65.627374799999984</v>
          </cell>
          <cell r="O23">
            <v>53.056452699999994</v>
          </cell>
        </row>
        <row r="24">
          <cell r="A24">
            <v>46164</v>
          </cell>
          <cell r="L24">
            <v>147.399134</v>
          </cell>
          <cell r="M24" t="e">
            <v>#N/A</v>
          </cell>
          <cell r="N24">
            <v>59.903068999999995</v>
          </cell>
          <cell r="O24">
            <v>49.325687474999988</v>
          </cell>
        </row>
        <row r="25">
          <cell r="A25">
            <v>46171</v>
          </cell>
          <cell r="L25">
            <v>166.14418700000004</v>
          </cell>
          <cell r="M25" t="e">
            <v>#N/A</v>
          </cell>
          <cell r="N25">
            <v>61.889602400000015</v>
          </cell>
          <cell r="O25">
            <v>50.254140281250002</v>
          </cell>
        </row>
        <row r="26">
          <cell r="A26">
            <v>46178</v>
          </cell>
          <cell r="L26">
            <v>152.845665</v>
          </cell>
          <cell r="M26" t="e">
            <v>#N/A</v>
          </cell>
          <cell r="N26">
            <v>57.809658399999975</v>
          </cell>
          <cell r="O26">
            <v>50.356947024999997</v>
          </cell>
        </row>
        <row r="27">
          <cell r="A27">
            <v>46185</v>
          </cell>
          <cell r="L27">
            <v>138.63072599999998</v>
          </cell>
          <cell r="M27" t="e">
            <v>#N/A</v>
          </cell>
          <cell r="N27">
            <v>46.174642999999982</v>
          </cell>
          <cell r="O27">
            <v>43.07261274999999</v>
          </cell>
        </row>
        <row r="28">
          <cell r="A28">
            <v>46192</v>
          </cell>
          <cell r="L28">
            <v>134.52227499999998</v>
          </cell>
          <cell r="M28" t="e">
            <v>#N/A</v>
          </cell>
          <cell r="N28">
            <v>42.514647600000004</v>
          </cell>
          <cell r="O28">
            <v>39.190511400000005</v>
          </cell>
        </row>
        <row r="29">
          <cell r="A29">
            <v>46199</v>
          </cell>
          <cell r="L29">
            <v>114.08989000000008</v>
          </cell>
          <cell r="M29" t="e">
            <v>#N/A</v>
          </cell>
          <cell r="N29">
            <v>37.079203400000026</v>
          </cell>
          <cell r="O29">
            <v>30.025064900000014</v>
          </cell>
        </row>
        <row r="30">
          <cell r="A30">
            <v>46206</v>
          </cell>
          <cell r="L30">
            <v>133.31899999999996</v>
          </cell>
          <cell r="M30" t="e">
            <v>#N/A</v>
          </cell>
          <cell r="N30">
            <v>45.812887199999992</v>
          </cell>
          <cell r="O30">
            <v>38.612769657142849</v>
          </cell>
        </row>
        <row r="31">
          <cell r="A31">
            <v>46213</v>
          </cell>
          <cell r="L31">
            <v>150.34521000000001</v>
          </cell>
          <cell r="M31" t="e">
            <v>#N/A</v>
          </cell>
          <cell r="N31">
            <v>46.226016000000001</v>
          </cell>
          <cell r="O31">
            <v>36.208969425000006</v>
          </cell>
        </row>
        <row r="32">
          <cell r="A32">
            <v>46220</v>
          </cell>
          <cell r="L32">
            <v>120.86120000000005</v>
          </cell>
          <cell r="M32" t="e">
            <v>#N/A</v>
          </cell>
          <cell r="N32">
            <v>43.378941000000019</v>
          </cell>
          <cell r="O32">
            <v>36.387784300000007</v>
          </cell>
        </row>
        <row r="33">
          <cell r="A33">
            <v>46227</v>
          </cell>
          <cell r="L33">
            <v>137.77471200000008</v>
          </cell>
          <cell r="M33" t="e">
            <v>#N/A</v>
          </cell>
          <cell r="N33">
            <v>38.409124800000022</v>
          </cell>
          <cell r="O33">
            <v>29.539315250000012</v>
          </cell>
        </row>
        <row r="34">
          <cell r="A34">
            <v>46234</v>
          </cell>
          <cell r="L34">
            <v>127.231604</v>
          </cell>
          <cell r="M34" t="e">
            <v>#N/A</v>
          </cell>
          <cell r="N34">
            <v>43.794528400000011</v>
          </cell>
          <cell r="O34">
            <v>36.136379950000013</v>
          </cell>
        </row>
        <row r="35">
          <cell r="A35">
            <v>46241</v>
          </cell>
          <cell r="L35">
            <v>119.69037399999996</v>
          </cell>
          <cell r="M35" t="e">
            <v>#N/A</v>
          </cell>
          <cell r="N35">
            <v>56.0253874</v>
          </cell>
          <cell r="O35">
            <v>42.940529249999997</v>
          </cell>
        </row>
        <row r="36">
          <cell r="A36">
            <v>46248</v>
          </cell>
          <cell r="L36">
            <v>133.96067499999992</v>
          </cell>
          <cell r="M36" t="e">
            <v>#N/A</v>
          </cell>
          <cell r="N36">
            <v>64.844102799999987</v>
          </cell>
          <cell r="O36">
            <v>47.893551100000003</v>
          </cell>
        </row>
        <row r="37">
          <cell r="A37">
            <v>46255</v>
          </cell>
          <cell r="L37">
            <v>105.42145600000003</v>
          </cell>
          <cell r="M37" t="e">
            <v>#N/A</v>
          </cell>
          <cell r="N37">
            <v>53.945100600000004</v>
          </cell>
          <cell r="O37">
            <v>43.971224674999988</v>
          </cell>
        </row>
        <row r="38">
          <cell r="A38">
            <v>46262</v>
          </cell>
          <cell r="L38">
            <v>86.225928000000067</v>
          </cell>
          <cell r="M38" t="e">
            <v>#N/A</v>
          </cell>
          <cell r="N38">
            <v>53.90076280000001</v>
          </cell>
          <cell r="O38">
            <v>46.499272349999998</v>
          </cell>
        </row>
        <row r="39">
          <cell r="A39">
            <v>46269</v>
          </cell>
          <cell r="L39">
            <v>134.82324</v>
          </cell>
          <cell r="M39" t="e">
            <v>#N/A</v>
          </cell>
          <cell r="N39">
            <v>59.429396600000004</v>
          </cell>
          <cell r="O39">
            <v>47.667879093750003</v>
          </cell>
        </row>
        <row r="40">
          <cell r="A40">
            <v>46276</v>
          </cell>
          <cell r="L40">
            <v>149.57821999999999</v>
          </cell>
          <cell r="M40" t="e">
            <v>#N/A</v>
          </cell>
          <cell r="N40">
            <v>67.5458292</v>
          </cell>
          <cell r="O40">
            <v>52.364832200000009</v>
          </cell>
        </row>
        <row r="41">
          <cell r="A41">
            <v>46283</v>
          </cell>
          <cell r="L41">
            <v>149.31644</v>
          </cell>
          <cell r="M41" t="e">
            <v>#N/A</v>
          </cell>
          <cell r="N41">
            <v>67.459132799999992</v>
          </cell>
          <cell r="O41">
            <v>51.833724999999994</v>
          </cell>
        </row>
        <row r="42">
          <cell r="A42">
            <v>46290</v>
          </cell>
          <cell r="L42">
            <v>131.75129999999996</v>
          </cell>
          <cell r="M42" t="e">
            <v>#N/A</v>
          </cell>
          <cell r="N42">
            <v>57.280024999999988</v>
          </cell>
          <cell r="O42">
            <v>44.801899924999994</v>
          </cell>
        </row>
        <row r="43">
          <cell r="A43">
            <v>46297</v>
          </cell>
          <cell r="L43">
            <v>147.163499</v>
          </cell>
          <cell r="M43" t="e">
            <v>#N/A</v>
          </cell>
          <cell r="N43">
            <v>58.559729399999995</v>
          </cell>
          <cell r="O43">
            <v>45.680499074999993</v>
          </cell>
        </row>
        <row r="44">
          <cell r="A44">
            <v>46304</v>
          </cell>
          <cell r="L44">
            <v>102.33118999999999</v>
          </cell>
          <cell r="M44" t="e">
            <v>#N/A</v>
          </cell>
          <cell r="N44">
            <v>46.852637400000006</v>
          </cell>
          <cell r="O44">
            <v>40.578948025000003</v>
          </cell>
        </row>
        <row r="45">
          <cell r="A45">
            <v>46311</v>
          </cell>
          <cell r="L45">
            <v>129.41905999999994</v>
          </cell>
          <cell r="M45" t="e">
            <v>#N/A</v>
          </cell>
          <cell r="N45">
            <v>53.508543999999993</v>
          </cell>
          <cell r="O45">
            <v>43.221871649999997</v>
          </cell>
        </row>
        <row r="46">
          <cell r="A46">
            <v>46318</v>
          </cell>
          <cell r="L46">
            <v>145.99225999999993</v>
          </cell>
          <cell r="M46" t="e">
            <v>#N/A</v>
          </cell>
          <cell r="N46">
            <v>66.273149599999982</v>
          </cell>
          <cell r="O46">
            <v>50.61112254999999</v>
          </cell>
        </row>
        <row r="47">
          <cell r="A47">
            <v>46325</v>
          </cell>
          <cell r="L47">
            <v>174.55020800000005</v>
          </cell>
          <cell r="M47" t="e">
            <v>#N/A</v>
          </cell>
          <cell r="N47">
            <v>68.864759399999997</v>
          </cell>
          <cell r="O47">
            <v>54.667241349999998</v>
          </cell>
        </row>
        <row r="48">
          <cell r="A48">
            <v>46332</v>
          </cell>
          <cell r="L48">
            <v>188.52275600000007</v>
          </cell>
          <cell r="M48" t="e">
            <v>#N/A</v>
          </cell>
          <cell r="N48">
            <v>76.107198400000016</v>
          </cell>
          <cell r="O48">
            <v>57.266584150000014</v>
          </cell>
        </row>
        <row r="49">
          <cell r="A49">
            <v>46339</v>
          </cell>
          <cell r="L49">
            <v>148.1556149999999</v>
          </cell>
          <cell r="M49" t="e">
            <v>#N/A</v>
          </cell>
          <cell r="N49">
            <v>53.804077399999983</v>
          </cell>
          <cell r="O49">
            <v>42.679897649999987</v>
          </cell>
        </row>
        <row r="50">
          <cell r="A50">
            <v>46346</v>
          </cell>
          <cell r="L50">
            <v>98.415583000000083</v>
          </cell>
          <cell r="M50" t="e">
            <v>#N/A</v>
          </cell>
          <cell r="N50">
            <v>45.175088940000002</v>
          </cell>
          <cell r="O50">
            <v>36.493477400000003</v>
          </cell>
        </row>
        <row r="51">
          <cell r="A51">
            <v>46353</v>
          </cell>
          <cell r="L51">
            <v>80.334327999999971</v>
          </cell>
          <cell r="M51" t="e">
            <v>#N/A</v>
          </cell>
          <cell r="N51">
            <v>45.661984799999992</v>
          </cell>
          <cell r="O51">
            <v>36.120134425000003</v>
          </cell>
        </row>
        <row r="52">
          <cell r="A52">
            <v>46360</v>
          </cell>
          <cell r="L52">
            <v>101.31608999999992</v>
          </cell>
          <cell r="M52" t="e">
            <v>#N/A</v>
          </cell>
          <cell r="N52">
            <v>55.920549200000004</v>
          </cell>
          <cell r="O52">
            <v>46.373519624999986</v>
          </cell>
        </row>
        <row r="53">
          <cell r="A53">
            <v>46367</v>
          </cell>
          <cell r="L53">
            <v>130.96929999999992</v>
          </cell>
          <cell r="M53" t="e">
            <v>#N/A</v>
          </cell>
          <cell r="N53">
            <v>53.848045999999975</v>
          </cell>
          <cell r="O53">
            <v>42.616149799999988</v>
          </cell>
        </row>
        <row r="54">
          <cell r="A54">
            <v>46374</v>
          </cell>
          <cell r="L54">
            <v>130.06207999999998</v>
          </cell>
          <cell r="M54" t="e">
            <v>#N/A</v>
          </cell>
          <cell r="N54">
            <v>72.690683749999977</v>
          </cell>
          <cell r="O54">
            <v>50.588154428571407</v>
          </cell>
        </row>
        <row r="55">
          <cell r="A55">
            <v>46381</v>
          </cell>
          <cell r="L55" t="e">
            <v>#N/A</v>
          </cell>
          <cell r="M55" t="e">
            <v>#N/A</v>
          </cell>
          <cell r="N55" t="e">
            <v>#N/A</v>
          </cell>
          <cell r="O55" t="e">
            <v>#N/A</v>
          </cell>
        </row>
        <row r="59">
          <cell r="L59">
            <v>2025</v>
          </cell>
        </row>
        <row r="60">
          <cell r="A60">
            <v>46024</v>
          </cell>
          <cell r="L60">
            <v>-23.656216000000086</v>
          </cell>
          <cell r="M60">
            <v>-11.178400000000011</v>
          </cell>
          <cell r="N60">
            <v>-8.6057248400000166</v>
          </cell>
          <cell r="O60">
            <v>-2.8531682750000158</v>
          </cell>
        </row>
        <row r="61">
          <cell r="A61">
            <v>46031</v>
          </cell>
          <cell r="L61">
            <v>-25.024359999999945</v>
          </cell>
          <cell r="M61">
            <v>-6.1835100000000125</v>
          </cell>
          <cell r="N61">
            <v>-8.8372041199999849</v>
          </cell>
          <cell r="O61">
            <v>-4.640558699999989</v>
          </cell>
        </row>
        <row r="62">
          <cell r="A62">
            <v>46038</v>
          </cell>
          <cell r="L62">
            <v>-11.922955000000002</v>
          </cell>
          <cell r="M62">
            <v>-4.3170600000000263</v>
          </cell>
          <cell r="N62">
            <v>-6.1658630000000016</v>
          </cell>
          <cell r="O62">
            <v>-3.3115063750000004</v>
          </cell>
        </row>
        <row r="63">
          <cell r="A63">
            <v>46045</v>
          </cell>
          <cell r="L63">
            <v>-28.438953999999967</v>
          </cell>
          <cell r="M63">
            <v>-3.2962199999999484</v>
          </cell>
          <cell r="N63">
            <v>-11.838978919999999</v>
          </cell>
          <cell r="O63">
            <v>-7.5750035125000004</v>
          </cell>
        </row>
        <row r="64">
          <cell r="A64">
            <v>46052</v>
          </cell>
          <cell r="L64">
            <v>-17.857624000000044</v>
          </cell>
          <cell r="M64">
            <v>-2.0012800000000084</v>
          </cell>
          <cell r="N64">
            <v>-10.613659199999983</v>
          </cell>
          <cell r="O64">
            <v>-7.0380229499999913</v>
          </cell>
        </row>
        <row r="65">
          <cell r="A65">
            <v>46059</v>
          </cell>
          <cell r="L65">
            <v>-1.8073999999999728</v>
          </cell>
          <cell r="M65">
            <v>-5.4666499999999587</v>
          </cell>
          <cell r="N65">
            <v>-4.613115399999975</v>
          </cell>
          <cell r="O65">
            <v>-1.1071568749999763</v>
          </cell>
        </row>
        <row r="66">
          <cell r="A66">
            <v>46066</v>
          </cell>
          <cell r="L66">
            <v>-4.8253450000000271</v>
          </cell>
          <cell r="M66">
            <v>-9.1605480000000057</v>
          </cell>
          <cell r="N66">
            <v>-6.5776174000000198</v>
          </cell>
          <cell r="O66">
            <v>-6.0347931000000123</v>
          </cell>
        </row>
        <row r="67">
          <cell r="A67">
            <v>46073</v>
          </cell>
          <cell r="L67">
            <v>-16.909344999999973</v>
          </cell>
          <cell r="M67">
            <v>-12.935000000000002</v>
          </cell>
          <cell r="N67">
            <v>-11.777048199999991</v>
          </cell>
          <cell r="O67">
            <v>-10.054308041666662</v>
          </cell>
        </row>
        <row r="68">
          <cell r="A68">
            <v>46080</v>
          </cell>
          <cell r="L68">
            <v>-28.383100000000013</v>
          </cell>
          <cell r="M68">
            <v>4.5866249999999695</v>
          </cell>
          <cell r="N68">
            <v>-15.014095000000003</v>
          </cell>
          <cell r="O68">
            <v>-12.098445725000005</v>
          </cell>
        </row>
        <row r="69">
          <cell r="A69">
            <v>46087</v>
          </cell>
          <cell r="L69">
            <v>-50.883399999999938</v>
          </cell>
          <cell r="M69">
            <v>2.4169019999999364</v>
          </cell>
          <cell r="N69">
            <v>-21.816910159999985</v>
          </cell>
          <cell r="O69">
            <v>-17.083205174999993</v>
          </cell>
        </row>
        <row r="70">
          <cell r="A70">
            <v>46094</v>
          </cell>
          <cell r="L70">
            <v>-49.21848</v>
          </cell>
          <cell r="M70" t="e">
            <v>#N/A</v>
          </cell>
          <cell r="N70">
            <v>-18.653094599999996</v>
          </cell>
          <cell r="O70">
            <v>-12.850584174999995</v>
          </cell>
        </row>
        <row r="71">
          <cell r="A71">
            <v>46101</v>
          </cell>
          <cell r="L71">
            <v>-42.608435999999983</v>
          </cell>
          <cell r="M71">
            <v>-4.8293250000000398</v>
          </cell>
          <cell r="N71">
            <v>-21.297794228000008</v>
          </cell>
          <cell r="O71">
            <v>-20.168665192500008</v>
          </cell>
        </row>
        <row r="72">
          <cell r="A72">
            <v>46108</v>
          </cell>
          <cell r="L72">
            <v>-44.160872999999981</v>
          </cell>
          <cell r="M72">
            <v>-12.012450000000001</v>
          </cell>
          <cell r="N72">
            <v>-25.219228159999989</v>
          </cell>
          <cell r="O72">
            <v>-22.206652449999993</v>
          </cell>
        </row>
        <row r="73">
          <cell r="A73">
            <v>46115</v>
          </cell>
          <cell r="L73">
            <v>-22.432303999999988</v>
          </cell>
          <cell r="M73">
            <v>-20.758241999999996</v>
          </cell>
          <cell r="N73">
            <v>-19.545751799999998</v>
          </cell>
          <cell r="O73">
            <v>-16.140432799999992</v>
          </cell>
        </row>
        <row r="74">
          <cell r="A74">
            <v>46122</v>
          </cell>
          <cell r="L74">
            <v>3.9164200000000733</v>
          </cell>
          <cell r="M74">
            <v>-14.722199999999987</v>
          </cell>
          <cell r="N74">
            <v>-12.097950199999985</v>
          </cell>
          <cell r="O74">
            <v>-13.788136624999993</v>
          </cell>
        </row>
        <row r="75">
          <cell r="A75">
            <v>46129</v>
          </cell>
          <cell r="L75">
            <v>-5.7777400000000512</v>
          </cell>
          <cell r="M75" t="e">
            <v>#N/A</v>
          </cell>
          <cell r="N75">
            <v>-15.88870340000002</v>
          </cell>
          <cell r="O75">
            <v>-16.387634125000012</v>
          </cell>
        </row>
        <row r="76">
          <cell r="A76">
            <v>46136</v>
          </cell>
          <cell r="L76">
            <v>-10.246777999999949</v>
          </cell>
          <cell r="M76" t="e">
            <v>#N/A</v>
          </cell>
          <cell r="N76">
            <v>-20.685280799999976</v>
          </cell>
          <cell r="O76">
            <v>-21.52461852499998</v>
          </cell>
        </row>
        <row r="77">
          <cell r="A77">
            <v>46143</v>
          </cell>
          <cell r="L77">
            <v>-27.85850999999991</v>
          </cell>
          <cell r="M77" t="e">
            <v>#N/A</v>
          </cell>
          <cell r="N77">
            <v>-22.804241599999976</v>
          </cell>
          <cell r="O77">
            <v>-20.062536949999991</v>
          </cell>
        </row>
        <row r="78">
          <cell r="A78">
            <v>46150</v>
          </cell>
          <cell r="L78">
            <v>-24.947150000000079</v>
          </cell>
          <cell r="M78" t="e">
            <v>#N/A</v>
          </cell>
          <cell r="N78">
            <v>-20.179236200000009</v>
          </cell>
          <cell r="O78">
            <v>-21.521414500000006</v>
          </cell>
        </row>
        <row r="79">
          <cell r="A79">
            <v>46157</v>
          </cell>
          <cell r="L79">
            <v>-20.057680000000005</v>
          </cell>
          <cell r="M79" t="e">
            <v>#N/A</v>
          </cell>
          <cell r="N79">
            <v>-18.96862520000002</v>
          </cell>
          <cell r="O79">
            <v>-17.147297300000012</v>
          </cell>
        </row>
        <row r="80">
          <cell r="A80">
            <v>46164</v>
          </cell>
          <cell r="L80">
            <v>-1.7508659999999736</v>
          </cell>
          <cell r="M80" t="e">
            <v>#N/A</v>
          </cell>
          <cell r="N80">
            <v>-21.486930999999998</v>
          </cell>
          <cell r="O80">
            <v>-17.903062525000006</v>
          </cell>
        </row>
        <row r="81">
          <cell r="A81">
            <v>46171</v>
          </cell>
          <cell r="L81">
            <v>-6.0158129999999801</v>
          </cell>
          <cell r="M81" t="e">
            <v>#N/A</v>
          </cell>
          <cell r="N81">
            <v>-19.912397599999984</v>
          </cell>
          <cell r="O81">
            <v>-16.539609718749997</v>
          </cell>
        </row>
        <row r="82">
          <cell r="A82">
            <v>46178</v>
          </cell>
          <cell r="L82">
            <v>-3.5043349999999691</v>
          </cell>
          <cell r="M82" t="e">
            <v>#N/A</v>
          </cell>
          <cell r="N82">
            <v>-16.744341600000006</v>
          </cell>
          <cell r="O82">
            <v>-14.619302974999993</v>
          </cell>
        </row>
        <row r="83">
          <cell r="A83">
            <v>46185</v>
          </cell>
          <cell r="L83">
            <v>-9.499274000000014</v>
          </cell>
          <cell r="M83" t="e">
            <v>#N/A</v>
          </cell>
          <cell r="N83">
            <v>-23.827356999999999</v>
          </cell>
          <cell r="O83">
            <v>-19.056137249999999</v>
          </cell>
        </row>
        <row r="84">
          <cell r="A84">
            <v>46192</v>
          </cell>
          <cell r="L84">
            <v>-2.1677250000000186</v>
          </cell>
          <cell r="M84" t="e">
            <v>#N/A</v>
          </cell>
          <cell r="N84">
            <v>-23.525352399999985</v>
          </cell>
          <cell r="O84">
            <v>-19.964488599999985</v>
          </cell>
        </row>
        <row r="85">
          <cell r="A85">
            <v>46199</v>
          </cell>
          <cell r="L85">
            <v>-10.730109999999968</v>
          </cell>
          <cell r="M85" t="e">
            <v>#N/A</v>
          </cell>
          <cell r="N85">
            <v>-27.438796599999982</v>
          </cell>
          <cell r="O85">
            <v>-24.588685099999992</v>
          </cell>
        </row>
        <row r="86">
          <cell r="A86">
            <v>46206</v>
          </cell>
          <cell r="L86">
            <v>-5.1710000000000491</v>
          </cell>
          <cell r="M86" t="e">
            <v>#N/A</v>
          </cell>
          <cell r="N86">
            <v>-27.083112800000016</v>
          </cell>
          <cell r="O86">
            <v>-26.811516057142871</v>
          </cell>
        </row>
        <row r="87">
          <cell r="A87">
            <v>46213</v>
          </cell>
          <cell r="L87">
            <v>-10.174789999999973</v>
          </cell>
          <cell r="M87" t="e">
            <v>#N/A</v>
          </cell>
          <cell r="N87">
            <v>-25.975984</v>
          </cell>
          <cell r="O87">
            <v>-23.239780574999997</v>
          </cell>
        </row>
        <row r="88">
          <cell r="A88">
            <v>46220</v>
          </cell>
          <cell r="L88">
            <v>-17.52879999999999</v>
          </cell>
          <cell r="M88" t="e">
            <v>#N/A</v>
          </cell>
          <cell r="N88">
            <v>-23.267059000000007</v>
          </cell>
          <cell r="O88">
            <v>-21.439715700000008</v>
          </cell>
        </row>
        <row r="89">
          <cell r="A89">
            <v>46227</v>
          </cell>
          <cell r="L89">
            <v>-15.425287999999966</v>
          </cell>
          <cell r="M89" t="e">
            <v>#N/A</v>
          </cell>
          <cell r="N89">
            <v>-23.448875199999986</v>
          </cell>
          <cell r="O89">
            <v>-20.096934749999992</v>
          </cell>
        </row>
        <row r="90">
          <cell r="A90">
            <v>46234</v>
          </cell>
          <cell r="L90">
            <v>-29.528395999999987</v>
          </cell>
          <cell r="M90" t="e">
            <v>#N/A</v>
          </cell>
          <cell r="N90">
            <v>-19.509471599999976</v>
          </cell>
          <cell r="O90">
            <v>-15.80487004999998</v>
          </cell>
        </row>
        <row r="91">
          <cell r="A91">
            <v>46241</v>
          </cell>
          <cell r="L91">
            <v>-39.379625999999973</v>
          </cell>
          <cell r="M91" t="e">
            <v>#N/A</v>
          </cell>
          <cell r="N91">
            <v>-22.850612599999984</v>
          </cell>
          <cell r="O91">
            <v>-16.330720749999987</v>
          </cell>
        </row>
        <row r="92">
          <cell r="A92">
            <v>46248</v>
          </cell>
          <cell r="L92">
            <v>-52.289325000000076</v>
          </cell>
          <cell r="M92" t="e">
            <v>#N/A</v>
          </cell>
          <cell r="N92">
            <v>-17.893897200000019</v>
          </cell>
          <cell r="O92">
            <v>-12.293948900000004</v>
          </cell>
        </row>
        <row r="93">
          <cell r="A93">
            <v>46255</v>
          </cell>
          <cell r="L93">
            <v>-42.568543999999974</v>
          </cell>
          <cell r="M93" t="e">
            <v>#N/A</v>
          </cell>
          <cell r="N93">
            <v>-22.650899399999997</v>
          </cell>
          <cell r="O93">
            <v>-13.788775325</v>
          </cell>
        </row>
        <row r="94">
          <cell r="A94">
            <v>46262</v>
          </cell>
          <cell r="L94">
            <v>-42.014071999999942</v>
          </cell>
          <cell r="M94" t="e">
            <v>#N/A</v>
          </cell>
          <cell r="N94">
            <v>-17.635237199999988</v>
          </cell>
          <cell r="O94">
            <v>-9.5157276499999952</v>
          </cell>
        </row>
        <row r="95">
          <cell r="A95">
            <v>46269</v>
          </cell>
          <cell r="L95">
            <v>-9.146759999999972</v>
          </cell>
          <cell r="M95" t="e">
            <v>#N/A</v>
          </cell>
          <cell r="N95">
            <v>-10.376603399999999</v>
          </cell>
          <cell r="O95">
            <v>-6.4233709062500033</v>
          </cell>
        </row>
        <row r="96">
          <cell r="A96">
            <v>46276</v>
          </cell>
          <cell r="L96">
            <v>-11.471780000000081</v>
          </cell>
          <cell r="M96" t="e">
            <v>#N/A</v>
          </cell>
          <cell r="N96">
            <v>-8.8061708000000074</v>
          </cell>
          <cell r="O96">
            <v>-6.3589177999999897</v>
          </cell>
        </row>
        <row r="97">
          <cell r="A97">
            <v>46283</v>
          </cell>
          <cell r="L97">
            <v>-22.983560000000011</v>
          </cell>
          <cell r="M97" t="e">
            <v>#N/A</v>
          </cell>
          <cell r="N97">
            <v>-10.858867199999997</v>
          </cell>
          <cell r="O97">
            <v>-7.8350250000000017</v>
          </cell>
        </row>
        <row r="98">
          <cell r="A98">
            <v>46290</v>
          </cell>
          <cell r="L98">
            <v>-22.068700000000035</v>
          </cell>
          <cell r="M98" t="e">
            <v>#N/A</v>
          </cell>
          <cell r="N98">
            <v>-12.865975000000002</v>
          </cell>
          <cell r="O98">
            <v>-9.493100075000001</v>
          </cell>
        </row>
        <row r="99">
          <cell r="A99">
            <v>46297</v>
          </cell>
          <cell r="L99">
            <v>-21.876501000000019</v>
          </cell>
          <cell r="M99" t="e">
            <v>#N/A</v>
          </cell>
          <cell r="N99">
            <v>-11.346270599999997</v>
          </cell>
          <cell r="O99">
            <v>-6.3582509250000001</v>
          </cell>
        </row>
        <row r="100">
          <cell r="A100">
            <v>46304</v>
          </cell>
          <cell r="L100">
            <v>-55.258809999999983</v>
          </cell>
          <cell r="M100" t="e">
            <v>#N/A</v>
          </cell>
          <cell r="N100">
            <v>-20.345362599999994</v>
          </cell>
          <cell r="O100">
            <v>-10.748551975000002</v>
          </cell>
        </row>
        <row r="101">
          <cell r="A101">
            <v>46311</v>
          </cell>
          <cell r="L101">
            <v>-36.280940000000044</v>
          </cell>
          <cell r="M101" t="e">
            <v>#N/A</v>
          </cell>
          <cell r="N101">
            <v>-14.219456000000008</v>
          </cell>
          <cell r="O101">
            <v>-5.9418783500000103</v>
          </cell>
        </row>
        <row r="102">
          <cell r="A102">
            <v>46318</v>
          </cell>
          <cell r="L102">
            <v>-16.97774000000004</v>
          </cell>
          <cell r="M102" t="e">
            <v>#N/A</v>
          </cell>
          <cell r="N102">
            <v>-16.230850400000001</v>
          </cell>
          <cell r="O102">
            <v>-8.9088774500000092</v>
          </cell>
        </row>
        <row r="103">
          <cell r="A103">
            <v>46325</v>
          </cell>
          <cell r="L103">
            <v>-19.069792000000007</v>
          </cell>
          <cell r="M103" t="e">
            <v>#N/A</v>
          </cell>
          <cell r="N103">
            <v>-11.083240600000011</v>
          </cell>
          <cell r="O103">
            <v>-8.6215086500000133</v>
          </cell>
        </row>
        <row r="104">
          <cell r="A104">
            <v>46332</v>
          </cell>
          <cell r="L104">
            <v>5.6027560000000562</v>
          </cell>
          <cell r="M104" t="e">
            <v>#N/A</v>
          </cell>
          <cell r="N104">
            <v>-7.1848015999999912</v>
          </cell>
          <cell r="O104">
            <v>-5.0884158499999899</v>
          </cell>
        </row>
        <row r="105">
          <cell r="A105">
            <v>46339</v>
          </cell>
          <cell r="L105">
            <v>-2.4743850000000975</v>
          </cell>
          <cell r="M105" t="e">
            <v>#N/A</v>
          </cell>
          <cell r="N105">
            <v>-6.3479226000000155</v>
          </cell>
          <cell r="O105">
            <v>-6.7938523500000159</v>
          </cell>
        </row>
        <row r="106">
          <cell r="A106">
            <v>46346</v>
          </cell>
          <cell r="L106">
            <v>29.335583000000042</v>
          </cell>
          <cell r="M106" t="e">
            <v>#N/A</v>
          </cell>
          <cell r="N106">
            <v>4.2050889399999907</v>
          </cell>
          <cell r="O106">
            <v>4.6972273999999956</v>
          </cell>
        </row>
        <row r="107">
          <cell r="A107">
            <v>46353</v>
          </cell>
          <cell r="L107">
            <v>-23.245672000000013</v>
          </cell>
          <cell r="M107" t="e">
            <v>#N/A</v>
          </cell>
          <cell r="N107">
            <v>-6.638015200000007</v>
          </cell>
          <cell r="O107">
            <v>-4.8836155750000003</v>
          </cell>
        </row>
        <row r="108">
          <cell r="A108">
            <v>46360</v>
          </cell>
          <cell r="L108">
            <v>-23.573910000000069</v>
          </cell>
          <cell r="M108" t="e">
            <v>#N/A</v>
          </cell>
          <cell r="N108">
            <v>-7.0874508000000045</v>
          </cell>
          <cell r="O108">
            <v>-4.2089803750000101</v>
          </cell>
        </row>
        <row r="109">
          <cell r="A109">
            <v>46367</v>
          </cell>
          <cell r="L109">
            <v>-14.290700000000072</v>
          </cell>
          <cell r="M109" t="e">
            <v>#N/A</v>
          </cell>
          <cell r="N109">
            <v>-5.4779540000000164</v>
          </cell>
          <cell r="O109">
            <v>-4.9838502000000133</v>
          </cell>
        </row>
        <row r="110">
          <cell r="A110">
            <v>46374</v>
          </cell>
          <cell r="L110">
            <v>-4.3879200000000083</v>
          </cell>
          <cell r="M110" t="e">
            <v>#N/A</v>
          </cell>
          <cell r="N110">
            <v>-2.5218162500000005</v>
          </cell>
          <cell r="O110">
            <v>-4.0075598571428657</v>
          </cell>
        </row>
        <row r="111">
          <cell r="A111">
            <v>46381</v>
          </cell>
          <cell r="L111" t="e">
            <v>#N/A</v>
          </cell>
          <cell r="M111" t="e">
            <v>#N/A</v>
          </cell>
          <cell r="N111" t="e">
            <v>#N/A</v>
          </cell>
          <cell r="O111" t="e">
            <v>#N/A</v>
          </cell>
        </row>
      </sheetData>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ily grain data"/>
      <sheetName val="WinterWheat_NewPriceSeries2026"/>
      <sheetName val="weekly data-pork"/>
      <sheetName val="weekly data-veal"/>
      <sheetName val="WeeklyLamb-data"/>
      <sheetName val="weekly data-beef"/>
      <sheetName val="weekly-canfax-data"/>
      <sheetName val="summary"/>
      <sheetName val="Cor"/>
      <sheetName val="C$"/>
      <sheetName val="fedcat"/>
      <sheetName val="Wheat A"/>
      <sheetName val="Soy"/>
      <sheetName val="Wheat B"/>
      <sheetName val="Wheat E"/>
      <sheetName val="Wheat C"/>
      <sheetName val="Hogs W 10years"/>
      <sheetName val="Hog 100%"/>
      <sheetName val="RMP Entry"/>
      <sheetName val="Hog USDA"/>
      <sheetName val="Stoc"/>
      <sheetName val="Cattle CanFax"/>
      <sheetName val="RMP Cattle Summary"/>
      <sheetName val="Lambs"/>
      <sheetName val="Sheep Lamb Volume"/>
      <sheetName val="DDG"/>
      <sheetName val="Soymeal"/>
      <sheetName val="Veal"/>
      <sheetName val="Livestock-Feed ratios"/>
      <sheetName val="VFO Auction Volume"/>
      <sheetName val="Lamb"/>
      <sheetName val="DDG_SoyMeal"/>
      <sheetName val="feeder cattle"/>
      <sheetName val="Steers-Corn ratio"/>
      <sheetName val="Heifers-Corn ratio"/>
      <sheetName val="Hogs-Corn ratio"/>
      <sheetName val="Chart3"/>
      <sheetName val="Chart4"/>
      <sheetName val="CornBasis"/>
      <sheetName val="SoybeanBasis"/>
      <sheetName val="WheatBasis"/>
      <sheetName val="Hogs_Basis"/>
      <sheetName val="weekly veal-data"/>
    </sheetNames>
    <sheetDataSet>
      <sheetData sheetId="0"/>
      <sheetData sheetId="1"/>
      <sheetData sheetId="2"/>
      <sheetData sheetId="3"/>
      <sheetData sheetId="4"/>
      <sheetData sheetId="5"/>
      <sheetData sheetId="6"/>
      <sheetData sheetId="7"/>
      <sheetData sheetId="8">
        <row r="5">
          <cell r="AR5">
            <v>5.74</v>
          </cell>
        </row>
      </sheetData>
      <sheetData sheetId="9"/>
      <sheetData sheetId="10">
        <row r="4">
          <cell r="AA4" t="str">
            <v>Steers 10 year avg (2016-25)</v>
          </cell>
          <cell r="CJ4" t="str">
            <v>5-Yr Ave(2021-25)</v>
          </cell>
          <cell r="CK4" t="str">
            <v>10- Yr Ave(2016-25)</v>
          </cell>
        </row>
        <row r="5">
          <cell r="Y5">
            <v>256.13</v>
          </cell>
          <cell r="Z5" t="e">
            <v>#N/A</v>
          </cell>
          <cell r="AA5">
            <v>170.94200000000001</v>
          </cell>
          <cell r="BG5" t="e">
            <v>#N/A</v>
          </cell>
          <cell r="BH5">
            <v>472</v>
          </cell>
          <cell r="CH5">
            <v>-23.534860000000037</v>
          </cell>
          <cell r="CI5" t="e">
            <v>#N/A</v>
          </cell>
          <cell r="CJ5">
            <v>-15.433548240000016</v>
          </cell>
          <cell r="CK5">
            <v>-15.20303654000001</v>
          </cell>
        </row>
        <row r="6">
          <cell r="Y6">
            <v>261.08</v>
          </cell>
          <cell r="Z6">
            <v>312.23</v>
          </cell>
          <cell r="AA6">
            <v>171.60599999999999</v>
          </cell>
          <cell r="BG6">
            <v>615.17999999999995</v>
          </cell>
          <cell r="BH6">
            <v>476.36</v>
          </cell>
          <cell r="CH6">
            <v>-26.483332000000019</v>
          </cell>
          <cell r="CI6">
            <v>-11.953509999999994</v>
          </cell>
          <cell r="CJ6">
            <v>-17.085614800000009</v>
          </cell>
          <cell r="CK6">
            <v>-16.184070179999999</v>
          </cell>
        </row>
        <row r="7">
          <cell r="Y7">
            <v>270.22000000000003</v>
          </cell>
          <cell r="Z7">
            <v>304.47000000000003</v>
          </cell>
          <cell r="AA7">
            <v>171.69699999999997</v>
          </cell>
          <cell r="BG7">
            <v>637.79</v>
          </cell>
          <cell r="BH7">
            <v>477.59</v>
          </cell>
          <cell r="CH7">
            <v>-13.709924999999942</v>
          </cell>
          <cell r="CI7">
            <v>-17.847059999999999</v>
          </cell>
          <cell r="CJ7">
            <v>-14.858438679999983</v>
          </cell>
          <cell r="CK7">
            <v>-18.163822119999988</v>
          </cell>
        </row>
        <row r="8">
          <cell r="Y8">
            <v>272.8</v>
          </cell>
          <cell r="Z8">
            <v>312.93</v>
          </cell>
          <cell r="AA8">
            <v>173.357</v>
          </cell>
          <cell r="BG8">
            <v>618.35</v>
          </cell>
          <cell r="BH8">
            <v>456.03</v>
          </cell>
          <cell r="CH8">
            <v>-20.301614000000029</v>
          </cell>
          <cell r="CI8">
            <v>-8.3662199999999416</v>
          </cell>
          <cell r="CJ8">
            <v>-17.918489600000008</v>
          </cell>
          <cell r="CK8">
            <v>-17.45579823000001</v>
          </cell>
        </row>
        <row r="9">
          <cell r="Y9">
            <v>278.04000000000002</v>
          </cell>
          <cell r="Z9">
            <v>315</v>
          </cell>
          <cell r="AA9">
            <v>175.41499999999999</v>
          </cell>
          <cell r="BG9">
            <v>619.48</v>
          </cell>
          <cell r="BH9">
            <v>474.28</v>
          </cell>
          <cell r="CH9">
            <v>-18.384479999999996</v>
          </cell>
          <cell r="CI9">
            <v>-5.0012800000000084</v>
          </cell>
          <cell r="CJ9">
            <v>-18.471099679999998</v>
          </cell>
          <cell r="CK9">
            <v>-16.691669279999996</v>
          </cell>
        </row>
        <row r="10">
          <cell r="Y10">
            <v>277.81</v>
          </cell>
          <cell r="Z10">
            <v>314.52</v>
          </cell>
          <cell r="AA10">
            <v>175.86999999999998</v>
          </cell>
          <cell r="BG10">
            <v>612.70000000000005</v>
          </cell>
          <cell r="BH10">
            <v>458.76</v>
          </cell>
          <cell r="CH10">
            <v>-2.7982800000000339</v>
          </cell>
          <cell r="CI10">
            <v>-8.9466499999999769</v>
          </cell>
          <cell r="CJ10">
            <v>-15.896790880000003</v>
          </cell>
          <cell r="CK10">
            <v>-14.481419919999997</v>
          </cell>
        </row>
        <row r="11">
          <cell r="Y11">
            <v>274.86</v>
          </cell>
          <cell r="Z11">
            <v>309.81</v>
          </cell>
          <cell r="AA11">
            <v>174.85800000000003</v>
          </cell>
          <cell r="BG11">
            <v>620.04999999999995</v>
          </cell>
          <cell r="BH11">
            <v>466.02</v>
          </cell>
          <cell r="CH11">
            <v>5.4525000000012369E-2</v>
          </cell>
          <cell r="CI11">
            <v>-17.350548000000003</v>
          </cell>
          <cell r="CJ11">
            <v>-17.723559700000003</v>
          </cell>
          <cell r="CK11">
            <v>-16.546317519999999</v>
          </cell>
        </row>
        <row r="12">
          <cell r="Y12">
            <v>277.01</v>
          </cell>
          <cell r="Z12">
            <v>311.62</v>
          </cell>
          <cell r="AA12">
            <v>176.04900000000001</v>
          </cell>
          <cell r="BG12">
            <v>604.66</v>
          </cell>
          <cell r="BH12">
            <v>458.5</v>
          </cell>
          <cell r="CH12">
            <v>1.2324950000000285</v>
          </cell>
          <cell r="CI12">
            <v>-19.314999999999998</v>
          </cell>
          <cell r="CJ12">
            <v>-14.273002999999999</v>
          </cell>
          <cell r="CK12">
            <v>-14.75760026666666</v>
          </cell>
        </row>
        <row r="13">
          <cell r="Y13">
            <v>267.56</v>
          </cell>
          <cell r="Z13">
            <v>317.98</v>
          </cell>
          <cell r="AA13">
            <v>175.41800000000001</v>
          </cell>
          <cell r="BG13">
            <v>605.36</v>
          </cell>
          <cell r="BH13">
            <v>483.44</v>
          </cell>
          <cell r="CH13">
            <v>-10.761455000000012</v>
          </cell>
          <cell r="CI13">
            <v>1.5666249999999877</v>
          </cell>
          <cell r="CJ13">
            <v>-13.72626179999998</v>
          </cell>
          <cell r="CK13">
            <v>-10.838350279999995</v>
          </cell>
        </row>
        <row r="14">
          <cell r="Y14">
            <v>231.01</v>
          </cell>
          <cell r="Z14">
            <v>314.91000000000003</v>
          </cell>
          <cell r="AA14">
            <v>173.06800000000001</v>
          </cell>
          <cell r="BG14">
            <v>604.54</v>
          </cell>
          <cell r="BH14">
            <v>469.44</v>
          </cell>
          <cell r="CH14">
            <v>-56.59208000000001</v>
          </cell>
          <cell r="CI14">
            <v>-3.6730980000000386</v>
          </cell>
          <cell r="CJ14">
            <v>-20.097012600000006</v>
          </cell>
          <cell r="CK14">
            <v>-14.915536860000007</v>
          </cell>
        </row>
        <row r="15">
          <cell r="Y15">
            <v>271.49</v>
          </cell>
          <cell r="Z15">
            <v>313.87</v>
          </cell>
          <cell r="AA15">
            <v>177.392</v>
          </cell>
          <cell r="BG15">
            <v>609.73</v>
          </cell>
          <cell r="BH15">
            <v>469.75</v>
          </cell>
          <cell r="CH15">
            <v>-19.138671999999985</v>
          </cell>
          <cell r="CI15">
            <v>-2.90170999999998</v>
          </cell>
          <cell r="CJ15">
            <v>-11.204263799999996</v>
          </cell>
          <cell r="CK15">
            <v>-6.9259029800000009</v>
          </cell>
        </row>
        <row r="16">
          <cell r="Y16">
            <v>267.57</v>
          </cell>
          <cell r="Z16">
            <v>316.87</v>
          </cell>
          <cell r="AA16">
            <v>176.07</v>
          </cell>
          <cell r="BG16">
            <v>635.72</v>
          </cell>
          <cell r="BH16">
            <v>453.91</v>
          </cell>
          <cell r="CH16">
            <v>-27.995989999999949</v>
          </cell>
          <cell r="CI16">
            <v>-2.9593250000000353</v>
          </cell>
          <cell r="CJ16">
            <v>-12.835350239999997</v>
          </cell>
          <cell r="CK16">
            <v>-9.4364031699999948</v>
          </cell>
        </row>
        <row r="17">
          <cell r="Y17">
            <v>269.49</v>
          </cell>
          <cell r="Z17">
            <v>321.27999999999997</v>
          </cell>
          <cell r="AA17">
            <v>177.68800000000002</v>
          </cell>
          <cell r="BG17">
            <v>641</v>
          </cell>
          <cell r="BH17">
            <v>465.8</v>
          </cell>
          <cell r="CH17">
            <v>-28.322462999999971</v>
          </cell>
          <cell r="CI17">
            <v>-8.7324500000000285</v>
          </cell>
          <cell r="CJ17">
            <v>-14.040672999999988</v>
          </cell>
          <cell r="CK17">
            <v>-5.0599989599999988</v>
          </cell>
        </row>
        <row r="18">
          <cell r="Y18">
            <v>250.79</v>
          </cell>
          <cell r="Z18">
            <v>317.44</v>
          </cell>
          <cell r="AA18">
            <v>174.93199999999999</v>
          </cell>
          <cell r="BG18">
            <v>638.73</v>
          </cell>
          <cell r="BH18">
            <v>478.97</v>
          </cell>
          <cell r="CH18">
            <v>-30.317059999999998</v>
          </cell>
          <cell r="CI18">
            <v>-24.318241999999998</v>
          </cell>
          <cell r="CJ18">
            <v>-10.984698199999992</v>
          </cell>
          <cell r="CK18">
            <v>-3.331447039999992</v>
          </cell>
        </row>
        <row r="19">
          <cell r="Y19">
            <v>289.25</v>
          </cell>
          <cell r="Z19">
            <v>330.25</v>
          </cell>
          <cell r="AA19">
            <v>178.96100000000001</v>
          </cell>
          <cell r="BG19">
            <v>667.56</v>
          </cell>
          <cell r="BH19">
            <v>487.33</v>
          </cell>
          <cell r="CH19">
            <v>16.996879999999976</v>
          </cell>
          <cell r="CI19">
            <v>-13.272199999999998</v>
          </cell>
          <cell r="CJ19">
            <v>-0.62398540000000369</v>
          </cell>
          <cell r="CK19">
            <v>0.90044453999999663</v>
          </cell>
        </row>
        <row r="20">
          <cell r="Y20">
            <v>277.83</v>
          </cell>
          <cell r="Z20" t="e">
            <v>#N/A</v>
          </cell>
          <cell r="AA20">
            <v>179.49499999999998</v>
          </cell>
          <cell r="BG20" t="e">
            <v>#N/A</v>
          </cell>
          <cell r="BH20" t="e">
            <v>#N/A</v>
          </cell>
          <cell r="CH20">
            <v>-3.8820320000000379</v>
          </cell>
          <cell r="CI20" t="e">
            <v>#N/A</v>
          </cell>
          <cell r="CJ20">
            <v>-4.5891714000000148</v>
          </cell>
          <cell r="CK20">
            <v>0.12510512499999038</v>
          </cell>
        </row>
        <row r="21">
          <cell r="Y21">
            <v>284.44</v>
          </cell>
          <cell r="Z21" t="e">
            <v>#N/A</v>
          </cell>
          <cell r="AA21">
            <v>180.01400000000001</v>
          </cell>
          <cell r="BG21" t="e">
            <v>#N/A</v>
          </cell>
          <cell r="BH21" t="e">
            <v>#N/A</v>
          </cell>
          <cell r="CH21">
            <v>-3.4864499999999907</v>
          </cell>
          <cell r="CI21" t="e">
            <v>#N/A</v>
          </cell>
          <cell r="CJ21">
            <v>-3.9401987999999846</v>
          </cell>
          <cell r="CK21">
            <v>-0.59193415999999388</v>
          </cell>
        </row>
        <row r="22">
          <cell r="Y22">
            <v>286.23</v>
          </cell>
          <cell r="Z22" t="e">
            <v>#N/A</v>
          </cell>
          <cell r="AA22">
            <v>181.995</v>
          </cell>
          <cell r="BG22" t="e">
            <v>#N/A</v>
          </cell>
          <cell r="BH22" t="e">
            <v>#N/A</v>
          </cell>
          <cell r="CH22">
            <v>-4.6446899999999118</v>
          </cell>
          <cell r="CI22" t="e">
            <v>#N/A</v>
          </cell>
          <cell r="CJ22">
            <v>2.5578830000000323</v>
          </cell>
          <cell r="CK22">
            <v>2.1076884800000131</v>
          </cell>
        </row>
        <row r="23">
          <cell r="Y23">
            <v>291.47000000000003</v>
          </cell>
          <cell r="Z23" t="e">
            <v>#N/A</v>
          </cell>
          <cell r="AA23">
            <v>185.149</v>
          </cell>
          <cell r="BG23" t="e">
            <v>#N/A</v>
          </cell>
          <cell r="BH23" t="e">
            <v>#N/A</v>
          </cell>
          <cell r="CH23">
            <v>-7.0425400000000309</v>
          </cell>
          <cell r="CI23" t="e">
            <v>#N/A</v>
          </cell>
          <cell r="CJ23">
            <v>2.4823360000000037</v>
          </cell>
          <cell r="CK23">
            <v>3.7182246199999982</v>
          </cell>
        </row>
        <row r="24">
          <cell r="Y24">
            <v>294.07</v>
          </cell>
          <cell r="Z24" t="e">
            <v>#N/A</v>
          </cell>
          <cell r="AA24">
            <v>184.983</v>
          </cell>
          <cell r="BG24" t="e">
            <v>#N/A</v>
          </cell>
          <cell r="BH24" t="e">
            <v>#N/A</v>
          </cell>
          <cell r="CH24">
            <v>-2.3728639999999928</v>
          </cell>
          <cell r="CI24" t="e">
            <v>#N/A</v>
          </cell>
          <cell r="CJ24">
            <v>0.29728879999997843</v>
          </cell>
          <cell r="CK24">
            <v>4.1075113999999884</v>
          </cell>
        </row>
        <row r="25">
          <cell r="Y25">
            <v>295.56</v>
          </cell>
          <cell r="Z25" t="e">
            <v>#N/A</v>
          </cell>
          <cell r="AA25">
            <v>186.40899999999999</v>
          </cell>
          <cell r="BG25" t="e">
            <v>#N/A</v>
          </cell>
          <cell r="BH25" t="e">
            <v>#N/A</v>
          </cell>
          <cell r="CH25">
            <v>-0.23705999999998539</v>
          </cell>
          <cell r="CI25" t="e">
            <v>#N/A</v>
          </cell>
          <cell r="CJ25">
            <v>2.7814890000000103</v>
          </cell>
          <cell r="CK25">
            <v>5.3493967599999959</v>
          </cell>
        </row>
        <row r="26">
          <cell r="Y26">
            <v>296.57</v>
          </cell>
          <cell r="Z26" t="e">
            <v>#N/A</v>
          </cell>
          <cell r="AA26">
            <v>190.95800000000003</v>
          </cell>
          <cell r="BG26" t="e">
            <v>#N/A</v>
          </cell>
          <cell r="BH26" t="e">
            <v>#N/A</v>
          </cell>
          <cell r="CH26">
            <v>1.1253720000000271</v>
          </cell>
          <cell r="CI26" t="e">
            <v>#N/A</v>
          </cell>
          <cell r="CJ26">
            <v>9.3462378000000008</v>
          </cell>
          <cell r="CK26">
            <v>8.9410230500000019</v>
          </cell>
        </row>
        <row r="27">
          <cell r="Y27">
            <v>304.98</v>
          </cell>
          <cell r="Z27" t="e">
            <v>#N/A</v>
          </cell>
          <cell r="AA27">
            <v>191.983</v>
          </cell>
          <cell r="BG27" t="e">
            <v>#N/A</v>
          </cell>
          <cell r="BH27" t="e">
            <v>#N/A</v>
          </cell>
          <cell r="CH27">
            <v>5.3551679999999919</v>
          </cell>
          <cell r="CI27" t="e">
            <v>#N/A</v>
          </cell>
          <cell r="CJ27">
            <v>7.4920087999999909</v>
          </cell>
          <cell r="CK27">
            <v>9.3593312200000067</v>
          </cell>
        </row>
        <row r="28">
          <cell r="Y28">
            <v>305.36</v>
          </cell>
          <cell r="Z28" t="e">
            <v>#N/A</v>
          </cell>
          <cell r="AA28">
            <v>190.81</v>
          </cell>
          <cell r="BG28" t="e">
            <v>#N/A</v>
          </cell>
          <cell r="BH28" t="e">
            <v>#N/A</v>
          </cell>
          <cell r="CH28">
            <v>16.491735000000062</v>
          </cell>
          <cell r="CI28" t="e">
            <v>#N/A</v>
          </cell>
          <cell r="CJ28">
            <v>5.4144860000000223</v>
          </cell>
          <cell r="CK28">
            <v>9.8071668000000134</v>
          </cell>
        </row>
        <row r="29">
          <cell r="Y29">
            <v>313.61</v>
          </cell>
          <cell r="Z29" t="e">
            <v>#N/A</v>
          </cell>
          <cell r="AA29">
            <v>188.90100000000001</v>
          </cell>
          <cell r="BG29" t="e">
            <v>#N/A</v>
          </cell>
          <cell r="BH29" t="e">
            <v>#N/A</v>
          </cell>
          <cell r="CH29">
            <v>26.051690000000008</v>
          </cell>
          <cell r="CI29" t="e">
            <v>#N/A</v>
          </cell>
          <cell r="CJ29">
            <v>7.0292642000000001</v>
          </cell>
          <cell r="CK29">
            <v>9.3349815400000047</v>
          </cell>
        </row>
        <row r="30">
          <cell r="Y30">
            <v>305.37</v>
          </cell>
          <cell r="Z30" t="e">
            <v>#N/A</v>
          </cell>
          <cell r="AA30">
            <v>185.24799999999999</v>
          </cell>
          <cell r="BG30" t="e">
            <v>#N/A</v>
          </cell>
          <cell r="BH30" t="e">
            <v>#N/A</v>
          </cell>
          <cell r="CH30">
            <v>12.957029999999975</v>
          </cell>
          <cell r="CI30" t="e">
            <v>#N/A</v>
          </cell>
          <cell r="CJ30">
            <v>3.7391208000000007</v>
          </cell>
          <cell r="CK30">
            <v>4.669699739999996</v>
          </cell>
        </row>
        <row r="31">
          <cell r="Y31">
            <v>310.49</v>
          </cell>
          <cell r="Z31" t="e">
            <v>#N/A</v>
          </cell>
          <cell r="AA31">
            <v>183.64</v>
          </cell>
          <cell r="BG31" t="e">
            <v>#N/A</v>
          </cell>
          <cell r="BH31" t="e">
            <v>#N/A</v>
          </cell>
          <cell r="CH31">
            <v>19.810099999999977</v>
          </cell>
          <cell r="CI31" t="e">
            <v>#N/A</v>
          </cell>
          <cell r="CJ31">
            <v>2.7628113999999924</v>
          </cell>
          <cell r="CK31">
            <v>2.1661788999999971</v>
          </cell>
        </row>
        <row r="32">
          <cell r="Y32">
            <v>314.5</v>
          </cell>
          <cell r="Z32" t="e">
            <v>#N/A</v>
          </cell>
          <cell r="AA32">
            <v>187.47200000000004</v>
          </cell>
          <cell r="BG32" t="e">
            <v>#N/A</v>
          </cell>
          <cell r="BH32" t="e">
            <v>#N/A</v>
          </cell>
          <cell r="CH32">
            <v>11.641400000000033</v>
          </cell>
          <cell r="CI32" t="e">
            <v>#N/A</v>
          </cell>
          <cell r="CJ32">
            <v>2.6165874000000144</v>
          </cell>
          <cell r="CK32">
            <v>3.2975255400000036</v>
          </cell>
        </row>
        <row r="33">
          <cell r="Y33">
            <v>326.13</v>
          </cell>
          <cell r="Z33" t="e">
            <v>#N/A</v>
          </cell>
          <cell r="AA33">
            <v>187.56300000000002</v>
          </cell>
          <cell r="BG33" t="e">
            <v>#N/A</v>
          </cell>
          <cell r="BH33" t="e">
            <v>#N/A</v>
          </cell>
          <cell r="CH33">
            <v>20.157114999999976</v>
          </cell>
          <cell r="CI33" t="e">
            <v>#N/A</v>
          </cell>
          <cell r="CJ33">
            <v>2.8189757999999925</v>
          </cell>
          <cell r="CK33">
            <v>2.1889220399999916</v>
          </cell>
        </row>
        <row r="34">
          <cell r="Y34">
            <v>314.39999999999998</v>
          </cell>
          <cell r="Z34" t="e">
            <v>#N/A</v>
          </cell>
          <cell r="AA34">
            <v>185.179</v>
          </cell>
          <cell r="BG34" t="e">
            <v>#N/A</v>
          </cell>
          <cell r="BH34" t="e">
            <v>#N/A</v>
          </cell>
          <cell r="CH34">
            <v>4.6659520000000043</v>
          </cell>
          <cell r="CI34" t="e">
            <v>#N/A</v>
          </cell>
          <cell r="CJ34">
            <v>-2.4643930000000012</v>
          </cell>
          <cell r="CK34">
            <v>-1.4918764600000061</v>
          </cell>
        </row>
        <row r="35">
          <cell r="Y35">
            <v>318.43</v>
          </cell>
          <cell r="Z35" t="e">
            <v>#N/A</v>
          </cell>
          <cell r="AA35">
            <v>184.87899999999999</v>
          </cell>
          <cell r="BG35" t="e">
            <v>#N/A</v>
          </cell>
          <cell r="BH35" t="e">
            <v>#N/A</v>
          </cell>
          <cell r="CH35">
            <v>10.377904000000001</v>
          </cell>
          <cell r="CI35" t="e">
            <v>#N/A</v>
          </cell>
          <cell r="CJ35">
            <v>-3.1705933999999956</v>
          </cell>
          <cell r="CK35">
            <v>-2.8589748399999992</v>
          </cell>
        </row>
        <row r="36">
          <cell r="Y36">
            <v>323.37</v>
          </cell>
          <cell r="Z36" t="e">
            <v>#N/A</v>
          </cell>
          <cell r="AA36">
            <v>186.46700000000001</v>
          </cell>
          <cell r="BG36" t="e">
            <v>#N/A</v>
          </cell>
          <cell r="BH36" t="e">
            <v>#N/A</v>
          </cell>
          <cell r="CH36">
            <v>13.167254000000014</v>
          </cell>
          <cell r="CI36" t="e">
            <v>#N/A</v>
          </cell>
          <cell r="CJ36">
            <v>-0.46444559999999913</v>
          </cell>
          <cell r="CK36">
            <v>0.36269837999999766</v>
          </cell>
        </row>
        <row r="37">
          <cell r="Y37">
            <v>321.37</v>
          </cell>
          <cell r="Z37" t="e">
            <v>#N/A</v>
          </cell>
          <cell r="AA37">
            <v>183.73699999999999</v>
          </cell>
          <cell r="BG37" t="e">
            <v>#N/A</v>
          </cell>
          <cell r="BH37" t="e">
            <v>#N/A</v>
          </cell>
          <cell r="CH37">
            <v>3.1883249999999634</v>
          </cell>
          <cell r="CI37" t="e">
            <v>#N/A</v>
          </cell>
          <cell r="CJ37">
            <v>-4.9808892000000125</v>
          </cell>
          <cell r="CK37">
            <v>-2.2663931200000009</v>
          </cell>
        </row>
        <row r="38">
          <cell r="Y38">
            <v>322.85000000000002</v>
          </cell>
          <cell r="Z38" t="e">
            <v>#N/A</v>
          </cell>
          <cell r="AA38">
            <v>182.935</v>
          </cell>
          <cell r="BG38" t="e">
            <v>#N/A</v>
          </cell>
          <cell r="BH38" t="e">
            <v>#N/A</v>
          </cell>
          <cell r="CH38">
            <v>-5.6147039999999606</v>
          </cell>
          <cell r="CI38" t="e">
            <v>#N/A</v>
          </cell>
          <cell r="CJ38">
            <v>-4.4704771999999879</v>
          </cell>
          <cell r="CK38">
            <v>-1.5589663999999943</v>
          </cell>
        </row>
        <row r="39">
          <cell r="Y39">
            <v>327.20999999999998</v>
          </cell>
          <cell r="Z39" t="e">
            <v>#N/A</v>
          </cell>
          <cell r="AA39">
            <v>182.238</v>
          </cell>
          <cell r="BG39" t="e">
            <v>#N/A</v>
          </cell>
          <cell r="BH39" t="e">
            <v>#N/A</v>
          </cell>
          <cell r="CH39">
            <v>-1.6856600000000412</v>
          </cell>
          <cell r="CI39" t="e">
            <v>#N/A</v>
          </cell>
          <cell r="CJ39">
            <v>-2.8045560000000251</v>
          </cell>
          <cell r="CK39">
            <v>-1.503010780000011</v>
          </cell>
        </row>
        <row r="40">
          <cell r="Y40">
            <v>326.91000000000003</v>
          </cell>
          <cell r="Z40" t="e">
            <v>#N/A</v>
          </cell>
          <cell r="AA40">
            <v>179.66000000000003</v>
          </cell>
          <cell r="BG40" t="e">
            <v>#N/A</v>
          </cell>
          <cell r="BH40" t="e">
            <v>#N/A</v>
          </cell>
          <cell r="CH40">
            <v>0.21928800000006277</v>
          </cell>
          <cell r="CI40" t="e">
            <v>#N/A</v>
          </cell>
          <cell r="CJ40">
            <v>-8.1342785999999982</v>
          </cell>
          <cell r="CK40">
            <v>-4.9648864000000046</v>
          </cell>
        </row>
        <row r="41">
          <cell r="Y41">
            <v>328.35</v>
          </cell>
          <cell r="Z41" t="e">
            <v>#N/A</v>
          </cell>
          <cell r="AA41">
            <v>180.041</v>
          </cell>
          <cell r="BG41" t="e">
            <v>#N/A</v>
          </cell>
          <cell r="BH41" t="e">
            <v>#N/A</v>
          </cell>
          <cell r="CH41">
            <v>10.034681999999975</v>
          </cell>
          <cell r="CI41" t="e">
            <v>#N/A</v>
          </cell>
          <cell r="CJ41">
            <v>-6.022055599999999</v>
          </cell>
          <cell r="CK41">
            <v>-7.0950262999999865</v>
          </cell>
        </row>
        <row r="42">
          <cell r="Y42">
            <v>327.08999999999997</v>
          </cell>
          <cell r="Z42" t="e">
            <v>#N/A</v>
          </cell>
          <cell r="AA42">
            <v>180.714</v>
          </cell>
          <cell r="BG42" t="e">
            <v>#N/A</v>
          </cell>
          <cell r="BH42" t="e">
            <v>#N/A</v>
          </cell>
          <cell r="CH42">
            <v>6.7116719999999646</v>
          </cell>
          <cell r="CI42" t="e">
            <v>#N/A</v>
          </cell>
          <cell r="CJ42">
            <v>-7.4007080000000034</v>
          </cell>
          <cell r="CK42">
            <v>-8.8353431800000042</v>
          </cell>
        </row>
        <row r="43">
          <cell r="Y43">
            <v>314.45999999999998</v>
          </cell>
          <cell r="Z43" t="e">
            <v>#N/A</v>
          </cell>
          <cell r="AA43">
            <v>177.29199999999997</v>
          </cell>
          <cell r="BG43" t="e">
            <v>#N/A</v>
          </cell>
          <cell r="BH43" t="e">
            <v>#N/A</v>
          </cell>
          <cell r="CH43">
            <v>-7.5333800000000224</v>
          </cell>
          <cell r="CI43" t="e">
            <v>#N/A</v>
          </cell>
          <cell r="CJ43">
            <v>-13.460165800000009</v>
          </cell>
          <cell r="CK43">
            <v>-12.515546960000004</v>
          </cell>
        </row>
        <row r="44">
          <cell r="Y44">
            <v>310.44</v>
          </cell>
          <cell r="Z44" t="e">
            <v>#N/A</v>
          </cell>
          <cell r="AA44">
            <v>178.28199999999998</v>
          </cell>
          <cell r="BG44" t="e">
            <v>#N/A</v>
          </cell>
          <cell r="BH44" t="e">
            <v>#N/A</v>
          </cell>
          <cell r="CH44">
            <v>-15.67915000000005</v>
          </cell>
          <cell r="CI44" t="e">
            <v>#N/A</v>
          </cell>
          <cell r="CJ44">
            <v>-14.436521999999997</v>
          </cell>
          <cell r="CK44">
            <v>-13.720684959999994</v>
          </cell>
        </row>
        <row r="45">
          <cell r="Y45">
            <v>304.68</v>
          </cell>
          <cell r="Z45" t="e">
            <v>#N/A</v>
          </cell>
          <cell r="AA45">
            <v>178.589</v>
          </cell>
          <cell r="BG45" t="e">
            <v>#N/A</v>
          </cell>
          <cell r="BH45" t="e">
            <v>#N/A</v>
          </cell>
          <cell r="CH45">
            <v>-33.86762699999997</v>
          </cell>
          <cell r="CI45" t="e">
            <v>#N/A</v>
          </cell>
          <cell r="CJ45">
            <v>-20.057333999999987</v>
          </cell>
          <cell r="CK45">
            <v>-15.337574059999991</v>
          </cell>
        </row>
        <row r="46">
          <cell r="Y46">
            <v>313.56</v>
          </cell>
          <cell r="Z46" t="e">
            <v>#N/A</v>
          </cell>
          <cell r="AA46">
            <v>178.52699999999999</v>
          </cell>
          <cell r="BG46" t="e">
            <v>#N/A</v>
          </cell>
          <cell r="BH46" t="e">
            <v>#N/A</v>
          </cell>
          <cell r="CH46">
            <v>-24.566706000000011</v>
          </cell>
          <cell r="CI46" t="e">
            <v>#N/A</v>
          </cell>
          <cell r="CJ46">
            <v>-18.212307200000005</v>
          </cell>
          <cell r="CK46">
            <v>-15.52182022</v>
          </cell>
        </row>
        <row r="47">
          <cell r="Y47">
            <v>308.93</v>
          </cell>
          <cell r="Z47" t="e">
            <v>#N/A</v>
          </cell>
          <cell r="AA47">
            <v>177.636</v>
          </cell>
          <cell r="BG47" t="e">
            <v>#N/A</v>
          </cell>
          <cell r="BH47" t="e">
            <v>#N/A</v>
          </cell>
          <cell r="CH47">
            <v>-17.800031000000047</v>
          </cell>
          <cell r="CI47" t="e">
            <v>#N/A</v>
          </cell>
          <cell r="CJ47">
            <v>-18.283674800000021</v>
          </cell>
          <cell r="CK47">
            <v>-16.833885900000016</v>
          </cell>
        </row>
        <row r="48">
          <cell r="Y48">
            <v>300.45</v>
          </cell>
          <cell r="Z48" t="e">
            <v>#N/A</v>
          </cell>
          <cell r="AA48">
            <v>176.29300000000001</v>
          </cell>
          <cell r="BG48" t="e">
            <v>#N/A</v>
          </cell>
          <cell r="BH48" t="e">
            <v>#N/A</v>
          </cell>
          <cell r="CH48">
            <v>-20.734512000000052</v>
          </cell>
          <cell r="CI48" t="e">
            <v>#N/A</v>
          </cell>
          <cell r="CJ48">
            <v>-19.173101600000017</v>
          </cell>
          <cell r="CK48">
            <v>-21.74241090000001</v>
          </cell>
        </row>
        <row r="49">
          <cell r="Y49">
            <v>308.06</v>
          </cell>
          <cell r="Z49" t="e">
            <v>#N/A</v>
          </cell>
          <cell r="AA49">
            <v>178.45499999999998</v>
          </cell>
          <cell r="BG49" t="e">
            <v>#N/A</v>
          </cell>
          <cell r="BH49" t="e">
            <v>#N/A</v>
          </cell>
          <cell r="CH49">
            <v>-2.2284299999999462</v>
          </cell>
          <cell r="CI49" t="e">
            <v>#N/A</v>
          </cell>
          <cell r="CJ49">
            <v>-11.392666599999979</v>
          </cell>
          <cell r="CK49">
            <v>-15.013937199999983</v>
          </cell>
        </row>
        <row r="50">
          <cell r="Y50">
            <v>305.91000000000003</v>
          </cell>
          <cell r="Z50" t="e">
            <v>#N/A</v>
          </cell>
          <cell r="AA50">
            <v>179.33</v>
          </cell>
          <cell r="BG50" t="e">
            <v>#N/A</v>
          </cell>
          <cell r="BH50" t="e">
            <v>#N/A</v>
          </cell>
          <cell r="CH50">
            <v>-1.0534049999999979</v>
          </cell>
          <cell r="CI50" t="e">
            <v>#N/A</v>
          </cell>
          <cell r="CJ50">
            <v>-12.115241399999984</v>
          </cell>
          <cell r="CK50">
            <v>-16.570133479999988</v>
          </cell>
        </row>
        <row r="51">
          <cell r="Y51">
            <v>298.8</v>
          </cell>
          <cell r="Z51" t="e">
            <v>#N/A</v>
          </cell>
          <cell r="AA51">
            <v>178.07699999999997</v>
          </cell>
          <cell r="BG51" t="e">
            <v>#N/A</v>
          </cell>
          <cell r="BH51" t="e">
            <v>#N/A</v>
          </cell>
          <cell r="CH51">
            <v>-3.1241549999999734</v>
          </cell>
          <cell r="CI51" t="e">
            <v>#N/A</v>
          </cell>
          <cell r="CJ51">
            <v>-12.911720200000008</v>
          </cell>
          <cell r="CK51">
            <v>-17.738575950000005</v>
          </cell>
        </row>
        <row r="52">
          <cell r="Y52">
            <v>291.37</v>
          </cell>
          <cell r="Z52" t="e">
            <v>#N/A</v>
          </cell>
          <cell r="AA52">
            <v>174.93299999999999</v>
          </cell>
          <cell r="BG52" t="e">
            <v>#N/A</v>
          </cell>
          <cell r="BH52" t="e">
            <v>#N/A</v>
          </cell>
          <cell r="CH52">
            <v>-9.6659119999999916</v>
          </cell>
          <cell r="CI52" t="e">
            <v>#N/A</v>
          </cell>
          <cell r="CJ52">
            <v>-18.151181199999996</v>
          </cell>
          <cell r="CK52">
            <v>-20.931996999999996</v>
          </cell>
        </row>
        <row r="53">
          <cell r="Y53">
            <v>290.12</v>
          </cell>
          <cell r="Z53" t="e">
            <v>#N/A</v>
          </cell>
          <cell r="AA53">
            <v>178.054</v>
          </cell>
          <cell r="BG53" t="e">
            <v>#N/A</v>
          </cell>
          <cell r="BH53" t="e">
            <v>#N/A</v>
          </cell>
          <cell r="CH53">
            <v>-23.960305000000062</v>
          </cell>
          <cell r="CI53" t="e">
            <v>#N/A</v>
          </cell>
          <cell r="CJ53">
            <v>-16.093768000000011</v>
          </cell>
          <cell r="CK53">
            <v>-18.111721600000006</v>
          </cell>
        </row>
        <row r="54">
          <cell r="Y54">
            <v>300.33</v>
          </cell>
          <cell r="Z54" t="e">
            <v>#N/A</v>
          </cell>
          <cell r="AA54">
            <v>177.66300000000001</v>
          </cell>
          <cell r="BG54" t="e">
            <v>#N/A</v>
          </cell>
          <cell r="BH54" t="e">
            <v>#N/A</v>
          </cell>
          <cell r="CH54">
            <v>-15.760350000000017</v>
          </cell>
          <cell r="CI54" t="e">
            <v>#N/A</v>
          </cell>
          <cell r="CJ54">
            <v>-19.018318400000005</v>
          </cell>
          <cell r="CK54">
            <v>-21.65577528</v>
          </cell>
        </row>
        <row r="55">
          <cell r="Y55">
            <v>301.69</v>
          </cell>
          <cell r="Z55" t="e">
            <v>#N/A</v>
          </cell>
          <cell r="AA55">
            <v>173.28222222222223</v>
          </cell>
          <cell r="BG55" t="e">
            <v>#N/A</v>
          </cell>
          <cell r="BH55" t="e">
            <v>#N/A</v>
          </cell>
          <cell r="CH55">
            <v>-15.244559999999979</v>
          </cell>
          <cell r="CI55" t="e">
            <v>#N/A</v>
          </cell>
          <cell r="CJ55">
            <v>-18.159893333333333</v>
          </cell>
          <cell r="CK55">
            <v>-23.182215100000004</v>
          </cell>
        </row>
        <row r="56">
          <cell r="Y56" t="e">
            <v>#N/A</v>
          </cell>
          <cell r="Z56" t="e">
            <v>#N/A</v>
          </cell>
          <cell r="AA56" t="e">
            <v>#N/A</v>
          </cell>
          <cell r="BG56" t="e">
            <v>#N/A</v>
          </cell>
          <cell r="BH56" t="e">
            <v>#N/A</v>
          </cell>
          <cell r="CH56" t="e">
            <v>#N/A</v>
          </cell>
          <cell r="CI56" t="e">
            <v>#N/A</v>
          </cell>
          <cell r="CJ56" t="e">
            <v>#N/A</v>
          </cell>
          <cell r="CK56" t="e">
            <v>#N/A</v>
          </cell>
        </row>
      </sheetData>
      <sheetData sheetId="11"/>
      <sheetData sheetId="12">
        <row r="5">
          <cell r="W5">
            <v>13.76</v>
          </cell>
        </row>
      </sheetData>
      <sheetData sheetId="13"/>
      <sheetData sheetId="14"/>
      <sheetData sheetId="15"/>
      <sheetData sheetId="16"/>
      <sheetData sheetId="17"/>
      <sheetData sheetId="18"/>
      <sheetData sheetId="19"/>
      <sheetData sheetId="20">
        <row r="5">
          <cell r="CD5">
            <v>435.99</v>
          </cell>
          <cell r="CE5">
            <v>250.459</v>
          </cell>
          <cell r="CO5">
            <v>357.08</v>
          </cell>
          <cell r="CP5">
            <v>223.494</v>
          </cell>
        </row>
        <row r="6">
          <cell r="CD6">
            <v>443.85</v>
          </cell>
          <cell r="CE6">
            <v>256.28499999999997</v>
          </cell>
          <cell r="CO6">
            <v>362.75</v>
          </cell>
          <cell r="CP6">
            <v>227.03699999999998</v>
          </cell>
        </row>
        <row r="7">
          <cell r="CD7">
            <v>469.79</v>
          </cell>
          <cell r="CE7">
            <v>262.03699999999998</v>
          </cell>
          <cell r="CO7">
            <v>374.9</v>
          </cell>
          <cell r="CP7">
            <v>227.315</v>
          </cell>
        </row>
        <row r="8">
          <cell r="CD8">
            <v>453.08</v>
          </cell>
          <cell r="CE8">
            <v>261.83399999999995</v>
          </cell>
          <cell r="CO8">
            <v>367.43</v>
          </cell>
          <cell r="CP8">
            <v>225.14899999999997</v>
          </cell>
        </row>
        <row r="9">
          <cell r="CD9">
            <v>472.87</v>
          </cell>
          <cell r="CE9">
            <v>262.21999999999997</v>
          </cell>
          <cell r="CO9">
            <v>381.62</v>
          </cell>
          <cell r="CP9">
            <v>228.392</v>
          </cell>
        </row>
        <row r="10">
          <cell r="CD10">
            <v>462.92</v>
          </cell>
          <cell r="CE10">
            <v>268.55000000000007</v>
          </cell>
          <cell r="CO10">
            <v>375.94</v>
          </cell>
          <cell r="CP10">
            <v>230.31700000000001</v>
          </cell>
        </row>
        <row r="11">
          <cell r="CD11">
            <v>470.01</v>
          </cell>
          <cell r="CE11">
            <v>273.63599999999997</v>
          </cell>
          <cell r="CO11">
            <v>371.98</v>
          </cell>
          <cell r="CP11">
            <v>228.76100000000002</v>
          </cell>
        </row>
        <row r="12">
          <cell r="CD12">
            <v>432.02</v>
          </cell>
          <cell r="CE12">
            <v>268.30499999999995</v>
          </cell>
          <cell r="CO12">
            <v>363.52</v>
          </cell>
          <cell r="CP12">
            <v>224.75399999999999</v>
          </cell>
        </row>
        <row r="13">
          <cell r="CD13">
            <v>439.56</v>
          </cell>
          <cell r="CE13">
            <v>268.31899999999996</v>
          </cell>
          <cell r="CO13">
            <v>366.02</v>
          </cell>
          <cell r="CP13">
            <v>222.17399999999998</v>
          </cell>
        </row>
        <row r="14">
          <cell r="CD14">
            <v>420.35</v>
          </cell>
          <cell r="CE14">
            <v>262.83799999999997</v>
          </cell>
          <cell r="CO14">
            <v>348.54</v>
          </cell>
          <cell r="CP14">
            <v>218.76</v>
          </cell>
        </row>
        <row r="15">
          <cell r="CD15">
            <v>493.3</v>
          </cell>
          <cell r="CE15">
            <v>276.48599999999999</v>
          </cell>
          <cell r="CO15">
            <v>353.01</v>
          </cell>
          <cell r="CP15">
            <v>219.64600000000002</v>
          </cell>
        </row>
        <row r="16">
          <cell r="CD16">
            <v>468.9</v>
          </cell>
          <cell r="CE16">
            <v>263.62500000000006</v>
          </cell>
          <cell r="CO16">
            <v>364.4</v>
          </cell>
          <cell r="CP16">
            <v>217.49699999999999</v>
          </cell>
        </row>
        <row r="17">
          <cell r="CD17">
            <v>448.65</v>
          </cell>
          <cell r="CE17">
            <v>257.077</v>
          </cell>
          <cell r="CO17">
            <v>365.03</v>
          </cell>
          <cell r="CP17">
            <v>216.57200000000003</v>
          </cell>
        </row>
        <row r="18">
          <cell r="CD18">
            <v>468.67</v>
          </cell>
          <cell r="CE18">
            <v>266.80600000000004</v>
          </cell>
          <cell r="CO18">
            <v>367.43</v>
          </cell>
          <cell r="CP18">
            <v>215.42</v>
          </cell>
        </row>
        <row r="19">
          <cell r="CD19">
            <v>485.5</v>
          </cell>
          <cell r="CE19">
            <v>267.04399999999998</v>
          </cell>
          <cell r="CO19">
            <v>389.47</v>
          </cell>
          <cell r="CP19">
            <v>218.21499999999997</v>
          </cell>
        </row>
        <row r="20">
          <cell r="CD20">
            <v>524.80999999999995</v>
          </cell>
          <cell r="CE20">
            <v>274.88099999999997</v>
          </cell>
          <cell r="CO20">
            <v>390.19</v>
          </cell>
          <cell r="CP20">
            <v>217.887</v>
          </cell>
        </row>
        <row r="21">
          <cell r="CD21">
            <v>546.19000000000005</v>
          </cell>
          <cell r="CE21">
            <v>276.89999999999998</v>
          </cell>
          <cell r="CO21">
            <v>391.44</v>
          </cell>
          <cell r="CP21">
            <v>216.37299999999999</v>
          </cell>
        </row>
        <row r="22">
          <cell r="CD22">
            <v>560.70000000000005</v>
          </cell>
          <cell r="CE22">
            <v>283.01400000000001</v>
          </cell>
          <cell r="CO22">
            <v>381.24</v>
          </cell>
          <cell r="CP22">
            <v>217.84300000000002</v>
          </cell>
        </row>
        <row r="23">
          <cell r="CD23">
            <v>552.85</v>
          </cell>
          <cell r="CE23">
            <v>285.142</v>
          </cell>
          <cell r="CO23">
            <v>392.62</v>
          </cell>
          <cell r="CP23">
            <v>220.26599999999999</v>
          </cell>
        </row>
        <row r="24">
          <cell r="CD24">
            <v>555.38</v>
          </cell>
          <cell r="CE24">
            <v>286.75599999999997</v>
          </cell>
          <cell r="CO24">
            <v>395.63</v>
          </cell>
          <cell r="CP24">
            <v>224.03400000000002</v>
          </cell>
        </row>
        <row r="25">
          <cell r="CD25">
            <v>559.13</v>
          </cell>
          <cell r="CE25">
            <v>288.66300000000001</v>
          </cell>
          <cell r="CO25">
            <v>409.98</v>
          </cell>
          <cell r="CP25">
            <v>228.30599999999998</v>
          </cell>
        </row>
        <row r="26">
          <cell r="CD26">
            <v>575.87</v>
          </cell>
          <cell r="CE26">
            <v>290.339</v>
          </cell>
          <cell r="CO26">
            <v>403.71</v>
          </cell>
          <cell r="CP26">
            <v>229.273</v>
          </cell>
        </row>
        <row r="27">
          <cell r="CD27">
            <v>577.41</v>
          </cell>
          <cell r="CE27">
            <v>291.63600000000002</v>
          </cell>
          <cell r="CO27">
            <v>421.06</v>
          </cell>
          <cell r="CP27">
            <v>232.59500000000003</v>
          </cell>
        </row>
        <row r="28">
          <cell r="CD28">
            <v>555.27</v>
          </cell>
          <cell r="CE28">
            <v>286.39699999999999</v>
          </cell>
          <cell r="CO28">
            <v>407.14</v>
          </cell>
          <cell r="CP28">
            <v>228.25299999999999</v>
          </cell>
        </row>
        <row r="29">
          <cell r="CD29">
            <v>549.03</v>
          </cell>
          <cell r="CE29">
            <v>277.12</v>
          </cell>
          <cell r="CO29">
            <v>412.34</v>
          </cell>
          <cell r="CP29">
            <v>225.49899999999997</v>
          </cell>
        </row>
        <row r="30">
          <cell r="CD30">
            <v>536.19000000000005</v>
          </cell>
          <cell r="CE30">
            <v>273.80799999999999</v>
          </cell>
          <cell r="CO30">
            <v>411.37</v>
          </cell>
          <cell r="CP30">
            <v>223.15900000000002</v>
          </cell>
        </row>
        <row r="31">
          <cell r="CD31">
            <v>553.62</v>
          </cell>
          <cell r="CE31">
            <v>280.416</v>
          </cell>
          <cell r="CO31">
            <v>415.13</v>
          </cell>
          <cell r="CP31">
            <v>225.24</v>
          </cell>
        </row>
        <row r="32">
          <cell r="CD32">
            <v>593.77</v>
          </cell>
          <cell r="CE32">
            <v>284.19499999999999</v>
          </cell>
          <cell r="CO32">
            <v>433.25</v>
          </cell>
          <cell r="CP32">
            <v>229.53599999999997</v>
          </cell>
        </row>
        <row r="33">
          <cell r="CD33">
            <v>564.32000000000005</v>
          </cell>
          <cell r="CE33">
            <v>286.03200000000004</v>
          </cell>
          <cell r="CO33">
            <v>425.93</v>
          </cell>
          <cell r="CP33">
            <v>232.3</v>
          </cell>
        </row>
        <row r="34">
          <cell r="CD34">
            <v>590.97</v>
          </cell>
          <cell r="CE34">
            <v>280.541</v>
          </cell>
          <cell r="CO34">
            <v>437.77</v>
          </cell>
          <cell r="CP34">
            <v>232.96999999999997</v>
          </cell>
        </row>
        <row r="35">
          <cell r="CD35">
            <v>587.12</v>
          </cell>
          <cell r="CE35">
            <v>284.959</v>
          </cell>
          <cell r="CO35">
            <v>430.36</v>
          </cell>
          <cell r="CP35">
            <v>236.00200000000001</v>
          </cell>
        </row>
        <row r="36">
          <cell r="CD36">
            <v>586.92999999999995</v>
          </cell>
          <cell r="CE36">
            <v>289.899</v>
          </cell>
          <cell r="CO36">
            <v>427.86</v>
          </cell>
          <cell r="CP36">
            <v>237.51099999999997</v>
          </cell>
        </row>
        <row r="37">
          <cell r="CD37">
            <v>613.13</v>
          </cell>
          <cell r="CE37">
            <v>293.79500000000002</v>
          </cell>
          <cell r="CO37">
            <v>426.88</v>
          </cell>
          <cell r="CP37">
            <v>241.23400000000001</v>
          </cell>
        </row>
        <row r="38">
          <cell r="CD38">
            <v>606.21</v>
          </cell>
          <cell r="CE38">
            <v>291.25799999999998</v>
          </cell>
          <cell r="CO38">
            <v>458.22</v>
          </cell>
          <cell r="CP38">
            <v>240.94</v>
          </cell>
        </row>
        <row r="39">
          <cell r="CD39">
            <v>586.85</v>
          </cell>
          <cell r="CE39">
            <v>292.18600000000004</v>
          </cell>
          <cell r="CO39">
            <v>458.61</v>
          </cell>
          <cell r="CP39">
            <v>243.36799999999999</v>
          </cell>
        </row>
        <row r="40">
          <cell r="CD40">
            <v>630.29999999999995</v>
          </cell>
          <cell r="CE40">
            <v>292.49300000000005</v>
          </cell>
          <cell r="CO40">
            <v>486.33</v>
          </cell>
          <cell r="CP40">
            <v>244.77699999999999</v>
          </cell>
        </row>
        <row r="41">
          <cell r="CD41">
            <v>628.20000000000005</v>
          </cell>
          <cell r="CE41">
            <v>298.51800000000003</v>
          </cell>
          <cell r="CO41">
            <v>467.15</v>
          </cell>
          <cell r="CP41">
            <v>244.54400000000001</v>
          </cell>
        </row>
        <row r="42">
          <cell r="CD42">
            <v>635</v>
          </cell>
          <cell r="CE42">
            <v>300.42200000000003</v>
          </cell>
          <cell r="CO42">
            <v>462.7</v>
          </cell>
          <cell r="CP42">
            <v>246.74499999999998</v>
          </cell>
        </row>
        <row r="43">
          <cell r="CD43">
            <v>627.66</v>
          </cell>
          <cell r="CE43">
            <v>296.72099999999995</v>
          </cell>
          <cell r="CO43">
            <v>473.84</v>
          </cell>
          <cell r="CP43">
            <v>248.11100000000002</v>
          </cell>
        </row>
        <row r="44">
          <cell r="CD44">
            <v>641.46</v>
          </cell>
          <cell r="CE44">
            <v>296.00300000000004</v>
          </cell>
          <cell r="CO44">
            <v>472.42</v>
          </cell>
          <cell r="CP44">
            <v>249.97400000000002</v>
          </cell>
        </row>
        <row r="45">
          <cell r="CD45">
            <v>627.04999999999995</v>
          </cell>
          <cell r="CE45">
            <v>296.59500000000008</v>
          </cell>
          <cell r="CO45">
            <v>469.46</v>
          </cell>
          <cell r="CP45">
            <v>250.54700000000003</v>
          </cell>
        </row>
        <row r="46">
          <cell r="CD46">
            <v>649.13</v>
          </cell>
          <cell r="CE46">
            <v>294.113</v>
          </cell>
          <cell r="CO46">
            <v>483.43</v>
          </cell>
          <cell r="CP46">
            <v>251.91299999999995</v>
          </cell>
        </row>
        <row r="47">
          <cell r="CD47">
            <v>637.91</v>
          </cell>
          <cell r="CE47">
            <v>297.09299999999996</v>
          </cell>
          <cell r="CO47">
            <v>474.94</v>
          </cell>
          <cell r="CP47">
            <v>244.62899999999999</v>
          </cell>
        </row>
        <row r="48">
          <cell r="CD48">
            <v>648.44000000000005</v>
          </cell>
          <cell r="CE48">
            <v>298.66000000000003</v>
          </cell>
          <cell r="CO48">
            <v>454.82</v>
          </cell>
          <cell r="CP48">
            <v>240.85399999999998</v>
          </cell>
        </row>
        <row r="49">
          <cell r="CD49">
            <v>636.51</v>
          </cell>
          <cell r="CE49">
            <v>297.05700000000007</v>
          </cell>
          <cell r="CO49">
            <v>453.59</v>
          </cell>
          <cell r="CP49">
            <v>242.42600000000002</v>
          </cell>
        </row>
        <row r="50">
          <cell r="CD50">
            <v>597.15</v>
          </cell>
          <cell r="CE50">
            <v>289.21800000000002</v>
          </cell>
          <cell r="CO50">
            <v>446.52</v>
          </cell>
          <cell r="CP50">
            <v>243.25799999999998</v>
          </cell>
        </row>
        <row r="51">
          <cell r="CD51">
            <v>540.82000000000005</v>
          </cell>
          <cell r="CE51">
            <v>278.75800000000004</v>
          </cell>
          <cell r="CO51">
            <v>471.74</v>
          </cell>
          <cell r="CP51">
            <v>249.61399999999998</v>
          </cell>
        </row>
        <row r="52">
          <cell r="CD52">
            <v>532.74</v>
          </cell>
          <cell r="CE52">
            <v>282.95299999999997</v>
          </cell>
          <cell r="CO52">
            <v>429.16</v>
          </cell>
          <cell r="CP52">
            <v>246.49199999999996</v>
          </cell>
        </row>
        <row r="53">
          <cell r="CD53">
            <v>562.16999999999996</v>
          </cell>
          <cell r="CE53">
            <v>292.52300000000002</v>
          </cell>
          <cell r="CO53">
            <v>437.28</v>
          </cell>
          <cell r="CP53">
            <v>247.75500000000002</v>
          </cell>
        </row>
        <row r="54">
          <cell r="CD54">
            <v>597.91</v>
          </cell>
          <cell r="CE54">
            <v>291.56100000000004</v>
          </cell>
          <cell r="CO54">
            <v>452.65</v>
          </cell>
          <cell r="CP54">
            <v>249.804</v>
          </cell>
        </row>
        <row r="55">
          <cell r="CD55">
            <v>604.64</v>
          </cell>
          <cell r="CE55">
            <v>288.82499999999999</v>
          </cell>
          <cell r="CO55">
            <v>470.19</v>
          </cell>
          <cell r="CP55">
            <v>250.102</v>
          </cell>
        </row>
        <row r="56">
          <cell r="CD56" t="e">
            <v>#N/A</v>
          </cell>
          <cell r="CE56" t="e">
            <v>#N/A</v>
          </cell>
          <cell r="CO56" t="e">
            <v>#N/A</v>
          </cell>
          <cell r="CP56" t="e">
            <v>#N/A</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ow r="4">
          <cell r="BD4" t="str">
            <v>5-Year Avg (2021-25)</v>
          </cell>
        </row>
      </sheetData>
      <sheetData sheetId="39">
        <row r="5">
          <cell r="AI5">
            <v>-0.956704000000002</v>
          </cell>
        </row>
      </sheetData>
      <sheetData sheetId="40">
        <row r="4">
          <cell r="AB4" t="str">
            <v>5-Year Avg (2021-25)</v>
          </cell>
        </row>
      </sheetData>
      <sheetData sheetId="41"/>
      <sheetData sheetId="4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18"/>
  <sheetViews>
    <sheetView tabSelected="1" workbookViewId="0">
      <selection activeCell="M19" sqref="M19"/>
    </sheetView>
  </sheetViews>
  <sheetFormatPr defaultRowHeight="12.5" x14ac:dyDescent="0.25"/>
  <cols>
    <col min="1" max="1" width="2" customWidth="1"/>
    <col min="2" max="2" width="38.81640625" customWidth="1"/>
  </cols>
  <sheetData>
    <row r="1" spans="2:24" x14ac:dyDescent="0.25">
      <c r="B1" t="s">
        <v>38</v>
      </c>
      <c r="X1" t="s">
        <v>39</v>
      </c>
    </row>
    <row r="2" spans="2:24" x14ac:dyDescent="0.25">
      <c r="B2" t="s">
        <v>40</v>
      </c>
    </row>
    <row r="3" spans="2:24" x14ac:dyDescent="0.25">
      <c r="B3" t="s">
        <v>41</v>
      </c>
    </row>
    <row r="6" spans="2:24" x14ac:dyDescent="0.25">
      <c r="B6" s="51" t="s">
        <v>42</v>
      </c>
      <c r="C6" t="s">
        <v>43</v>
      </c>
    </row>
    <row r="7" spans="2:24" ht="25" x14ac:dyDescent="0.25">
      <c r="B7" s="52" t="s">
        <v>44</v>
      </c>
      <c r="C7" s="53"/>
    </row>
    <row r="8" spans="2:24" ht="25" x14ac:dyDescent="0.25">
      <c r="B8" s="54" t="s">
        <v>45</v>
      </c>
    </row>
    <row r="9" spans="2:24" x14ac:dyDescent="0.25">
      <c r="B9" s="52" t="s">
        <v>46</v>
      </c>
    </row>
    <row r="10" spans="2:24" x14ac:dyDescent="0.25">
      <c r="B10" s="52" t="s">
        <v>47</v>
      </c>
      <c r="C10" s="53" t="s">
        <v>48</v>
      </c>
    </row>
    <row r="11" spans="2:24" x14ac:dyDescent="0.25">
      <c r="B11" s="52" t="s">
        <v>49</v>
      </c>
      <c r="C11" s="53" t="s">
        <v>48</v>
      </c>
    </row>
    <row r="12" spans="2:24" x14ac:dyDescent="0.25">
      <c r="B12" s="55" t="s">
        <v>50</v>
      </c>
      <c r="C12" t="s">
        <v>51</v>
      </c>
    </row>
    <row r="13" spans="2:24" x14ac:dyDescent="0.25">
      <c r="B13" s="56"/>
    </row>
    <row r="14" spans="2:24" x14ac:dyDescent="0.25">
      <c r="B14" s="56"/>
    </row>
    <row r="15" spans="2:24" x14ac:dyDescent="0.25">
      <c r="B15" s="57"/>
    </row>
    <row r="16" spans="2:24" x14ac:dyDescent="0.25">
      <c r="B16" s="57"/>
    </row>
    <row r="18" spans="2:2" x14ac:dyDescent="0.25">
      <c r="B18" s="5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158"/>
  <sheetViews>
    <sheetView zoomScale="80" zoomScaleNormal="80" workbookViewId="0">
      <pane xSplit="1" ySplit="4" topLeftCell="B1115" activePane="bottomRight" state="frozen"/>
      <selection pane="topRight" activeCell="B1" sqref="B1"/>
      <selection pane="bottomLeft" activeCell="A5" sqref="A5"/>
      <selection pane="bottomRight" activeCell="S1114" sqref="S1114"/>
    </sheetView>
  </sheetViews>
  <sheetFormatPr defaultRowHeight="12.5" x14ac:dyDescent="0.25"/>
  <cols>
    <col min="2" max="3" width="9.81640625" customWidth="1"/>
    <col min="4" max="5" width="13" style="61" customWidth="1"/>
    <col min="6" max="7" width="13" customWidth="1"/>
    <col min="8" max="8" width="13" style="61" customWidth="1"/>
    <col min="9" max="9" width="14.1796875" style="64" customWidth="1"/>
    <col min="10" max="10" width="14.1796875" style="10" customWidth="1"/>
    <col min="11" max="11" width="9.54296875" style="10" bestFit="1" customWidth="1"/>
    <col min="12" max="12" width="11.453125" style="10" customWidth="1"/>
    <col min="13" max="13" width="9.1796875" style="10"/>
    <col min="14" max="14" width="8.81640625" style="10"/>
    <col min="15" max="15" width="11.81640625" style="10" customWidth="1"/>
    <col min="16" max="16" width="12.54296875" style="10" customWidth="1"/>
    <col min="17" max="17" width="12.453125" customWidth="1"/>
  </cols>
  <sheetData>
    <row r="1" spans="1:20" ht="15" customHeight="1" x14ac:dyDescent="0.3">
      <c r="A1" s="49" t="s">
        <v>52</v>
      </c>
      <c r="D1" s="58"/>
      <c r="E1" s="58"/>
      <c r="F1" s="58"/>
      <c r="G1" s="58"/>
      <c r="H1" s="59"/>
      <c r="I1" s="59"/>
      <c r="J1" s="58"/>
      <c r="K1" s="58"/>
      <c r="L1" s="58"/>
      <c r="M1" s="58"/>
      <c r="N1" s="58"/>
      <c r="O1" s="58"/>
      <c r="P1" s="58"/>
      <c r="Q1" s="58"/>
    </row>
    <row r="2" spans="1:20" ht="12.75" customHeight="1" thickBot="1" x14ac:dyDescent="0.35">
      <c r="A2" s="60" t="s">
        <v>53</v>
      </c>
      <c r="E2" s="62"/>
      <c r="F2" s="63"/>
      <c r="G2" s="63"/>
      <c r="K2" s="65"/>
      <c r="L2" s="65"/>
      <c r="M2" s="65"/>
      <c r="N2" s="230"/>
    </row>
    <row r="3" spans="1:20" ht="80.25" customHeight="1" thickBot="1" x14ac:dyDescent="0.35">
      <c r="B3" s="52"/>
      <c r="C3" s="66" t="s">
        <v>44</v>
      </c>
      <c r="D3" s="66" t="s">
        <v>45</v>
      </c>
      <c r="E3" s="66" t="s">
        <v>54</v>
      </c>
      <c r="F3" s="67" t="s">
        <v>47</v>
      </c>
      <c r="G3" s="68" t="s">
        <v>49</v>
      </c>
      <c r="H3" s="69" t="s">
        <v>55</v>
      </c>
      <c r="I3" s="70" t="s">
        <v>56</v>
      </c>
      <c r="J3" s="71" t="s">
        <v>57</v>
      </c>
      <c r="K3" s="72" t="s">
        <v>58</v>
      </c>
      <c r="L3" s="72" t="s">
        <v>59</v>
      </c>
      <c r="M3" s="73" t="s">
        <v>60</v>
      </c>
      <c r="N3" s="73" t="s">
        <v>97</v>
      </c>
      <c r="O3" s="152" t="s">
        <v>61</v>
      </c>
      <c r="P3" s="74" t="s">
        <v>62</v>
      </c>
      <c r="Q3" s="75" t="s">
        <v>69</v>
      </c>
      <c r="T3" s="9"/>
    </row>
    <row r="4" spans="1:20" ht="46.5" customHeight="1" thickBot="1" x14ac:dyDescent="0.3">
      <c r="A4" s="76" t="s">
        <v>63</v>
      </c>
      <c r="B4" s="77" t="s">
        <v>64</v>
      </c>
      <c r="C4" s="78" t="s">
        <v>65</v>
      </c>
      <c r="D4" s="78" t="s">
        <v>65</v>
      </c>
      <c r="E4" s="79" t="s">
        <v>65</v>
      </c>
      <c r="F4" s="80" t="s">
        <v>66</v>
      </c>
      <c r="G4" s="81" t="s">
        <v>66</v>
      </c>
      <c r="H4" s="77"/>
      <c r="I4" s="78" t="s">
        <v>65</v>
      </c>
      <c r="J4" s="82" t="s">
        <v>65</v>
      </c>
      <c r="K4" s="83" t="s">
        <v>67</v>
      </c>
      <c r="L4" s="84" t="s">
        <v>67</v>
      </c>
      <c r="M4" s="85" t="s">
        <v>67</v>
      </c>
      <c r="N4" s="85" t="s">
        <v>88</v>
      </c>
      <c r="O4" s="86" t="s">
        <v>65</v>
      </c>
      <c r="P4" s="87" t="s">
        <v>65</v>
      </c>
      <c r="Q4" s="88" t="s">
        <v>65</v>
      </c>
    </row>
    <row r="5" spans="1:20" x14ac:dyDescent="0.25">
      <c r="A5" s="89">
        <v>2005</v>
      </c>
      <c r="B5" s="90">
        <v>1</v>
      </c>
      <c r="C5" s="91">
        <v>87.92</v>
      </c>
      <c r="D5" s="91">
        <v>86.75</v>
      </c>
      <c r="E5" s="91">
        <v>93.976029430390355</v>
      </c>
      <c r="F5" s="40">
        <v>87.75</v>
      </c>
      <c r="G5" s="3">
        <v>98.8</v>
      </c>
      <c r="H5" s="92">
        <v>0.81667320005226707</v>
      </c>
      <c r="I5" s="93">
        <v>108.72545454545455</v>
      </c>
      <c r="J5" s="3">
        <v>87.4</v>
      </c>
      <c r="K5" s="94">
        <v>145</v>
      </c>
      <c r="L5" s="95">
        <v>150</v>
      </c>
      <c r="M5" s="96">
        <v>147.5</v>
      </c>
      <c r="N5" s="123"/>
      <c r="O5" s="97">
        <f t="shared" ref="O5:O55" si="0">+(I5-(G5/H5))</f>
        <v>-12.253169454545443</v>
      </c>
      <c r="P5" s="98">
        <f t="shared" ref="P5:P55" si="1">+(J5-(G5/H5))</f>
        <v>-33.578623999999991</v>
      </c>
      <c r="Q5" s="99">
        <f>+((M5*0.6)-(F5/H5))</f>
        <v>-18.948120000000003</v>
      </c>
      <c r="R5" s="3"/>
    </row>
    <row r="6" spans="1:20" x14ac:dyDescent="0.25">
      <c r="A6" s="100">
        <v>2005</v>
      </c>
      <c r="B6" s="101">
        <v>2</v>
      </c>
      <c r="C6" s="91">
        <v>86.57</v>
      </c>
      <c r="D6" s="91">
        <v>85.68</v>
      </c>
      <c r="E6" s="91">
        <v>96.301998676373273</v>
      </c>
      <c r="F6" s="102">
        <v>89.15</v>
      </c>
      <c r="G6" s="3">
        <v>102.15</v>
      </c>
      <c r="H6" s="103">
        <v>0.82584566596194509</v>
      </c>
      <c r="I6" s="93">
        <v>112.28545454545456</v>
      </c>
      <c r="J6" s="3">
        <v>99.58</v>
      </c>
      <c r="K6" s="94">
        <v>150</v>
      </c>
      <c r="L6" s="95">
        <v>155</v>
      </c>
      <c r="M6" s="96">
        <v>152.5</v>
      </c>
      <c r="N6" s="123"/>
      <c r="O6" s="97">
        <f t="shared" si="0"/>
        <v>-11.405937454545438</v>
      </c>
      <c r="P6" s="98">
        <f t="shared" si="1"/>
        <v>-24.111391999999995</v>
      </c>
      <c r="Q6" s="99">
        <f t="shared" ref="Q6:Q69" si="2">+((M6*0.6)-(F6/H6))</f>
        <v>-16.449951999999996</v>
      </c>
      <c r="R6" s="3"/>
    </row>
    <row r="7" spans="1:20" x14ac:dyDescent="0.25">
      <c r="A7" s="100">
        <v>2005</v>
      </c>
      <c r="B7" s="101">
        <v>3</v>
      </c>
      <c r="C7" s="91">
        <v>88.5</v>
      </c>
      <c r="D7" s="91">
        <v>84.68</v>
      </c>
      <c r="E7" s="91">
        <v>99.124477026090972</v>
      </c>
      <c r="F7" s="102">
        <v>89.15</v>
      </c>
      <c r="G7" s="3">
        <v>102.15</v>
      </c>
      <c r="H7" s="103">
        <v>0.81698011470400822</v>
      </c>
      <c r="I7" s="93">
        <v>118.34545454545454</v>
      </c>
      <c r="J7" s="3">
        <v>101.64</v>
      </c>
      <c r="K7" s="94">
        <v>147</v>
      </c>
      <c r="L7" s="95">
        <v>149</v>
      </c>
      <c r="M7" s="96">
        <v>148</v>
      </c>
      <c r="N7" s="123"/>
      <c r="O7" s="97">
        <f t="shared" si="0"/>
        <v>-6.6881884545454398</v>
      </c>
      <c r="P7" s="98">
        <f t="shared" si="1"/>
        <v>-23.393642999999983</v>
      </c>
      <c r="Q7" s="99">
        <f t="shared" si="2"/>
        <v>-20.321382999999997</v>
      </c>
      <c r="R7" s="3"/>
    </row>
    <row r="8" spans="1:20" x14ac:dyDescent="0.25">
      <c r="A8" s="100">
        <v>2005</v>
      </c>
      <c r="B8" s="101">
        <v>4</v>
      </c>
      <c r="C8" s="91">
        <v>89.12</v>
      </c>
      <c r="D8" s="91">
        <v>86.16</v>
      </c>
      <c r="E8" s="91">
        <v>103.31212364425164</v>
      </c>
      <c r="F8" s="102">
        <v>87.9</v>
      </c>
      <c r="G8" s="3">
        <v>101.25</v>
      </c>
      <c r="H8" s="103">
        <v>0.80987398360815066</v>
      </c>
      <c r="I8" s="93">
        <v>122.00545454545454</v>
      </c>
      <c r="J8" s="3">
        <v>103.6</v>
      </c>
      <c r="K8" s="94">
        <v>153</v>
      </c>
      <c r="L8" s="95">
        <v>156</v>
      </c>
      <c r="M8" s="96">
        <v>154.5</v>
      </c>
      <c r="N8" s="123"/>
      <c r="O8" s="97">
        <f t="shared" si="0"/>
        <v>-3.0139954545454515</v>
      </c>
      <c r="P8" s="98">
        <f t="shared" si="1"/>
        <v>-21.419449999999998</v>
      </c>
      <c r="Q8" s="99">
        <f t="shared" si="2"/>
        <v>-15.835403999999997</v>
      </c>
      <c r="R8" s="3"/>
    </row>
    <row r="9" spans="1:20" x14ac:dyDescent="0.25">
      <c r="A9" s="100">
        <v>2005</v>
      </c>
      <c r="B9" s="101">
        <v>5</v>
      </c>
      <c r="C9" s="91">
        <v>88.06</v>
      </c>
      <c r="D9" s="91">
        <v>85.77</v>
      </c>
      <c r="E9" s="91">
        <v>103.76845968975312</v>
      </c>
      <c r="F9" s="102">
        <v>87.67</v>
      </c>
      <c r="G9" s="3">
        <v>100.22</v>
      </c>
      <c r="H9" s="103">
        <v>0.80504926901526364</v>
      </c>
      <c r="I9" s="93">
        <v>125.07545454545453</v>
      </c>
      <c r="J9" s="3">
        <v>100.69</v>
      </c>
      <c r="K9" s="94"/>
      <c r="L9" s="95"/>
      <c r="M9" s="96">
        <v>0</v>
      </c>
      <c r="N9" s="123"/>
      <c r="O9" s="97">
        <f t="shared" si="0"/>
        <v>0.58617934545452499</v>
      </c>
      <c r="P9" s="98">
        <f t="shared" si="1"/>
        <v>-23.799275200000011</v>
      </c>
      <c r="Q9" s="99">
        <f t="shared" si="2"/>
        <v>-108.90016720000001</v>
      </c>
      <c r="R9" s="3"/>
    </row>
    <row r="10" spans="1:20" x14ac:dyDescent="0.25">
      <c r="A10" s="100">
        <v>2005</v>
      </c>
      <c r="B10" s="101">
        <v>6</v>
      </c>
      <c r="C10" s="91">
        <v>88.53</v>
      </c>
      <c r="D10" s="91">
        <v>87.68</v>
      </c>
      <c r="E10" s="91">
        <v>105.76948431558935</v>
      </c>
      <c r="F10" s="102">
        <v>86.82</v>
      </c>
      <c r="G10" s="3">
        <v>99.35</v>
      </c>
      <c r="H10" s="103">
        <v>0.80200179648402425</v>
      </c>
      <c r="I10" s="93">
        <v>125.23545454545454</v>
      </c>
      <c r="J10" s="3">
        <v>105.63</v>
      </c>
      <c r="K10" s="94">
        <v>151</v>
      </c>
      <c r="L10" s="95">
        <v>155</v>
      </c>
      <c r="M10" s="96">
        <v>153</v>
      </c>
      <c r="N10" s="123"/>
      <c r="O10" s="97">
        <f t="shared" si="0"/>
        <v>1.3579265454545748</v>
      </c>
      <c r="P10" s="98">
        <f t="shared" si="1"/>
        <v>-18.247527999999974</v>
      </c>
      <c r="Q10" s="99">
        <f t="shared" si="2"/>
        <v>-16.454121599999979</v>
      </c>
      <c r="R10" s="3"/>
    </row>
    <row r="11" spans="1:20" x14ac:dyDescent="0.25">
      <c r="A11" s="100">
        <v>2005</v>
      </c>
      <c r="B11" s="101">
        <v>7</v>
      </c>
      <c r="C11" s="91">
        <v>93.93</v>
      </c>
      <c r="D11" s="91">
        <v>91.7</v>
      </c>
      <c r="E11" s="91">
        <v>109.57122852680897</v>
      </c>
      <c r="F11" s="102">
        <v>85.45</v>
      </c>
      <c r="G11" s="104">
        <v>98.3</v>
      </c>
      <c r="H11" s="103">
        <v>0.81032023855827817</v>
      </c>
      <c r="I11" s="93">
        <v>128.78545454545454</v>
      </c>
      <c r="J11" s="3">
        <v>100.37</v>
      </c>
      <c r="K11" s="94">
        <v>158</v>
      </c>
      <c r="L11" s="95">
        <v>160</v>
      </c>
      <c r="M11" s="96">
        <v>159</v>
      </c>
      <c r="N11" s="123"/>
      <c r="O11" s="97">
        <f t="shared" si="0"/>
        <v>7.4753905454545304</v>
      </c>
      <c r="P11" s="98">
        <f t="shared" si="1"/>
        <v>-20.940064000000007</v>
      </c>
      <c r="Q11" s="99">
        <f t="shared" si="2"/>
        <v>-10.052136000000019</v>
      </c>
      <c r="R11" s="3"/>
    </row>
    <row r="12" spans="1:20" x14ac:dyDescent="0.25">
      <c r="A12" s="100">
        <v>2005</v>
      </c>
      <c r="B12" s="101">
        <v>8</v>
      </c>
      <c r="C12" s="91">
        <v>93.31</v>
      </c>
      <c r="D12" s="91">
        <v>91.81</v>
      </c>
      <c r="E12" s="91">
        <v>106.33177140354718</v>
      </c>
      <c r="F12" s="102">
        <v>85.45</v>
      </c>
      <c r="G12" s="104">
        <v>97.85</v>
      </c>
      <c r="H12" s="103">
        <v>0.80848586766703323</v>
      </c>
      <c r="I12" s="93">
        <v>127.94545454545455</v>
      </c>
      <c r="J12" s="3">
        <v>103.82</v>
      </c>
      <c r="K12" s="94">
        <v>160</v>
      </c>
      <c r="L12" s="95">
        <v>162</v>
      </c>
      <c r="M12" s="96">
        <v>161</v>
      </c>
      <c r="N12" s="123"/>
      <c r="O12" s="97">
        <f t="shared" si="0"/>
        <v>6.916746545454572</v>
      </c>
      <c r="P12" s="98">
        <f t="shared" si="1"/>
        <v>-17.208707999999987</v>
      </c>
      <c r="Q12" s="99">
        <f t="shared" si="2"/>
        <v>-9.0913960000000031</v>
      </c>
      <c r="R12" s="3"/>
    </row>
    <row r="13" spans="1:20" x14ac:dyDescent="0.25">
      <c r="A13" s="100">
        <v>2005</v>
      </c>
      <c r="B13" s="101">
        <v>9</v>
      </c>
      <c r="C13" s="91">
        <v>92.43</v>
      </c>
      <c r="D13" s="91">
        <v>91.84</v>
      </c>
      <c r="E13" s="91">
        <v>104.18292005242463</v>
      </c>
      <c r="F13" s="102">
        <v>89.02</v>
      </c>
      <c r="G13" s="3">
        <v>102.67</v>
      </c>
      <c r="H13" s="103">
        <v>0.80733707937738186</v>
      </c>
      <c r="I13" s="93">
        <v>123.44545454545455</v>
      </c>
      <c r="J13" s="3">
        <v>99.339999999999989</v>
      </c>
      <c r="K13" s="94">
        <v>158</v>
      </c>
      <c r="L13" s="95">
        <v>160</v>
      </c>
      <c r="M13" s="96">
        <v>159</v>
      </c>
      <c r="N13" s="123"/>
      <c r="O13" s="97">
        <f t="shared" si="0"/>
        <v>-3.7257142545454087</v>
      </c>
      <c r="P13" s="98">
        <f t="shared" si="1"/>
        <v>-27.831168799999972</v>
      </c>
      <c r="Q13" s="99">
        <f t="shared" si="2"/>
        <v>-14.86373279999998</v>
      </c>
      <c r="R13" s="3"/>
    </row>
    <row r="14" spans="1:20" x14ac:dyDescent="0.25">
      <c r="A14" s="100">
        <v>2005</v>
      </c>
      <c r="B14" s="101">
        <v>10</v>
      </c>
      <c r="C14" s="91">
        <v>85.37</v>
      </c>
      <c r="D14" s="91">
        <v>82.76</v>
      </c>
      <c r="E14" s="91">
        <v>95.956874610106041</v>
      </c>
      <c r="F14" s="102">
        <v>89.1</v>
      </c>
      <c r="G14" s="3">
        <v>104.9</v>
      </c>
      <c r="H14" s="103">
        <v>0.82487833044625924</v>
      </c>
      <c r="I14" s="93">
        <v>113.03545454545456</v>
      </c>
      <c r="J14" s="3">
        <v>94.06</v>
      </c>
      <c r="K14" s="94">
        <v>148</v>
      </c>
      <c r="L14" s="95">
        <v>149</v>
      </c>
      <c r="M14" s="96">
        <v>148.5</v>
      </c>
      <c r="N14" s="123"/>
      <c r="O14" s="97">
        <f t="shared" si="0"/>
        <v>-14.134815454545446</v>
      </c>
      <c r="P14" s="98">
        <f t="shared" si="1"/>
        <v>-33.11027</v>
      </c>
      <c r="Q14" s="99">
        <f t="shared" si="2"/>
        <v>-18.915929999999989</v>
      </c>
      <c r="R14" s="3"/>
    </row>
    <row r="15" spans="1:20" x14ac:dyDescent="0.25">
      <c r="A15" s="100">
        <v>2005</v>
      </c>
      <c r="B15" s="101">
        <v>11</v>
      </c>
      <c r="C15" s="91">
        <v>79.5</v>
      </c>
      <c r="D15" s="91">
        <v>77.69</v>
      </c>
      <c r="E15" s="91">
        <v>92.070143755615476</v>
      </c>
      <c r="F15" s="105">
        <v>87.4</v>
      </c>
      <c r="G15" s="12">
        <v>105.62</v>
      </c>
      <c r="H15" s="103">
        <v>0.82973780285429799</v>
      </c>
      <c r="I15" s="93">
        <v>112.11545454545454</v>
      </c>
      <c r="J15" s="3">
        <v>89.06</v>
      </c>
      <c r="K15" s="94">
        <v>138</v>
      </c>
      <c r="L15" s="95">
        <v>145</v>
      </c>
      <c r="M15" s="96">
        <v>141.5</v>
      </c>
      <c r="N15" s="123"/>
      <c r="O15" s="97">
        <f t="shared" si="0"/>
        <v>-15.177769454545469</v>
      </c>
      <c r="P15" s="98">
        <f t="shared" si="1"/>
        <v>-38.233224000000007</v>
      </c>
      <c r="Q15" s="99">
        <f t="shared" si="2"/>
        <v>-20.434480000000022</v>
      </c>
      <c r="R15" s="3"/>
    </row>
    <row r="16" spans="1:20" x14ac:dyDescent="0.25">
      <c r="A16" s="100">
        <v>2005</v>
      </c>
      <c r="B16" s="101">
        <v>12</v>
      </c>
      <c r="C16" s="91">
        <v>83.91</v>
      </c>
      <c r="D16" s="91">
        <v>79.41</v>
      </c>
      <c r="E16" s="91">
        <v>95.375077194530206</v>
      </c>
      <c r="F16" s="105">
        <v>88.35</v>
      </c>
      <c r="G16" s="104">
        <v>104.92</v>
      </c>
      <c r="H16" s="103">
        <v>0.82601961796592682</v>
      </c>
      <c r="I16" s="93">
        <v>115.23545454545454</v>
      </c>
      <c r="J16" s="3">
        <v>94.77</v>
      </c>
      <c r="K16" s="94">
        <v>138</v>
      </c>
      <c r="L16" s="95">
        <v>145</v>
      </c>
      <c r="M16" s="96">
        <v>141.5</v>
      </c>
      <c r="N16" s="123"/>
      <c r="O16" s="97">
        <f t="shared" si="0"/>
        <v>-11.783320454545432</v>
      </c>
      <c r="P16" s="98">
        <f t="shared" si="1"/>
        <v>-32.248774999999981</v>
      </c>
      <c r="Q16" s="99">
        <f t="shared" si="2"/>
        <v>-22.058718749999983</v>
      </c>
      <c r="R16" s="3"/>
    </row>
    <row r="17" spans="1:18" x14ac:dyDescent="0.25">
      <c r="A17" s="100">
        <v>2005</v>
      </c>
      <c r="B17" s="101">
        <v>13</v>
      </c>
      <c r="C17" s="91">
        <v>90.1</v>
      </c>
      <c r="D17" s="91">
        <v>87.31</v>
      </c>
      <c r="E17" s="91">
        <v>97.614476523767877</v>
      </c>
      <c r="F17" s="105"/>
      <c r="G17" s="104">
        <v>104.92</v>
      </c>
      <c r="H17" s="103">
        <v>0.8226390259953934</v>
      </c>
      <c r="I17" s="93">
        <v>116.94545454545455</v>
      </c>
      <c r="J17" s="3">
        <v>96.94</v>
      </c>
      <c r="K17" s="94">
        <v>149</v>
      </c>
      <c r="L17" s="95">
        <v>153</v>
      </c>
      <c r="M17" s="96">
        <v>151</v>
      </c>
      <c r="N17" s="123"/>
      <c r="O17" s="97">
        <f t="shared" si="0"/>
        <v>-10.595297454545417</v>
      </c>
      <c r="P17" s="98">
        <f t="shared" si="1"/>
        <v>-30.600751999999972</v>
      </c>
      <c r="Q17" s="99">
        <f t="shared" si="2"/>
        <v>90.6</v>
      </c>
      <c r="R17" s="3"/>
    </row>
    <row r="18" spans="1:18" x14ac:dyDescent="0.25">
      <c r="A18" s="100">
        <v>2005</v>
      </c>
      <c r="B18" s="101">
        <v>14</v>
      </c>
      <c r="C18" s="91">
        <v>88.78</v>
      </c>
      <c r="D18" s="91">
        <v>86.26</v>
      </c>
      <c r="E18" s="91">
        <v>100.1341440031305</v>
      </c>
      <c r="F18" s="105">
        <v>88.27</v>
      </c>
      <c r="G18" s="12">
        <v>108.42</v>
      </c>
      <c r="H18" s="103">
        <v>0.81863876745747166</v>
      </c>
      <c r="I18" s="93">
        <v>123.62545454545456</v>
      </c>
      <c r="J18" s="3">
        <v>94.83</v>
      </c>
      <c r="K18" s="94">
        <v>152</v>
      </c>
      <c r="L18" s="95">
        <v>154</v>
      </c>
      <c r="M18" s="96">
        <v>153</v>
      </c>
      <c r="N18" s="123"/>
      <c r="O18" s="97">
        <f t="shared" si="0"/>
        <v>-8.8139122545454569</v>
      </c>
      <c r="P18" s="98">
        <f t="shared" si="1"/>
        <v>-37.609366800000018</v>
      </c>
      <c r="Q18" s="99">
        <f t="shared" si="2"/>
        <v>-16.025335800000008</v>
      </c>
      <c r="R18" s="3"/>
    </row>
    <row r="19" spans="1:18" x14ac:dyDescent="0.25">
      <c r="A19" s="100">
        <v>2005</v>
      </c>
      <c r="B19" s="101">
        <v>15</v>
      </c>
      <c r="C19" s="91">
        <v>83.61</v>
      </c>
      <c r="D19" s="91">
        <v>79.92</v>
      </c>
      <c r="E19" s="91">
        <v>100.34428093645484</v>
      </c>
      <c r="F19" s="105">
        <v>84.42</v>
      </c>
      <c r="G19" s="104">
        <v>106.22</v>
      </c>
      <c r="H19" s="103">
        <v>0.8072197736555754</v>
      </c>
      <c r="I19" s="93">
        <v>120.15545454545455</v>
      </c>
      <c r="J19" s="3">
        <v>93.35</v>
      </c>
      <c r="K19" s="94">
        <v>142</v>
      </c>
      <c r="L19" s="95">
        <v>150</v>
      </c>
      <c r="M19" s="96">
        <v>146</v>
      </c>
      <c r="N19" s="123"/>
      <c r="O19" s="97">
        <f t="shared" si="0"/>
        <v>-11.432005854545451</v>
      </c>
      <c r="P19" s="98">
        <f t="shared" si="1"/>
        <v>-38.237460400000003</v>
      </c>
      <c r="Q19" s="99">
        <f t="shared" si="2"/>
        <v>-16.981184400000018</v>
      </c>
      <c r="R19" s="3"/>
    </row>
    <row r="20" spans="1:18" x14ac:dyDescent="0.25">
      <c r="A20" s="100">
        <v>2005</v>
      </c>
      <c r="B20" s="101">
        <v>16</v>
      </c>
      <c r="C20" s="91">
        <v>85.22</v>
      </c>
      <c r="D20" s="91">
        <v>77.77</v>
      </c>
      <c r="E20" s="91">
        <v>95.200881013378876</v>
      </c>
      <c r="F20" s="102">
        <v>85.72</v>
      </c>
      <c r="G20" s="104">
        <v>106.9</v>
      </c>
      <c r="H20" s="103">
        <v>0.80623054968798868</v>
      </c>
      <c r="I20" s="93">
        <v>115.07545454545453</v>
      </c>
      <c r="J20" s="3">
        <v>92.699999999999989</v>
      </c>
      <c r="K20" s="94">
        <v>142</v>
      </c>
      <c r="L20" s="95">
        <v>144</v>
      </c>
      <c r="M20" s="96">
        <v>143</v>
      </c>
      <c r="N20" s="123"/>
      <c r="O20" s="97">
        <f t="shared" si="0"/>
        <v>-17.516891454545487</v>
      </c>
      <c r="P20" s="98">
        <f t="shared" si="1"/>
        <v>-39.892346000000032</v>
      </c>
      <c r="Q20" s="99">
        <f t="shared" si="2"/>
        <v>-20.521944800000014</v>
      </c>
      <c r="R20" s="3"/>
    </row>
    <row r="21" spans="1:18" x14ac:dyDescent="0.25">
      <c r="A21" s="100">
        <v>2005</v>
      </c>
      <c r="B21" s="101">
        <v>17</v>
      </c>
      <c r="C21" s="91">
        <v>88.53</v>
      </c>
      <c r="D21" s="91">
        <v>84.12</v>
      </c>
      <c r="E21" s="91">
        <v>96.933607647547788</v>
      </c>
      <c r="F21" s="102">
        <v>85.62</v>
      </c>
      <c r="G21" s="104">
        <v>108.67</v>
      </c>
      <c r="H21" s="103">
        <v>0.80151325702927123</v>
      </c>
      <c r="I21" s="93">
        <v>114.53545454545456</v>
      </c>
      <c r="J21" s="3">
        <v>90.339999999999989</v>
      </c>
      <c r="K21" s="94"/>
      <c r="L21" s="95"/>
      <c r="M21" s="96">
        <v>0</v>
      </c>
      <c r="N21" s="123"/>
      <c r="O21" s="97">
        <f t="shared" si="0"/>
        <v>-21.04558425454546</v>
      </c>
      <c r="P21" s="98">
        <f t="shared" si="1"/>
        <v>-45.241038800000027</v>
      </c>
      <c r="Q21" s="99">
        <f t="shared" si="2"/>
        <v>-106.82293680000001</v>
      </c>
      <c r="R21" s="3"/>
    </row>
    <row r="22" spans="1:18" x14ac:dyDescent="0.25">
      <c r="A22" s="100">
        <v>2005</v>
      </c>
      <c r="B22" s="101">
        <v>18</v>
      </c>
      <c r="C22" s="91">
        <v>87.59</v>
      </c>
      <c r="D22" s="91">
        <v>84.88</v>
      </c>
      <c r="E22" s="91">
        <v>98.873048589341693</v>
      </c>
      <c r="F22" s="102">
        <v>85.05</v>
      </c>
      <c r="G22" s="104">
        <v>109.55</v>
      </c>
      <c r="H22" s="103">
        <v>0.80014082478516224</v>
      </c>
      <c r="I22" s="93">
        <v>115.45545454545454</v>
      </c>
      <c r="J22" s="3">
        <v>92.910000000000011</v>
      </c>
      <c r="K22" s="94">
        <v>149</v>
      </c>
      <c r="L22" s="95">
        <v>152</v>
      </c>
      <c r="M22" s="96">
        <v>150.5</v>
      </c>
      <c r="N22" s="123"/>
      <c r="O22" s="97">
        <f t="shared" si="0"/>
        <v>-21.457944454545455</v>
      </c>
      <c r="P22" s="98">
        <f t="shared" si="1"/>
        <v>-44.003398999999987</v>
      </c>
      <c r="Q22" s="99">
        <f t="shared" si="2"/>
        <v>-15.993788999999992</v>
      </c>
      <c r="R22" s="3"/>
    </row>
    <row r="23" spans="1:18" x14ac:dyDescent="0.25">
      <c r="A23" s="100">
        <v>2005</v>
      </c>
      <c r="B23" s="101">
        <v>19</v>
      </c>
      <c r="C23" s="91">
        <v>88.2</v>
      </c>
      <c r="D23" s="91">
        <v>84.8</v>
      </c>
      <c r="E23" s="91">
        <v>100.36031773093615</v>
      </c>
      <c r="F23" s="102">
        <v>86.57</v>
      </c>
      <c r="G23" s="104">
        <v>112.32</v>
      </c>
      <c r="H23" s="103">
        <v>0.80201466082799999</v>
      </c>
      <c r="I23" s="93">
        <v>116.58545454545455</v>
      </c>
      <c r="J23" s="3">
        <v>91.25</v>
      </c>
      <c r="K23" s="94">
        <v>148</v>
      </c>
      <c r="L23" s="95">
        <v>151</v>
      </c>
      <c r="M23" s="96">
        <v>149.5</v>
      </c>
      <c r="N23" s="123"/>
      <c r="O23" s="97">
        <f t="shared" si="0"/>
        <v>-23.461860654545433</v>
      </c>
      <c r="P23" s="98">
        <f t="shared" si="1"/>
        <v>-48.797315199999986</v>
      </c>
      <c r="Q23" s="99">
        <f t="shared" si="2"/>
        <v>-18.240670199999983</v>
      </c>
      <c r="R23" s="3"/>
    </row>
    <row r="24" spans="1:18" x14ac:dyDescent="0.25">
      <c r="A24" s="100">
        <v>2005</v>
      </c>
      <c r="B24" s="101">
        <v>20</v>
      </c>
      <c r="C24" s="91">
        <v>85.62</v>
      </c>
      <c r="D24" s="91">
        <v>84.05</v>
      </c>
      <c r="E24" s="91">
        <v>99.973778724502964</v>
      </c>
      <c r="F24" s="102">
        <v>85.62</v>
      </c>
      <c r="G24" s="104">
        <v>111.55</v>
      </c>
      <c r="H24" s="103">
        <v>0.79062633418193906</v>
      </c>
      <c r="I24" s="93">
        <v>116.59545454545454</v>
      </c>
      <c r="J24" s="3">
        <v>95.77</v>
      </c>
      <c r="K24" s="94"/>
      <c r="L24" s="95"/>
      <c r="M24" s="96">
        <v>0</v>
      </c>
      <c r="N24" s="123"/>
      <c r="O24" s="97">
        <f t="shared" si="0"/>
        <v>-24.495216454545442</v>
      </c>
      <c r="P24" s="98">
        <f t="shared" si="1"/>
        <v>-45.32067099999999</v>
      </c>
      <c r="Q24" s="99">
        <f t="shared" si="2"/>
        <v>-108.29388839999999</v>
      </c>
      <c r="R24" s="3"/>
    </row>
    <row r="25" spans="1:18" x14ac:dyDescent="0.25">
      <c r="A25" s="100">
        <v>2005</v>
      </c>
      <c r="B25" s="101">
        <v>21</v>
      </c>
      <c r="C25" s="91">
        <v>85.21</v>
      </c>
      <c r="D25" s="91">
        <v>82.03</v>
      </c>
      <c r="E25" s="91">
        <v>98.435688575899832</v>
      </c>
      <c r="F25" s="102">
        <v>84.07</v>
      </c>
      <c r="G25" s="104">
        <v>111.45</v>
      </c>
      <c r="H25" s="103">
        <v>0.7918032527277622</v>
      </c>
      <c r="I25" s="93">
        <v>117.95545454545454</v>
      </c>
      <c r="J25" s="3">
        <v>97.06</v>
      </c>
      <c r="K25" s="94">
        <v>146</v>
      </c>
      <c r="L25" s="95">
        <v>148</v>
      </c>
      <c r="M25" s="96">
        <v>147</v>
      </c>
      <c r="N25" s="123"/>
      <c r="O25" s="97">
        <f t="shared" si="0"/>
        <v>-22.79920845454545</v>
      </c>
      <c r="P25" s="98">
        <f t="shared" si="1"/>
        <v>-43.694662999999991</v>
      </c>
      <c r="Q25" s="99">
        <f t="shared" si="2"/>
        <v>-17.975365799999992</v>
      </c>
      <c r="R25" s="3"/>
    </row>
    <row r="26" spans="1:18" x14ac:dyDescent="0.25">
      <c r="A26" s="100">
        <v>2005</v>
      </c>
      <c r="B26" s="101">
        <v>22</v>
      </c>
      <c r="C26" s="91">
        <v>86.9</v>
      </c>
      <c r="D26" s="91">
        <v>81.09</v>
      </c>
      <c r="E26" s="91">
        <v>98.155456691483565</v>
      </c>
      <c r="F26" s="102">
        <v>83.42</v>
      </c>
      <c r="G26" s="104">
        <v>111.7</v>
      </c>
      <c r="H26" s="103">
        <v>0.79998720020479674</v>
      </c>
      <c r="I26" s="93">
        <v>118.00545454545454</v>
      </c>
      <c r="J26" s="3">
        <v>95.14</v>
      </c>
      <c r="K26" s="94">
        <v>145</v>
      </c>
      <c r="L26" s="95">
        <v>147</v>
      </c>
      <c r="M26" s="96">
        <v>146</v>
      </c>
      <c r="N26" s="123"/>
      <c r="O26" s="97">
        <f t="shared" si="0"/>
        <v>-21.621779454545447</v>
      </c>
      <c r="P26" s="98">
        <f t="shared" si="1"/>
        <v>-44.487233999999987</v>
      </c>
      <c r="Q26" s="99">
        <f t="shared" si="2"/>
        <v>-16.676668400000011</v>
      </c>
      <c r="R26" s="3"/>
    </row>
    <row r="27" spans="1:18" x14ac:dyDescent="0.25">
      <c r="A27" s="100">
        <v>2005</v>
      </c>
      <c r="B27" s="101">
        <v>23</v>
      </c>
      <c r="C27" s="91">
        <v>87.34</v>
      </c>
      <c r="D27" s="91">
        <v>83.72</v>
      </c>
      <c r="E27" s="91">
        <v>98.472062731767608</v>
      </c>
      <c r="F27" s="102">
        <v>82.12</v>
      </c>
      <c r="G27" s="104">
        <v>111.25</v>
      </c>
      <c r="H27" s="103">
        <v>0.80124352995849557</v>
      </c>
      <c r="I27" s="93">
        <v>118.52545454545454</v>
      </c>
      <c r="J27" s="3">
        <v>96.96</v>
      </c>
      <c r="K27" s="94"/>
      <c r="L27" s="95"/>
      <c r="M27" s="96">
        <v>0</v>
      </c>
      <c r="N27" s="123"/>
      <c r="O27" s="97">
        <f t="shared" si="0"/>
        <v>-20.321220454545468</v>
      </c>
      <c r="P27" s="98">
        <f t="shared" si="1"/>
        <v>-41.886675000000011</v>
      </c>
      <c r="Q27" s="99">
        <f t="shared" si="2"/>
        <v>-102.49068720000001</v>
      </c>
      <c r="R27" s="3"/>
    </row>
    <row r="28" spans="1:18" x14ac:dyDescent="0.25">
      <c r="A28" s="100">
        <v>2005</v>
      </c>
      <c r="B28" s="101">
        <v>24</v>
      </c>
      <c r="C28" s="91">
        <v>86.25</v>
      </c>
      <c r="D28" s="91">
        <v>83.58</v>
      </c>
      <c r="E28" s="91">
        <v>95.465467732386017</v>
      </c>
      <c r="F28" s="102">
        <v>79.900000000000006</v>
      </c>
      <c r="G28" s="104">
        <v>107.57</v>
      </c>
      <c r="H28" s="103">
        <v>0.80278727742722722</v>
      </c>
      <c r="I28" s="93">
        <v>110.22545454545455</v>
      </c>
      <c r="J28" s="3">
        <v>94.199999999999989</v>
      </c>
      <c r="K28" s="94">
        <v>147</v>
      </c>
      <c r="L28" s="95">
        <v>150</v>
      </c>
      <c r="M28" s="96">
        <v>148.5</v>
      </c>
      <c r="N28" s="123"/>
      <c r="O28" s="97">
        <f t="shared" si="0"/>
        <v>-23.770191654545457</v>
      </c>
      <c r="P28" s="98">
        <f t="shared" si="1"/>
        <v>-39.795646200000022</v>
      </c>
      <c r="Q28" s="99">
        <f t="shared" si="2"/>
        <v>-10.428234000000032</v>
      </c>
      <c r="R28" s="3"/>
    </row>
    <row r="29" spans="1:18" x14ac:dyDescent="0.25">
      <c r="A29" s="100">
        <v>2005</v>
      </c>
      <c r="B29" s="101">
        <v>25</v>
      </c>
      <c r="C29" s="91">
        <v>86.97</v>
      </c>
      <c r="D29" s="91">
        <v>82.7</v>
      </c>
      <c r="E29" s="91">
        <v>97.777245924384317</v>
      </c>
      <c r="F29" s="102">
        <v>79.87</v>
      </c>
      <c r="G29" s="104">
        <v>108.45</v>
      </c>
      <c r="H29" s="103">
        <v>0.81142486205777364</v>
      </c>
      <c r="I29" s="93">
        <v>108.04545454545455</v>
      </c>
      <c r="J29" s="3">
        <v>98.49</v>
      </c>
      <c r="K29" s="94">
        <v>146</v>
      </c>
      <c r="L29" s="95">
        <v>148</v>
      </c>
      <c r="M29" s="96">
        <v>147</v>
      </c>
      <c r="N29" s="123"/>
      <c r="O29" s="97">
        <f t="shared" si="0"/>
        <v>-25.608325454545437</v>
      </c>
      <c r="P29" s="98">
        <f t="shared" si="1"/>
        <v>-35.163779999999988</v>
      </c>
      <c r="Q29" s="99">
        <f t="shared" si="2"/>
        <v>-10.23178799999998</v>
      </c>
      <c r="R29" s="3"/>
    </row>
    <row r="30" spans="1:18" x14ac:dyDescent="0.25">
      <c r="A30" s="100">
        <v>2005</v>
      </c>
      <c r="B30" s="101">
        <v>26</v>
      </c>
      <c r="C30" s="91">
        <v>89.19</v>
      </c>
      <c r="D30" s="91">
        <v>85.62</v>
      </c>
      <c r="E30" s="91">
        <v>94.727579505300355</v>
      </c>
      <c r="F30" s="102">
        <v>79.3</v>
      </c>
      <c r="G30" s="104">
        <v>109.42</v>
      </c>
      <c r="H30" s="103">
        <v>0.81439856665852273</v>
      </c>
      <c r="I30" s="93">
        <v>110.63545454545455</v>
      </c>
      <c r="J30" s="3">
        <v>96.92</v>
      </c>
      <c r="K30" s="94"/>
      <c r="L30" s="95"/>
      <c r="M30" s="96">
        <v>0</v>
      </c>
      <c r="N30" s="123"/>
      <c r="O30" s="97">
        <f t="shared" si="0"/>
        <v>-23.721363454545454</v>
      </c>
      <c r="P30" s="98">
        <f t="shared" si="1"/>
        <v>-37.436818000000002</v>
      </c>
      <c r="Q30" s="99">
        <f t="shared" si="2"/>
        <v>-97.372469999999993</v>
      </c>
      <c r="R30" s="3"/>
    </row>
    <row r="31" spans="1:18" x14ac:dyDescent="0.25">
      <c r="A31" s="100">
        <v>2005</v>
      </c>
      <c r="B31" s="101">
        <v>27</v>
      </c>
      <c r="C31" s="91">
        <v>90.28</v>
      </c>
      <c r="D31" s="91">
        <v>88.44</v>
      </c>
      <c r="E31" s="91">
        <v>97.853470225872684</v>
      </c>
      <c r="F31" s="102">
        <v>79.349999999999994</v>
      </c>
      <c r="G31" s="104">
        <v>111.97</v>
      </c>
      <c r="H31" s="103">
        <v>0.8105041335710812</v>
      </c>
      <c r="I31" s="93">
        <v>114.11545454545454</v>
      </c>
      <c r="J31" s="3">
        <v>99.48</v>
      </c>
      <c r="K31" s="94">
        <v>149</v>
      </c>
      <c r="L31" s="95">
        <v>158</v>
      </c>
      <c r="M31" s="96">
        <v>153.5</v>
      </c>
      <c r="N31" s="123"/>
      <c r="O31" s="97">
        <f t="shared" si="0"/>
        <v>-24.033131454545455</v>
      </c>
      <c r="P31" s="98">
        <f t="shared" si="1"/>
        <v>-38.668585999999991</v>
      </c>
      <c r="Q31" s="99">
        <f t="shared" si="2"/>
        <v>-5.802030000000002</v>
      </c>
      <c r="R31" s="3"/>
    </row>
    <row r="32" spans="1:18" x14ac:dyDescent="0.25">
      <c r="A32" s="100">
        <v>2005</v>
      </c>
      <c r="B32" s="101">
        <v>28</v>
      </c>
      <c r="C32" s="91">
        <v>93</v>
      </c>
      <c r="D32" s="91">
        <v>90.06</v>
      </c>
      <c r="E32" s="91">
        <v>101.18911372549019</v>
      </c>
      <c r="F32" s="102">
        <v>78.52</v>
      </c>
      <c r="G32" s="104">
        <v>106.15</v>
      </c>
      <c r="H32" s="103">
        <v>0.82622777447286666</v>
      </c>
      <c r="I32" s="93">
        <v>115.98545454545454</v>
      </c>
      <c r="J32" s="3">
        <v>100.33</v>
      </c>
      <c r="K32" s="94">
        <v>157</v>
      </c>
      <c r="L32" s="95">
        <v>159</v>
      </c>
      <c r="M32" s="96">
        <v>158</v>
      </c>
      <c r="N32" s="123"/>
      <c r="O32" s="97">
        <f t="shared" si="0"/>
        <v>-12.490013454545462</v>
      </c>
      <c r="P32" s="98">
        <f t="shared" si="1"/>
        <v>-28.145468000000008</v>
      </c>
      <c r="Q32" s="99">
        <f t="shared" si="2"/>
        <v>-0.23432640000000049</v>
      </c>
      <c r="R32" s="3"/>
    </row>
    <row r="33" spans="1:18" x14ac:dyDescent="0.25">
      <c r="A33" s="100">
        <v>2005</v>
      </c>
      <c r="B33" s="101">
        <v>29</v>
      </c>
      <c r="C33" s="91">
        <v>95.28</v>
      </c>
      <c r="D33" s="91">
        <v>92.36</v>
      </c>
      <c r="E33" s="91">
        <v>103.77208074534161</v>
      </c>
      <c r="F33" s="102">
        <v>79.25</v>
      </c>
      <c r="G33" s="104">
        <v>107.65</v>
      </c>
      <c r="H33" s="103">
        <v>0.82081589099564967</v>
      </c>
      <c r="I33" s="93">
        <v>123.51545454545455</v>
      </c>
      <c r="J33" s="3">
        <v>102.30000000000001</v>
      </c>
      <c r="K33" s="94">
        <v>160</v>
      </c>
      <c r="L33" s="95">
        <v>163</v>
      </c>
      <c r="M33" s="96">
        <v>161.5</v>
      </c>
      <c r="N33" s="123"/>
      <c r="O33" s="97">
        <f t="shared" si="0"/>
        <v>-7.6345404545454727</v>
      </c>
      <c r="P33" s="98">
        <f t="shared" si="1"/>
        <v>-28.849995000000007</v>
      </c>
      <c r="Q33" s="99">
        <f t="shared" si="2"/>
        <v>0.34972499999999229</v>
      </c>
      <c r="R33" s="3"/>
    </row>
    <row r="34" spans="1:18" x14ac:dyDescent="0.25">
      <c r="A34" s="100">
        <v>2005</v>
      </c>
      <c r="B34" s="101">
        <v>30</v>
      </c>
      <c r="C34" s="91">
        <v>91.51</v>
      </c>
      <c r="D34" s="91">
        <v>87.07</v>
      </c>
      <c r="E34" s="91">
        <v>104.65310476190476</v>
      </c>
      <c r="F34" s="102">
        <v>80.569999999999993</v>
      </c>
      <c r="G34" s="104">
        <v>110.4</v>
      </c>
      <c r="H34" s="103">
        <v>0.8139610601028846</v>
      </c>
      <c r="I34" s="93">
        <v>120.17545454545456</v>
      </c>
      <c r="J34" s="3">
        <v>105.51</v>
      </c>
      <c r="K34" s="94">
        <v>157</v>
      </c>
      <c r="L34" s="95">
        <v>161</v>
      </c>
      <c r="M34" s="96">
        <v>159</v>
      </c>
      <c r="N34" s="123"/>
      <c r="O34" s="97">
        <f t="shared" si="0"/>
        <v>-15.45756945454545</v>
      </c>
      <c r="P34" s="98">
        <f t="shared" si="1"/>
        <v>-30.123024000000001</v>
      </c>
      <c r="Q34" s="99">
        <f t="shared" si="2"/>
        <v>-3.5850792000000098</v>
      </c>
      <c r="R34" s="3"/>
    </row>
    <row r="35" spans="1:18" x14ac:dyDescent="0.25">
      <c r="A35" s="100">
        <v>2005</v>
      </c>
      <c r="B35" s="101">
        <v>31</v>
      </c>
      <c r="C35" s="91">
        <v>92.35</v>
      </c>
      <c r="D35" s="91">
        <v>89.95</v>
      </c>
      <c r="E35" s="91">
        <v>106.28771358629129</v>
      </c>
      <c r="F35" s="102">
        <v>81.92</v>
      </c>
      <c r="G35" s="104">
        <v>108.57</v>
      </c>
      <c r="H35" s="103">
        <v>0.82209799408089446</v>
      </c>
      <c r="I35" s="93">
        <v>120.42545454545456</v>
      </c>
      <c r="J35" s="3">
        <v>106.12</v>
      </c>
      <c r="K35" s="94">
        <v>155</v>
      </c>
      <c r="L35" s="95">
        <v>162</v>
      </c>
      <c r="M35" s="96">
        <v>158.5</v>
      </c>
      <c r="N35" s="123"/>
      <c r="O35" s="97">
        <f t="shared" si="0"/>
        <v>-11.639093454545446</v>
      </c>
      <c r="P35" s="98">
        <f t="shared" si="1"/>
        <v>-25.944547999999998</v>
      </c>
      <c r="Q35" s="99">
        <f t="shared" si="2"/>
        <v>-4.5474880000000013</v>
      </c>
      <c r="R35" s="3"/>
    </row>
    <row r="36" spans="1:18" x14ac:dyDescent="0.25">
      <c r="A36" s="100">
        <v>2005</v>
      </c>
      <c r="B36" s="101">
        <v>32</v>
      </c>
      <c r="C36" s="91">
        <v>94.33</v>
      </c>
      <c r="D36" s="91">
        <v>90.14</v>
      </c>
      <c r="E36" s="91">
        <v>108.2365445564931</v>
      </c>
      <c r="F36" s="102">
        <v>80.069999999999993</v>
      </c>
      <c r="G36" s="104">
        <v>106.62</v>
      </c>
      <c r="H36" s="103">
        <v>0.82833570789569588</v>
      </c>
      <c r="I36" s="93">
        <v>125.50545454545454</v>
      </c>
      <c r="J36" s="3">
        <v>104.06</v>
      </c>
      <c r="K36" s="94">
        <v>159</v>
      </c>
      <c r="L36" s="95">
        <v>163</v>
      </c>
      <c r="M36" s="96">
        <v>161</v>
      </c>
      <c r="N36" s="123"/>
      <c r="O36" s="97">
        <f t="shared" si="0"/>
        <v>-3.2104742545454883</v>
      </c>
      <c r="P36" s="98">
        <f t="shared" si="1"/>
        <v>-24.655928800000027</v>
      </c>
      <c r="Q36" s="99">
        <f t="shared" si="2"/>
        <v>-6.3706800000005614E-2</v>
      </c>
      <c r="R36" s="3"/>
    </row>
    <row r="37" spans="1:18" x14ac:dyDescent="0.25">
      <c r="A37" s="100">
        <v>2005</v>
      </c>
      <c r="B37" s="101">
        <v>33</v>
      </c>
      <c r="C37" s="91">
        <v>92.42</v>
      </c>
      <c r="D37" s="91">
        <v>87.1</v>
      </c>
      <c r="E37" s="91">
        <v>110.30620842572064</v>
      </c>
      <c r="F37" s="102">
        <v>82.1</v>
      </c>
      <c r="G37" s="104">
        <v>108.97</v>
      </c>
      <c r="H37" s="103">
        <v>0.82854160107378994</v>
      </c>
      <c r="I37" s="93">
        <v>125.92545454545456</v>
      </c>
      <c r="J37" s="3">
        <v>106.35</v>
      </c>
      <c r="K37" s="94">
        <v>158</v>
      </c>
      <c r="L37" s="95">
        <v>160</v>
      </c>
      <c r="M37" s="96">
        <v>159</v>
      </c>
      <c r="N37" s="123"/>
      <c r="O37" s="97">
        <f t="shared" si="0"/>
        <v>-5.5947972545454263</v>
      </c>
      <c r="P37" s="98">
        <f t="shared" si="1"/>
        <v>-25.170251799999988</v>
      </c>
      <c r="Q37" s="99">
        <f t="shared" si="2"/>
        <v>-3.6897739999999999</v>
      </c>
      <c r="R37" s="3"/>
    </row>
    <row r="38" spans="1:18" x14ac:dyDescent="0.25">
      <c r="A38" s="100">
        <v>2005</v>
      </c>
      <c r="B38" s="101">
        <v>34</v>
      </c>
      <c r="C38" s="91">
        <v>90.88</v>
      </c>
      <c r="D38" s="91">
        <v>84.8</v>
      </c>
      <c r="E38" s="91">
        <v>109.38054484344596</v>
      </c>
      <c r="F38" s="102">
        <v>83.05</v>
      </c>
      <c r="G38" s="104">
        <v>109.87</v>
      </c>
      <c r="H38" s="103">
        <v>0.83557546081986667</v>
      </c>
      <c r="I38" s="93">
        <v>123.70545454545454</v>
      </c>
      <c r="J38" s="3">
        <v>106.5</v>
      </c>
      <c r="K38" s="94">
        <v>156</v>
      </c>
      <c r="L38" s="95">
        <v>158</v>
      </c>
      <c r="M38" s="96">
        <v>157</v>
      </c>
      <c r="N38" s="123"/>
      <c r="O38" s="97">
        <f t="shared" si="0"/>
        <v>-7.7847640545454482</v>
      </c>
      <c r="P38" s="98">
        <f t="shared" si="1"/>
        <v>-24.990218599999992</v>
      </c>
      <c r="Q38" s="99">
        <f t="shared" si="2"/>
        <v>-5.1925789999999949</v>
      </c>
      <c r="R38" s="3"/>
    </row>
    <row r="39" spans="1:18" x14ac:dyDescent="0.25">
      <c r="A39" s="100">
        <v>2005</v>
      </c>
      <c r="B39" s="101">
        <v>35</v>
      </c>
      <c r="C39" s="91">
        <v>90.96</v>
      </c>
      <c r="D39" s="91">
        <v>88.18</v>
      </c>
      <c r="E39" s="91">
        <v>112.55559027243345</v>
      </c>
      <c r="F39" s="102">
        <v>81.2</v>
      </c>
      <c r="G39" s="104">
        <v>108.57</v>
      </c>
      <c r="H39" s="103">
        <v>0.84013845481735394</v>
      </c>
      <c r="I39" s="93">
        <v>123.43545454545455</v>
      </c>
      <c r="J39" s="3">
        <v>109.94999999999999</v>
      </c>
      <c r="K39" s="94">
        <v>158</v>
      </c>
      <c r="L39" s="95">
        <v>160</v>
      </c>
      <c r="M39" s="96">
        <v>159</v>
      </c>
      <c r="N39" s="123"/>
      <c r="O39" s="97">
        <f t="shared" si="0"/>
        <v>-5.7932450545454515</v>
      </c>
      <c r="P39" s="98">
        <f t="shared" si="1"/>
        <v>-19.27869960000001</v>
      </c>
      <c r="Q39" s="99">
        <f t="shared" si="2"/>
        <v>-1.2507360000000034</v>
      </c>
      <c r="R39" s="3"/>
    </row>
    <row r="40" spans="1:18" x14ac:dyDescent="0.25">
      <c r="A40" s="100">
        <v>2005</v>
      </c>
      <c r="B40" s="101">
        <v>36</v>
      </c>
      <c r="C40" s="91">
        <v>91.3</v>
      </c>
      <c r="D40" s="91">
        <v>88.83</v>
      </c>
      <c r="E40" s="91">
        <v>112.57565378670789</v>
      </c>
      <c r="F40" s="102">
        <v>87.8</v>
      </c>
      <c r="G40" s="104">
        <v>113.17</v>
      </c>
      <c r="H40" s="103">
        <v>0.84534426645251282</v>
      </c>
      <c r="I40" s="93">
        <v>127.59545454545454</v>
      </c>
      <c r="J40" s="3">
        <v>108.11</v>
      </c>
      <c r="K40" s="94"/>
      <c r="L40" s="95"/>
      <c r="M40" s="96">
        <v>0</v>
      </c>
      <c r="N40" s="123"/>
      <c r="O40" s="97">
        <f t="shared" si="0"/>
        <v>-6.2789969545454483</v>
      </c>
      <c r="P40" s="98">
        <f t="shared" si="1"/>
        <v>-25.764451499999993</v>
      </c>
      <c r="Q40" s="99">
        <f t="shared" si="2"/>
        <v>-103.86300999999999</v>
      </c>
      <c r="R40" s="3"/>
    </row>
    <row r="41" spans="1:18" x14ac:dyDescent="0.25">
      <c r="A41" s="100">
        <v>2005</v>
      </c>
      <c r="B41" s="101">
        <v>37</v>
      </c>
      <c r="C41" s="91">
        <v>92.41</v>
      </c>
      <c r="D41" s="91">
        <v>88.27</v>
      </c>
      <c r="E41" s="91">
        <v>114.99756299452221</v>
      </c>
      <c r="F41" s="102">
        <v>88.27</v>
      </c>
      <c r="G41" s="104">
        <v>112.35</v>
      </c>
      <c r="H41" s="103">
        <v>0.84510851193293224</v>
      </c>
      <c r="I41" s="93">
        <v>130.75545454545454</v>
      </c>
      <c r="J41" s="3">
        <v>110.86</v>
      </c>
      <c r="K41" s="94">
        <v>157</v>
      </c>
      <c r="L41" s="95">
        <v>163</v>
      </c>
      <c r="M41" s="96">
        <v>160</v>
      </c>
      <c r="N41" s="123"/>
      <c r="O41" s="97">
        <f t="shared" si="0"/>
        <v>-2.1860534545454584</v>
      </c>
      <c r="P41" s="98">
        <f t="shared" si="1"/>
        <v>-22.081507999999999</v>
      </c>
      <c r="Q41" s="99">
        <f t="shared" si="2"/>
        <v>-8.4481255999999831</v>
      </c>
      <c r="R41" s="3"/>
    </row>
    <row r="42" spans="1:18" x14ac:dyDescent="0.25">
      <c r="A42" s="100">
        <v>2005</v>
      </c>
      <c r="B42" s="101">
        <v>38</v>
      </c>
      <c r="C42" s="91">
        <v>93.01</v>
      </c>
      <c r="D42" s="91">
        <v>91.47</v>
      </c>
      <c r="E42" s="91">
        <v>116.63987050226621</v>
      </c>
      <c r="F42" s="102">
        <v>88.77</v>
      </c>
      <c r="G42" s="104">
        <v>113.97</v>
      </c>
      <c r="H42" s="103">
        <v>0.85511013818579829</v>
      </c>
      <c r="I42" s="93">
        <v>131.77545454545455</v>
      </c>
      <c r="J42" s="3">
        <v>119.44999999999999</v>
      </c>
      <c r="K42" s="94">
        <v>161</v>
      </c>
      <c r="L42" s="95">
        <v>164</v>
      </c>
      <c r="M42" s="96">
        <v>162.5</v>
      </c>
      <c r="N42" s="123"/>
      <c r="O42" s="97">
        <f t="shared" si="0"/>
        <v>-1.5056222545454432</v>
      </c>
      <c r="P42" s="98">
        <f t="shared" si="1"/>
        <v>-13.831076800000005</v>
      </c>
      <c r="Q42" s="99">
        <f t="shared" si="2"/>
        <v>-6.3111887999999965</v>
      </c>
      <c r="R42" s="3"/>
    </row>
    <row r="43" spans="1:18" x14ac:dyDescent="0.25">
      <c r="A43" s="100">
        <v>2005</v>
      </c>
      <c r="B43" s="101">
        <v>39</v>
      </c>
      <c r="C43" s="91">
        <v>90.62</v>
      </c>
      <c r="D43" s="91">
        <v>86.37</v>
      </c>
      <c r="E43" s="91">
        <v>118.21158927613942</v>
      </c>
      <c r="F43" s="102">
        <v>90</v>
      </c>
      <c r="G43" s="104">
        <v>114.95</v>
      </c>
      <c r="H43" s="103">
        <v>0.85311129689979359</v>
      </c>
      <c r="I43" s="93">
        <v>133.24545454545455</v>
      </c>
      <c r="J43" s="3">
        <v>119.06</v>
      </c>
      <c r="K43" s="94">
        <v>160</v>
      </c>
      <c r="L43" s="95">
        <v>162</v>
      </c>
      <c r="M43" s="96">
        <v>161</v>
      </c>
      <c r="N43" s="123"/>
      <c r="O43" s="97">
        <f t="shared" si="0"/>
        <v>-1.4966364545454383</v>
      </c>
      <c r="P43" s="98">
        <f t="shared" si="1"/>
        <v>-15.682090999999986</v>
      </c>
      <c r="Q43" s="99">
        <f t="shared" si="2"/>
        <v>-8.8961999999999932</v>
      </c>
      <c r="R43" s="3"/>
    </row>
    <row r="44" spans="1:18" x14ac:dyDescent="0.25">
      <c r="A44" s="100">
        <v>2005</v>
      </c>
      <c r="B44" s="101">
        <v>40</v>
      </c>
      <c r="C44" s="91">
        <v>91.34</v>
      </c>
      <c r="D44" s="91">
        <v>90.88</v>
      </c>
      <c r="E44" s="91">
        <v>116.42574771882394</v>
      </c>
      <c r="F44" s="102">
        <v>91.1</v>
      </c>
      <c r="G44" s="104">
        <v>116.65</v>
      </c>
      <c r="H44" s="103">
        <v>0.85113626691633326</v>
      </c>
      <c r="I44" s="93">
        <v>132.46545454545455</v>
      </c>
      <c r="J44" s="3">
        <v>117.03999999999999</v>
      </c>
      <c r="K44" s="94">
        <v>157</v>
      </c>
      <c r="L44" s="95">
        <v>161</v>
      </c>
      <c r="M44" s="96">
        <v>159</v>
      </c>
      <c r="N44" s="123"/>
      <c r="O44" s="97">
        <f t="shared" si="0"/>
        <v>-4.5866304545454568</v>
      </c>
      <c r="P44" s="98">
        <f t="shared" si="1"/>
        <v>-20.012085000000013</v>
      </c>
      <c r="Q44" s="99">
        <f t="shared" si="2"/>
        <v>-11.633390000000006</v>
      </c>
      <c r="R44" s="3"/>
    </row>
    <row r="45" spans="1:18" x14ac:dyDescent="0.25">
      <c r="A45" s="100">
        <v>2005</v>
      </c>
      <c r="B45" s="101">
        <v>41</v>
      </c>
      <c r="C45" s="91">
        <v>91.7</v>
      </c>
      <c r="D45" s="91">
        <v>86.37</v>
      </c>
      <c r="E45" s="91">
        <v>117.1957773512476</v>
      </c>
      <c r="F45" s="102">
        <v>88.27</v>
      </c>
      <c r="G45" s="104">
        <v>112.35</v>
      </c>
      <c r="H45" s="103">
        <v>0.84885319932770831</v>
      </c>
      <c r="I45" s="93">
        <v>136.24545454545455</v>
      </c>
      <c r="J45" s="3">
        <v>118.33</v>
      </c>
      <c r="K45" s="94">
        <v>157</v>
      </c>
      <c r="L45" s="95">
        <v>160</v>
      </c>
      <c r="M45" s="96">
        <v>158.5</v>
      </c>
      <c r="N45" s="123"/>
      <c r="O45" s="97">
        <f t="shared" si="0"/>
        <v>3.8904135454545496</v>
      </c>
      <c r="P45" s="98">
        <f t="shared" si="1"/>
        <v>-14.025041000000002</v>
      </c>
      <c r="Q45" s="99">
        <f t="shared" si="2"/>
        <v>-8.8873561999999993</v>
      </c>
      <c r="R45" s="3"/>
    </row>
    <row r="46" spans="1:18" x14ac:dyDescent="0.25">
      <c r="A46" s="100">
        <v>2005</v>
      </c>
      <c r="B46" s="101">
        <v>42</v>
      </c>
      <c r="C46" s="91">
        <v>90.4</v>
      </c>
      <c r="D46" s="91">
        <v>83.03</v>
      </c>
      <c r="E46" s="91">
        <v>118.69531911775485</v>
      </c>
      <c r="F46" s="102">
        <v>89.92</v>
      </c>
      <c r="G46" s="104">
        <v>114.42</v>
      </c>
      <c r="H46" s="103">
        <v>0.84765876648696292</v>
      </c>
      <c r="I46" s="93">
        <v>137.83545454545455</v>
      </c>
      <c r="J46" s="3">
        <v>119.33999999999999</v>
      </c>
      <c r="K46" s="94">
        <v>157</v>
      </c>
      <c r="L46" s="95">
        <v>160</v>
      </c>
      <c r="M46" s="96">
        <v>158.5</v>
      </c>
      <c r="N46" s="123"/>
      <c r="O46" s="97">
        <f t="shared" si="0"/>
        <v>2.8518921454545421</v>
      </c>
      <c r="P46" s="98">
        <f t="shared" si="1"/>
        <v>-15.643562400000022</v>
      </c>
      <c r="Q46" s="99">
        <f t="shared" si="2"/>
        <v>-10.980422400000023</v>
      </c>
      <c r="R46" s="3"/>
    </row>
    <row r="47" spans="1:18" x14ac:dyDescent="0.25">
      <c r="A47" s="100">
        <v>2005</v>
      </c>
      <c r="B47" s="101">
        <v>43</v>
      </c>
      <c r="C47" s="91">
        <v>90.86</v>
      </c>
      <c r="D47" s="91">
        <v>88.88</v>
      </c>
      <c r="E47" s="91">
        <v>118.39562097910667</v>
      </c>
      <c r="F47" s="102">
        <v>91.3</v>
      </c>
      <c r="G47" s="104">
        <v>113.52</v>
      </c>
      <c r="H47" s="103">
        <v>0.84993540490922681</v>
      </c>
      <c r="I47" s="93">
        <v>139.48545454545453</v>
      </c>
      <c r="J47" s="3">
        <v>110.66000000000001</v>
      </c>
      <c r="K47" s="94">
        <v>157</v>
      </c>
      <c r="L47" s="95">
        <v>160</v>
      </c>
      <c r="M47" s="96">
        <v>158.5</v>
      </c>
      <c r="N47" s="123"/>
      <c r="O47" s="97">
        <f t="shared" si="0"/>
        <v>5.9223633454545279</v>
      </c>
      <c r="P47" s="98">
        <f t="shared" si="1"/>
        <v>-22.903091199999992</v>
      </c>
      <c r="Q47" s="99">
        <f t="shared" si="2"/>
        <v>-12.319928000000019</v>
      </c>
      <c r="R47" s="3"/>
    </row>
    <row r="48" spans="1:18" x14ac:dyDescent="0.25">
      <c r="A48" s="100">
        <v>2005</v>
      </c>
      <c r="B48" s="101">
        <v>44</v>
      </c>
      <c r="C48" s="91">
        <v>93.08</v>
      </c>
      <c r="D48" s="91">
        <v>90.01</v>
      </c>
      <c r="E48" s="91">
        <v>116.5089376949667</v>
      </c>
      <c r="F48" s="102">
        <v>91.47</v>
      </c>
      <c r="G48" s="104">
        <v>114.65</v>
      </c>
      <c r="H48" s="103">
        <v>0.84747199105069571</v>
      </c>
      <c r="I48" s="93">
        <v>138.43545454545455</v>
      </c>
      <c r="J48" s="3">
        <v>105.68</v>
      </c>
      <c r="K48" s="94">
        <v>157</v>
      </c>
      <c r="L48" s="95">
        <v>160</v>
      </c>
      <c r="M48" s="96">
        <v>158.5</v>
      </c>
      <c r="N48" s="123"/>
      <c r="O48" s="97">
        <f t="shared" si="0"/>
        <v>3.1507475454545215</v>
      </c>
      <c r="P48" s="98">
        <f t="shared" si="1"/>
        <v>-29.604707000000019</v>
      </c>
      <c r="Q48" s="99">
        <f t="shared" si="2"/>
        <v>-12.832770600000018</v>
      </c>
      <c r="R48" s="3"/>
    </row>
    <row r="49" spans="1:18" x14ac:dyDescent="0.25">
      <c r="A49" s="100">
        <v>2005</v>
      </c>
      <c r="B49" s="101">
        <v>45</v>
      </c>
      <c r="C49" s="91">
        <v>94.18</v>
      </c>
      <c r="D49" s="91">
        <v>93.26</v>
      </c>
      <c r="E49" s="91">
        <v>118.2675468129374</v>
      </c>
      <c r="F49" s="102">
        <v>93.45</v>
      </c>
      <c r="G49" s="104">
        <v>112.97</v>
      </c>
      <c r="H49" s="103">
        <v>0.84173667109981321</v>
      </c>
      <c r="I49" s="93">
        <v>139.57545454545453</v>
      </c>
      <c r="J49" s="3">
        <v>108.76</v>
      </c>
      <c r="K49" s="94">
        <v>158</v>
      </c>
      <c r="L49" s="95">
        <v>163</v>
      </c>
      <c r="M49" s="96">
        <v>160.5</v>
      </c>
      <c r="N49" s="123"/>
      <c r="O49" s="97">
        <f t="shared" si="0"/>
        <v>5.3648351454545491</v>
      </c>
      <c r="P49" s="98">
        <f t="shared" si="1"/>
        <v>-25.450619399999979</v>
      </c>
      <c r="Q49" s="99">
        <f t="shared" si="2"/>
        <v>-14.720468999999994</v>
      </c>
      <c r="R49" s="3"/>
    </row>
    <row r="50" spans="1:18" x14ac:dyDescent="0.25">
      <c r="A50" s="100">
        <v>2005</v>
      </c>
      <c r="B50" s="101">
        <v>46</v>
      </c>
      <c r="C50" s="91">
        <v>96.12</v>
      </c>
      <c r="D50" s="91">
        <v>94.08</v>
      </c>
      <c r="E50" s="91">
        <v>112.94507657217333</v>
      </c>
      <c r="F50" s="102">
        <v>93.75</v>
      </c>
      <c r="G50" s="104">
        <v>111.75</v>
      </c>
      <c r="H50" s="103">
        <v>0.83915145005370562</v>
      </c>
      <c r="I50" s="93">
        <v>127.20545454545454</v>
      </c>
      <c r="J50" s="3">
        <v>121.75999999999999</v>
      </c>
      <c r="K50" s="94">
        <v>161</v>
      </c>
      <c r="L50" s="95">
        <v>165</v>
      </c>
      <c r="M50" s="96">
        <v>163</v>
      </c>
      <c r="N50" s="123"/>
      <c r="O50" s="97">
        <f t="shared" si="0"/>
        <v>-5.9647854545454635</v>
      </c>
      <c r="P50" s="98">
        <f t="shared" si="1"/>
        <v>-11.410240000000016</v>
      </c>
      <c r="Q50" s="99">
        <f t="shared" si="2"/>
        <v>-13.920000000000016</v>
      </c>
      <c r="R50" s="3"/>
    </row>
    <row r="51" spans="1:18" x14ac:dyDescent="0.25">
      <c r="A51" s="100">
        <v>2005</v>
      </c>
      <c r="B51" s="101">
        <v>47</v>
      </c>
      <c r="C51" s="91">
        <v>96.47</v>
      </c>
      <c r="D51" s="91">
        <v>95.25</v>
      </c>
      <c r="E51" s="91">
        <v>112.54086596446089</v>
      </c>
      <c r="F51" s="102">
        <v>94.85</v>
      </c>
      <c r="G51" s="104">
        <v>114.4</v>
      </c>
      <c r="H51" s="103">
        <v>0.85155664554806187</v>
      </c>
      <c r="I51" s="93">
        <v>127.65545454545455</v>
      </c>
      <c r="J51" s="3">
        <v>112.81</v>
      </c>
      <c r="K51" s="94">
        <v>164</v>
      </c>
      <c r="L51" s="95">
        <v>167</v>
      </c>
      <c r="M51" s="96">
        <v>165.5</v>
      </c>
      <c r="N51" s="123"/>
      <c r="O51" s="97">
        <f t="shared" si="0"/>
        <v>-6.6867534545454532</v>
      </c>
      <c r="P51" s="98">
        <f t="shared" si="1"/>
        <v>-21.532207999999997</v>
      </c>
      <c r="Q51" s="99">
        <f t="shared" si="2"/>
        <v>-12.084251999999992</v>
      </c>
      <c r="R51" s="3"/>
    </row>
    <row r="52" spans="1:18" x14ac:dyDescent="0.25">
      <c r="A52" s="100">
        <v>2005</v>
      </c>
      <c r="B52" s="101">
        <v>48</v>
      </c>
      <c r="C52" s="91">
        <v>96.85</v>
      </c>
      <c r="D52" s="91">
        <v>94.26</v>
      </c>
      <c r="E52" s="91">
        <v>105.47602276607853</v>
      </c>
      <c r="F52" s="102">
        <v>95.82</v>
      </c>
      <c r="G52" s="104">
        <v>115</v>
      </c>
      <c r="H52" s="103">
        <v>0.85736822250420108</v>
      </c>
      <c r="I52" s="93">
        <v>122.05545454545454</v>
      </c>
      <c r="J52" s="3">
        <v>110.12</v>
      </c>
      <c r="K52" s="94">
        <v>166</v>
      </c>
      <c r="L52" s="95">
        <v>168</v>
      </c>
      <c r="M52" s="96">
        <v>167</v>
      </c>
      <c r="N52" s="123"/>
      <c r="O52" s="97">
        <f t="shared" si="0"/>
        <v>-12.075945454545476</v>
      </c>
      <c r="P52" s="98">
        <f t="shared" si="1"/>
        <v>-24.011400000000009</v>
      </c>
      <c r="Q52" s="99">
        <f t="shared" si="2"/>
        <v>-11.560615199999987</v>
      </c>
      <c r="R52" s="3"/>
    </row>
    <row r="53" spans="1:18" x14ac:dyDescent="0.25">
      <c r="A53" s="100">
        <v>2005</v>
      </c>
      <c r="B53" s="101">
        <v>49</v>
      </c>
      <c r="C53" s="91">
        <v>98.34</v>
      </c>
      <c r="D53" s="91">
        <v>95.42</v>
      </c>
      <c r="E53" s="91">
        <v>107.34063827331485</v>
      </c>
      <c r="F53" s="102">
        <v>94.52</v>
      </c>
      <c r="G53" s="104">
        <v>113.3</v>
      </c>
      <c r="H53" s="103">
        <v>0.86408018664132036</v>
      </c>
      <c r="I53" s="93">
        <v>123.14545454545454</v>
      </c>
      <c r="J53" s="3">
        <v>114.22</v>
      </c>
      <c r="K53" s="94">
        <v>167</v>
      </c>
      <c r="L53" s="95">
        <v>170</v>
      </c>
      <c r="M53" s="96">
        <v>168.5</v>
      </c>
      <c r="N53" s="123"/>
      <c r="O53" s="97">
        <f t="shared" si="0"/>
        <v>-7.9766354545454448</v>
      </c>
      <c r="P53" s="98">
        <f t="shared" si="1"/>
        <v>-16.902089999999987</v>
      </c>
      <c r="Q53" s="99">
        <f t="shared" si="2"/>
        <v>-8.2879959999999926</v>
      </c>
      <c r="R53" s="3"/>
    </row>
    <row r="54" spans="1:18" x14ac:dyDescent="0.25">
      <c r="A54" s="100">
        <v>2005</v>
      </c>
      <c r="B54" s="101">
        <v>50</v>
      </c>
      <c r="C54" s="91">
        <v>97.99</v>
      </c>
      <c r="D54" s="91">
        <v>96.11</v>
      </c>
      <c r="E54" s="91">
        <v>112.80901304238776</v>
      </c>
      <c r="F54" s="102">
        <v>97.07</v>
      </c>
      <c r="G54" s="104">
        <v>113.85</v>
      </c>
      <c r="H54" s="103">
        <v>0.86662622410954149</v>
      </c>
      <c r="I54" s="93">
        <v>129.92545454545456</v>
      </c>
      <c r="J54" s="3">
        <v>110.74</v>
      </c>
      <c r="K54" s="94">
        <v>166.5</v>
      </c>
      <c r="L54" s="95">
        <v>170</v>
      </c>
      <c r="M54" s="96">
        <v>168.25</v>
      </c>
      <c r="N54" s="123"/>
      <c r="O54" s="97">
        <f t="shared" si="0"/>
        <v>-1.4460604545454601</v>
      </c>
      <c r="P54" s="98">
        <f t="shared" si="1"/>
        <v>-20.631515000000022</v>
      </c>
      <c r="Q54" s="99">
        <f t="shared" si="2"/>
        <v>-11.059072999999998</v>
      </c>
      <c r="R54" s="3"/>
    </row>
    <row r="55" spans="1:18" x14ac:dyDescent="0.25">
      <c r="A55" s="100">
        <v>2005</v>
      </c>
      <c r="B55" s="101">
        <v>51</v>
      </c>
      <c r="C55" s="91">
        <v>104.12</v>
      </c>
      <c r="D55" s="91">
        <v>101.94</v>
      </c>
      <c r="E55" s="91">
        <v>111.4286496969697</v>
      </c>
      <c r="F55" s="102">
        <v>95.72</v>
      </c>
      <c r="G55" s="104">
        <v>113.42</v>
      </c>
      <c r="H55" s="103">
        <v>0.85645769099006497</v>
      </c>
      <c r="I55" s="93">
        <v>131.53545454545454</v>
      </c>
      <c r="J55" s="3">
        <v>115.16000000000001</v>
      </c>
      <c r="K55" s="94">
        <v>168</v>
      </c>
      <c r="L55" s="95">
        <v>172</v>
      </c>
      <c r="M55" s="96">
        <v>170</v>
      </c>
      <c r="N55" s="123"/>
      <c r="O55" s="97">
        <f t="shared" si="0"/>
        <v>-0.89373745454548725</v>
      </c>
      <c r="P55" s="98">
        <f t="shared" si="1"/>
        <v>-17.269192000000018</v>
      </c>
      <c r="Q55" s="99">
        <f t="shared" si="2"/>
        <v>-9.7626720000000091</v>
      </c>
      <c r="R55" s="3"/>
    </row>
    <row r="56" spans="1:18" ht="13" thickBot="1" x14ac:dyDescent="0.3">
      <c r="A56" s="106">
        <v>2005</v>
      </c>
      <c r="B56" s="107">
        <v>52</v>
      </c>
      <c r="C56" s="108">
        <v>106.14</v>
      </c>
      <c r="D56" s="108">
        <v>104.66</v>
      </c>
      <c r="E56" s="108">
        <v>109.86</v>
      </c>
      <c r="F56" s="108"/>
      <c r="G56" s="108"/>
      <c r="H56" s="109">
        <v>0.85851648351648346</v>
      </c>
      <c r="I56" s="93">
        <v>126.01545454545455</v>
      </c>
      <c r="J56" s="3">
        <v>120.97</v>
      </c>
      <c r="K56" s="94"/>
      <c r="L56" s="95"/>
      <c r="M56" s="96">
        <v>0</v>
      </c>
      <c r="N56" s="123"/>
      <c r="O56" s="97"/>
      <c r="P56" s="98"/>
      <c r="Q56" s="99">
        <f t="shared" si="2"/>
        <v>0</v>
      </c>
      <c r="R56" s="3"/>
    </row>
    <row r="57" spans="1:18" x14ac:dyDescent="0.25">
      <c r="A57" s="89">
        <v>2006</v>
      </c>
      <c r="B57" s="90">
        <v>1</v>
      </c>
      <c r="C57" s="110">
        <v>102.39</v>
      </c>
      <c r="D57" s="110">
        <v>100.27</v>
      </c>
      <c r="E57" s="110">
        <v>113.35438322179446</v>
      </c>
      <c r="F57" s="102">
        <v>94.55</v>
      </c>
      <c r="G57" s="3">
        <v>113.97</v>
      </c>
      <c r="H57" s="92">
        <v>0.86298030247459612</v>
      </c>
      <c r="I57" s="93">
        <v>127.99545454545455</v>
      </c>
      <c r="J57" s="3">
        <v>118.35000000000001</v>
      </c>
      <c r="K57" s="94">
        <v>173</v>
      </c>
      <c r="L57" s="95">
        <v>178</v>
      </c>
      <c r="M57" s="96">
        <v>175.5</v>
      </c>
      <c r="N57" s="123"/>
      <c r="O57" s="97">
        <f t="shared" ref="O57:O107" si="3">+(I57-(G57/H57))</f>
        <v>-4.0701322045454447</v>
      </c>
      <c r="P57" s="98">
        <f t="shared" ref="P57:P107" si="4">+(J57-(G57/H57))</f>
        <v>-13.715586749999986</v>
      </c>
      <c r="Q57" s="99">
        <f t="shared" si="2"/>
        <v>-4.2621762499999818</v>
      </c>
      <c r="R57" s="3"/>
    </row>
    <row r="58" spans="1:18" x14ac:dyDescent="0.25">
      <c r="A58" s="100">
        <v>2006</v>
      </c>
      <c r="B58" s="101">
        <v>2</v>
      </c>
      <c r="C58" s="91">
        <v>101.11</v>
      </c>
      <c r="D58" s="91">
        <v>99.85</v>
      </c>
      <c r="E58" s="91">
        <v>111.47701040087115</v>
      </c>
      <c r="F58" s="102">
        <v>94.4</v>
      </c>
      <c r="G58" s="3">
        <v>111.97</v>
      </c>
      <c r="H58" s="103">
        <v>0.85993395707209697</v>
      </c>
      <c r="I58" s="93">
        <v>130.24545454545455</v>
      </c>
      <c r="J58" s="3">
        <v>115.58999999999999</v>
      </c>
      <c r="K58" s="94">
        <v>173</v>
      </c>
      <c r="L58" s="95">
        <v>177</v>
      </c>
      <c r="M58" s="96">
        <v>175</v>
      </c>
      <c r="N58" s="123"/>
      <c r="O58" s="97">
        <f t="shared" si="3"/>
        <v>3.7780945454557013E-2</v>
      </c>
      <c r="P58" s="98">
        <f t="shared" si="4"/>
        <v>-14.617673600000003</v>
      </c>
      <c r="Q58" s="99">
        <f t="shared" si="2"/>
        <v>-4.7758719999999926</v>
      </c>
      <c r="R58" s="3"/>
    </row>
    <row r="59" spans="1:18" x14ac:dyDescent="0.25">
      <c r="A59" s="100">
        <v>2006</v>
      </c>
      <c r="B59" s="101">
        <v>3</v>
      </c>
      <c r="C59" s="91">
        <v>102.2</v>
      </c>
      <c r="D59" s="91">
        <v>99.55</v>
      </c>
      <c r="E59" s="91">
        <v>113.54364047890435</v>
      </c>
      <c r="F59" s="102">
        <v>94.4</v>
      </c>
      <c r="G59" s="3">
        <v>111.97</v>
      </c>
      <c r="H59" s="103">
        <v>0.85910652920962194</v>
      </c>
      <c r="I59" s="93">
        <v>133.94545454545457</v>
      </c>
      <c r="J59" s="3">
        <v>111.58</v>
      </c>
      <c r="K59" s="94">
        <v>172</v>
      </c>
      <c r="L59" s="95">
        <v>176</v>
      </c>
      <c r="M59" s="96">
        <v>174</v>
      </c>
      <c r="N59" s="123"/>
      <c r="O59" s="97">
        <f t="shared" si="3"/>
        <v>3.6123745454545713</v>
      </c>
      <c r="P59" s="98">
        <f t="shared" si="4"/>
        <v>-18.753079999999997</v>
      </c>
      <c r="Q59" s="99">
        <f t="shared" si="2"/>
        <v>-5.4816000000000287</v>
      </c>
      <c r="R59" s="3"/>
    </row>
    <row r="60" spans="1:18" x14ac:dyDescent="0.25">
      <c r="A60" s="100">
        <v>2006</v>
      </c>
      <c r="B60" s="101">
        <v>4</v>
      </c>
      <c r="C60" s="91">
        <v>101.86</v>
      </c>
      <c r="D60" s="91">
        <v>101.28</v>
      </c>
      <c r="E60" s="91">
        <v>115.40555396257857</v>
      </c>
      <c r="F60" s="102">
        <v>94.12</v>
      </c>
      <c r="G60" s="3">
        <v>111.47</v>
      </c>
      <c r="H60" s="103">
        <v>0.86924775299455848</v>
      </c>
      <c r="I60" s="93">
        <v>135.29545454545453</v>
      </c>
      <c r="J60" s="3">
        <v>116.61</v>
      </c>
      <c r="K60" s="94">
        <v>172</v>
      </c>
      <c r="L60" s="95">
        <v>176</v>
      </c>
      <c r="M60" s="96">
        <v>174</v>
      </c>
      <c r="N60" s="123"/>
      <c r="O60" s="97">
        <f t="shared" si="3"/>
        <v>7.0581371454545376</v>
      </c>
      <c r="P60" s="98">
        <f t="shared" si="4"/>
        <v>-11.627317399999995</v>
      </c>
      <c r="Q60" s="99">
        <f t="shared" si="2"/>
        <v>-3.8775304000000119</v>
      </c>
      <c r="R60" s="3"/>
    </row>
    <row r="61" spans="1:18" x14ac:dyDescent="0.25">
      <c r="A61" s="100">
        <v>2006</v>
      </c>
      <c r="B61" s="101">
        <v>5</v>
      </c>
      <c r="C61" s="91">
        <v>99.23</v>
      </c>
      <c r="D61" s="91">
        <v>98.36</v>
      </c>
      <c r="E61" s="91">
        <v>113.39727170078321</v>
      </c>
      <c r="F61" s="102">
        <v>89.85</v>
      </c>
      <c r="G61" s="3">
        <v>107.82</v>
      </c>
      <c r="H61" s="103">
        <v>0.87432458425866022</v>
      </c>
      <c r="I61" s="93">
        <v>133.28545454545454</v>
      </c>
      <c r="J61" s="3">
        <v>109.17</v>
      </c>
      <c r="K61" s="94">
        <v>168</v>
      </c>
      <c r="L61" s="95">
        <v>175</v>
      </c>
      <c r="M61" s="96">
        <v>171.5</v>
      </c>
      <c r="N61" s="123"/>
      <c r="O61" s="97">
        <f t="shared" si="3"/>
        <v>9.9674077454545511</v>
      </c>
      <c r="P61" s="98">
        <f t="shared" si="4"/>
        <v>-14.148046799999989</v>
      </c>
      <c r="Q61" s="99">
        <f t="shared" si="2"/>
        <v>0.13496100000000411</v>
      </c>
      <c r="R61" s="3"/>
    </row>
    <row r="62" spans="1:18" x14ac:dyDescent="0.25">
      <c r="A62" s="100">
        <v>2006</v>
      </c>
      <c r="B62" s="101">
        <v>6</v>
      </c>
      <c r="C62" s="91">
        <v>97.03</v>
      </c>
      <c r="D62" s="91">
        <v>93.44</v>
      </c>
      <c r="E62" s="91">
        <v>112.65690299030672</v>
      </c>
      <c r="F62" s="102">
        <v>90.6</v>
      </c>
      <c r="G62" s="3">
        <v>110.65</v>
      </c>
      <c r="H62" s="103">
        <v>0.86988291375980809</v>
      </c>
      <c r="I62" s="93">
        <v>133.04545454545453</v>
      </c>
      <c r="J62" s="3">
        <v>111.55000000000001</v>
      </c>
      <c r="K62" s="94">
        <v>163</v>
      </c>
      <c r="L62" s="95">
        <v>169</v>
      </c>
      <c r="M62" s="96">
        <v>166</v>
      </c>
      <c r="N62" s="123"/>
      <c r="O62" s="97">
        <f t="shared" si="3"/>
        <v>5.8444275454545505</v>
      </c>
      <c r="P62" s="98">
        <f t="shared" si="4"/>
        <v>-15.651026999999971</v>
      </c>
      <c r="Q62" s="99">
        <f t="shared" si="2"/>
        <v>-4.5519479999999817</v>
      </c>
      <c r="R62" s="3"/>
    </row>
    <row r="63" spans="1:18" x14ac:dyDescent="0.25">
      <c r="A63" s="100">
        <v>2006</v>
      </c>
      <c r="B63" s="101">
        <v>7</v>
      </c>
      <c r="C63" s="91">
        <v>94.3</v>
      </c>
      <c r="D63" s="91">
        <v>92.28</v>
      </c>
      <c r="E63" s="91">
        <v>110.89263707605325</v>
      </c>
      <c r="F63" s="102">
        <v>87.7</v>
      </c>
      <c r="G63" s="104">
        <v>107.32</v>
      </c>
      <c r="H63" s="103">
        <v>0.86599580858028657</v>
      </c>
      <c r="I63" s="93">
        <v>133.79545454545453</v>
      </c>
      <c r="J63" s="3">
        <v>106.92</v>
      </c>
      <c r="K63" s="94">
        <v>161</v>
      </c>
      <c r="L63" s="95">
        <v>167</v>
      </c>
      <c r="M63" s="96">
        <v>164</v>
      </c>
      <c r="N63" s="123"/>
      <c r="O63" s="97">
        <f t="shared" si="3"/>
        <v>9.868757745454559</v>
      </c>
      <c r="P63" s="98">
        <f t="shared" si="4"/>
        <v>-17.006696799999972</v>
      </c>
      <c r="Q63" s="99">
        <f t="shared" si="2"/>
        <v>-2.8706980000000044</v>
      </c>
      <c r="R63" s="3"/>
    </row>
    <row r="64" spans="1:18" x14ac:dyDescent="0.25">
      <c r="A64" s="100">
        <v>2006</v>
      </c>
      <c r="B64" s="101">
        <v>8</v>
      </c>
      <c r="C64" s="91">
        <v>93.62</v>
      </c>
      <c r="D64" s="91">
        <v>92.62</v>
      </c>
      <c r="E64" s="91">
        <v>107.05275231380779</v>
      </c>
      <c r="F64" s="102">
        <v>87</v>
      </c>
      <c r="G64" s="104">
        <v>106.2</v>
      </c>
      <c r="H64" s="103">
        <v>0.87000021750005441</v>
      </c>
      <c r="I64" s="93">
        <v>126.44545454545455</v>
      </c>
      <c r="J64" s="3">
        <v>105.91000000000001</v>
      </c>
      <c r="K64" s="94">
        <v>161</v>
      </c>
      <c r="L64" s="95">
        <v>167</v>
      </c>
      <c r="M64" s="96">
        <v>164</v>
      </c>
      <c r="N64" s="123"/>
      <c r="O64" s="97">
        <f t="shared" si="3"/>
        <v>4.3765195454545562</v>
      </c>
      <c r="P64" s="98">
        <f t="shared" si="4"/>
        <v>-16.158934999999985</v>
      </c>
      <c r="Q64" s="99">
        <f t="shared" si="2"/>
        <v>-1.5999750000000006</v>
      </c>
      <c r="R64" s="3"/>
    </row>
    <row r="65" spans="1:18" x14ac:dyDescent="0.25">
      <c r="A65" s="100">
        <v>2006</v>
      </c>
      <c r="B65" s="101">
        <v>9</v>
      </c>
      <c r="C65" s="91">
        <v>96.13</v>
      </c>
      <c r="D65" s="91">
        <v>93.98</v>
      </c>
      <c r="E65" s="91">
        <v>109.14614671797055</v>
      </c>
      <c r="F65" s="102">
        <v>86.02</v>
      </c>
      <c r="G65" s="3">
        <v>106.32</v>
      </c>
      <c r="H65" s="103">
        <v>0.879615783825625</v>
      </c>
      <c r="I65" s="93">
        <v>133.10545454545456</v>
      </c>
      <c r="J65" s="3">
        <v>109.57</v>
      </c>
      <c r="K65" s="94">
        <v>165</v>
      </c>
      <c r="L65" s="95">
        <v>167</v>
      </c>
      <c r="M65" s="96">
        <v>166</v>
      </c>
      <c r="N65" s="123"/>
      <c r="O65" s="97">
        <f t="shared" si="3"/>
        <v>12.23449934545458</v>
      </c>
      <c r="P65" s="98">
        <f t="shared" si="4"/>
        <v>-11.30095519999999</v>
      </c>
      <c r="Q65" s="99">
        <f t="shared" si="2"/>
        <v>1.8073028000000022</v>
      </c>
      <c r="R65" s="3"/>
    </row>
    <row r="66" spans="1:18" x14ac:dyDescent="0.25">
      <c r="A66" s="100">
        <v>2006</v>
      </c>
      <c r="B66" s="101">
        <v>10</v>
      </c>
      <c r="C66" s="91">
        <v>94.5</v>
      </c>
      <c r="D66" s="91">
        <v>93.3</v>
      </c>
      <c r="E66" s="91">
        <v>110.72998365439612</v>
      </c>
      <c r="F66" s="102">
        <v>83.45</v>
      </c>
      <c r="G66" s="3">
        <v>101.57</v>
      </c>
      <c r="H66" s="103">
        <v>0.8673628699302639</v>
      </c>
      <c r="I66" s="93">
        <v>133.92545454545456</v>
      </c>
      <c r="J66" s="3">
        <v>108.53</v>
      </c>
      <c r="K66" s="94">
        <v>164</v>
      </c>
      <c r="L66" s="95">
        <v>167</v>
      </c>
      <c r="M66" s="96">
        <v>165.5</v>
      </c>
      <c r="N66" s="123"/>
      <c r="O66" s="97">
        <f t="shared" si="3"/>
        <v>16.823370145454547</v>
      </c>
      <c r="P66" s="98">
        <f t="shared" si="4"/>
        <v>-8.5720844000000085</v>
      </c>
      <c r="Q66" s="99">
        <f t="shared" si="2"/>
        <v>3.0888259999999832</v>
      </c>
      <c r="R66" s="3"/>
    </row>
    <row r="67" spans="1:18" x14ac:dyDescent="0.25">
      <c r="A67" s="100">
        <v>2006</v>
      </c>
      <c r="B67" s="101">
        <v>11</v>
      </c>
      <c r="C67" s="91">
        <v>91.81</v>
      </c>
      <c r="D67" s="91">
        <v>90.01</v>
      </c>
      <c r="E67" s="91">
        <v>109.39391294602608</v>
      </c>
      <c r="F67" s="105">
        <v>83.02</v>
      </c>
      <c r="G67" s="12">
        <v>104.47</v>
      </c>
      <c r="H67" s="103">
        <v>0.86436400096808774</v>
      </c>
      <c r="I67" s="93">
        <v>132.52545454545455</v>
      </c>
      <c r="J67" s="3">
        <v>102.87</v>
      </c>
      <c r="K67" s="94">
        <v>164</v>
      </c>
      <c r="L67" s="95">
        <v>167</v>
      </c>
      <c r="M67" s="96">
        <v>165.5</v>
      </c>
      <c r="N67" s="123"/>
      <c r="O67" s="97">
        <f t="shared" si="3"/>
        <v>11.662022145454557</v>
      </c>
      <c r="P67" s="98">
        <f t="shared" si="4"/>
        <v>-17.993432399999989</v>
      </c>
      <c r="Q67" s="99">
        <f t="shared" si="2"/>
        <v>3.2525016000000022</v>
      </c>
      <c r="R67" s="3"/>
    </row>
    <row r="68" spans="1:18" x14ac:dyDescent="0.25">
      <c r="A68" s="100">
        <v>2006</v>
      </c>
      <c r="B68" s="101">
        <v>12</v>
      </c>
      <c r="C68" s="91">
        <v>93.67</v>
      </c>
      <c r="D68" s="91">
        <v>91.84</v>
      </c>
      <c r="E68" s="91">
        <v>111.77237018286141</v>
      </c>
      <c r="F68" s="105">
        <v>82.47</v>
      </c>
      <c r="G68" s="104">
        <v>104.97</v>
      </c>
      <c r="H68" s="103">
        <v>0.85820703386484964</v>
      </c>
      <c r="I68" s="93">
        <v>135.94545454545457</v>
      </c>
      <c r="J68" s="3">
        <v>104.47</v>
      </c>
      <c r="K68" s="94">
        <v>164</v>
      </c>
      <c r="L68" s="95">
        <v>167</v>
      </c>
      <c r="M68" s="96">
        <v>165.5</v>
      </c>
      <c r="N68" s="123"/>
      <c r="O68" s="97">
        <f t="shared" si="3"/>
        <v>13.63231114545458</v>
      </c>
      <c r="P68" s="98">
        <f t="shared" si="4"/>
        <v>-17.843143399999988</v>
      </c>
      <c r="Q68" s="99">
        <f t="shared" si="2"/>
        <v>3.2043066000000096</v>
      </c>
      <c r="R68" s="3"/>
    </row>
    <row r="69" spans="1:18" x14ac:dyDescent="0.25">
      <c r="A69" s="100">
        <v>2006</v>
      </c>
      <c r="B69" s="101">
        <v>13</v>
      </c>
      <c r="C69" s="91">
        <v>92.85</v>
      </c>
      <c r="D69" s="91">
        <v>91.07</v>
      </c>
      <c r="E69" s="91">
        <v>110.88347209613319</v>
      </c>
      <c r="F69" s="105">
        <v>79.5</v>
      </c>
      <c r="G69" s="104">
        <v>101.47</v>
      </c>
      <c r="H69" s="103">
        <v>0.85606177341756984</v>
      </c>
      <c r="I69" s="93">
        <v>135.79545454545453</v>
      </c>
      <c r="J69" s="3">
        <v>103.82</v>
      </c>
      <c r="K69" s="94">
        <v>164</v>
      </c>
      <c r="L69" s="95">
        <v>166</v>
      </c>
      <c r="M69" s="96">
        <v>165</v>
      </c>
      <c r="N69" s="123"/>
      <c r="O69" s="97">
        <f t="shared" si="3"/>
        <v>17.264288745454536</v>
      </c>
      <c r="P69" s="98">
        <f t="shared" si="4"/>
        <v>-14.711165800000003</v>
      </c>
      <c r="Q69" s="99">
        <f t="shared" si="2"/>
        <v>6.1328699999999969</v>
      </c>
      <c r="R69" s="3"/>
    </row>
    <row r="70" spans="1:18" x14ac:dyDescent="0.25">
      <c r="A70" s="100">
        <v>2006</v>
      </c>
      <c r="B70" s="101">
        <v>14</v>
      </c>
      <c r="C70" s="91">
        <v>92.7</v>
      </c>
      <c r="D70" s="91">
        <v>89.38</v>
      </c>
      <c r="E70" s="91">
        <v>109.20854283117436</v>
      </c>
      <c r="F70" s="105">
        <v>81.22</v>
      </c>
      <c r="G70" s="12">
        <v>102</v>
      </c>
      <c r="H70" s="103">
        <v>0.86156391081090389</v>
      </c>
      <c r="I70" s="93">
        <v>135.53545454545454</v>
      </c>
      <c r="J70" s="3">
        <v>102.6</v>
      </c>
      <c r="K70" s="94">
        <v>162</v>
      </c>
      <c r="L70" s="95">
        <v>164</v>
      </c>
      <c r="M70" s="96">
        <v>163</v>
      </c>
      <c r="N70" s="123"/>
      <c r="O70" s="97">
        <f t="shared" si="3"/>
        <v>17.146094545454531</v>
      </c>
      <c r="P70" s="98">
        <f t="shared" si="4"/>
        <v>-15.789360000000016</v>
      </c>
      <c r="Q70" s="99">
        <f t="shared" ref="Q70:Q133" si="5">+((M70*0.6)-(F70/H70))</f>
        <v>3.5295703999999972</v>
      </c>
      <c r="R70" s="3"/>
    </row>
    <row r="71" spans="1:18" x14ac:dyDescent="0.25">
      <c r="A71" s="100">
        <v>2006</v>
      </c>
      <c r="B71" s="101">
        <v>15</v>
      </c>
      <c r="C71" s="91">
        <v>91.47</v>
      </c>
      <c r="D71" s="91">
        <v>90.49</v>
      </c>
      <c r="E71" s="91">
        <v>109.40662438550778</v>
      </c>
      <c r="F71" s="105">
        <v>75.27</v>
      </c>
      <c r="G71" s="104">
        <v>102.9</v>
      </c>
      <c r="H71" s="103">
        <v>0.87104220199468663</v>
      </c>
      <c r="I71" s="93">
        <v>134.62545454545455</v>
      </c>
      <c r="J71" s="3">
        <v>101.94</v>
      </c>
      <c r="K71" s="94">
        <v>160</v>
      </c>
      <c r="L71" s="95">
        <v>161</v>
      </c>
      <c r="M71" s="96">
        <v>160.5</v>
      </c>
      <c r="N71" s="123"/>
      <c r="O71" s="97">
        <f t="shared" si="3"/>
        <v>16.491109545454535</v>
      </c>
      <c r="P71" s="98">
        <f t="shared" si="4"/>
        <v>-16.194345000000013</v>
      </c>
      <c r="Q71" s="99">
        <f t="shared" si="5"/>
        <v>9.8862764999999939</v>
      </c>
      <c r="R71" s="3"/>
    </row>
    <row r="72" spans="1:18" x14ac:dyDescent="0.25">
      <c r="A72" s="100">
        <v>2006</v>
      </c>
      <c r="B72" s="101">
        <v>16</v>
      </c>
      <c r="C72" s="91">
        <v>93.97</v>
      </c>
      <c r="D72" s="91">
        <v>92.18</v>
      </c>
      <c r="E72" s="91">
        <v>111.07488843868363</v>
      </c>
      <c r="F72" s="102">
        <v>74.47</v>
      </c>
      <c r="G72" s="104">
        <v>102.25</v>
      </c>
      <c r="H72" s="103">
        <v>0.87723915293787391</v>
      </c>
      <c r="I72" s="93">
        <v>135.67545454545456</v>
      </c>
      <c r="J72" s="3">
        <v>104.86</v>
      </c>
      <c r="K72" s="94">
        <v>161</v>
      </c>
      <c r="L72" s="95">
        <v>163</v>
      </c>
      <c r="M72" s="96">
        <v>162</v>
      </c>
      <c r="N72" s="123"/>
      <c r="O72" s="97">
        <f t="shared" si="3"/>
        <v>19.116589545454559</v>
      </c>
      <c r="P72" s="98">
        <f t="shared" si="4"/>
        <v>-11.698864999999998</v>
      </c>
      <c r="Q72" s="99">
        <f t="shared" si="5"/>
        <v>12.3086682</v>
      </c>
      <c r="R72" s="3"/>
    </row>
    <row r="73" spans="1:18" x14ac:dyDescent="0.25">
      <c r="A73" s="100">
        <v>2006</v>
      </c>
      <c r="B73" s="101">
        <v>17</v>
      </c>
      <c r="C73" s="91">
        <v>91.94</v>
      </c>
      <c r="D73" s="91">
        <v>90.44</v>
      </c>
      <c r="E73" s="91">
        <v>110.77289295838331</v>
      </c>
      <c r="F73" s="102">
        <v>73.5</v>
      </c>
      <c r="G73" s="104">
        <v>100.52</v>
      </c>
      <c r="H73" s="103">
        <v>0.88657198077911936</v>
      </c>
      <c r="I73" s="93">
        <v>133.65545454545455</v>
      </c>
      <c r="J73" s="3">
        <v>103.82</v>
      </c>
      <c r="K73" s="94">
        <v>164</v>
      </c>
      <c r="L73" s="95">
        <v>164</v>
      </c>
      <c r="M73" s="96">
        <v>164</v>
      </c>
      <c r="N73" s="123"/>
      <c r="O73" s="97">
        <f t="shared" si="3"/>
        <v>20.274925745454539</v>
      </c>
      <c r="P73" s="98">
        <f t="shared" si="4"/>
        <v>-9.5605288000000144</v>
      </c>
      <c r="Q73" s="99">
        <f t="shared" si="5"/>
        <v>15.496409999999983</v>
      </c>
      <c r="R73" s="3"/>
    </row>
    <row r="74" spans="1:18" x14ac:dyDescent="0.25">
      <c r="A74" s="100">
        <v>2006</v>
      </c>
      <c r="B74" s="101">
        <v>18</v>
      </c>
      <c r="C74" s="91">
        <v>93.2</v>
      </c>
      <c r="D74" s="91">
        <v>87.37</v>
      </c>
      <c r="E74" s="91">
        <v>111.1257641874577</v>
      </c>
      <c r="F74" s="102">
        <v>73.849999999999994</v>
      </c>
      <c r="G74" s="104">
        <v>102.82</v>
      </c>
      <c r="H74" s="103">
        <v>0.90229905799978349</v>
      </c>
      <c r="I74" s="93">
        <v>134.70545454545456</v>
      </c>
      <c r="J74" s="3">
        <v>98.6</v>
      </c>
      <c r="K74" s="94">
        <v>159</v>
      </c>
      <c r="L74" s="95">
        <v>162</v>
      </c>
      <c r="M74" s="96">
        <v>160.5</v>
      </c>
      <c r="N74" s="123"/>
      <c r="O74" s="97">
        <f t="shared" si="3"/>
        <v>20.752104945454576</v>
      </c>
      <c r="P74" s="98">
        <f t="shared" si="4"/>
        <v>-15.353349599999987</v>
      </c>
      <c r="Q74" s="99">
        <f t="shared" si="5"/>
        <v>14.453522000000007</v>
      </c>
      <c r="R74" s="3"/>
    </row>
    <row r="75" spans="1:18" x14ac:dyDescent="0.25">
      <c r="A75" s="100">
        <v>2006</v>
      </c>
      <c r="B75" s="101">
        <v>19</v>
      </c>
      <c r="C75" s="91">
        <v>92.32</v>
      </c>
      <c r="D75" s="91">
        <v>91.15</v>
      </c>
      <c r="E75" s="91">
        <v>110.60458794040407</v>
      </c>
      <c r="F75" s="102">
        <v>77.400000000000006</v>
      </c>
      <c r="G75" s="104">
        <v>106.15</v>
      </c>
      <c r="H75" s="103">
        <v>0.90546903295907277</v>
      </c>
      <c r="I75" s="93">
        <v>132.86545454545455</v>
      </c>
      <c r="J75" s="3">
        <v>104.312</v>
      </c>
      <c r="K75" s="94">
        <v>159</v>
      </c>
      <c r="L75" s="95">
        <v>160</v>
      </c>
      <c r="M75" s="96">
        <v>159.5</v>
      </c>
      <c r="N75" s="123"/>
      <c r="O75" s="97">
        <f t="shared" si="3"/>
        <v>15.63339454545455</v>
      </c>
      <c r="P75" s="98">
        <f t="shared" si="4"/>
        <v>-12.920060000000007</v>
      </c>
      <c r="Q75" s="99">
        <f t="shared" si="5"/>
        <v>10.219439999999992</v>
      </c>
      <c r="R75" s="3"/>
    </row>
    <row r="76" spans="1:18" x14ac:dyDescent="0.25">
      <c r="A76" s="100">
        <v>2006</v>
      </c>
      <c r="B76" s="101">
        <v>20</v>
      </c>
      <c r="C76" s="91">
        <v>93.93</v>
      </c>
      <c r="D76" s="91">
        <v>91.44</v>
      </c>
      <c r="E76" s="91">
        <v>109.36378720632538</v>
      </c>
      <c r="F76" s="102">
        <v>77.22</v>
      </c>
      <c r="G76" s="104">
        <v>106.22</v>
      </c>
      <c r="H76" s="103">
        <v>0.89568815721118533</v>
      </c>
      <c r="I76" s="93">
        <v>133.59545454545454</v>
      </c>
      <c r="J76" s="3">
        <v>103.44</v>
      </c>
      <c r="K76" s="94">
        <v>159</v>
      </c>
      <c r="L76" s="95">
        <v>160</v>
      </c>
      <c r="M76" s="96">
        <v>159.5</v>
      </c>
      <c r="N76" s="123"/>
      <c r="O76" s="97">
        <f t="shared" si="3"/>
        <v>15.005073345454548</v>
      </c>
      <c r="P76" s="98">
        <f t="shared" si="4"/>
        <v>-15.150381199999998</v>
      </c>
      <c r="Q76" s="99">
        <f t="shared" si="5"/>
        <v>9.4869587999999965</v>
      </c>
      <c r="R76" s="3"/>
    </row>
    <row r="77" spans="1:18" x14ac:dyDescent="0.25">
      <c r="A77" s="100">
        <v>2006</v>
      </c>
      <c r="B77" s="101">
        <v>21</v>
      </c>
      <c r="C77" s="91">
        <v>96.22</v>
      </c>
      <c r="D77" s="91">
        <v>93.33</v>
      </c>
      <c r="E77" s="91">
        <v>107.92361791477558</v>
      </c>
      <c r="F77" s="102">
        <v>79.849999999999994</v>
      </c>
      <c r="G77" s="104">
        <v>108.75</v>
      </c>
      <c r="H77" s="103">
        <v>0.89631435537071558</v>
      </c>
      <c r="I77" s="93">
        <v>131.39545454545453</v>
      </c>
      <c r="J77" s="3">
        <v>104.46</v>
      </c>
      <c r="K77" s="94">
        <v>159</v>
      </c>
      <c r="L77" s="95">
        <v>160</v>
      </c>
      <c r="M77" s="96">
        <v>159.5</v>
      </c>
      <c r="N77" s="123"/>
      <c r="O77" s="97">
        <f t="shared" si="3"/>
        <v>10.065254545454522</v>
      </c>
      <c r="P77" s="98">
        <f t="shared" si="4"/>
        <v>-16.870200000000011</v>
      </c>
      <c r="Q77" s="99">
        <f t="shared" si="5"/>
        <v>6.612952000000007</v>
      </c>
      <c r="R77" s="3"/>
    </row>
    <row r="78" spans="1:18" x14ac:dyDescent="0.25">
      <c r="A78" s="100">
        <v>2006</v>
      </c>
      <c r="B78" s="101">
        <v>22</v>
      </c>
      <c r="C78" s="91">
        <v>95.28</v>
      </c>
      <c r="D78" s="91">
        <v>93.28</v>
      </c>
      <c r="E78" s="91">
        <v>111.47681050696231</v>
      </c>
      <c r="F78" s="102">
        <v>81.3</v>
      </c>
      <c r="G78" s="104">
        <v>110.22</v>
      </c>
      <c r="H78" s="103">
        <v>0.90834771550549553</v>
      </c>
      <c r="I78" s="93">
        <v>135.36545454545455</v>
      </c>
      <c r="J78" s="3">
        <v>105.75</v>
      </c>
      <c r="K78" s="94">
        <v>163</v>
      </c>
      <c r="L78" s="95">
        <v>165</v>
      </c>
      <c r="M78" s="96">
        <v>164</v>
      </c>
      <c r="N78" s="123"/>
      <c r="O78" s="97">
        <f t="shared" si="3"/>
        <v>14.024256545454563</v>
      </c>
      <c r="P78" s="98">
        <f t="shared" si="4"/>
        <v>-15.591197999999991</v>
      </c>
      <c r="Q78" s="99">
        <f t="shared" si="5"/>
        <v>8.8968299999999942</v>
      </c>
      <c r="R78" s="3"/>
    </row>
    <row r="79" spans="1:18" x14ac:dyDescent="0.25">
      <c r="A79" s="100">
        <v>2006</v>
      </c>
      <c r="B79" s="101">
        <v>23</v>
      </c>
      <c r="C79" s="91">
        <v>96.16</v>
      </c>
      <c r="D79" s="91">
        <v>93.7</v>
      </c>
      <c r="E79" s="91">
        <v>109.4074209619514</v>
      </c>
      <c r="F79" s="102">
        <v>78.849999999999994</v>
      </c>
      <c r="G79" s="104">
        <v>108.6</v>
      </c>
      <c r="H79" s="103">
        <v>0.89953943580886586</v>
      </c>
      <c r="I79" s="93">
        <v>135.66545454545454</v>
      </c>
      <c r="J79" s="3">
        <v>102.58999999999999</v>
      </c>
      <c r="K79" s="94">
        <v>163</v>
      </c>
      <c r="L79" s="95">
        <v>165</v>
      </c>
      <c r="M79" s="96">
        <v>164</v>
      </c>
      <c r="N79" s="123"/>
      <c r="O79" s="97">
        <f t="shared" si="3"/>
        <v>14.937006545454537</v>
      </c>
      <c r="P79" s="98">
        <f t="shared" si="4"/>
        <v>-18.138448000000011</v>
      </c>
      <c r="Q79" s="99">
        <f t="shared" si="5"/>
        <v>10.744032000000004</v>
      </c>
      <c r="R79" s="3"/>
    </row>
    <row r="80" spans="1:18" x14ac:dyDescent="0.25">
      <c r="A80" s="100">
        <v>2006</v>
      </c>
      <c r="B80" s="101">
        <v>24</v>
      </c>
      <c r="C80" s="91">
        <v>95.6</v>
      </c>
      <c r="D80" s="91">
        <v>93.63</v>
      </c>
      <c r="E80" s="91">
        <v>108.3168599814809</v>
      </c>
      <c r="F80" s="102">
        <v>83.45</v>
      </c>
      <c r="G80" s="104">
        <v>112.57</v>
      </c>
      <c r="H80" s="103">
        <v>0.89928057553956831</v>
      </c>
      <c r="I80" s="93">
        <v>135.16545454545454</v>
      </c>
      <c r="J80" s="3">
        <v>104.83</v>
      </c>
      <c r="K80" s="94">
        <v>164</v>
      </c>
      <c r="L80" s="95">
        <v>165</v>
      </c>
      <c r="M80" s="96">
        <v>164.5</v>
      </c>
      <c r="N80" s="123"/>
      <c r="O80" s="97">
        <f t="shared" si="3"/>
        <v>9.9876145454545338</v>
      </c>
      <c r="P80" s="98">
        <f t="shared" si="4"/>
        <v>-20.347840000000005</v>
      </c>
      <c r="Q80" s="99">
        <f t="shared" si="5"/>
        <v>5.9035999999999973</v>
      </c>
      <c r="R80" s="3"/>
    </row>
    <row r="81" spans="1:18" x14ac:dyDescent="0.25">
      <c r="A81" s="100">
        <v>2006</v>
      </c>
      <c r="B81" s="101">
        <v>25</v>
      </c>
      <c r="C81" s="91">
        <v>96.43</v>
      </c>
      <c r="D81" s="91">
        <v>93.99</v>
      </c>
      <c r="E81" s="91">
        <v>111.61582764523959</v>
      </c>
      <c r="F81" s="102">
        <v>84.65</v>
      </c>
      <c r="G81" s="104">
        <v>115.15</v>
      </c>
      <c r="H81" s="103">
        <v>0.89525514771709924</v>
      </c>
      <c r="I81" s="93">
        <v>140.36545454545455</v>
      </c>
      <c r="J81" s="3">
        <v>108.16000000000001</v>
      </c>
      <c r="K81" s="94">
        <v>166</v>
      </c>
      <c r="L81" s="95">
        <v>168</v>
      </c>
      <c r="M81" s="96">
        <v>167</v>
      </c>
      <c r="N81" s="123"/>
      <c r="O81" s="97">
        <f t="shared" si="3"/>
        <v>11.742904545454536</v>
      </c>
      <c r="P81" s="98">
        <f t="shared" si="4"/>
        <v>-20.462550000000007</v>
      </c>
      <c r="Q81" s="99">
        <f t="shared" si="5"/>
        <v>5.6459499999999849</v>
      </c>
      <c r="R81" s="3"/>
    </row>
    <row r="82" spans="1:18" x14ac:dyDescent="0.25">
      <c r="A82" s="100">
        <v>2006</v>
      </c>
      <c r="B82" s="101">
        <v>26</v>
      </c>
      <c r="C82" s="91">
        <v>95.69</v>
      </c>
      <c r="D82" s="91">
        <v>91.55</v>
      </c>
      <c r="E82" s="91">
        <v>112.73172764704157</v>
      </c>
      <c r="F82" s="102">
        <v>85.67</v>
      </c>
      <c r="G82" s="104">
        <v>115.2</v>
      </c>
      <c r="H82" s="103">
        <v>0.89276148984037429</v>
      </c>
      <c r="I82" s="93">
        <v>140.40545454545455</v>
      </c>
      <c r="J82" s="3">
        <v>110.31</v>
      </c>
      <c r="K82" s="94">
        <v>166</v>
      </c>
      <c r="L82" s="95">
        <v>168</v>
      </c>
      <c r="M82" s="96">
        <v>167</v>
      </c>
      <c r="N82" s="123"/>
      <c r="O82" s="97">
        <f t="shared" si="3"/>
        <v>11.367630545454546</v>
      </c>
      <c r="P82" s="98">
        <f t="shared" si="4"/>
        <v>-18.727823999999998</v>
      </c>
      <c r="Q82" s="99">
        <f t="shared" si="5"/>
        <v>4.2393196000000017</v>
      </c>
      <c r="R82" s="3"/>
    </row>
    <row r="83" spans="1:18" x14ac:dyDescent="0.25">
      <c r="A83" s="100">
        <v>2006</v>
      </c>
      <c r="B83" s="101">
        <v>27</v>
      </c>
      <c r="C83" s="91">
        <v>97.3</v>
      </c>
      <c r="D83" s="91">
        <v>93.62</v>
      </c>
      <c r="E83" s="91">
        <v>112.471879684686</v>
      </c>
      <c r="F83" s="102">
        <v>85.32</v>
      </c>
      <c r="G83" s="104">
        <v>115.9</v>
      </c>
      <c r="H83" s="103">
        <v>0.89962036020799219</v>
      </c>
      <c r="I83" s="93">
        <v>141.03545454545454</v>
      </c>
      <c r="J83" s="3">
        <v>110.74</v>
      </c>
      <c r="K83" s="94">
        <v>164</v>
      </c>
      <c r="L83" s="95">
        <v>166</v>
      </c>
      <c r="M83" s="96">
        <v>165</v>
      </c>
      <c r="N83" s="123"/>
      <c r="O83" s="97">
        <f t="shared" si="3"/>
        <v>12.203332545454543</v>
      </c>
      <c r="P83" s="98">
        <f t="shared" si="4"/>
        <v>-18.092122000000003</v>
      </c>
      <c r="Q83" s="99">
        <f t="shared" si="5"/>
        <v>4.1599944000000022</v>
      </c>
      <c r="R83" s="3"/>
    </row>
    <row r="84" spans="1:18" x14ac:dyDescent="0.25">
      <c r="A84" s="100">
        <v>2006</v>
      </c>
      <c r="B84" s="101">
        <v>28</v>
      </c>
      <c r="C84" s="91">
        <v>94.21</v>
      </c>
      <c r="D84" s="91">
        <v>92.44</v>
      </c>
      <c r="E84" s="91">
        <v>109.55018053147703</v>
      </c>
      <c r="F84" s="102">
        <v>84</v>
      </c>
      <c r="G84" s="104">
        <v>114.22</v>
      </c>
      <c r="H84" s="103">
        <v>0.88445482204768977</v>
      </c>
      <c r="I84" s="93">
        <v>133.37545454545455</v>
      </c>
      <c r="J84" s="3">
        <v>105.87</v>
      </c>
      <c r="K84" s="94">
        <v>160</v>
      </c>
      <c r="L84" s="95">
        <v>165</v>
      </c>
      <c r="M84" s="96">
        <v>162.5</v>
      </c>
      <c r="N84" s="123"/>
      <c r="O84" s="97">
        <f t="shared" si="3"/>
        <v>4.2337537454545497</v>
      </c>
      <c r="P84" s="98">
        <f t="shared" si="4"/>
        <v>-23.271700799999991</v>
      </c>
      <c r="Q84" s="99">
        <f t="shared" si="5"/>
        <v>2.5262400000000014</v>
      </c>
      <c r="R84" s="3"/>
    </row>
    <row r="85" spans="1:18" x14ac:dyDescent="0.25">
      <c r="A85" s="100">
        <v>2006</v>
      </c>
      <c r="B85" s="101">
        <v>29</v>
      </c>
      <c r="C85" s="91">
        <v>93.05</v>
      </c>
      <c r="D85" s="91">
        <v>91.47</v>
      </c>
      <c r="E85" s="91">
        <v>109.8203203075165</v>
      </c>
      <c r="F85" s="102">
        <v>84.27</v>
      </c>
      <c r="G85" s="104">
        <v>115.62</v>
      </c>
      <c r="H85" s="103">
        <v>0.8814144939799391</v>
      </c>
      <c r="I85" s="93">
        <v>136.77545454545455</v>
      </c>
      <c r="J85" s="3">
        <v>106</v>
      </c>
      <c r="K85" s="94">
        <v>160</v>
      </c>
      <c r="L85" s="95">
        <v>161</v>
      </c>
      <c r="M85" s="96">
        <v>160.5</v>
      </c>
      <c r="N85" s="123"/>
      <c r="O85" s="97">
        <f t="shared" si="3"/>
        <v>5.5999397454545488</v>
      </c>
      <c r="P85" s="98">
        <f t="shared" si="4"/>
        <v>-25.175514800000002</v>
      </c>
      <c r="Q85" s="99">
        <f t="shared" si="5"/>
        <v>0.69231420000001265</v>
      </c>
      <c r="R85" s="3"/>
    </row>
    <row r="86" spans="1:18" x14ac:dyDescent="0.25">
      <c r="A86" s="100">
        <v>2006</v>
      </c>
      <c r="B86" s="101">
        <v>30</v>
      </c>
      <c r="C86" s="91">
        <v>90.88</v>
      </c>
      <c r="D86" s="91">
        <v>88.92</v>
      </c>
      <c r="E86" s="91">
        <v>107.94402583083216</v>
      </c>
      <c r="F86" s="102">
        <v>83.35</v>
      </c>
      <c r="G86" s="104">
        <v>114.15</v>
      </c>
      <c r="H86" s="103">
        <v>0.8794920054176707</v>
      </c>
      <c r="I86" s="93">
        <v>133.42545454545456</v>
      </c>
      <c r="J86" s="3">
        <v>106.82</v>
      </c>
      <c r="K86" s="94">
        <v>156</v>
      </c>
      <c r="L86" s="95">
        <v>156</v>
      </c>
      <c r="M86" s="96">
        <v>156</v>
      </c>
      <c r="N86" s="123"/>
      <c r="O86" s="97">
        <f t="shared" si="3"/>
        <v>3.6346215454545359</v>
      </c>
      <c r="P86" s="98">
        <f t="shared" si="4"/>
        <v>-22.970833000000027</v>
      </c>
      <c r="Q86" s="99">
        <f t="shared" si="5"/>
        <v>-1.1706170000000071</v>
      </c>
      <c r="R86" s="3"/>
    </row>
    <row r="87" spans="1:18" x14ac:dyDescent="0.25">
      <c r="A87" s="100">
        <v>2006</v>
      </c>
      <c r="B87" s="101">
        <v>31</v>
      </c>
      <c r="C87" s="91">
        <v>91.62</v>
      </c>
      <c r="D87" s="91">
        <v>88.27</v>
      </c>
      <c r="E87" s="91">
        <v>107.5608932798096</v>
      </c>
      <c r="F87" s="102">
        <v>89.5</v>
      </c>
      <c r="G87" s="104">
        <v>89.5</v>
      </c>
      <c r="H87" s="103">
        <v>0.88627339761769708</v>
      </c>
      <c r="I87" s="93">
        <v>133.78545454545454</v>
      </c>
      <c r="J87" s="3">
        <v>106.74</v>
      </c>
      <c r="K87" s="94">
        <v>154</v>
      </c>
      <c r="L87" s="95">
        <v>155</v>
      </c>
      <c r="M87" s="96">
        <v>154.5</v>
      </c>
      <c r="N87" s="123"/>
      <c r="O87" s="97">
        <f t="shared" si="3"/>
        <v>32.800814545454543</v>
      </c>
      <c r="P87" s="98">
        <f t="shared" si="4"/>
        <v>5.755359999999996</v>
      </c>
      <c r="Q87" s="99">
        <f t="shared" si="5"/>
        <v>-8.284639999999996</v>
      </c>
      <c r="R87" s="3"/>
    </row>
    <row r="88" spans="1:18" x14ac:dyDescent="0.25">
      <c r="A88" s="100">
        <v>2006</v>
      </c>
      <c r="B88" s="101">
        <v>32</v>
      </c>
      <c r="C88" s="91">
        <v>94.57</v>
      </c>
      <c r="D88" s="91">
        <v>88.56</v>
      </c>
      <c r="E88" s="91">
        <v>108.72197207350335</v>
      </c>
      <c r="F88" s="102">
        <v>92.55</v>
      </c>
      <c r="G88" s="104">
        <v>117.5</v>
      </c>
      <c r="H88" s="103">
        <v>0.89063056644104022</v>
      </c>
      <c r="I88" s="93">
        <v>126.86545454545454</v>
      </c>
      <c r="J88" s="3">
        <v>109.15</v>
      </c>
      <c r="K88" s="94">
        <v>154</v>
      </c>
      <c r="L88" s="95">
        <v>155</v>
      </c>
      <c r="M88" s="96">
        <v>154.5</v>
      </c>
      <c r="N88" s="123"/>
      <c r="O88" s="97">
        <f t="shared" si="3"/>
        <v>-5.0635454545454621</v>
      </c>
      <c r="P88" s="98">
        <f t="shared" si="4"/>
        <v>-22.778999999999996</v>
      </c>
      <c r="Q88" s="99">
        <f t="shared" si="5"/>
        <v>-11.215140000000005</v>
      </c>
      <c r="R88" s="3"/>
    </row>
    <row r="89" spans="1:18" x14ac:dyDescent="0.25">
      <c r="A89" s="100">
        <v>2006</v>
      </c>
      <c r="B89" s="101">
        <v>33</v>
      </c>
      <c r="C89" s="91">
        <v>94.81</v>
      </c>
      <c r="D89" s="91">
        <v>93.26</v>
      </c>
      <c r="E89" s="91">
        <v>111.48669121485793</v>
      </c>
      <c r="F89" s="102">
        <v>90.87</v>
      </c>
      <c r="G89" s="104">
        <v>115.97</v>
      </c>
      <c r="H89" s="103">
        <v>0.89253837915030343</v>
      </c>
      <c r="I89" s="93">
        <v>137.97545454545454</v>
      </c>
      <c r="J89" s="3">
        <v>109.77</v>
      </c>
      <c r="K89" s="94">
        <v>160</v>
      </c>
      <c r="L89" s="95">
        <v>160</v>
      </c>
      <c r="M89" s="96">
        <v>160</v>
      </c>
      <c r="N89" s="123"/>
      <c r="O89" s="97">
        <f t="shared" si="3"/>
        <v>8.042666545454523</v>
      </c>
      <c r="P89" s="98">
        <f t="shared" si="4"/>
        <v>-20.16278800000002</v>
      </c>
      <c r="Q89" s="99">
        <f t="shared" si="5"/>
        <v>-5.8107480000000038</v>
      </c>
      <c r="R89" s="3"/>
    </row>
    <row r="90" spans="1:18" x14ac:dyDescent="0.25">
      <c r="A90" s="100">
        <v>2006</v>
      </c>
      <c r="B90" s="101">
        <v>34</v>
      </c>
      <c r="C90" s="91">
        <v>93.24</v>
      </c>
      <c r="D90" s="91">
        <v>90.86</v>
      </c>
      <c r="E90" s="91">
        <v>112.98330718726487</v>
      </c>
      <c r="F90" s="102">
        <v>92.17</v>
      </c>
      <c r="G90" s="104">
        <v>117.27</v>
      </c>
      <c r="H90" s="103">
        <v>0.89879561387740425</v>
      </c>
      <c r="I90" s="93">
        <v>142.49545454545455</v>
      </c>
      <c r="J90" s="3">
        <v>111.11</v>
      </c>
      <c r="K90" s="94">
        <v>159</v>
      </c>
      <c r="L90" s="95">
        <v>161</v>
      </c>
      <c r="M90" s="96">
        <v>160</v>
      </c>
      <c r="N90" s="123"/>
      <c r="O90" s="97">
        <f t="shared" si="3"/>
        <v>12.020852545454545</v>
      </c>
      <c r="P90" s="98">
        <f t="shared" si="4"/>
        <v>-19.364602000000005</v>
      </c>
      <c r="Q90" s="99">
        <f t="shared" si="5"/>
        <v>-6.5483420000000052</v>
      </c>
      <c r="R90" s="3"/>
    </row>
    <row r="91" spans="1:18" x14ac:dyDescent="0.25">
      <c r="A91" s="100">
        <v>2006</v>
      </c>
      <c r="B91" s="101">
        <v>35</v>
      </c>
      <c r="C91" s="91">
        <v>91.64</v>
      </c>
      <c r="D91" s="91">
        <v>86.12</v>
      </c>
      <c r="E91" s="91">
        <v>117.94503430617823</v>
      </c>
      <c r="F91" s="102">
        <v>93.35</v>
      </c>
      <c r="G91" s="104">
        <v>116.32</v>
      </c>
      <c r="H91" s="103">
        <v>0.90176204303208463</v>
      </c>
      <c r="I91" s="93">
        <v>141.81545454545454</v>
      </c>
      <c r="J91" s="3">
        <v>114.86999999999999</v>
      </c>
      <c r="K91" s="94">
        <v>157</v>
      </c>
      <c r="L91" s="95">
        <v>159</v>
      </c>
      <c r="M91" s="96">
        <v>158</v>
      </c>
      <c r="N91" s="123"/>
      <c r="O91" s="97">
        <f t="shared" si="3"/>
        <v>12.823553745454547</v>
      </c>
      <c r="P91" s="98">
        <f t="shared" si="4"/>
        <v>-14.121900800000006</v>
      </c>
      <c r="Q91" s="99">
        <f t="shared" si="5"/>
        <v>-8.7195490000000007</v>
      </c>
      <c r="R91" s="3"/>
    </row>
    <row r="92" spans="1:18" x14ac:dyDescent="0.25">
      <c r="A92" s="100">
        <v>2006</v>
      </c>
      <c r="B92" s="101">
        <v>36</v>
      </c>
      <c r="C92" s="91">
        <v>93.39</v>
      </c>
      <c r="D92" s="91">
        <v>90.95</v>
      </c>
      <c r="E92" s="91">
        <v>116.53321949547924</v>
      </c>
      <c r="F92" s="102">
        <v>92.17</v>
      </c>
      <c r="G92" s="104">
        <v>118.22</v>
      </c>
      <c r="H92" s="103">
        <v>0.89984702600557909</v>
      </c>
      <c r="I92" s="93">
        <v>140.06545454545454</v>
      </c>
      <c r="J92" s="3">
        <v>113.1</v>
      </c>
      <c r="K92" s="94">
        <v>156</v>
      </c>
      <c r="L92" s="95">
        <v>161</v>
      </c>
      <c r="M92" s="96">
        <v>158.5</v>
      </c>
      <c r="N92" s="123"/>
      <c r="O92" s="97">
        <f t="shared" si="3"/>
        <v>8.6875685454545533</v>
      </c>
      <c r="P92" s="98">
        <f t="shared" si="4"/>
        <v>-18.277885999999995</v>
      </c>
      <c r="Q92" s="99">
        <f t="shared" si="5"/>
        <v>-7.3285210000000092</v>
      </c>
      <c r="R92" s="3"/>
    </row>
    <row r="93" spans="1:18" x14ac:dyDescent="0.25">
      <c r="A93" s="100">
        <v>2006</v>
      </c>
      <c r="B93" s="101">
        <v>37</v>
      </c>
      <c r="C93" s="91">
        <v>93.32</v>
      </c>
      <c r="D93" s="91">
        <v>92.52</v>
      </c>
      <c r="E93" s="91">
        <v>118.60658887434226</v>
      </c>
      <c r="F93" s="102">
        <v>90.35</v>
      </c>
      <c r="G93" s="104">
        <v>115.62</v>
      </c>
      <c r="H93" s="103">
        <v>0.89367102182344627</v>
      </c>
      <c r="I93" s="93">
        <v>140.73545454545453</v>
      </c>
      <c r="J93" s="3">
        <v>113.83999999999999</v>
      </c>
      <c r="K93" s="94">
        <v>160</v>
      </c>
      <c r="L93" s="95">
        <v>162</v>
      </c>
      <c r="M93" s="96">
        <v>161</v>
      </c>
      <c r="N93" s="123"/>
      <c r="O93" s="97">
        <f t="shared" si="3"/>
        <v>11.358986945454518</v>
      </c>
      <c r="P93" s="98">
        <f t="shared" si="4"/>
        <v>-15.536467600000023</v>
      </c>
      <c r="Q93" s="99">
        <f t="shared" si="5"/>
        <v>-4.4998430000000127</v>
      </c>
      <c r="R93" s="3"/>
    </row>
    <row r="94" spans="1:18" x14ac:dyDescent="0.25">
      <c r="A94" s="100">
        <v>2006</v>
      </c>
      <c r="B94" s="101">
        <v>38</v>
      </c>
      <c r="C94" s="91">
        <v>91.16</v>
      </c>
      <c r="D94" s="91">
        <v>89.59</v>
      </c>
      <c r="E94" s="91">
        <v>116.03736516007176</v>
      </c>
      <c r="F94" s="102">
        <v>89.8</v>
      </c>
      <c r="G94" s="104">
        <v>115.05</v>
      </c>
      <c r="H94" s="103">
        <v>0.89217208215120536</v>
      </c>
      <c r="I94" s="93">
        <v>138.77545454545455</v>
      </c>
      <c r="J94" s="3">
        <v>115.74000000000001</v>
      </c>
      <c r="K94" s="94">
        <v>158</v>
      </c>
      <c r="L94" s="95">
        <v>160</v>
      </c>
      <c r="M94" s="96">
        <v>159</v>
      </c>
      <c r="N94" s="123"/>
      <c r="O94" s="97">
        <f t="shared" si="3"/>
        <v>9.8205115454545648</v>
      </c>
      <c r="P94" s="98">
        <f t="shared" si="4"/>
        <v>-13.214942999999977</v>
      </c>
      <c r="Q94" s="99">
        <f t="shared" si="5"/>
        <v>-5.2532280000000071</v>
      </c>
      <c r="R94" s="3"/>
    </row>
    <row r="95" spans="1:18" x14ac:dyDescent="0.25">
      <c r="A95" s="100">
        <v>2006</v>
      </c>
      <c r="B95" s="101">
        <v>39</v>
      </c>
      <c r="C95" s="91">
        <v>90.13</v>
      </c>
      <c r="D95" s="91">
        <v>88.28</v>
      </c>
      <c r="E95" s="91">
        <v>114.23035514153986</v>
      </c>
      <c r="F95" s="102">
        <v>89.85</v>
      </c>
      <c r="G95" s="104">
        <v>110.85</v>
      </c>
      <c r="H95" s="103">
        <v>0.89710235937920535</v>
      </c>
      <c r="I95" s="93">
        <v>141.21545454545455</v>
      </c>
      <c r="J95" s="3">
        <v>111.27</v>
      </c>
      <c r="K95" s="94">
        <v>153</v>
      </c>
      <c r="L95" s="95">
        <v>158</v>
      </c>
      <c r="M95" s="96">
        <v>155.5</v>
      </c>
      <c r="N95" s="123"/>
      <c r="O95" s="97">
        <f t="shared" si="3"/>
        <v>17.650959545454583</v>
      </c>
      <c r="P95" s="98">
        <f t="shared" si="4"/>
        <v>-12.294494999999969</v>
      </c>
      <c r="Q95" s="99">
        <f t="shared" si="5"/>
        <v>-6.8557949999999721</v>
      </c>
      <c r="R95" s="3"/>
    </row>
    <row r="96" spans="1:18" x14ac:dyDescent="0.25">
      <c r="A96" s="100">
        <v>2006</v>
      </c>
      <c r="B96" s="101">
        <v>40</v>
      </c>
      <c r="C96" s="91">
        <v>92.17</v>
      </c>
      <c r="D96" s="91">
        <v>89.91</v>
      </c>
      <c r="E96" s="91">
        <v>115.69388559634413</v>
      </c>
      <c r="F96" s="102">
        <v>89.35</v>
      </c>
      <c r="G96" s="104">
        <v>111.25</v>
      </c>
      <c r="H96" s="103">
        <v>0.88990139892499909</v>
      </c>
      <c r="I96" s="93">
        <v>137.55545454545452</v>
      </c>
      <c r="J96" s="3">
        <v>112.64</v>
      </c>
      <c r="K96" s="94">
        <v>153</v>
      </c>
      <c r="L96" s="95">
        <v>155</v>
      </c>
      <c r="M96" s="96">
        <v>154</v>
      </c>
      <c r="N96" s="123"/>
      <c r="O96" s="97">
        <f t="shared" si="3"/>
        <v>12.541604545454518</v>
      </c>
      <c r="P96" s="98">
        <f t="shared" si="4"/>
        <v>-12.373850000000004</v>
      </c>
      <c r="Q96" s="99">
        <f t="shared" si="5"/>
        <v>-8.0043820000000068</v>
      </c>
      <c r="R96" s="3"/>
    </row>
    <row r="97" spans="1:18" x14ac:dyDescent="0.25">
      <c r="A97" s="100">
        <v>2006</v>
      </c>
      <c r="B97" s="101">
        <v>41</v>
      </c>
      <c r="C97" s="91">
        <v>91.05</v>
      </c>
      <c r="D97" s="91">
        <v>91.64</v>
      </c>
      <c r="E97" s="91">
        <v>116.1875231336012</v>
      </c>
      <c r="F97" s="102">
        <v>87.92</v>
      </c>
      <c r="G97" s="104">
        <v>104.87</v>
      </c>
      <c r="H97" s="103">
        <v>0.8823788934968676</v>
      </c>
      <c r="I97" s="93">
        <v>132.06545454545454</v>
      </c>
      <c r="J97" s="3">
        <v>115.06</v>
      </c>
      <c r="K97" s="94">
        <v>155</v>
      </c>
      <c r="L97" s="95">
        <v>157</v>
      </c>
      <c r="M97" s="96">
        <v>156</v>
      </c>
      <c r="N97" s="123"/>
      <c r="O97" s="97">
        <f t="shared" si="3"/>
        <v>13.216283545454544</v>
      </c>
      <c r="P97" s="98">
        <f t="shared" si="4"/>
        <v>-3.7891709999999961</v>
      </c>
      <c r="Q97" s="99">
        <f t="shared" si="5"/>
        <v>-6.0397360000000049</v>
      </c>
      <c r="R97" s="3"/>
    </row>
    <row r="98" spans="1:18" x14ac:dyDescent="0.25">
      <c r="A98" s="100">
        <v>2006</v>
      </c>
      <c r="B98" s="101">
        <v>42</v>
      </c>
      <c r="C98" s="91">
        <v>89.76</v>
      </c>
      <c r="D98" s="91">
        <v>87.92</v>
      </c>
      <c r="E98" s="91">
        <v>109.93769987276441</v>
      </c>
      <c r="F98" s="102">
        <v>87.07</v>
      </c>
      <c r="G98" s="104">
        <v>104.75</v>
      </c>
      <c r="H98" s="103">
        <v>0.88163207730150073</v>
      </c>
      <c r="I98" s="93">
        <v>127.53545454545456</v>
      </c>
      <c r="J98" s="3">
        <v>108.29</v>
      </c>
      <c r="K98" s="94">
        <v>153</v>
      </c>
      <c r="L98" s="95">
        <v>157</v>
      </c>
      <c r="M98" s="96">
        <v>155</v>
      </c>
      <c r="N98" s="123"/>
      <c r="O98" s="97">
        <f t="shared" si="3"/>
        <v>8.721719545454576</v>
      </c>
      <c r="P98" s="98">
        <f t="shared" si="4"/>
        <v>-10.523734999999974</v>
      </c>
      <c r="Q98" s="99">
        <f t="shared" si="5"/>
        <v>-5.7600181999999762</v>
      </c>
      <c r="R98" s="3"/>
    </row>
    <row r="99" spans="1:18" x14ac:dyDescent="0.25">
      <c r="A99" s="100">
        <v>2006</v>
      </c>
      <c r="B99" s="101">
        <v>43</v>
      </c>
      <c r="C99" s="91">
        <v>88.45</v>
      </c>
      <c r="D99" s="91">
        <v>86.21</v>
      </c>
      <c r="E99" s="91">
        <v>113.16905734547461</v>
      </c>
      <c r="F99" s="102">
        <v>89.27</v>
      </c>
      <c r="G99" s="104">
        <v>101.35</v>
      </c>
      <c r="H99" s="103">
        <v>0.88898371381836294</v>
      </c>
      <c r="I99" s="93">
        <v>131.12545454545455</v>
      </c>
      <c r="J99" s="3">
        <v>102.22</v>
      </c>
      <c r="K99" s="94">
        <v>153</v>
      </c>
      <c r="L99" s="95">
        <v>154</v>
      </c>
      <c r="M99" s="96">
        <v>153.5</v>
      </c>
      <c r="N99" s="123"/>
      <c r="O99" s="97">
        <f t="shared" si="3"/>
        <v>17.118866545454566</v>
      </c>
      <c r="P99" s="98">
        <f t="shared" si="4"/>
        <v>-11.786587999999981</v>
      </c>
      <c r="Q99" s="99">
        <f t="shared" si="5"/>
        <v>-8.3180375999999967</v>
      </c>
      <c r="R99" s="3"/>
    </row>
    <row r="100" spans="1:18" x14ac:dyDescent="0.25">
      <c r="A100" s="100">
        <v>2006</v>
      </c>
      <c r="B100" s="101">
        <v>44</v>
      </c>
      <c r="C100" s="91">
        <v>89.21</v>
      </c>
      <c r="D100" s="91">
        <v>87.42</v>
      </c>
      <c r="E100" s="91">
        <v>112.77364186909647</v>
      </c>
      <c r="F100" s="102">
        <v>88.95</v>
      </c>
      <c r="G100" s="104">
        <v>97.12</v>
      </c>
      <c r="H100" s="103">
        <v>0.88606921972744512</v>
      </c>
      <c r="I100" s="93">
        <v>131.53545454545454</v>
      </c>
      <c r="J100" s="3">
        <v>101.58</v>
      </c>
      <c r="K100" s="94">
        <v>151</v>
      </c>
      <c r="L100" s="95">
        <v>154</v>
      </c>
      <c r="M100" s="96">
        <v>152.5</v>
      </c>
      <c r="N100" s="123"/>
      <c r="O100" s="97">
        <f t="shared" si="3"/>
        <v>21.927764945454541</v>
      </c>
      <c r="P100" s="98">
        <f t="shared" si="4"/>
        <v>-8.0276896000000022</v>
      </c>
      <c r="Q100" s="99">
        <f t="shared" si="5"/>
        <v>-8.8871910000000014</v>
      </c>
      <c r="R100" s="3"/>
    </row>
    <row r="101" spans="1:18" x14ac:dyDescent="0.25">
      <c r="A101" s="100">
        <v>2006</v>
      </c>
      <c r="B101" s="101">
        <v>45</v>
      </c>
      <c r="C101" s="91">
        <v>88.89</v>
      </c>
      <c r="D101" s="91">
        <v>87.18</v>
      </c>
      <c r="E101" s="91">
        <v>107.18107214841169</v>
      </c>
      <c r="F101" s="102">
        <v>88.75</v>
      </c>
      <c r="G101" s="104">
        <v>95.7</v>
      </c>
      <c r="H101" s="103">
        <v>0.88580235977748656</v>
      </c>
      <c r="I101" s="93">
        <v>123.53545454545456</v>
      </c>
      <c r="J101" s="3">
        <v>98.02</v>
      </c>
      <c r="K101" s="94">
        <v>152</v>
      </c>
      <c r="L101" s="95">
        <v>155</v>
      </c>
      <c r="M101" s="96">
        <v>153.5</v>
      </c>
      <c r="N101" s="123"/>
      <c r="O101" s="97">
        <f t="shared" si="3"/>
        <v>15.49781054545457</v>
      </c>
      <c r="P101" s="98">
        <f t="shared" si="4"/>
        <v>-10.01764399999999</v>
      </c>
      <c r="Q101" s="99">
        <f t="shared" si="5"/>
        <v>-8.0916499999999871</v>
      </c>
      <c r="R101" s="3"/>
    </row>
    <row r="102" spans="1:18" x14ac:dyDescent="0.25">
      <c r="A102" s="100">
        <v>2006</v>
      </c>
      <c r="B102" s="101">
        <v>46</v>
      </c>
      <c r="C102" s="91">
        <v>86.83</v>
      </c>
      <c r="D102" s="91">
        <v>86.3</v>
      </c>
      <c r="E102" s="91">
        <v>108.44257831993346</v>
      </c>
      <c r="F102" s="102">
        <v>90.22</v>
      </c>
      <c r="G102" s="104">
        <v>97.4</v>
      </c>
      <c r="H102" s="103">
        <v>0.87788605039065926</v>
      </c>
      <c r="I102" s="93">
        <v>125.27545454545454</v>
      </c>
      <c r="J102" s="3">
        <v>109.46</v>
      </c>
      <c r="K102" s="94">
        <v>150</v>
      </c>
      <c r="L102" s="95">
        <v>154</v>
      </c>
      <c r="M102" s="96">
        <v>152</v>
      </c>
      <c r="N102" s="123"/>
      <c r="O102" s="97">
        <f t="shared" si="3"/>
        <v>14.327114545454521</v>
      </c>
      <c r="P102" s="98">
        <f t="shared" si="4"/>
        <v>-1.4883400000000222</v>
      </c>
      <c r="Q102" s="99">
        <f t="shared" si="5"/>
        <v>-11.569602000000003</v>
      </c>
      <c r="R102" s="3"/>
    </row>
    <row r="103" spans="1:18" x14ac:dyDescent="0.25">
      <c r="A103" s="100">
        <v>2006</v>
      </c>
      <c r="B103" s="101">
        <v>47</v>
      </c>
      <c r="C103" s="91">
        <v>88.8</v>
      </c>
      <c r="D103" s="91">
        <v>87.53</v>
      </c>
      <c r="E103" s="91">
        <v>109.17034861140982</v>
      </c>
      <c r="F103" s="102">
        <v>90.35</v>
      </c>
      <c r="G103" s="104">
        <v>97.45</v>
      </c>
      <c r="H103" s="103">
        <v>0.87528884531895534</v>
      </c>
      <c r="I103" s="93">
        <v>125.51545454545455</v>
      </c>
      <c r="J103" s="3">
        <v>102.99</v>
      </c>
      <c r="K103" s="94">
        <v>150</v>
      </c>
      <c r="L103" s="95">
        <v>153</v>
      </c>
      <c r="M103" s="96">
        <v>151.5</v>
      </c>
      <c r="N103" s="123"/>
      <c r="O103" s="97">
        <f t="shared" si="3"/>
        <v>14.180778545454558</v>
      </c>
      <c r="P103" s="98">
        <f t="shared" si="4"/>
        <v>-8.3446759999999927</v>
      </c>
      <c r="Q103" s="99">
        <f t="shared" si="5"/>
        <v>-12.323067999999992</v>
      </c>
      <c r="R103" s="3"/>
    </row>
    <row r="104" spans="1:18" x14ac:dyDescent="0.25">
      <c r="A104" s="100">
        <v>2006</v>
      </c>
      <c r="B104" s="101">
        <v>48</v>
      </c>
      <c r="C104" s="91">
        <v>89.48</v>
      </c>
      <c r="D104" s="91">
        <v>88.01</v>
      </c>
      <c r="E104" s="91">
        <v>107.07769690061446</v>
      </c>
      <c r="F104" s="102">
        <v>89.1</v>
      </c>
      <c r="G104" s="104">
        <v>96.35</v>
      </c>
      <c r="H104" s="103">
        <v>0.87933733138706682</v>
      </c>
      <c r="I104" s="93">
        <v>123.70545454545454</v>
      </c>
      <c r="J104" s="3">
        <v>100.02</v>
      </c>
      <c r="K104" s="94">
        <v>152</v>
      </c>
      <c r="L104" s="95">
        <v>156</v>
      </c>
      <c r="M104" s="96">
        <v>154</v>
      </c>
      <c r="N104" s="123"/>
      <c r="O104" s="97">
        <f t="shared" si="3"/>
        <v>14.134307545454561</v>
      </c>
      <c r="P104" s="98">
        <f t="shared" si="4"/>
        <v>-9.5511469999999861</v>
      </c>
      <c r="Q104" s="99">
        <f t="shared" si="5"/>
        <v>-8.9263019999999926</v>
      </c>
      <c r="R104" s="3"/>
    </row>
    <row r="105" spans="1:18" x14ac:dyDescent="0.25">
      <c r="A105" s="100">
        <v>2006</v>
      </c>
      <c r="B105" s="101">
        <v>49</v>
      </c>
      <c r="C105" s="91">
        <v>89</v>
      </c>
      <c r="D105" s="91">
        <v>88.3</v>
      </c>
      <c r="E105" s="91">
        <v>105.81874873712346</v>
      </c>
      <c r="F105" s="102">
        <v>89.72</v>
      </c>
      <c r="G105" s="104">
        <v>99.57</v>
      </c>
      <c r="H105" s="103">
        <v>0.87226544782108095</v>
      </c>
      <c r="I105" s="93">
        <v>119.16545454545454</v>
      </c>
      <c r="J105" s="3">
        <v>104.74</v>
      </c>
      <c r="K105" s="94">
        <v>152</v>
      </c>
      <c r="L105" s="95">
        <v>155</v>
      </c>
      <c r="M105" s="96">
        <v>153.5</v>
      </c>
      <c r="N105" s="123"/>
      <c r="O105" s="97">
        <f t="shared" si="3"/>
        <v>5.0144237454545504</v>
      </c>
      <c r="P105" s="98">
        <f t="shared" si="4"/>
        <v>-9.4110307999999918</v>
      </c>
      <c r="Q105" s="99">
        <f t="shared" si="5"/>
        <v>-10.758596800000007</v>
      </c>
      <c r="R105" s="3"/>
    </row>
    <row r="106" spans="1:18" x14ac:dyDescent="0.25">
      <c r="A106" s="100">
        <v>2006</v>
      </c>
      <c r="B106" s="101">
        <v>50</v>
      </c>
      <c r="C106" s="91">
        <v>85.47</v>
      </c>
      <c r="D106" s="91">
        <v>83.96</v>
      </c>
      <c r="E106" s="91">
        <v>102.67976419617386</v>
      </c>
      <c r="F106" s="102">
        <v>89.5</v>
      </c>
      <c r="G106" s="104">
        <v>96.85</v>
      </c>
      <c r="H106" s="103">
        <v>0.86640097036908692</v>
      </c>
      <c r="I106" s="93">
        <v>117.80545454545454</v>
      </c>
      <c r="J106" s="3">
        <v>99.68</v>
      </c>
      <c r="K106" s="94">
        <v>149</v>
      </c>
      <c r="L106" s="95">
        <v>154</v>
      </c>
      <c r="M106" s="96">
        <v>151.5</v>
      </c>
      <c r="N106" s="123"/>
      <c r="O106" s="97">
        <f t="shared" si="3"/>
        <v>6.0211845454545596</v>
      </c>
      <c r="P106" s="98">
        <f t="shared" si="4"/>
        <v>-12.104269999999971</v>
      </c>
      <c r="Q106" s="99">
        <f t="shared" si="5"/>
        <v>-12.400899999999993</v>
      </c>
      <c r="R106" s="3"/>
    </row>
    <row r="107" spans="1:18" x14ac:dyDescent="0.25">
      <c r="A107" s="100">
        <v>2006</v>
      </c>
      <c r="B107" s="101">
        <v>51</v>
      </c>
      <c r="C107" s="91">
        <v>85.78</v>
      </c>
      <c r="D107" s="91">
        <v>83.58</v>
      </c>
      <c r="E107" s="91">
        <v>100.29445820702469</v>
      </c>
      <c r="F107" s="102">
        <v>89.82</v>
      </c>
      <c r="G107" s="104">
        <v>95.2</v>
      </c>
      <c r="H107" s="103">
        <v>0.8661158170070502</v>
      </c>
      <c r="I107" s="93">
        <v>117.20545454545454</v>
      </c>
      <c r="J107" s="3">
        <v>96.39</v>
      </c>
      <c r="K107" s="94">
        <v>147</v>
      </c>
      <c r="L107" s="95">
        <v>151</v>
      </c>
      <c r="M107" s="96">
        <v>149</v>
      </c>
      <c r="N107" s="123"/>
      <c r="O107" s="97">
        <f t="shared" si="3"/>
        <v>7.2894385454545443</v>
      </c>
      <c r="P107" s="98">
        <f t="shared" si="4"/>
        <v>-13.526015999999998</v>
      </c>
      <c r="Q107" s="99">
        <f t="shared" si="5"/>
        <v>-14.3043756</v>
      </c>
      <c r="R107" s="3"/>
    </row>
    <row r="108" spans="1:18" ht="13" thickBot="1" x14ac:dyDescent="0.3">
      <c r="A108" s="106">
        <v>2006</v>
      </c>
      <c r="B108" s="107">
        <v>52</v>
      </c>
      <c r="C108" s="108">
        <v>88.7</v>
      </c>
      <c r="D108" s="108">
        <v>88.04</v>
      </c>
      <c r="E108" s="108">
        <v>101.32</v>
      </c>
      <c r="F108" s="111"/>
      <c r="G108" s="108"/>
      <c r="H108" s="109">
        <v>0.86128939999999998</v>
      </c>
      <c r="I108" s="93">
        <v>121.75545454545454</v>
      </c>
      <c r="J108" s="3">
        <v>96.81</v>
      </c>
      <c r="K108" s="94"/>
      <c r="L108" s="95"/>
      <c r="M108" s="96"/>
      <c r="N108" s="123"/>
      <c r="O108" s="97"/>
      <c r="P108" s="98"/>
      <c r="Q108" s="99">
        <f t="shared" si="5"/>
        <v>0</v>
      </c>
      <c r="R108" s="3"/>
    </row>
    <row r="109" spans="1:18" x14ac:dyDescent="0.25">
      <c r="A109" s="89">
        <v>2007</v>
      </c>
      <c r="B109" s="90">
        <v>1</v>
      </c>
      <c r="C109" s="110">
        <v>89.95</v>
      </c>
      <c r="D109" s="110">
        <v>89.31</v>
      </c>
      <c r="E109" s="110">
        <v>99.958130595707516</v>
      </c>
      <c r="F109" s="102">
        <v>94.12</v>
      </c>
      <c r="G109" s="3">
        <v>97.65</v>
      </c>
      <c r="H109" s="92">
        <v>0.85342436526562848</v>
      </c>
      <c r="I109" s="112">
        <v>110.02</v>
      </c>
      <c r="J109" s="12">
        <v>94.4</v>
      </c>
      <c r="K109" s="94">
        <v>152</v>
      </c>
      <c r="L109" s="95">
        <v>156</v>
      </c>
      <c r="M109" s="96">
        <v>154</v>
      </c>
      <c r="N109" s="123"/>
      <c r="O109" s="97">
        <f t="shared" ref="O109:O159" si="6">+(I109-(G109/H109))</f>
        <v>-4.4013874999999842</v>
      </c>
      <c r="P109" s="98">
        <f t="shared" ref="P109:P159" si="7">+(J109-(G109/H109))</f>
        <v>-20.021387499999975</v>
      </c>
      <c r="Q109" s="99">
        <f t="shared" si="5"/>
        <v>-17.885109999999997</v>
      </c>
      <c r="R109" s="3"/>
    </row>
    <row r="110" spans="1:18" x14ac:dyDescent="0.25">
      <c r="A110" s="100">
        <v>2007</v>
      </c>
      <c r="B110" s="101">
        <v>2</v>
      </c>
      <c r="C110" s="91">
        <v>90.58</v>
      </c>
      <c r="D110" s="91">
        <v>90.73</v>
      </c>
      <c r="E110" s="91">
        <v>105.01605451291111</v>
      </c>
      <c r="F110" s="102">
        <v>93.87</v>
      </c>
      <c r="G110" s="3">
        <v>92.95</v>
      </c>
      <c r="H110" s="103">
        <v>0.850383522968859</v>
      </c>
      <c r="I110" s="112">
        <v>118.52</v>
      </c>
      <c r="J110" s="12">
        <v>105.74</v>
      </c>
      <c r="K110" s="94">
        <v>154</v>
      </c>
      <c r="L110" s="95">
        <v>160</v>
      </c>
      <c r="M110" s="96">
        <v>157</v>
      </c>
      <c r="N110" s="123"/>
      <c r="O110" s="97">
        <f t="shared" si="6"/>
        <v>9.2163769999999943</v>
      </c>
      <c r="P110" s="98">
        <f t="shared" si="7"/>
        <v>-3.5636230000000069</v>
      </c>
      <c r="Q110" s="99">
        <f t="shared" si="5"/>
        <v>-16.185487800000004</v>
      </c>
      <c r="R110" s="3"/>
    </row>
    <row r="111" spans="1:18" x14ac:dyDescent="0.25">
      <c r="A111" s="100">
        <v>2007</v>
      </c>
      <c r="B111" s="101">
        <v>3</v>
      </c>
      <c r="C111" s="91">
        <v>90.27</v>
      </c>
      <c r="D111" s="91">
        <v>90.09</v>
      </c>
      <c r="E111" s="91">
        <v>102.20566990906639</v>
      </c>
      <c r="F111" s="102">
        <v>93.07</v>
      </c>
      <c r="G111" s="3">
        <v>93.57</v>
      </c>
      <c r="H111" s="103">
        <v>0.85271846647110994</v>
      </c>
      <c r="I111" s="112">
        <v>114.12</v>
      </c>
      <c r="J111" s="12">
        <v>101.25</v>
      </c>
      <c r="K111" s="94">
        <v>157</v>
      </c>
      <c r="L111" s="95">
        <v>161</v>
      </c>
      <c r="M111" s="96">
        <v>159</v>
      </c>
      <c r="N111" s="123"/>
      <c r="O111" s="97">
        <f t="shared" si="6"/>
        <v>4.3885896000000173</v>
      </c>
      <c r="P111" s="98">
        <f t="shared" si="7"/>
        <v>-8.4814103999999872</v>
      </c>
      <c r="Q111" s="99">
        <f t="shared" si="5"/>
        <v>-13.745050399999997</v>
      </c>
      <c r="R111" s="3"/>
    </row>
    <row r="112" spans="1:18" x14ac:dyDescent="0.25">
      <c r="A112" s="100">
        <v>2007</v>
      </c>
      <c r="B112" s="101">
        <v>4</v>
      </c>
      <c r="C112" s="91">
        <v>89.78</v>
      </c>
      <c r="D112" s="91">
        <v>88.39</v>
      </c>
      <c r="E112" s="91">
        <v>96.443443632806847</v>
      </c>
      <c r="F112" s="102">
        <v>93.07</v>
      </c>
      <c r="G112" s="3">
        <v>93.57</v>
      </c>
      <c r="H112" s="103">
        <v>0.84774499830451</v>
      </c>
      <c r="I112" s="112">
        <v>109.5</v>
      </c>
      <c r="J112" s="12">
        <v>97.3</v>
      </c>
      <c r="K112" s="94">
        <v>155</v>
      </c>
      <c r="L112" s="95">
        <v>160</v>
      </c>
      <c r="M112" s="96">
        <v>157.5</v>
      </c>
      <c r="N112" s="123"/>
      <c r="O112" s="97">
        <f t="shared" si="6"/>
        <v>-0.87517199999999207</v>
      </c>
      <c r="P112" s="98">
        <f t="shared" si="7"/>
        <v>-13.075171999999995</v>
      </c>
      <c r="Q112" s="99">
        <f t="shared" si="5"/>
        <v>-15.285371999999995</v>
      </c>
      <c r="R112" s="3"/>
    </row>
    <row r="113" spans="1:18" x14ac:dyDescent="0.25">
      <c r="A113" s="100">
        <v>2007</v>
      </c>
      <c r="B113" s="101">
        <v>5</v>
      </c>
      <c r="C113" s="91">
        <v>90</v>
      </c>
      <c r="D113" s="91">
        <v>88.25</v>
      </c>
      <c r="E113" s="91">
        <v>97.020833209989988</v>
      </c>
      <c r="F113" s="102">
        <v>94.47</v>
      </c>
      <c r="G113" s="3">
        <v>97.75</v>
      </c>
      <c r="H113" s="103">
        <v>0.84724222655257131</v>
      </c>
      <c r="I113" s="112">
        <v>112.27</v>
      </c>
      <c r="J113" s="12">
        <v>100.61</v>
      </c>
      <c r="K113" s="94">
        <v>154</v>
      </c>
      <c r="L113" s="95">
        <v>159</v>
      </c>
      <c r="M113" s="96">
        <v>156.5</v>
      </c>
      <c r="N113" s="123"/>
      <c r="O113" s="97">
        <f t="shared" si="6"/>
        <v>-3.1043250000000171</v>
      </c>
      <c r="P113" s="98">
        <f t="shared" si="7"/>
        <v>-14.764325000000014</v>
      </c>
      <c r="Q113" s="99">
        <f t="shared" si="5"/>
        <v>-17.602941000000015</v>
      </c>
      <c r="R113" s="3"/>
    </row>
    <row r="114" spans="1:18" x14ac:dyDescent="0.25">
      <c r="A114" s="100">
        <v>2007</v>
      </c>
      <c r="B114" s="101">
        <v>6</v>
      </c>
      <c r="C114" s="91">
        <v>91.68</v>
      </c>
      <c r="D114" s="91">
        <v>90.99</v>
      </c>
      <c r="E114" s="91">
        <v>102.77763141523404</v>
      </c>
      <c r="F114" s="102">
        <v>94.8</v>
      </c>
      <c r="G114" s="3">
        <v>98.77</v>
      </c>
      <c r="H114" s="103">
        <v>0.84628143935547206</v>
      </c>
      <c r="I114" s="112">
        <v>117.13</v>
      </c>
      <c r="J114" s="12">
        <v>106.76</v>
      </c>
      <c r="K114" s="94">
        <v>154</v>
      </c>
      <c r="L114" s="95">
        <v>159</v>
      </c>
      <c r="M114" s="96">
        <v>156.5</v>
      </c>
      <c r="N114" s="123"/>
      <c r="O114" s="97">
        <f t="shared" si="6"/>
        <v>0.41941719999999805</v>
      </c>
      <c r="P114" s="98">
        <f t="shared" si="7"/>
        <v>-9.9505827999999923</v>
      </c>
      <c r="Q114" s="99">
        <f t="shared" si="5"/>
        <v>-18.119472000000002</v>
      </c>
      <c r="R114" s="3"/>
    </row>
    <row r="115" spans="1:18" x14ac:dyDescent="0.25">
      <c r="A115" s="100">
        <v>2007</v>
      </c>
      <c r="B115" s="101">
        <v>7</v>
      </c>
      <c r="C115" s="91">
        <v>94.2</v>
      </c>
      <c r="D115" s="91">
        <v>93.86</v>
      </c>
      <c r="E115" s="91">
        <v>105.73874589714809</v>
      </c>
      <c r="F115" s="102">
        <v>96.55</v>
      </c>
      <c r="G115" s="104">
        <v>100.17</v>
      </c>
      <c r="H115" s="103">
        <v>0.85625235469397498</v>
      </c>
      <c r="I115" s="112">
        <v>121.2</v>
      </c>
      <c r="J115" s="12">
        <v>104.92</v>
      </c>
      <c r="K115" s="94">
        <v>154</v>
      </c>
      <c r="L115" s="95">
        <v>162</v>
      </c>
      <c r="M115" s="96">
        <v>158</v>
      </c>
      <c r="N115" s="123"/>
      <c r="O115" s="97">
        <f t="shared" si="6"/>
        <v>4.2134603999999456</v>
      </c>
      <c r="P115" s="98">
        <f t="shared" si="7"/>
        <v>-12.066539600000056</v>
      </c>
      <c r="Q115" s="99">
        <f t="shared" si="5"/>
        <v>-17.958814000000061</v>
      </c>
      <c r="R115" s="3"/>
    </row>
    <row r="116" spans="1:18" x14ac:dyDescent="0.25">
      <c r="A116" s="100">
        <v>2007</v>
      </c>
      <c r="B116" s="101">
        <v>8</v>
      </c>
      <c r="C116" s="91">
        <v>98.14</v>
      </c>
      <c r="D116" s="91">
        <v>95.69</v>
      </c>
      <c r="E116" s="91">
        <v>106.57424950159134</v>
      </c>
      <c r="F116" s="102">
        <v>96.17</v>
      </c>
      <c r="G116" s="104">
        <v>101.92</v>
      </c>
      <c r="H116" s="103">
        <v>0.85984522785898598</v>
      </c>
      <c r="I116" s="112">
        <v>125.3</v>
      </c>
      <c r="J116" s="12">
        <v>105.21</v>
      </c>
      <c r="K116" s="94">
        <v>157</v>
      </c>
      <c r="L116" s="95">
        <v>167</v>
      </c>
      <c r="M116" s="96">
        <v>162</v>
      </c>
      <c r="N116" s="123"/>
      <c r="O116" s="97">
        <f t="shared" si="6"/>
        <v>6.7670400000000797</v>
      </c>
      <c r="P116" s="98">
        <f t="shared" si="7"/>
        <v>-13.322959999999924</v>
      </c>
      <c r="Q116" s="99">
        <f t="shared" si="5"/>
        <v>-14.645709999999923</v>
      </c>
      <c r="R116" s="3"/>
    </row>
    <row r="117" spans="1:18" x14ac:dyDescent="0.25">
      <c r="A117" s="100">
        <v>2007</v>
      </c>
      <c r="B117" s="101">
        <v>9</v>
      </c>
      <c r="C117" s="91">
        <v>99.55</v>
      </c>
      <c r="D117" s="91">
        <v>97.71</v>
      </c>
      <c r="E117" s="91">
        <v>105.05148213899608</v>
      </c>
      <c r="F117" s="102">
        <v>97.65</v>
      </c>
      <c r="G117" s="3">
        <v>103.9</v>
      </c>
      <c r="H117" s="103">
        <v>0.85609108809177281</v>
      </c>
      <c r="I117" s="112">
        <v>121.18</v>
      </c>
      <c r="J117" s="12">
        <v>103.74</v>
      </c>
      <c r="K117" s="94">
        <v>160</v>
      </c>
      <c r="L117" s="95">
        <v>167</v>
      </c>
      <c r="M117" s="96">
        <v>163.5</v>
      </c>
      <c r="N117" s="123"/>
      <c r="O117" s="97">
        <f t="shared" si="6"/>
        <v>-0.18559000000001902</v>
      </c>
      <c r="P117" s="98">
        <f t="shared" si="7"/>
        <v>-17.625590000000031</v>
      </c>
      <c r="Q117" s="99">
        <f t="shared" si="5"/>
        <v>-15.964965000000035</v>
      </c>
      <c r="R117" s="3"/>
    </row>
    <row r="118" spans="1:18" x14ac:dyDescent="0.25">
      <c r="A118" s="100">
        <v>2007</v>
      </c>
      <c r="B118" s="101">
        <v>10</v>
      </c>
      <c r="C118" s="91">
        <v>103.81</v>
      </c>
      <c r="D118" s="91">
        <v>101.95</v>
      </c>
      <c r="E118" s="91">
        <v>107.38248762935869</v>
      </c>
      <c r="F118" s="102">
        <v>101.45</v>
      </c>
      <c r="G118" s="3">
        <v>105.15</v>
      </c>
      <c r="H118" s="103">
        <v>0.84932903006624771</v>
      </c>
      <c r="I118" s="112">
        <v>121.22</v>
      </c>
      <c r="J118" s="12">
        <v>104.79</v>
      </c>
      <c r="K118" s="94">
        <v>165</v>
      </c>
      <c r="L118" s="95">
        <v>175</v>
      </c>
      <c r="M118" s="96">
        <v>170</v>
      </c>
      <c r="N118" s="123"/>
      <c r="O118" s="97">
        <f t="shared" si="6"/>
        <v>-2.5836100000000073</v>
      </c>
      <c r="P118" s="98">
        <f t="shared" si="7"/>
        <v>-19.01361</v>
      </c>
      <c r="Q118" s="99">
        <f t="shared" si="5"/>
        <v>-17.44722999999999</v>
      </c>
      <c r="R118" s="3"/>
    </row>
    <row r="119" spans="1:18" x14ac:dyDescent="0.25">
      <c r="A119" s="100">
        <v>2007</v>
      </c>
      <c r="B119" s="101">
        <v>11</v>
      </c>
      <c r="C119" s="91">
        <v>106.9</v>
      </c>
      <c r="D119" s="91">
        <v>105.69</v>
      </c>
      <c r="E119" s="91">
        <v>108.73550516485271</v>
      </c>
      <c r="F119" s="105">
        <v>97.1</v>
      </c>
      <c r="G119" s="12">
        <v>104.82</v>
      </c>
      <c r="H119" s="103">
        <v>0.85279118555030631</v>
      </c>
      <c r="I119" s="112">
        <v>123.24</v>
      </c>
      <c r="J119" s="12">
        <v>107.99</v>
      </c>
      <c r="K119" s="94">
        <v>168</v>
      </c>
      <c r="L119" s="95">
        <v>183</v>
      </c>
      <c r="M119" s="96">
        <v>175.5</v>
      </c>
      <c r="N119" s="123"/>
      <c r="O119" s="97">
        <f t="shared" si="6"/>
        <v>0.325971600000031</v>
      </c>
      <c r="P119" s="98">
        <f t="shared" si="7"/>
        <v>-14.924028399999969</v>
      </c>
      <c r="Q119" s="99">
        <f t="shared" si="5"/>
        <v>-8.5614019999999726</v>
      </c>
      <c r="R119" s="3"/>
    </row>
    <row r="120" spans="1:18" x14ac:dyDescent="0.25">
      <c r="A120" s="100">
        <v>2007</v>
      </c>
      <c r="B120" s="101">
        <v>12</v>
      </c>
      <c r="C120" s="91">
        <v>104.02</v>
      </c>
      <c r="D120" s="91">
        <v>101.96</v>
      </c>
      <c r="E120" s="91">
        <v>108.44715939191137</v>
      </c>
      <c r="F120" s="105">
        <v>98.1</v>
      </c>
      <c r="G120" s="104">
        <v>104.35</v>
      </c>
      <c r="H120" s="103">
        <v>0.85991916759824572</v>
      </c>
      <c r="I120" s="112">
        <v>123.57</v>
      </c>
      <c r="J120" s="12">
        <v>106.63</v>
      </c>
      <c r="K120" s="94">
        <v>179</v>
      </c>
      <c r="L120" s="95">
        <v>184</v>
      </c>
      <c r="M120" s="96">
        <v>181.5</v>
      </c>
      <c r="N120" s="123"/>
      <c r="O120" s="97">
        <f t="shared" si="6"/>
        <v>2.2213849999999979</v>
      </c>
      <c r="P120" s="98">
        <f t="shared" si="7"/>
        <v>-14.718615</v>
      </c>
      <c r="Q120" s="99">
        <f t="shared" si="5"/>
        <v>-5.180490000000006</v>
      </c>
      <c r="R120" s="3"/>
    </row>
    <row r="121" spans="1:18" x14ac:dyDescent="0.25">
      <c r="A121" s="100">
        <v>2007</v>
      </c>
      <c r="B121" s="101">
        <v>13</v>
      </c>
      <c r="C121" s="91">
        <v>102.68</v>
      </c>
      <c r="D121" s="91">
        <v>100.43</v>
      </c>
      <c r="E121" s="91">
        <v>107.53724101524432</v>
      </c>
      <c r="F121" s="105">
        <v>97.6</v>
      </c>
      <c r="G121" s="104">
        <v>108.75</v>
      </c>
      <c r="H121" s="103">
        <v>0.86358768869390989</v>
      </c>
      <c r="I121" s="112">
        <v>120.46</v>
      </c>
      <c r="J121" s="12">
        <v>108.91</v>
      </c>
      <c r="K121" s="94">
        <v>179</v>
      </c>
      <c r="L121" s="95">
        <v>190</v>
      </c>
      <c r="M121" s="96">
        <v>184.5</v>
      </c>
      <c r="N121" s="123"/>
      <c r="O121" s="97">
        <f t="shared" si="6"/>
        <v>-5.4681500000000227</v>
      </c>
      <c r="P121" s="98">
        <f t="shared" si="7"/>
        <v>-17.01815000000002</v>
      </c>
      <c r="Q121" s="99">
        <f t="shared" si="5"/>
        <v>-2.3168959999999998</v>
      </c>
      <c r="R121" s="3"/>
    </row>
    <row r="122" spans="1:18" x14ac:dyDescent="0.25">
      <c r="A122" s="100">
        <v>2007</v>
      </c>
      <c r="B122" s="101">
        <v>14</v>
      </c>
      <c r="C122" s="91">
        <v>104.31</v>
      </c>
      <c r="D122" s="91">
        <v>101.88</v>
      </c>
      <c r="E122" s="91">
        <v>108.82080056907648</v>
      </c>
      <c r="F122" s="105">
        <v>100.45</v>
      </c>
      <c r="G122" s="12">
        <v>111.12</v>
      </c>
      <c r="H122" s="103">
        <v>0.86529517381616805</v>
      </c>
      <c r="I122" s="112">
        <v>123.33</v>
      </c>
      <c r="J122" s="12">
        <v>107.81</v>
      </c>
      <c r="K122" s="94">
        <v>176</v>
      </c>
      <c r="L122" s="95">
        <v>179</v>
      </c>
      <c r="M122" s="96">
        <v>177.5</v>
      </c>
      <c r="N122" s="123"/>
      <c r="O122" s="97">
        <f t="shared" si="6"/>
        <v>-5.0886060000000128</v>
      </c>
      <c r="P122" s="98">
        <f t="shared" si="7"/>
        <v>-20.608606000000009</v>
      </c>
      <c r="Q122" s="99">
        <f t="shared" si="5"/>
        <v>-9.5875537499999979</v>
      </c>
      <c r="R122" s="3"/>
    </row>
    <row r="123" spans="1:18" x14ac:dyDescent="0.25">
      <c r="A123" s="100">
        <v>2007</v>
      </c>
      <c r="B123" s="101">
        <v>15</v>
      </c>
      <c r="C123" s="91">
        <v>107.63</v>
      </c>
      <c r="D123" s="91">
        <v>106.71</v>
      </c>
      <c r="E123" s="91">
        <v>111.20585338337527</v>
      </c>
      <c r="F123" s="105">
        <v>92.7</v>
      </c>
      <c r="G123" s="104">
        <v>107.72</v>
      </c>
      <c r="H123" s="103">
        <v>0.87420229041000097</v>
      </c>
      <c r="I123" s="112">
        <v>124.79</v>
      </c>
      <c r="J123" s="12">
        <v>111.3</v>
      </c>
      <c r="K123" s="94">
        <v>176</v>
      </c>
      <c r="L123" s="95">
        <v>184</v>
      </c>
      <c r="M123" s="96">
        <v>180</v>
      </c>
      <c r="N123" s="123"/>
      <c r="O123" s="97">
        <f t="shared" si="6"/>
        <v>1.5690920000000261</v>
      </c>
      <c r="P123" s="98">
        <f t="shared" si="7"/>
        <v>-11.920907999999983</v>
      </c>
      <c r="Q123" s="99">
        <f t="shared" si="5"/>
        <v>1.960470000000015</v>
      </c>
      <c r="R123" s="3"/>
    </row>
    <row r="124" spans="1:18" x14ac:dyDescent="0.25">
      <c r="A124" s="100">
        <v>2007</v>
      </c>
      <c r="B124" s="101">
        <v>16</v>
      </c>
      <c r="C124" s="91">
        <v>106.53</v>
      </c>
      <c r="D124" s="91">
        <v>103.25</v>
      </c>
      <c r="E124" s="91">
        <v>112.17527492010427</v>
      </c>
      <c r="F124" s="102">
        <v>92.27</v>
      </c>
      <c r="G124" s="104">
        <v>107.45</v>
      </c>
      <c r="H124" s="103">
        <v>0.88644623703572389</v>
      </c>
      <c r="I124" s="112">
        <v>128.06</v>
      </c>
      <c r="J124" s="12">
        <v>107.83</v>
      </c>
      <c r="K124" s="94">
        <v>180</v>
      </c>
      <c r="L124" s="95">
        <v>184</v>
      </c>
      <c r="M124" s="96">
        <v>182</v>
      </c>
      <c r="N124" s="123"/>
      <c r="O124" s="97">
        <f t="shared" si="6"/>
        <v>6.8456550000000078</v>
      </c>
      <c r="P124" s="98">
        <f t="shared" si="7"/>
        <v>-13.384344999999996</v>
      </c>
      <c r="Q124" s="99">
        <f t="shared" si="5"/>
        <v>5.1102130000000159</v>
      </c>
      <c r="R124" s="3"/>
    </row>
    <row r="125" spans="1:18" x14ac:dyDescent="0.25">
      <c r="A125" s="100">
        <v>2007</v>
      </c>
      <c r="B125" s="101">
        <v>17</v>
      </c>
      <c r="C125" s="91">
        <v>105.24</v>
      </c>
      <c r="D125" s="91">
        <v>103.1</v>
      </c>
      <c r="E125" s="91">
        <v>110.93882460483557</v>
      </c>
      <c r="F125" s="102">
        <v>93.27</v>
      </c>
      <c r="G125" s="104">
        <v>108.55</v>
      </c>
      <c r="H125" s="103">
        <v>0.89355922510544006</v>
      </c>
      <c r="I125" s="112">
        <v>126.26</v>
      </c>
      <c r="J125" s="12">
        <v>106.78</v>
      </c>
      <c r="K125" s="94">
        <v>180</v>
      </c>
      <c r="L125" s="95">
        <v>183</v>
      </c>
      <c r="M125" s="96">
        <v>181.5</v>
      </c>
      <c r="N125" s="123"/>
      <c r="O125" s="97">
        <f t="shared" si="6"/>
        <v>4.7795240000000234</v>
      </c>
      <c r="P125" s="98">
        <f t="shared" si="7"/>
        <v>-14.700475999999981</v>
      </c>
      <c r="Q125" s="99">
        <f t="shared" si="5"/>
        <v>4.5196776000000085</v>
      </c>
      <c r="R125" s="3"/>
    </row>
    <row r="126" spans="1:18" x14ac:dyDescent="0.25">
      <c r="A126" s="100">
        <v>2007</v>
      </c>
      <c r="B126" s="101">
        <v>18</v>
      </c>
      <c r="C126" s="91">
        <v>106.66</v>
      </c>
      <c r="D126" s="91">
        <v>104.35</v>
      </c>
      <c r="E126" s="91">
        <v>109.84729712222168</v>
      </c>
      <c r="F126" s="102">
        <v>92.17</v>
      </c>
      <c r="G126" s="104">
        <v>109.27</v>
      </c>
      <c r="H126" s="103">
        <v>0.90282041096385113</v>
      </c>
      <c r="I126" s="112">
        <v>122.51</v>
      </c>
      <c r="J126" s="12">
        <v>104.85</v>
      </c>
      <c r="K126" s="94">
        <v>177</v>
      </c>
      <c r="L126" s="95">
        <v>181</v>
      </c>
      <c r="M126" s="96">
        <v>179</v>
      </c>
      <c r="N126" s="123"/>
      <c r="O126" s="97">
        <f t="shared" si="6"/>
        <v>1.4781772000000188</v>
      </c>
      <c r="P126" s="98">
        <f t="shared" si="7"/>
        <v>-16.181822799999992</v>
      </c>
      <c r="Q126" s="99">
        <f t="shared" si="5"/>
        <v>5.308821199999997</v>
      </c>
      <c r="R126" s="3"/>
    </row>
    <row r="127" spans="1:18" x14ac:dyDescent="0.25">
      <c r="A127" s="100">
        <v>2007</v>
      </c>
      <c r="B127" s="101">
        <v>19</v>
      </c>
      <c r="C127" s="91">
        <v>109.21</v>
      </c>
      <c r="D127" s="91">
        <v>106.35</v>
      </c>
      <c r="E127" s="91">
        <v>110.83848980056702</v>
      </c>
      <c r="F127" s="102">
        <v>93.4</v>
      </c>
      <c r="G127" s="104">
        <v>112.85</v>
      </c>
      <c r="H127" s="103">
        <v>0.90344030066493219</v>
      </c>
      <c r="I127" s="112">
        <v>123.94</v>
      </c>
      <c r="J127" s="12">
        <v>106.88</v>
      </c>
      <c r="K127" s="94">
        <v>178</v>
      </c>
      <c r="L127" s="95">
        <v>181</v>
      </c>
      <c r="M127" s="96">
        <v>179.5</v>
      </c>
      <c r="N127" s="123"/>
      <c r="O127" s="97">
        <f t="shared" si="6"/>
        <v>-0.97140799999998251</v>
      </c>
      <c r="P127" s="98">
        <f t="shared" si="7"/>
        <v>-18.031407999999985</v>
      </c>
      <c r="Q127" s="99">
        <f t="shared" si="5"/>
        <v>4.3174080000000146</v>
      </c>
      <c r="R127" s="3"/>
    </row>
    <row r="128" spans="1:18" x14ac:dyDescent="0.25">
      <c r="A128" s="100">
        <v>2007</v>
      </c>
      <c r="B128" s="101">
        <v>20</v>
      </c>
      <c r="C128" s="91">
        <v>111.91</v>
      </c>
      <c r="D128" s="91">
        <v>110.04</v>
      </c>
      <c r="E128" s="91">
        <v>112.90109378840693</v>
      </c>
      <c r="F128" s="102">
        <v>92.65</v>
      </c>
      <c r="G128" s="104">
        <v>113.72</v>
      </c>
      <c r="H128" s="103">
        <v>0.90814973572842694</v>
      </c>
      <c r="I128" s="112">
        <v>127.18</v>
      </c>
      <c r="J128" s="12">
        <v>109.61</v>
      </c>
      <c r="K128" s="94">
        <v>178</v>
      </c>
      <c r="L128" s="95">
        <v>185</v>
      </c>
      <c r="M128" s="96">
        <v>181.5</v>
      </c>
      <c r="N128" s="123"/>
      <c r="O128" s="97">
        <f t="shared" si="6"/>
        <v>1.9583592000000181</v>
      </c>
      <c r="P128" s="98">
        <f t="shared" si="7"/>
        <v>-15.611640799999989</v>
      </c>
      <c r="Q128" s="99">
        <f t="shared" si="5"/>
        <v>6.8793789999999859</v>
      </c>
      <c r="R128" s="3"/>
    </row>
    <row r="129" spans="1:18" x14ac:dyDescent="0.25">
      <c r="A129" s="100">
        <v>2007</v>
      </c>
      <c r="B129" s="101">
        <v>21</v>
      </c>
      <c r="C129" s="91">
        <v>107.58</v>
      </c>
      <c r="D129" s="91">
        <v>105.63</v>
      </c>
      <c r="E129" s="91">
        <v>112.66949441009204</v>
      </c>
      <c r="F129" s="102">
        <v>91.05</v>
      </c>
      <c r="G129" s="104">
        <v>110.95</v>
      </c>
      <c r="H129" s="103">
        <v>0.92261135919105419</v>
      </c>
      <c r="I129" s="112">
        <v>124.84</v>
      </c>
      <c r="J129" s="12">
        <v>107.67</v>
      </c>
      <c r="K129" s="94">
        <v>181</v>
      </c>
      <c r="L129" s="95">
        <v>187</v>
      </c>
      <c r="M129" s="96">
        <v>184</v>
      </c>
      <c r="N129" s="123"/>
      <c r="O129" s="97">
        <f t="shared" si="6"/>
        <v>4.5835139999999797</v>
      </c>
      <c r="P129" s="98">
        <f t="shared" si="7"/>
        <v>-12.586486000000022</v>
      </c>
      <c r="Q129" s="99">
        <f t="shared" si="5"/>
        <v>11.712725999999975</v>
      </c>
      <c r="R129" s="3"/>
    </row>
    <row r="130" spans="1:18" x14ac:dyDescent="0.25">
      <c r="A130" s="100">
        <v>2007</v>
      </c>
      <c r="B130" s="101">
        <v>22</v>
      </c>
      <c r="C130" s="91">
        <v>104.4</v>
      </c>
      <c r="D130" s="91">
        <v>103.16</v>
      </c>
      <c r="E130" s="91">
        <v>109.0786472513789</v>
      </c>
      <c r="F130" s="102">
        <v>90.67</v>
      </c>
      <c r="G130" s="104">
        <v>110.25</v>
      </c>
      <c r="H130" s="103">
        <v>0.93323627676055032</v>
      </c>
      <c r="I130" s="112">
        <v>118.06</v>
      </c>
      <c r="J130" s="12">
        <v>107.25</v>
      </c>
      <c r="K130" s="94">
        <v>177</v>
      </c>
      <c r="L130" s="95">
        <v>183</v>
      </c>
      <c r="M130" s="96">
        <v>180</v>
      </c>
      <c r="N130" s="123"/>
      <c r="O130" s="97">
        <f t="shared" si="6"/>
        <v>-7.7284999999989168E-2</v>
      </c>
      <c r="P130" s="98">
        <f t="shared" si="7"/>
        <v>-10.887284999999991</v>
      </c>
      <c r="Q130" s="99">
        <f t="shared" si="5"/>
        <v>10.843468200000004</v>
      </c>
      <c r="R130" s="3"/>
    </row>
    <row r="131" spans="1:18" x14ac:dyDescent="0.25">
      <c r="A131" s="100">
        <v>2007</v>
      </c>
      <c r="B131" s="101">
        <v>23</v>
      </c>
      <c r="C131" s="91">
        <v>102.25</v>
      </c>
      <c r="D131" s="91">
        <v>99.5</v>
      </c>
      <c r="E131" s="91">
        <v>107.40978173416448</v>
      </c>
      <c r="F131" s="102">
        <v>89.6</v>
      </c>
      <c r="G131" s="104">
        <v>108.2</v>
      </c>
      <c r="H131" s="103">
        <v>0.94327164336785696</v>
      </c>
      <c r="I131" s="112">
        <v>124.11</v>
      </c>
      <c r="J131" s="12">
        <v>106.13</v>
      </c>
      <c r="K131" s="94">
        <v>170</v>
      </c>
      <c r="L131" s="95">
        <v>178</v>
      </c>
      <c r="M131" s="96">
        <v>174</v>
      </c>
      <c r="N131" s="123"/>
      <c r="O131" s="97">
        <f t="shared" si="6"/>
        <v>9.4028519999999816</v>
      </c>
      <c r="P131" s="98">
        <f t="shared" si="7"/>
        <v>-8.5771480000000224</v>
      </c>
      <c r="Q131" s="99">
        <f t="shared" si="5"/>
        <v>9.4114559999999869</v>
      </c>
      <c r="R131" s="3"/>
    </row>
    <row r="132" spans="1:18" x14ac:dyDescent="0.25">
      <c r="A132" s="100">
        <v>2007</v>
      </c>
      <c r="B132" s="101">
        <v>24</v>
      </c>
      <c r="C132" s="91">
        <v>100.5</v>
      </c>
      <c r="D132" s="91">
        <v>98.63</v>
      </c>
      <c r="E132" s="91">
        <v>104.13047564810664</v>
      </c>
      <c r="F132" s="102">
        <v>90.95</v>
      </c>
      <c r="G132" s="104">
        <v>106.95</v>
      </c>
      <c r="H132" s="103">
        <v>0.93845605210308003</v>
      </c>
      <c r="I132" s="112">
        <v>120.76</v>
      </c>
      <c r="J132" s="12">
        <v>103.23</v>
      </c>
      <c r="K132" s="94">
        <v>165</v>
      </c>
      <c r="L132" s="95">
        <v>173</v>
      </c>
      <c r="M132" s="96">
        <v>169</v>
      </c>
      <c r="N132" s="123"/>
      <c r="O132" s="97">
        <f t="shared" si="6"/>
        <v>6.7962190000000078</v>
      </c>
      <c r="P132" s="98">
        <f t="shared" si="7"/>
        <v>-10.733780999999993</v>
      </c>
      <c r="Q132" s="99">
        <f t="shared" si="5"/>
        <v>4.4854989999999901</v>
      </c>
      <c r="R132" s="3"/>
    </row>
    <row r="133" spans="1:18" x14ac:dyDescent="0.25">
      <c r="A133" s="100">
        <v>2007</v>
      </c>
      <c r="B133" s="101">
        <v>25</v>
      </c>
      <c r="C133" s="91">
        <v>98.6</v>
      </c>
      <c r="D133" s="91">
        <v>97.87</v>
      </c>
      <c r="E133" s="91">
        <v>103.06445100234713</v>
      </c>
      <c r="F133" s="102">
        <v>89.65</v>
      </c>
      <c r="G133" s="104">
        <v>108.4</v>
      </c>
      <c r="H133" s="103">
        <v>0.93611922414438697</v>
      </c>
      <c r="I133" s="112">
        <v>124.31</v>
      </c>
      <c r="J133" s="12">
        <v>102.86</v>
      </c>
      <c r="K133" s="94">
        <v>164</v>
      </c>
      <c r="L133" s="95">
        <v>170</v>
      </c>
      <c r="M133" s="96">
        <v>167</v>
      </c>
      <c r="N133" s="123"/>
      <c r="O133" s="97">
        <f t="shared" si="6"/>
        <v>8.5127839999999964</v>
      </c>
      <c r="P133" s="98">
        <f t="shared" si="7"/>
        <v>-12.937216000000006</v>
      </c>
      <c r="Q133" s="99">
        <f t="shared" si="5"/>
        <v>4.4322839999999957</v>
      </c>
      <c r="R133" s="3"/>
    </row>
    <row r="134" spans="1:18" x14ac:dyDescent="0.25">
      <c r="A134" s="100">
        <v>2007</v>
      </c>
      <c r="B134" s="101">
        <v>26</v>
      </c>
      <c r="C134" s="91">
        <v>95.52</v>
      </c>
      <c r="D134" s="91">
        <v>92.96</v>
      </c>
      <c r="E134" s="91">
        <v>105.35649407362517</v>
      </c>
      <c r="F134" s="102">
        <v>90.27</v>
      </c>
      <c r="G134" s="104">
        <v>111.55</v>
      </c>
      <c r="H134" s="103">
        <v>0.93662776539347725</v>
      </c>
      <c r="I134" s="112">
        <v>127.52</v>
      </c>
      <c r="J134" s="12">
        <v>105.5</v>
      </c>
      <c r="K134" s="94">
        <v>160</v>
      </c>
      <c r="L134" s="95">
        <v>165</v>
      </c>
      <c r="M134" s="96">
        <v>162.5</v>
      </c>
      <c r="N134" s="123"/>
      <c r="O134" s="97">
        <f t="shared" si="6"/>
        <v>8.4225269999999881</v>
      </c>
      <c r="P134" s="98">
        <f t="shared" si="7"/>
        <v>-13.597473000000008</v>
      </c>
      <c r="Q134" s="99">
        <f t="shared" ref="Q134:Q197" si="8">+((M134*0.6)-(F134/H134))</f>
        <v>1.1223317999999978</v>
      </c>
      <c r="R134" s="3"/>
    </row>
    <row r="135" spans="1:18" x14ac:dyDescent="0.25">
      <c r="A135" s="100">
        <v>2007</v>
      </c>
      <c r="B135" s="101">
        <v>27</v>
      </c>
      <c r="C135" s="91">
        <v>95.29</v>
      </c>
      <c r="D135" s="91">
        <v>93.84</v>
      </c>
      <c r="E135" s="91">
        <v>101.90678101939004</v>
      </c>
      <c r="F135" s="102">
        <v>92.5</v>
      </c>
      <c r="G135" s="104">
        <v>114.7</v>
      </c>
      <c r="H135" s="103">
        <v>0.94614540362562916</v>
      </c>
      <c r="I135" s="112">
        <v>112.55</v>
      </c>
      <c r="J135" s="12">
        <v>105.1</v>
      </c>
      <c r="K135" s="94">
        <v>156</v>
      </c>
      <c r="L135" s="95">
        <v>160</v>
      </c>
      <c r="M135" s="96">
        <v>158</v>
      </c>
      <c r="N135" s="123"/>
      <c r="O135" s="97">
        <f t="shared" si="6"/>
        <v>-8.6787240000000168</v>
      </c>
      <c r="P135" s="98">
        <f t="shared" si="7"/>
        <v>-16.12872400000002</v>
      </c>
      <c r="Q135" s="99">
        <f t="shared" si="8"/>
        <v>-2.9651000000000067</v>
      </c>
      <c r="R135" s="3"/>
    </row>
    <row r="136" spans="1:18" x14ac:dyDescent="0.25">
      <c r="A136" s="100">
        <v>2007</v>
      </c>
      <c r="B136" s="101">
        <v>28</v>
      </c>
      <c r="C136" s="91">
        <v>97.27</v>
      </c>
      <c r="D136" s="91">
        <v>95.98</v>
      </c>
      <c r="E136" s="91">
        <v>101.80155913360605</v>
      </c>
      <c r="F136" s="102">
        <v>91.62</v>
      </c>
      <c r="G136" s="104">
        <v>113.85</v>
      </c>
      <c r="H136" s="103">
        <v>0.95230839555081526</v>
      </c>
      <c r="I136" s="112">
        <v>120.65</v>
      </c>
      <c r="J136" s="12">
        <v>105.52</v>
      </c>
      <c r="K136" s="94">
        <v>156</v>
      </c>
      <c r="L136" s="95">
        <v>162</v>
      </c>
      <c r="M136" s="96">
        <v>159</v>
      </c>
      <c r="N136" s="123"/>
      <c r="O136" s="97">
        <f t="shared" si="6"/>
        <v>1.0983920000000182</v>
      </c>
      <c r="P136" s="98">
        <f t="shared" si="7"/>
        <v>-14.031607999999991</v>
      </c>
      <c r="Q136" s="99">
        <f t="shared" si="8"/>
        <v>-0.80832960000000753</v>
      </c>
      <c r="R136" s="3"/>
    </row>
    <row r="137" spans="1:18" x14ac:dyDescent="0.25">
      <c r="A137" s="100">
        <v>2007</v>
      </c>
      <c r="B137" s="101">
        <v>29</v>
      </c>
      <c r="C137" s="91">
        <v>95.67</v>
      </c>
      <c r="D137" s="91">
        <v>94.62</v>
      </c>
      <c r="E137" s="91">
        <v>102.71231153783417</v>
      </c>
      <c r="F137" s="102">
        <v>90.82</v>
      </c>
      <c r="G137" s="104">
        <v>115.5</v>
      </c>
      <c r="H137" s="103">
        <v>0.95842358488757673</v>
      </c>
      <c r="I137" s="112">
        <v>122.36</v>
      </c>
      <c r="J137" s="12">
        <v>106.13</v>
      </c>
      <c r="K137" s="94">
        <v>160</v>
      </c>
      <c r="L137" s="95">
        <v>164</v>
      </c>
      <c r="M137" s="96">
        <v>162</v>
      </c>
      <c r="N137" s="123"/>
      <c r="O137" s="97">
        <f t="shared" si="6"/>
        <v>1.84960999999997</v>
      </c>
      <c r="P137" s="98">
        <f t="shared" si="7"/>
        <v>-14.380390000000034</v>
      </c>
      <c r="Q137" s="99">
        <f t="shared" si="8"/>
        <v>2.4402283999999952</v>
      </c>
      <c r="R137" s="3"/>
    </row>
    <row r="138" spans="1:18" x14ac:dyDescent="0.25">
      <c r="A138" s="100">
        <v>2007</v>
      </c>
      <c r="B138" s="101">
        <v>30</v>
      </c>
      <c r="C138" s="91">
        <v>93.96</v>
      </c>
      <c r="D138" s="91">
        <v>89.7</v>
      </c>
      <c r="E138" s="91">
        <v>100.89956879883124</v>
      </c>
      <c r="F138" s="102">
        <v>93.62</v>
      </c>
      <c r="G138" s="104">
        <v>117.12</v>
      </c>
      <c r="H138" s="103">
        <v>0.95523756758305778</v>
      </c>
      <c r="I138" s="112">
        <v>117.08</v>
      </c>
      <c r="J138" s="12">
        <v>104.07</v>
      </c>
      <c r="K138" s="94">
        <v>155</v>
      </c>
      <c r="L138" s="95">
        <v>162</v>
      </c>
      <c r="M138" s="96">
        <v>158.5</v>
      </c>
      <c r="N138" s="123"/>
      <c r="O138" s="97">
        <f t="shared" si="6"/>
        <v>-5.5282432000000199</v>
      </c>
      <c r="P138" s="98">
        <f t="shared" si="7"/>
        <v>-18.538243200000025</v>
      </c>
      <c r="Q138" s="99">
        <f t="shared" si="8"/>
        <v>-2.9070332000000292</v>
      </c>
      <c r="R138" s="3"/>
    </row>
    <row r="139" spans="1:18" x14ac:dyDescent="0.25">
      <c r="A139" s="100">
        <v>2007</v>
      </c>
      <c r="B139" s="101">
        <v>31</v>
      </c>
      <c r="C139" s="91">
        <v>89</v>
      </c>
      <c r="D139" s="91">
        <v>86.23</v>
      </c>
      <c r="E139" s="91">
        <v>101.97046097438761</v>
      </c>
      <c r="F139" s="102">
        <v>97.97</v>
      </c>
      <c r="G139" s="104">
        <v>116.32</v>
      </c>
      <c r="H139" s="103">
        <v>0.94398399003152911</v>
      </c>
      <c r="I139" s="112">
        <v>117.01</v>
      </c>
      <c r="J139" s="12">
        <v>101.48</v>
      </c>
      <c r="K139" s="94">
        <v>152</v>
      </c>
      <c r="L139" s="95">
        <v>158</v>
      </c>
      <c r="M139" s="96">
        <v>155</v>
      </c>
      <c r="N139" s="123"/>
      <c r="O139" s="97">
        <f t="shared" si="6"/>
        <v>-6.2124287999999837</v>
      </c>
      <c r="P139" s="98">
        <f t="shared" si="7"/>
        <v>-21.742428799999985</v>
      </c>
      <c r="Q139" s="99">
        <f t="shared" si="8"/>
        <v>-10.7835398</v>
      </c>
      <c r="R139" s="3"/>
    </row>
    <row r="140" spans="1:18" x14ac:dyDescent="0.25">
      <c r="A140" s="100">
        <v>2007</v>
      </c>
      <c r="B140" s="101">
        <v>32</v>
      </c>
      <c r="C140" s="91">
        <v>89.41</v>
      </c>
      <c r="D140" s="91">
        <v>89.32</v>
      </c>
      <c r="E140" s="91">
        <v>102.07992212827421</v>
      </c>
      <c r="F140" s="102">
        <v>94.55</v>
      </c>
      <c r="G140" s="104">
        <v>114.57</v>
      </c>
      <c r="H140" s="103">
        <v>0.94910878684914868</v>
      </c>
      <c r="I140" s="112">
        <v>119.89</v>
      </c>
      <c r="J140" s="12">
        <v>103.29</v>
      </c>
      <c r="K140" s="94">
        <v>150</v>
      </c>
      <c r="L140" s="95">
        <v>153</v>
      </c>
      <c r="M140" s="96">
        <v>151.5</v>
      </c>
      <c r="N140" s="123"/>
      <c r="O140" s="97">
        <f t="shared" si="6"/>
        <v>-0.82324339999999552</v>
      </c>
      <c r="P140" s="98">
        <f t="shared" si="7"/>
        <v>-17.42324339999999</v>
      </c>
      <c r="Q140" s="99">
        <f t="shared" si="8"/>
        <v>-8.7197710000000086</v>
      </c>
      <c r="R140" s="3"/>
    </row>
    <row r="141" spans="1:18" x14ac:dyDescent="0.25">
      <c r="A141" s="100">
        <v>2007</v>
      </c>
      <c r="B141" s="101">
        <v>33</v>
      </c>
      <c r="C141" s="91">
        <v>88.89</v>
      </c>
      <c r="D141" s="91">
        <v>86.13</v>
      </c>
      <c r="E141" s="91">
        <v>101.9506594283273</v>
      </c>
      <c r="F141" s="102">
        <v>95.47</v>
      </c>
      <c r="G141" s="104">
        <v>116.87</v>
      </c>
      <c r="H141" s="103">
        <v>0.93842082543495819</v>
      </c>
      <c r="I141" s="112">
        <v>119.24</v>
      </c>
      <c r="J141" s="12">
        <v>103.15</v>
      </c>
      <c r="K141" s="94">
        <v>147</v>
      </c>
      <c r="L141" s="95">
        <v>153</v>
      </c>
      <c r="M141" s="96">
        <v>150</v>
      </c>
      <c r="N141" s="123"/>
      <c r="O141" s="97">
        <f t="shared" si="6"/>
        <v>-5.2990093999999885</v>
      </c>
      <c r="P141" s="98">
        <f t="shared" si="7"/>
        <v>-21.389009399999978</v>
      </c>
      <c r="Q141" s="99">
        <f t="shared" si="8"/>
        <v>-11.73474139999999</v>
      </c>
      <c r="R141" s="3"/>
    </row>
    <row r="142" spans="1:18" x14ac:dyDescent="0.25">
      <c r="A142" s="100">
        <v>2007</v>
      </c>
      <c r="B142" s="101">
        <v>34</v>
      </c>
      <c r="C142" s="91">
        <v>88.98</v>
      </c>
      <c r="D142" s="91">
        <v>86.34</v>
      </c>
      <c r="E142" s="91">
        <v>103.44124640377714</v>
      </c>
      <c r="F142" s="102">
        <v>97.82</v>
      </c>
      <c r="G142" s="104">
        <v>118.3</v>
      </c>
      <c r="H142" s="103">
        <v>0.94523318902773323</v>
      </c>
      <c r="I142" s="112">
        <v>119.86</v>
      </c>
      <c r="J142" s="12">
        <v>105.22</v>
      </c>
      <c r="K142" s="94">
        <v>147</v>
      </c>
      <c r="L142" s="95">
        <v>151</v>
      </c>
      <c r="M142" s="96">
        <v>149</v>
      </c>
      <c r="N142" s="123"/>
      <c r="O142" s="97">
        <f t="shared" si="6"/>
        <v>-5.2943019999999876</v>
      </c>
      <c r="P142" s="98">
        <f t="shared" si="7"/>
        <v>-19.934301999999988</v>
      </c>
      <c r="Q142" s="99">
        <f t="shared" si="8"/>
        <v>-14.08769079999999</v>
      </c>
      <c r="R142" s="3"/>
    </row>
    <row r="143" spans="1:18" x14ac:dyDescent="0.25">
      <c r="A143" s="100">
        <v>2007</v>
      </c>
      <c r="B143" s="101">
        <v>35</v>
      </c>
      <c r="C143" s="91">
        <v>89.66</v>
      </c>
      <c r="D143" s="91">
        <v>87.01</v>
      </c>
      <c r="E143" s="91">
        <v>103.95095156847647</v>
      </c>
      <c r="F143" s="102">
        <v>96.9</v>
      </c>
      <c r="G143" s="104">
        <v>117.62</v>
      </c>
      <c r="H143" s="103">
        <v>0.94600219472509173</v>
      </c>
      <c r="I143" s="112">
        <v>115.75</v>
      </c>
      <c r="J143" s="12">
        <v>104.52</v>
      </c>
      <c r="K143" s="94">
        <v>149</v>
      </c>
      <c r="L143" s="95">
        <v>153</v>
      </c>
      <c r="M143" s="96">
        <v>151</v>
      </c>
      <c r="N143" s="123"/>
      <c r="O143" s="97">
        <f t="shared" si="6"/>
        <v>-8.5837496000000044</v>
      </c>
      <c r="P143" s="98">
        <f t="shared" si="7"/>
        <v>-19.813749600000008</v>
      </c>
      <c r="Q143" s="99">
        <f t="shared" si="8"/>
        <v>-11.831052000000014</v>
      </c>
      <c r="R143" s="3"/>
    </row>
    <row r="144" spans="1:18" x14ac:dyDescent="0.25">
      <c r="A144" s="100">
        <v>2007</v>
      </c>
      <c r="B144" s="101">
        <v>36</v>
      </c>
      <c r="C144" s="91">
        <v>91.07</v>
      </c>
      <c r="D144" s="91">
        <v>88.05</v>
      </c>
      <c r="E144" s="91">
        <v>104.71956862193477</v>
      </c>
      <c r="F144" s="102">
        <v>99.45</v>
      </c>
      <c r="G144" s="104">
        <v>118.32</v>
      </c>
      <c r="H144" s="103">
        <v>0.95050257823824358</v>
      </c>
      <c r="I144" s="112">
        <v>115.92</v>
      </c>
      <c r="J144" s="12">
        <v>107.2</v>
      </c>
      <c r="K144" s="94">
        <v>149</v>
      </c>
      <c r="L144" s="95">
        <v>156</v>
      </c>
      <c r="M144" s="96">
        <v>152.5</v>
      </c>
      <c r="N144" s="123"/>
      <c r="O144" s="97">
        <f t="shared" si="6"/>
        <v>-8.5615139999999741</v>
      </c>
      <c r="P144" s="98">
        <f t="shared" si="7"/>
        <v>-17.281513999999973</v>
      </c>
      <c r="Q144" s="99">
        <f t="shared" si="8"/>
        <v>-13.128858749999992</v>
      </c>
      <c r="R144" s="3"/>
    </row>
    <row r="145" spans="1:18" x14ac:dyDescent="0.25">
      <c r="A145" s="100">
        <v>2007</v>
      </c>
      <c r="B145" s="101">
        <v>37</v>
      </c>
      <c r="C145" s="91">
        <v>87.59</v>
      </c>
      <c r="D145" s="91">
        <v>85.84</v>
      </c>
      <c r="E145" s="91">
        <v>105.37838342111772</v>
      </c>
      <c r="F145" s="102">
        <v>99.15</v>
      </c>
      <c r="G145" s="104">
        <v>117.12</v>
      </c>
      <c r="H145" s="103">
        <v>0.96238980636717097</v>
      </c>
      <c r="I145" s="112">
        <v>115.71</v>
      </c>
      <c r="J145" s="12">
        <v>106.22</v>
      </c>
      <c r="K145" s="94">
        <v>147</v>
      </c>
      <c r="L145" s="95">
        <v>155</v>
      </c>
      <c r="M145" s="96">
        <v>151</v>
      </c>
      <c r="N145" s="123"/>
      <c r="O145" s="97">
        <f t="shared" si="6"/>
        <v>-5.987049600000006</v>
      </c>
      <c r="P145" s="98">
        <f t="shared" si="7"/>
        <v>-15.477049600000001</v>
      </c>
      <c r="Q145" s="99">
        <f t="shared" si="8"/>
        <v>-12.424782000000008</v>
      </c>
      <c r="R145" s="3"/>
    </row>
    <row r="146" spans="1:18" x14ac:dyDescent="0.25">
      <c r="A146" s="100">
        <v>2007</v>
      </c>
      <c r="B146" s="101">
        <v>38</v>
      </c>
      <c r="C146" s="91">
        <v>84.81</v>
      </c>
      <c r="D146" s="91">
        <v>81.96</v>
      </c>
      <c r="E146" s="91">
        <v>103.17975274766042</v>
      </c>
      <c r="F146" s="102">
        <v>100.17</v>
      </c>
      <c r="G146" s="104">
        <v>116.2</v>
      </c>
      <c r="H146" s="103">
        <v>0.98588216736335665</v>
      </c>
      <c r="I146" s="112">
        <v>116.14</v>
      </c>
      <c r="J146" s="12">
        <v>105.81</v>
      </c>
      <c r="K146" s="94">
        <v>140</v>
      </c>
      <c r="L146" s="95">
        <v>148</v>
      </c>
      <c r="M146" s="96">
        <v>144</v>
      </c>
      <c r="N146" s="123"/>
      <c r="O146" s="97">
        <f t="shared" si="6"/>
        <v>-1.7239840000000157</v>
      </c>
      <c r="P146" s="98">
        <f t="shared" si="7"/>
        <v>-12.053984000000014</v>
      </c>
      <c r="Q146" s="99">
        <f t="shared" si="8"/>
        <v>-15.204434400000025</v>
      </c>
      <c r="R146" s="3"/>
    </row>
    <row r="147" spans="1:18" x14ac:dyDescent="0.25">
      <c r="A147" s="100">
        <v>2007</v>
      </c>
      <c r="B147" s="101">
        <v>39</v>
      </c>
      <c r="C147" s="91">
        <v>83.76</v>
      </c>
      <c r="D147" s="91">
        <v>80.98</v>
      </c>
      <c r="E147" s="91">
        <v>101.13778169213778</v>
      </c>
      <c r="F147" s="102">
        <v>99.8</v>
      </c>
      <c r="G147" s="104">
        <v>116.62</v>
      </c>
      <c r="H147" s="103">
        <v>0.99872163630552901</v>
      </c>
      <c r="I147" s="112">
        <v>108.14</v>
      </c>
      <c r="J147" s="12">
        <v>103.57</v>
      </c>
      <c r="K147" s="94">
        <v>138</v>
      </c>
      <c r="L147" s="95">
        <v>143</v>
      </c>
      <c r="M147" s="96">
        <v>140.5</v>
      </c>
      <c r="N147" s="123"/>
      <c r="O147" s="97">
        <f t="shared" si="6"/>
        <v>-8.6292735999999906</v>
      </c>
      <c r="P147" s="98">
        <f t="shared" si="7"/>
        <v>-13.199273599999998</v>
      </c>
      <c r="Q147" s="99">
        <f t="shared" si="8"/>
        <v>-15.627743999999993</v>
      </c>
      <c r="R147" s="3"/>
    </row>
    <row r="148" spans="1:18" x14ac:dyDescent="0.25">
      <c r="A148" s="100">
        <v>2007</v>
      </c>
      <c r="B148" s="101">
        <v>40</v>
      </c>
      <c r="C148" s="91">
        <v>81.739999999999995</v>
      </c>
      <c r="D148" s="91">
        <v>80.25</v>
      </c>
      <c r="E148" s="91">
        <v>100.40202531995475</v>
      </c>
      <c r="F148" s="102">
        <v>96.12</v>
      </c>
      <c r="G148" s="104">
        <v>113.5</v>
      </c>
      <c r="H148" s="103">
        <v>1.0054293183189222</v>
      </c>
      <c r="I148" s="112">
        <v>110.11</v>
      </c>
      <c r="J148" s="12">
        <v>102.8</v>
      </c>
      <c r="K148" s="94">
        <v>138</v>
      </c>
      <c r="L148" s="95">
        <v>143</v>
      </c>
      <c r="M148" s="96">
        <v>140.5</v>
      </c>
      <c r="N148" s="123"/>
      <c r="O148" s="97">
        <f t="shared" si="6"/>
        <v>-2.7770999999999901</v>
      </c>
      <c r="P148" s="98">
        <f t="shared" si="7"/>
        <v>-10.087099999999992</v>
      </c>
      <c r="Q148" s="99">
        <f t="shared" si="8"/>
        <v>-11.300951999999995</v>
      </c>
      <c r="R148" s="3"/>
    </row>
    <row r="149" spans="1:18" x14ac:dyDescent="0.25">
      <c r="A149" s="100">
        <v>2007</v>
      </c>
      <c r="B149" s="101">
        <v>41</v>
      </c>
      <c r="C149" s="91">
        <v>76.819999999999993</v>
      </c>
      <c r="D149" s="91">
        <v>76.7</v>
      </c>
      <c r="E149" s="91">
        <v>98.019935298566139</v>
      </c>
      <c r="F149" s="102">
        <v>97.22</v>
      </c>
      <c r="G149" s="104">
        <v>113.47</v>
      </c>
      <c r="H149" s="103">
        <v>1.0206372859213295</v>
      </c>
      <c r="I149" s="112">
        <v>106.69</v>
      </c>
      <c r="J149" s="12">
        <v>100.18</v>
      </c>
      <c r="K149" s="94">
        <v>135</v>
      </c>
      <c r="L149" s="95">
        <v>140</v>
      </c>
      <c r="M149" s="96">
        <v>137.5</v>
      </c>
      <c r="N149" s="123"/>
      <c r="O149" s="97">
        <f t="shared" si="6"/>
        <v>-4.4856365999999781</v>
      </c>
      <c r="P149" s="98">
        <f t="shared" si="7"/>
        <v>-10.995636599999969</v>
      </c>
      <c r="Q149" s="99">
        <f t="shared" si="8"/>
        <v>-12.754211599999977</v>
      </c>
      <c r="R149" s="3"/>
    </row>
    <row r="150" spans="1:18" x14ac:dyDescent="0.25">
      <c r="A150" s="100">
        <v>2007</v>
      </c>
      <c r="B150" s="101">
        <v>42</v>
      </c>
      <c r="C150" s="91">
        <v>75.47</v>
      </c>
      <c r="D150" s="91">
        <v>72.95</v>
      </c>
      <c r="E150" s="91">
        <v>93.063884649981773</v>
      </c>
      <c r="F150" s="102">
        <v>97.3</v>
      </c>
      <c r="G150" s="104">
        <v>111.3</v>
      </c>
      <c r="H150" s="103">
        <v>1.0278337376146034</v>
      </c>
      <c r="I150" s="112">
        <v>101.9</v>
      </c>
      <c r="J150" s="12">
        <v>96.38</v>
      </c>
      <c r="K150" s="94">
        <v>129</v>
      </c>
      <c r="L150" s="95">
        <v>135</v>
      </c>
      <c r="M150" s="96">
        <v>132</v>
      </c>
      <c r="N150" s="123"/>
      <c r="O150" s="97">
        <f t="shared" si="6"/>
        <v>-6.3859960000000058</v>
      </c>
      <c r="P150" s="98">
        <f t="shared" si="7"/>
        <v>-11.905996000000016</v>
      </c>
      <c r="Q150" s="99">
        <f t="shared" si="8"/>
        <v>-15.465115999999995</v>
      </c>
      <c r="R150" s="3"/>
    </row>
    <row r="151" spans="1:18" x14ac:dyDescent="0.25">
      <c r="A151" s="100">
        <v>2007</v>
      </c>
      <c r="B151" s="101">
        <v>43</v>
      </c>
      <c r="C151" s="91">
        <v>75.010000000000005</v>
      </c>
      <c r="D151" s="91">
        <v>74.760000000000005</v>
      </c>
      <c r="E151" s="91">
        <v>98.930653824418727</v>
      </c>
      <c r="F151" s="102">
        <v>95.12</v>
      </c>
      <c r="G151" s="104">
        <v>108.77</v>
      </c>
      <c r="H151" s="103">
        <v>1.0311404413281089</v>
      </c>
      <c r="I151" s="112">
        <v>113.47</v>
      </c>
      <c r="J151" s="12">
        <v>86.68</v>
      </c>
      <c r="K151" s="94">
        <v>127</v>
      </c>
      <c r="L151" s="95">
        <v>133</v>
      </c>
      <c r="M151" s="96">
        <v>130</v>
      </c>
      <c r="N151" s="123"/>
      <c r="O151" s="97">
        <f t="shared" si="6"/>
        <v>7.9848539999999986</v>
      </c>
      <c r="P151" s="98">
        <f t="shared" si="7"/>
        <v>-18.805145999999993</v>
      </c>
      <c r="Q151" s="99">
        <f t="shared" si="8"/>
        <v>-14.247376000000003</v>
      </c>
      <c r="R151" s="3"/>
    </row>
    <row r="152" spans="1:18" x14ac:dyDescent="0.25">
      <c r="A152" s="100">
        <v>2007</v>
      </c>
      <c r="B152" s="101">
        <v>44</v>
      </c>
      <c r="C152" s="91">
        <v>73.84</v>
      </c>
      <c r="D152" s="91">
        <v>72.7</v>
      </c>
      <c r="E152" s="91">
        <v>92.251201564001292</v>
      </c>
      <c r="F152" s="102">
        <v>97.6</v>
      </c>
      <c r="G152" s="104">
        <v>107.92</v>
      </c>
      <c r="H152" s="103">
        <v>1.0517458981909973</v>
      </c>
      <c r="I152" s="112">
        <v>105.89</v>
      </c>
      <c r="J152" s="12">
        <v>90.11</v>
      </c>
      <c r="K152" s="94">
        <v>125</v>
      </c>
      <c r="L152" s="95">
        <v>132</v>
      </c>
      <c r="M152" s="96">
        <v>128.5</v>
      </c>
      <c r="N152" s="123"/>
      <c r="O152" s="97">
        <f t="shared" si="6"/>
        <v>3.2796640000000252</v>
      </c>
      <c r="P152" s="98">
        <f t="shared" si="7"/>
        <v>-12.500335999999976</v>
      </c>
      <c r="Q152" s="99">
        <f t="shared" si="8"/>
        <v>-15.698079999999976</v>
      </c>
      <c r="R152" s="3"/>
    </row>
    <row r="153" spans="1:18" x14ac:dyDescent="0.25">
      <c r="A153" s="100">
        <v>2007</v>
      </c>
      <c r="B153" s="101">
        <v>45</v>
      </c>
      <c r="C153" s="91">
        <v>71.17</v>
      </c>
      <c r="D153" s="91">
        <v>70.08</v>
      </c>
      <c r="E153" s="91">
        <v>92.207091698006806</v>
      </c>
      <c r="F153" s="102">
        <v>98.32</v>
      </c>
      <c r="G153" s="104">
        <v>108.02</v>
      </c>
      <c r="H153" s="103">
        <v>1.0764030914296785</v>
      </c>
      <c r="I153" s="112">
        <v>108.33</v>
      </c>
      <c r="J153" s="12">
        <v>83.43</v>
      </c>
      <c r="K153" s="94">
        <v>120</v>
      </c>
      <c r="L153" s="95">
        <v>127</v>
      </c>
      <c r="M153" s="96">
        <v>123.5</v>
      </c>
      <c r="N153" s="123"/>
      <c r="O153" s="97">
        <f t="shared" si="6"/>
        <v>7.9772595999999965</v>
      </c>
      <c r="P153" s="98">
        <f t="shared" si="7"/>
        <v>-16.922740399999995</v>
      </c>
      <c r="Q153" s="99">
        <f t="shared" si="8"/>
        <v>-17.241246400000009</v>
      </c>
      <c r="R153" s="3"/>
    </row>
    <row r="154" spans="1:18" x14ac:dyDescent="0.25">
      <c r="A154" s="100">
        <v>2007</v>
      </c>
      <c r="B154" s="101">
        <v>46</v>
      </c>
      <c r="C154" s="91">
        <v>71.92</v>
      </c>
      <c r="D154" s="91">
        <v>71.569999999999993</v>
      </c>
      <c r="E154" s="91">
        <v>89.784823130650125</v>
      </c>
      <c r="F154" s="102">
        <v>97.9</v>
      </c>
      <c r="G154" s="104">
        <v>109.12</v>
      </c>
      <c r="H154" s="103">
        <v>1.0378180912449699</v>
      </c>
      <c r="I154" s="112">
        <v>101.35</v>
      </c>
      <c r="J154" s="12">
        <v>90.82</v>
      </c>
      <c r="K154" s="94">
        <v>118</v>
      </c>
      <c r="L154" s="95">
        <v>123</v>
      </c>
      <c r="M154" s="96">
        <v>120.5</v>
      </c>
      <c r="N154" s="123"/>
      <c r="O154" s="97">
        <f t="shared" si="6"/>
        <v>-3.7936671999996747</v>
      </c>
      <c r="P154" s="98">
        <f t="shared" si="7"/>
        <v>-14.323667199999676</v>
      </c>
      <c r="Q154" s="99">
        <f t="shared" si="8"/>
        <v>-22.032523999999711</v>
      </c>
      <c r="R154" s="3"/>
    </row>
    <row r="155" spans="1:18" x14ac:dyDescent="0.25">
      <c r="A155" s="100">
        <v>2007</v>
      </c>
      <c r="B155" s="101">
        <v>47</v>
      </c>
      <c r="C155" s="91">
        <v>73.849999999999994</v>
      </c>
      <c r="D155" s="91">
        <v>74.599999999999994</v>
      </c>
      <c r="E155" s="91">
        <v>93.130364761642184</v>
      </c>
      <c r="F155" s="102">
        <v>98.7</v>
      </c>
      <c r="G155" s="104">
        <v>111.1</v>
      </c>
      <c r="H155" s="103">
        <v>1.0135306339634116</v>
      </c>
      <c r="I155" s="112">
        <v>106.18</v>
      </c>
      <c r="J155" s="12">
        <v>88.66</v>
      </c>
      <c r="K155" s="94">
        <v>119</v>
      </c>
      <c r="L155" s="95">
        <v>121</v>
      </c>
      <c r="M155" s="96">
        <v>120</v>
      </c>
      <c r="N155" s="123"/>
      <c r="O155" s="97">
        <f t="shared" si="6"/>
        <v>-3.4368149999999815</v>
      </c>
      <c r="P155" s="98">
        <f t="shared" si="7"/>
        <v>-20.956814999999992</v>
      </c>
      <c r="Q155" s="99">
        <f t="shared" si="8"/>
        <v>-25.382355000000004</v>
      </c>
      <c r="R155" s="3"/>
    </row>
    <row r="156" spans="1:18" x14ac:dyDescent="0.25">
      <c r="A156" s="100">
        <v>2007</v>
      </c>
      <c r="B156" s="101">
        <v>48</v>
      </c>
      <c r="C156" s="91">
        <v>78.739999999999995</v>
      </c>
      <c r="D156" s="91">
        <v>79.849999999999994</v>
      </c>
      <c r="E156" s="91">
        <v>94.048916886756658</v>
      </c>
      <c r="F156" s="102">
        <v>95.77</v>
      </c>
      <c r="G156" s="104">
        <v>108.3</v>
      </c>
      <c r="H156" s="103">
        <v>1.0062994344597178</v>
      </c>
      <c r="I156" s="112">
        <v>107.26</v>
      </c>
      <c r="J156" s="12">
        <v>93.79</v>
      </c>
      <c r="K156" s="94">
        <v>123</v>
      </c>
      <c r="L156" s="95">
        <v>139</v>
      </c>
      <c r="M156" s="96">
        <v>131</v>
      </c>
      <c r="N156" s="123"/>
      <c r="O156" s="97">
        <f t="shared" si="6"/>
        <v>-0.36204199999998821</v>
      </c>
      <c r="P156" s="98">
        <f t="shared" si="7"/>
        <v>-13.832041999999987</v>
      </c>
      <c r="Q156" s="99">
        <f t="shared" si="8"/>
        <v>-16.570479800000001</v>
      </c>
      <c r="R156" s="3"/>
    </row>
    <row r="157" spans="1:18" x14ac:dyDescent="0.25">
      <c r="A157" s="100">
        <v>2007</v>
      </c>
      <c r="B157" s="101">
        <v>49</v>
      </c>
      <c r="C157" s="91">
        <v>78.760000000000005</v>
      </c>
      <c r="D157" s="91">
        <v>79.66</v>
      </c>
      <c r="E157" s="91">
        <v>93.806655801711244</v>
      </c>
      <c r="F157" s="102">
        <v>96.75</v>
      </c>
      <c r="G157" s="104">
        <v>107.45</v>
      </c>
      <c r="H157" s="103">
        <v>0.99172898030426249</v>
      </c>
      <c r="I157" s="112">
        <v>104.17</v>
      </c>
      <c r="J157" s="12">
        <v>94.77</v>
      </c>
      <c r="K157" s="94">
        <v>137</v>
      </c>
      <c r="L157" s="95">
        <v>140</v>
      </c>
      <c r="M157" s="96">
        <v>138.5</v>
      </c>
      <c r="N157" s="123"/>
      <c r="O157" s="97">
        <f t="shared" si="6"/>
        <v>-4.176132999999993</v>
      </c>
      <c r="P157" s="98">
        <f t="shared" si="7"/>
        <v>-13.576132999999999</v>
      </c>
      <c r="Q157" s="99">
        <f t="shared" si="8"/>
        <v>-14.456895000000003</v>
      </c>
      <c r="R157" s="3"/>
    </row>
    <row r="158" spans="1:18" x14ac:dyDescent="0.25">
      <c r="A158" s="100">
        <v>2007</v>
      </c>
      <c r="B158" s="101">
        <v>50</v>
      </c>
      <c r="C158" s="91">
        <v>78.03</v>
      </c>
      <c r="D158" s="91">
        <v>78.95</v>
      </c>
      <c r="E158" s="91">
        <v>92.34668009022468</v>
      </c>
      <c r="F158" s="102">
        <v>95.47</v>
      </c>
      <c r="G158" s="104">
        <v>106.17</v>
      </c>
      <c r="H158" s="103">
        <v>0.98673823808020222</v>
      </c>
      <c r="I158" s="112">
        <v>105.23</v>
      </c>
      <c r="J158" s="12">
        <v>94.33</v>
      </c>
      <c r="K158" s="94">
        <v>134</v>
      </c>
      <c r="L158" s="95">
        <v>139</v>
      </c>
      <c r="M158" s="96">
        <v>136.5</v>
      </c>
      <c r="N158" s="123"/>
      <c r="O158" s="97">
        <f t="shared" si="6"/>
        <v>-2.3669247999999783</v>
      </c>
      <c r="P158" s="98">
        <f t="shared" si="7"/>
        <v>-13.266924799999984</v>
      </c>
      <c r="Q158" s="99">
        <f t="shared" si="8"/>
        <v>-14.853116799999995</v>
      </c>
      <c r="R158" s="3"/>
    </row>
    <row r="159" spans="1:18" x14ac:dyDescent="0.25">
      <c r="A159" s="100">
        <v>2007</v>
      </c>
      <c r="B159" s="101">
        <v>51</v>
      </c>
      <c r="C159" s="91">
        <v>76.849999999999994</v>
      </c>
      <c r="D159" s="91">
        <v>74.69</v>
      </c>
      <c r="E159" s="91">
        <v>88.215677144907175</v>
      </c>
      <c r="F159" s="102">
        <v>95.52</v>
      </c>
      <c r="G159" s="104">
        <v>106.27</v>
      </c>
      <c r="H159" s="103">
        <v>0.99679033512091042</v>
      </c>
      <c r="I159" s="112">
        <v>94.8</v>
      </c>
      <c r="J159" s="12">
        <v>94.07</v>
      </c>
      <c r="K159" s="94">
        <v>134</v>
      </c>
      <c r="L159" s="95">
        <v>137</v>
      </c>
      <c r="M159" s="96">
        <v>135.5</v>
      </c>
      <c r="N159" s="123"/>
      <c r="O159" s="97">
        <f t="shared" si="6"/>
        <v>-11.812189400000022</v>
      </c>
      <c r="P159" s="98">
        <f t="shared" si="7"/>
        <v>-12.542189400000026</v>
      </c>
      <c r="Q159" s="99">
        <f t="shared" si="8"/>
        <v>-14.52757440000002</v>
      </c>
      <c r="R159" s="3"/>
    </row>
    <row r="160" spans="1:18" ht="13" thickBot="1" x14ac:dyDescent="0.3">
      <c r="A160" s="106">
        <v>2007</v>
      </c>
      <c r="B160" s="107">
        <v>52</v>
      </c>
      <c r="C160" s="108">
        <v>74.16</v>
      </c>
      <c r="D160" s="108">
        <v>73.92</v>
      </c>
      <c r="E160" s="108">
        <v>87.041805431282341</v>
      </c>
      <c r="F160" s="111"/>
      <c r="G160" s="3"/>
      <c r="H160" s="109">
        <v>1.0168285118714731</v>
      </c>
      <c r="I160" s="112">
        <v>98.73</v>
      </c>
      <c r="J160" s="12">
        <v>87.52</v>
      </c>
      <c r="K160" s="94"/>
      <c r="L160" s="95"/>
      <c r="M160" s="96"/>
      <c r="N160" s="123"/>
      <c r="O160" s="97"/>
      <c r="P160" s="98"/>
      <c r="Q160" s="99">
        <f t="shared" si="8"/>
        <v>0</v>
      </c>
      <c r="R160" s="3"/>
    </row>
    <row r="161" spans="1:18" s="119" customFormat="1" ht="13" thickBot="1" x14ac:dyDescent="0.3">
      <c r="A161" s="113">
        <v>2008</v>
      </c>
      <c r="B161" s="113">
        <v>1</v>
      </c>
      <c r="C161" s="114">
        <v>78.08</v>
      </c>
      <c r="D161" s="114">
        <v>78.14</v>
      </c>
      <c r="E161" s="114">
        <v>84.621206956660629</v>
      </c>
      <c r="F161" s="115">
        <v>96.65</v>
      </c>
      <c r="G161" s="115">
        <v>103.35</v>
      </c>
      <c r="H161" s="116">
        <v>1.0074551682450132</v>
      </c>
      <c r="I161" s="114">
        <v>92.96</v>
      </c>
      <c r="J161" s="115">
        <v>87.85</v>
      </c>
      <c r="K161" s="115">
        <v>131</v>
      </c>
      <c r="L161" s="115">
        <v>136</v>
      </c>
      <c r="M161" s="115">
        <v>133.5</v>
      </c>
      <c r="N161" s="115"/>
      <c r="O161" s="117">
        <f t="shared" ref="O161:O211" si="9">+(I161-(G161/H161))</f>
        <v>-9.6252099999999814</v>
      </c>
      <c r="P161" s="118">
        <f t="shared" ref="P161:P211" si="10">+(J161-(G161/H161))</f>
        <v>-14.735209999999981</v>
      </c>
      <c r="Q161" s="99">
        <f t="shared" si="8"/>
        <v>-15.834789999999998</v>
      </c>
    </row>
    <row r="162" spans="1:18" x14ac:dyDescent="0.25">
      <c r="A162" s="100">
        <v>2008</v>
      </c>
      <c r="B162" s="101">
        <v>2</v>
      </c>
      <c r="C162" s="91">
        <v>79.55</v>
      </c>
      <c r="D162" s="91">
        <v>80.900000000000006</v>
      </c>
      <c r="E162" s="91">
        <v>86.575195496566622</v>
      </c>
      <c r="F162" s="102">
        <v>95.5</v>
      </c>
      <c r="G162" s="104">
        <v>102.5</v>
      </c>
      <c r="H162" s="103">
        <v>0.99088386841062237</v>
      </c>
      <c r="I162" s="112">
        <v>97.13</v>
      </c>
      <c r="J162" s="12">
        <v>90.14</v>
      </c>
      <c r="K162" s="94">
        <v>131</v>
      </c>
      <c r="L162" s="95">
        <v>138</v>
      </c>
      <c r="M162" s="96">
        <v>134.5</v>
      </c>
      <c r="N162" s="123"/>
      <c r="O162" s="97">
        <f t="shared" si="9"/>
        <v>-6.3129999999999882</v>
      </c>
      <c r="P162" s="98">
        <f t="shared" si="10"/>
        <v>-13.302999999999983</v>
      </c>
      <c r="Q162" s="99">
        <f t="shared" si="8"/>
        <v>-15.678599999999989</v>
      </c>
      <c r="R162" s="3"/>
    </row>
    <row r="163" spans="1:18" x14ac:dyDescent="0.25">
      <c r="A163" s="100">
        <v>2008</v>
      </c>
      <c r="B163" s="101">
        <v>3</v>
      </c>
      <c r="C163" s="91">
        <v>77.95</v>
      </c>
      <c r="D163" s="91">
        <v>79.540000000000006</v>
      </c>
      <c r="E163" s="91">
        <v>85.257317052796708</v>
      </c>
      <c r="F163" s="102">
        <v>94.25</v>
      </c>
      <c r="G163" s="104">
        <v>102.3</v>
      </c>
      <c r="H163" s="103">
        <v>0.97642900384713038</v>
      </c>
      <c r="I163" s="112">
        <v>96.57</v>
      </c>
      <c r="J163" s="12">
        <v>85.77</v>
      </c>
      <c r="K163" s="94">
        <v>131</v>
      </c>
      <c r="L163" s="95">
        <v>138</v>
      </c>
      <c r="M163" s="96">
        <v>134.5</v>
      </c>
      <c r="N163" s="123"/>
      <c r="O163" s="97">
        <f t="shared" si="9"/>
        <v>-8.1995219999999875</v>
      </c>
      <c r="P163" s="98">
        <f t="shared" si="10"/>
        <v>-18.999521999999985</v>
      </c>
      <c r="Q163" s="99">
        <f t="shared" si="8"/>
        <v>-15.825194999999979</v>
      </c>
      <c r="R163" s="3"/>
    </row>
    <row r="164" spans="1:18" x14ac:dyDescent="0.25">
      <c r="A164" s="100">
        <v>2008</v>
      </c>
      <c r="B164" s="101">
        <v>4</v>
      </c>
      <c r="C164" s="91">
        <v>78.739999999999995</v>
      </c>
      <c r="D164" s="91">
        <v>80.569999999999993</v>
      </c>
      <c r="E164" s="91">
        <v>85.757978985897253</v>
      </c>
      <c r="F164" s="102">
        <v>94.37</v>
      </c>
      <c r="G164" s="104">
        <v>102.1</v>
      </c>
      <c r="H164" s="103">
        <v>0.98079601404499872</v>
      </c>
      <c r="I164" s="112">
        <v>96.41</v>
      </c>
      <c r="J164" s="12">
        <v>85.79</v>
      </c>
      <c r="K164" s="94">
        <v>131</v>
      </c>
      <c r="L164" s="95">
        <v>137</v>
      </c>
      <c r="M164" s="96">
        <v>134</v>
      </c>
      <c r="N164" s="123"/>
      <c r="O164" s="97">
        <f t="shared" si="9"/>
        <v>-7.6891180000000219</v>
      </c>
      <c r="P164" s="98">
        <f t="shared" si="10"/>
        <v>-18.309118000000012</v>
      </c>
      <c r="Q164" s="99">
        <f t="shared" si="8"/>
        <v>-15.817764600000032</v>
      </c>
      <c r="R164" s="3"/>
    </row>
    <row r="165" spans="1:18" x14ac:dyDescent="0.25">
      <c r="A165" s="100">
        <v>2008</v>
      </c>
      <c r="B165" s="101">
        <v>5</v>
      </c>
      <c r="C165" s="91">
        <v>78.010000000000005</v>
      </c>
      <c r="D165" s="91">
        <v>79.38</v>
      </c>
      <c r="E165" s="91">
        <v>88.60576490535108</v>
      </c>
      <c r="F165" s="102">
        <v>94.05</v>
      </c>
      <c r="G165" s="104">
        <v>105.45</v>
      </c>
      <c r="H165" s="103">
        <v>1.0004802305106453</v>
      </c>
      <c r="I165" s="112">
        <v>101.54</v>
      </c>
      <c r="J165" s="12">
        <v>87.67</v>
      </c>
      <c r="K165" s="94">
        <v>131</v>
      </c>
      <c r="L165" s="95">
        <v>137</v>
      </c>
      <c r="M165" s="96">
        <v>134</v>
      </c>
      <c r="N165" s="123"/>
      <c r="O165" s="97">
        <f t="shared" si="9"/>
        <v>-3.8593839999999773</v>
      </c>
      <c r="P165" s="98">
        <f t="shared" si="10"/>
        <v>-17.729383999999982</v>
      </c>
      <c r="Q165" s="99">
        <f t="shared" si="8"/>
        <v>-13.604855999999984</v>
      </c>
      <c r="R165" s="3"/>
    </row>
    <row r="166" spans="1:18" x14ac:dyDescent="0.25">
      <c r="A166" s="100">
        <v>2008</v>
      </c>
      <c r="B166" s="101">
        <v>6</v>
      </c>
      <c r="C166" s="91">
        <v>79.959999999999994</v>
      </c>
      <c r="D166" s="91">
        <v>80.819999999999993</v>
      </c>
      <c r="E166" s="91">
        <v>88.602003173860325</v>
      </c>
      <c r="F166" s="102">
        <v>95.1</v>
      </c>
      <c r="G166" s="104">
        <v>109.45</v>
      </c>
      <c r="H166" s="103">
        <v>0.99788448489202874</v>
      </c>
      <c r="I166" s="112">
        <v>104.44</v>
      </c>
      <c r="J166" s="12">
        <v>91.83</v>
      </c>
      <c r="K166" s="94">
        <v>131</v>
      </c>
      <c r="L166" s="95">
        <v>137</v>
      </c>
      <c r="M166" s="96">
        <v>134</v>
      </c>
      <c r="N166" s="123"/>
      <c r="O166" s="97">
        <f t="shared" si="9"/>
        <v>-5.2420340000000181</v>
      </c>
      <c r="P166" s="98">
        <f t="shared" si="10"/>
        <v>-17.852034000000017</v>
      </c>
      <c r="Q166" s="99">
        <f t="shared" si="8"/>
        <v>-14.901612000000014</v>
      </c>
      <c r="R166" s="3"/>
    </row>
    <row r="167" spans="1:18" x14ac:dyDescent="0.25">
      <c r="A167" s="100">
        <v>2008</v>
      </c>
      <c r="B167" s="101">
        <v>7</v>
      </c>
      <c r="C167" s="91">
        <v>82.85</v>
      </c>
      <c r="D167" s="91">
        <v>83.98</v>
      </c>
      <c r="E167" s="91">
        <v>90.599274263994545</v>
      </c>
      <c r="F167" s="102">
        <v>93.97</v>
      </c>
      <c r="G167" s="104">
        <v>104.62</v>
      </c>
      <c r="H167" s="103">
        <v>1.0009008107296566</v>
      </c>
      <c r="I167" s="112">
        <v>108.02</v>
      </c>
      <c r="J167" s="12">
        <v>87.92</v>
      </c>
      <c r="K167" s="94">
        <v>134</v>
      </c>
      <c r="L167" s="95">
        <v>139</v>
      </c>
      <c r="M167" s="96">
        <v>136.5</v>
      </c>
      <c r="N167" s="123"/>
      <c r="O167" s="97">
        <f t="shared" si="9"/>
        <v>3.4941579999999846</v>
      </c>
      <c r="P167" s="98">
        <f t="shared" si="10"/>
        <v>-16.60584200000001</v>
      </c>
      <c r="Q167" s="99">
        <f t="shared" si="8"/>
        <v>-11.985427000000016</v>
      </c>
      <c r="R167" s="3"/>
    </row>
    <row r="168" spans="1:18" x14ac:dyDescent="0.25">
      <c r="A168" s="100">
        <v>2008</v>
      </c>
      <c r="B168" s="101">
        <v>8</v>
      </c>
      <c r="C168" s="91">
        <v>83.56</v>
      </c>
      <c r="D168" s="91">
        <v>83.6</v>
      </c>
      <c r="E168" s="91">
        <v>90.438754751412887</v>
      </c>
      <c r="F168" s="102">
        <v>93.97</v>
      </c>
      <c r="G168" s="104">
        <v>103.92</v>
      </c>
      <c r="H168" s="103">
        <v>0.98539156997511879</v>
      </c>
      <c r="I168" s="112">
        <v>101.1</v>
      </c>
      <c r="J168" s="12">
        <v>92.68</v>
      </c>
      <c r="K168" s="94">
        <v>137</v>
      </c>
      <c r="L168" s="95">
        <v>142</v>
      </c>
      <c r="M168" s="96">
        <v>139.5</v>
      </c>
      <c r="N168" s="123"/>
      <c r="O168" s="97">
        <f t="shared" si="9"/>
        <v>-4.3606140000000124</v>
      </c>
      <c r="P168" s="98">
        <f t="shared" si="10"/>
        <v>-12.780614</v>
      </c>
      <c r="Q168" s="99">
        <f t="shared" si="8"/>
        <v>-11.663105250000001</v>
      </c>
      <c r="R168" s="3"/>
    </row>
    <row r="169" spans="1:18" x14ac:dyDescent="0.25">
      <c r="A169" s="100">
        <v>2008</v>
      </c>
      <c r="B169" s="101">
        <v>9</v>
      </c>
      <c r="C169" s="91">
        <v>83.88</v>
      </c>
      <c r="D169" s="91">
        <v>83.46</v>
      </c>
      <c r="E169" s="91">
        <v>91.019773999890461</v>
      </c>
      <c r="F169" s="102">
        <v>92.65</v>
      </c>
      <c r="G169" s="3">
        <v>101.67</v>
      </c>
      <c r="H169" s="103">
        <v>1.0176252696706964</v>
      </c>
      <c r="I169" s="112">
        <v>105.89</v>
      </c>
      <c r="J169" s="12">
        <v>92.66</v>
      </c>
      <c r="K169" s="94">
        <v>140</v>
      </c>
      <c r="L169" s="95">
        <v>145</v>
      </c>
      <c r="M169" s="96">
        <v>142.5</v>
      </c>
      <c r="N169" s="123"/>
      <c r="O169" s="97">
        <f t="shared" si="9"/>
        <v>5.9809243999999921</v>
      </c>
      <c r="P169" s="98">
        <f t="shared" si="10"/>
        <v>-7.2490756000000118</v>
      </c>
      <c r="Q169" s="99">
        <f t="shared" si="8"/>
        <v>-5.5453020000000066</v>
      </c>
      <c r="R169" s="3"/>
    </row>
    <row r="170" spans="1:18" x14ac:dyDescent="0.25">
      <c r="A170" s="100">
        <v>2008</v>
      </c>
      <c r="B170" s="101">
        <v>10</v>
      </c>
      <c r="C170" s="91">
        <v>84.12</v>
      </c>
      <c r="D170" s="91">
        <v>84.68</v>
      </c>
      <c r="E170" s="91">
        <v>92.041306375800218</v>
      </c>
      <c r="F170" s="102">
        <v>90.5</v>
      </c>
      <c r="G170" s="3">
        <v>99.3</v>
      </c>
      <c r="H170" s="103">
        <v>1.0126582278481011</v>
      </c>
      <c r="I170" s="112">
        <v>104.41</v>
      </c>
      <c r="J170" s="12">
        <v>92.23</v>
      </c>
      <c r="K170" s="94">
        <v>140</v>
      </c>
      <c r="L170" s="95">
        <v>145</v>
      </c>
      <c r="M170" s="96">
        <v>142.5</v>
      </c>
      <c r="N170" s="123"/>
      <c r="O170" s="97">
        <f t="shared" si="9"/>
        <v>6.351249999999979</v>
      </c>
      <c r="P170" s="98">
        <f t="shared" si="10"/>
        <v>-5.8287500000000136</v>
      </c>
      <c r="Q170" s="99">
        <f t="shared" si="8"/>
        <v>-3.8687500000000199</v>
      </c>
      <c r="R170" s="3"/>
    </row>
    <row r="171" spans="1:18" x14ac:dyDescent="0.25">
      <c r="A171" s="100">
        <v>2008</v>
      </c>
      <c r="B171" s="101">
        <v>11</v>
      </c>
      <c r="C171" s="91">
        <v>81.72</v>
      </c>
      <c r="D171" s="91">
        <v>82.45</v>
      </c>
      <c r="E171" s="91">
        <v>92.066600734059421</v>
      </c>
      <c r="F171" s="105">
        <v>90.67</v>
      </c>
      <c r="G171" s="12">
        <v>99.12</v>
      </c>
      <c r="H171" s="103">
        <v>1.0093261738463402</v>
      </c>
      <c r="I171" s="112">
        <v>109.87</v>
      </c>
      <c r="J171" s="12">
        <v>91.07</v>
      </c>
      <c r="K171" s="94">
        <v>141</v>
      </c>
      <c r="L171" s="95">
        <v>146</v>
      </c>
      <c r="M171" s="96">
        <v>143.5</v>
      </c>
      <c r="N171" s="123"/>
      <c r="O171" s="97">
        <f t="shared" si="9"/>
        <v>11.665868799999998</v>
      </c>
      <c r="P171" s="98">
        <f t="shared" si="10"/>
        <v>-7.134131200000013</v>
      </c>
      <c r="Q171" s="99">
        <f t="shared" si="8"/>
        <v>-3.732209200000014</v>
      </c>
      <c r="R171" s="3"/>
    </row>
    <row r="172" spans="1:18" x14ac:dyDescent="0.25">
      <c r="A172" s="100">
        <v>2008</v>
      </c>
      <c r="B172" s="101">
        <v>12</v>
      </c>
      <c r="C172" s="91">
        <v>81.150000000000006</v>
      </c>
      <c r="D172" s="91">
        <v>81.67</v>
      </c>
      <c r="E172" s="91">
        <v>87.678475885598658</v>
      </c>
      <c r="F172" s="105">
        <v>90.42</v>
      </c>
      <c r="G172" s="104">
        <v>103.27</v>
      </c>
      <c r="H172" s="103">
        <v>0.99470320543107948</v>
      </c>
      <c r="I172" s="112">
        <v>98.96</v>
      </c>
      <c r="J172" s="12">
        <v>88.32</v>
      </c>
      <c r="K172" s="94">
        <v>139</v>
      </c>
      <c r="L172" s="95">
        <v>144</v>
      </c>
      <c r="M172" s="96">
        <v>141.5</v>
      </c>
      <c r="N172" s="123"/>
      <c r="O172" s="97">
        <f t="shared" si="9"/>
        <v>-4.8599127500000066</v>
      </c>
      <c r="P172" s="98">
        <f t="shared" si="10"/>
        <v>-15.499912750000007</v>
      </c>
      <c r="Q172" s="99">
        <f t="shared" si="8"/>
        <v>-6.0014865000000128</v>
      </c>
      <c r="R172" s="3"/>
    </row>
    <row r="173" spans="1:18" x14ac:dyDescent="0.25">
      <c r="A173" s="100">
        <v>2008</v>
      </c>
      <c r="B173" s="101">
        <v>13</v>
      </c>
      <c r="C173" s="91">
        <v>84.12</v>
      </c>
      <c r="D173" s="91">
        <v>83.83</v>
      </c>
      <c r="E173" s="91">
        <v>88.066816476854896</v>
      </c>
      <c r="F173" s="105">
        <v>87.65</v>
      </c>
      <c r="G173" s="104">
        <v>100.42</v>
      </c>
      <c r="H173" s="103">
        <v>0.98254991353560739</v>
      </c>
      <c r="I173" s="112">
        <v>102.01</v>
      </c>
      <c r="J173" s="12">
        <v>87.92</v>
      </c>
      <c r="K173" s="94">
        <v>139</v>
      </c>
      <c r="L173" s="95">
        <v>146</v>
      </c>
      <c r="M173" s="96">
        <v>142.5</v>
      </c>
      <c r="N173" s="123"/>
      <c r="O173" s="97">
        <f t="shared" si="9"/>
        <v>-0.19345920000002081</v>
      </c>
      <c r="P173" s="98">
        <f t="shared" si="10"/>
        <v>-14.283459200000024</v>
      </c>
      <c r="Q173" s="99">
        <f t="shared" si="8"/>
        <v>-3.7066640000000319</v>
      </c>
      <c r="R173" s="3"/>
    </row>
    <row r="174" spans="1:18" x14ac:dyDescent="0.25">
      <c r="A174" s="100">
        <v>2008</v>
      </c>
      <c r="B174" s="101">
        <v>14</v>
      </c>
      <c r="C174" s="91">
        <v>83.95</v>
      </c>
      <c r="D174" s="91">
        <v>85.14</v>
      </c>
      <c r="E174" s="91">
        <v>86.003327436458676</v>
      </c>
      <c r="F174" s="105">
        <v>90.52</v>
      </c>
      <c r="G174" s="12">
        <v>100.6</v>
      </c>
      <c r="H174" s="103">
        <v>0.98233757048272052</v>
      </c>
      <c r="I174" s="112">
        <v>96.13</v>
      </c>
      <c r="J174" s="12">
        <v>85.41</v>
      </c>
      <c r="K174" s="94">
        <v>142</v>
      </c>
      <c r="L174" s="95">
        <v>149</v>
      </c>
      <c r="M174" s="96">
        <v>145.5</v>
      </c>
      <c r="N174" s="123"/>
      <c r="O174" s="97">
        <f t="shared" si="9"/>
        <v>-6.27878800000002</v>
      </c>
      <c r="P174" s="98">
        <f t="shared" si="10"/>
        <v>-16.998788000000019</v>
      </c>
      <c r="Q174" s="99">
        <f t="shared" si="8"/>
        <v>-4.8475496000000078</v>
      </c>
      <c r="R174" s="3"/>
    </row>
    <row r="175" spans="1:18" x14ac:dyDescent="0.25">
      <c r="A175" s="100">
        <v>2008</v>
      </c>
      <c r="B175" s="101">
        <v>15</v>
      </c>
      <c r="C175" s="91">
        <v>82.37</v>
      </c>
      <c r="D175" s="91">
        <v>82.63</v>
      </c>
      <c r="E175" s="91">
        <v>84.62771409741741</v>
      </c>
      <c r="F175" s="105">
        <v>89.77</v>
      </c>
      <c r="G175" s="104">
        <v>103.05</v>
      </c>
      <c r="H175" s="103">
        <v>0.9833228445563249</v>
      </c>
      <c r="I175" s="112">
        <v>97.28</v>
      </c>
      <c r="J175" s="12">
        <v>85.6</v>
      </c>
      <c r="K175" s="94">
        <v>139</v>
      </c>
      <c r="L175" s="95">
        <v>147</v>
      </c>
      <c r="M175" s="96">
        <v>143</v>
      </c>
      <c r="N175" s="123"/>
      <c r="O175" s="97">
        <f t="shared" si="9"/>
        <v>-7.5177279999999769</v>
      </c>
      <c r="P175" s="98">
        <f t="shared" si="10"/>
        <v>-19.197727999999984</v>
      </c>
      <c r="Q175" s="99">
        <f t="shared" si="8"/>
        <v>-5.4924991999999833</v>
      </c>
      <c r="R175" s="3"/>
    </row>
    <row r="176" spans="1:18" x14ac:dyDescent="0.25">
      <c r="A176" s="100">
        <v>2008</v>
      </c>
      <c r="B176" s="101">
        <v>16</v>
      </c>
      <c r="C176" s="91">
        <v>82.8</v>
      </c>
      <c r="D176" s="91">
        <v>83.76</v>
      </c>
      <c r="E176" s="91">
        <v>86.909184006238121</v>
      </c>
      <c r="F176" s="102">
        <v>92.32</v>
      </c>
      <c r="G176" s="104">
        <v>105.72</v>
      </c>
      <c r="H176" s="103">
        <v>0.98792752563671937</v>
      </c>
      <c r="I176" s="112">
        <v>95.32</v>
      </c>
      <c r="J176" s="12">
        <v>87.08</v>
      </c>
      <c r="K176" s="94">
        <v>139</v>
      </c>
      <c r="L176" s="95">
        <v>145</v>
      </c>
      <c r="M176" s="96">
        <v>142</v>
      </c>
      <c r="N176" s="123"/>
      <c r="O176" s="97">
        <f t="shared" si="9"/>
        <v>-11.691898399999999</v>
      </c>
      <c r="P176" s="98">
        <f t="shared" si="10"/>
        <v>-19.931898399999994</v>
      </c>
      <c r="Q176" s="99">
        <f t="shared" si="8"/>
        <v>-8.2481503999999859</v>
      </c>
      <c r="R176" s="3"/>
    </row>
    <row r="177" spans="1:18" x14ac:dyDescent="0.25">
      <c r="A177" s="100">
        <v>2008</v>
      </c>
      <c r="B177" s="101">
        <v>17</v>
      </c>
      <c r="C177" s="91">
        <v>85.09</v>
      </c>
      <c r="D177" s="91">
        <v>85.6</v>
      </c>
      <c r="E177" s="91">
        <v>87.400551148062434</v>
      </c>
      <c r="F177" s="102">
        <v>93.37</v>
      </c>
      <c r="G177" s="104">
        <v>107.75</v>
      </c>
      <c r="H177" s="103">
        <v>0.98833761612966986</v>
      </c>
      <c r="I177" s="112">
        <v>98.87</v>
      </c>
      <c r="J177" s="12">
        <v>87.35</v>
      </c>
      <c r="K177" s="94">
        <v>139</v>
      </c>
      <c r="L177" s="95">
        <v>146</v>
      </c>
      <c r="M177" s="96">
        <v>142.5</v>
      </c>
      <c r="N177" s="123"/>
      <c r="O177" s="97">
        <f t="shared" si="9"/>
        <v>-10.151449999999997</v>
      </c>
      <c r="P177" s="98">
        <f t="shared" si="10"/>
        <v>-21.671450000000007</v>
      </c>
      <c r="Q177" s="99">
        <f t="shared" si="8"/>
        <v>-8.9717660000000024</v>
      </c>
      <c r="R177" s="3"/>
    </row>
    <row r="178" spans="1:18" x14ac:dyDescent="0.25">
      <c r="A178" s="100">
        <v>2008</v>
      </c>
      <c r="B178" s="101">
        <v>18</v>
      </c>
      <c r="C178" s="91">
        <v>87.02</v>
      </c>
      <c r="D178" s="91">
        <v>85.67</v>
      </c>
      <c r="E178" s="91">
        <v>91.357554180887689</v>
      </c>
      <c r="F178" s="102">
        <v>92.12</v>
      </c>
      <c r="G178" s="104">
        <v>108.15</v>
      </c>
      <c r="H178" s="103">
        <v>0.98506639347492031</v>
      </c>
      <c r="I178" s="112">
        <v>101.53</v>
      </c>
      <c r="J178" s="12">
        <v>89.61</v>
      </c>
      <c r="K178" s="94">
        <v>143</v>
      </c>
      <c r="L178" s="95">
        <v>150</v>
      </c>
      <c r="M178" s="96">
        <v>146.5</v>
      </c>
      <c r="N178" s="123"/>
      <c r="O178" s="97">
        <f t="shared" si="9"/>
        <v>-8.2595539999999943</v>
      </c>
      <c r="P178" s="98">
        <f t="shared" si="10"/>
        <v>-20.179553999999996</v>
      </c>
      <c r="Q178" s="99">
        <f t="shared" si="8"/>
        <v>-5.6165392000000054</v>
      </c>
      <c r="R178" s="3"/>
    </row>
    <row r="179" spans="1:18" x14ac:dyDescent="0.25">
      <c r="A179" s="100">
        <v>2008</v>
      </c>
      <c r="B179" s="101">
        <v>19</v>
      </c>
      <c r="C179" s="91">
        <v>85.44</v>
      </c>
      <c r="D179" s="91">
        <v>85.82</v>
      </c>
      <c r="E179" s="91">
        <v>93.478508810725145</v>
      </c>
      <c r="F179" s="102">
        <v>99.3</v>
      </c>
      <c r="G179" s="104">
        <v>109.47</v>
      </c>
      <c r="H179" s="103">
        <v>0.99224067789883119</v>
      </c>
      <c r="I179" s="112">
        <v>103.17</v>
      </c>
      <c r="J179" s="12">
        <v>88.78</v>
      </c>
      <c r="K179" s="94">
        <v>145</v>
      </c>
      <c r="L179" s="95">
        <v>152</v>
      </c>
      <c r="M179" s="96">
        <v>148.5</v>
      </c>
      <c r="N179" s="123"/>
      <c r="O179" s="97">
        <f t="shared" si="9"/>
        <v>-7.1560553999999854</v>
      </c>
      <c r="P179" s="98">
        <f t="shared" si="10"/>
        <v>-21.546055399999986</v>
      </c>
      <c r="Q179" s="99">
        <f t="shared" si="8"/>
        <v>-10.976525999999993</v>
      </c>
      <c r="R179" s="3"/>
    </row>
    <row r="180" spans="1:18" x14ac:dyDescent="0.25">
      <c r="A180" s="100">
        <v>2008</v>
      </c>
      <c r="B180" s="101">
        <v>20</v>
      </c>
      <c r="C180" s="91">
        <v>86.12</v>
      </c>
      <c r="D180" s="91">
        <v>86.42</v>
      </c>
      <c r="E180" s="91">
        <v>90.627812475673224</v>
      </c>
      <c r="F180" s="102">
        <v>93.87</v>
      </c>
      <c r="G180" s="104">
        <v>113.07</v>
      </c>
      <c r="H180" s="103">
        <v>0.99862190177554977</v>
      </c>
      <c r="I180" s="112">
        <v>101.18</v>
      </c>
      <c r="J180" s="12">
        <v>87.65</v>
      </c>
      <c r="K180" s="94">
        <v>145</v>
      </c>
      <c r="L180" s="95">
        <v>152</v>
      </c>
      <c r="M180" s="96">
        <v>148.5</v>
      </c>
      <c r="N180" s="123"/>
      <c r="O180" s="97">
        <f t="shared" si="9"/>
        <v>-12.046036599999979</v>
      </c>
      <c r="P180" s="98">
        <f t="shared" si="10"/>
        <v>-25.576036599999981</v>
      </c>
      <c r="Q180" s="99">
        <f t="shared" si="8"/>
        <v>-4.8995406000000088</v>
      </c>
      <c r="R180" s="3"/>
    </row>
    <row r="181" spans="1:18" x14ac:dyDescent="0.25">
      <c r="A181" s="100">
        <v>2008</v>
      </c>
      <c r="B181" s="101">
        <v>21</v>
      </c>
      <c r="C181" s="91">
        <v>86.24</v>
      </c>
      <c r="D181" s="91">
        <v>85.9</v>
      </c>
      <c r="E181" s="91">
        <v>90.516440811073011</v>
      </c>
      <c r="F181" s="102">
        <v>101.3</v>
      </c>
      <c r="G181" s="104">
        <v>115.95</v>
      </c>
      <c r="H181" s="103">
        <v>1.0063196876383691</v>
      </c>
      <c r="I181" s="112">
        <v>98.5</v>
      </c>
      <c r="J181" s="12">
        <v>89</v>
      </c>
      <c r="K181" s="94">
        <v>145</v>
      </c>
      <c r="L181" s="95">
        <v>150</v>
      </c>
      <c r="M181" s="96">
        <v>147.5</v>
      </c>
      <c r="N181" s="123"/>
      <c r="O181" s="97">
        <f t="shared" si="9"/>
        <v>-16.721833999999987</v>
      </c>
      <c r="P181" s="98">
        <f t="shared" si="10"/>
        <v>-26.221833999999987</v>
      </c>
      <c r="Q181" s="99">
        <f t="shared" si="8"/>
        <v>-12.163835999999989</v>
      </c>
      <c r="R181" s="3"/>
    </row>
    <row r="182" spans="1:18" x14ac:dyDescent="0.25">
      <c r="A182" s="100">
        <v>2008</v>
      </c>
      <c r="B182" s="101">
        <v>22</v>
      </c>
      <c r="C182" s="91">
        <v>88.81</v>
      </c>
      <c r="D182" s="91">
        <v>87.8</v>
      </c>
      <c r="E182" s="91">
        <v>90.281454174338734</v>
      </c>
      <c r="F182" s="102">
        <v>101.85</v>
      </c>
      <c r="G182" s="104">
        <v>116.02</v>
      </c>
      <c r="H182" s="103">
        <v>1.0089392013237282</v>
      </c>
      <c r="I182" s="112">
        <v>102.05</v>
      </c>
      <c r="J182" s="12">
        <v>90.1</v>
      </c>
      <c r="K182" s="94">
        <v>145</v>
      </c>
      <c r="L182" s="95">
        <v>151</v>
      </c>
      <c r="M182" s="96">
        <v>148</v>
      </c>
      <c r="N182" s="123"/>
      <c r="O182" s="97">
        <f t="shared" si="9"/>
        <v>-12.942062800000002</v>
      </c>
      <c r="P182" s="98">
        <f t="shared" si="10"/>
        <v>-24.892062800000005</v>
      </c>
      <c r="Q182" s="99">
        <f t="shared" si="8"/>
        <v>-12.147609000000003</v>
      </c>
      <c r="R182" s="3"/>
    </row>
    <row r="183" spans="1:18" x14ac:dyDescent="0.25">
      <c r="A183" s="100">
        <v>2008</v>
      </c>
      <c r="B183" s="101">
        <v>23</v>
      </c>
      <c r="C183" s="91">
        <v>90.61</v>
      </c>
      <c r="D183" s="91">
        <v>89.34</v>
      </c>
      <c r="E183" s="91">
        <v>85.765634051350872</v>
      </c>
      <c r="F183" s="102">
        <v>98.97</v>
      </c>
      <c r="G183" s="104">
        <v>110.67</v>
      </c>
      <c r="H183" s="103">
        <v>0.98825947740838826</v>
      </c>
      <c r="I183" s="112">
        <v>102.06</v>
      </c>
      <c r="J183" s="12">
        <v>93.39</v>
      </c>
      <c r="K183" s="94">
        <v>148</v>
      </c>
      <c r="L183" s="95">
        <v>155</v>
      </c>
      <c r="M183" s="96">
        <v>151.5</v>
      </c>
      <c r="N183" s="123"/>
      <c r="O183" s="97">
        <f t="shared" si="9"/>
        <v>-9.9247596000000158</v>
      </c>
      <c r="P183" s="98">
        <f t="shared" si="10"/>
        <v>-18.594759600000017</v>
      </c>
      <c r="Q183" s="99">
        <f t="shared" si="8"/>
        <v>-9.2457636000000178</v>
      </c>
      <c r="R183" s="3"/>
    </row>
    <row r="184" spans="1:18" x14ac:dyDescent="0.25">
      <c r="A184" s="100">
        <v>2008</v>
      </c>
      <c r="B184" s="101">
        <v>24</v>
      </c>
      <c r="C184" s="91">
        <v>92.94</v>
      </c>
      <c r="D184" s="91">
        <v>91.6</v>
      </c>
      <c r="E184" s="91">
        <v>91.814138318501435</v>
      </c>
      <c r="F184" s="102">
        <v>103.45</v>
      </c>
      <c r="G184" s="104">
        <v>109.65</v>
      </c>
      <c r="H184" s="103">
        <v>0.97740245523496749</v>
      </c>
      <c r="I184" s="112">
        <v>99.78</v>
      </c>
      <c r="J184" s="12">
        <v>93.15</v>
      </c>
      <c r="K184" s="94">
        <v>155</v>
      </c>
      <c r="L184" s="95">
        <v>159</v>
      </c>
      <c r="M184" s="96">
        <v>157</v>
      </c>
      <c r="N184" s="123"/>
      <c r="O184" s="97">
        <f t="shared" si="9"/>
        <v>-12.405108000000013</v>
      </c>
      <c r="P184" s="98">
        <f t="shared" si="10"/>
        <v>-19.035108000000008</v>
      </c>
      <c r="Q184" s="99">
        <f t="shared" si="8"/>
        <v>-11.641764000000009</v>
      </c>
      <c r="R184" s="3"/>
    </row>
    <row r="185" spans="1:18" x14ac:dyDescent="0.25">
      <c r="A185" s="100">
        <v>2008</v>
      </c>
      <c r="B185" s="101">
        <v>25</v>
      </c>
      <c r="C185" s="91">
        <v>93.15</v>
      </c>
      <c r="D185" s="91">
        <v>91.33</v>
      </c>
      <c r="E185" s="91">
        <v>94.380961158596961</v>
      </c>
      <c r="F185" s="102">
        <v>104.85</v>
      </c>
      <c r="G185" s="104">
        <v>113.57</v>
      </c>
      <c r="H185" s="103">
        <v>0.98231827111984282</v>
      </c>
      <c r="I185" s="112">
        <v>106.84</v>
      </c>
      <c r="J185" s="12">
        <v>94.69</v>
      </c>
      <c r="K185" s="94">
        <v>155</v>
      </c>
      <c r="L185" s="95">
        <v>160</v>
      </c>
      <c r="M185" s="96">
        <v>157.5</v>
      </c>
      <c r="N185" s="123"/>
      <c r="O185" s="97">
        <f t="shared" si="9"/>
        <v>-8.774259999999984</v>
      </c>
      <c r="P185" s="98">
        <f t="shared" si="10"/>
        <v>-20.92425999999999</v>
      </c>
      <c r="Q185" s="99">
        <f t="shared" si="8"/>
        <v>-12.237299999999991</v>
      </c>
      <c r="R185" s="3"/>
    </row>
    <row r="186" spans="1:18" x14ac:dyDescent="0.25">
      <c r="A186" s="100">
        <v>2008</v>
      </c>
      <c r="B186" s="101">
        <v>26</v>
      </c>
      <c r="C186" s="91">
        <v>94.44</v>
      </c>
      <c r="D186" s="91">
        <v>92.97</v>
      </c>
      <c r="E186" s="91">
        <v>95.518950609954231</v>
      </c>
      <c r="F186" s="102">
        <v>105.1</v>
      </c>
      <c r="G186" s="104">
        <v>111.72</v>
      </c>
      <c r="H186" s="103">
        <v>0.9866214136311614</v>
      </c>
      <c r="I186" s="112">
        <v>109.62</v>
      </c>
      <c r="J186" s="12">
        <v>94.2</v>
      </c>
      <c r="K186" s="94">
        <v>155</v>
      </c>
      <c r="L186" s="95">
        <v>160</v>
      </c>
      <c r="M186" s="96">
        <v>157.5</v>
      </c>
      <c r="N186" s="123"/>
      <c r="O186" s="97">
        <f t="shared" si="9"/>
        <v>-3.6149231999999927</v>
      </c>
      <c r="P186" s="98">
        <f t="shared" si="10"/>
        <v>-19.034923199999994</v>
      </c>
      <c r="Q186" s="99">
        <f t="shared" si="8"/>
        <v>-12.025155999999996</v>
      </c>
      <c r="R186" s="3"/>
    </row>
    <row r="187" spans="1:18" x14ac:dyDescent="0.25">
      <c r="A187" s="100">
        <v>2008</v>
      </c>
      <c r="B187" s="101">
        <v>27</v>
      </c>
      <c r="C187" s="91">
        <v>96.17</v>
      </c>
      <c r="D187" s="91">
        <v>94.02</v>
      </c>
      <c r="E187" s="91">
        <v>96.197186590311745</v>
      </c>
      <c r="F187" s="102">
        <v>102.3</v>
      </c>
      <c r="G187" s="104">
        <v>111.02</v>
      </c>
      <c r="H187" s="103">
        <v>0.98305218040973619</v>
      </c>
      <c r="I187" s="112">
        <v>110.14</v>
      </c>
      <c r="J187" s="12">
        <v>99.27</v>
      </c>
      <c r="K187" s="94">
        <v>157</v>
      </c>
      <c r="L187" s="95">
        <v>162</v>
      </c>
      <c r="M187" s="96">
        <v>159.5</v>
      </c>
      <c r="N187" s="123"/>
      <c r="O187" s="97">
        <f t="shared" si="9"/>
        <v>-2.7939847999999898</v>
      </c>
      <c r="P187" s="98">
        <f t="shared" si="10"/>
        <v>-13.663984799999994</v>
      </c>
      <c r="Q187" s="99">
        <f t="shared" si="8"/>
        <v>-8.3636519999999877</v>
      </c>
      <c r="R187" s="3"/>
    </row>
    <row r="188" spans="1:18" x14ac:dyDescent="0.25">
      <c r="A188" s="100">
        <v>2008</v>
      </c>
      <c r="B188" s="101">
        <v>28</v>
      </c>
      <c r="C188" s="91">
        <v>98.66</v>
      </c>
      <c r="D188" s="91">
        <v>97.16</v>
      </c>
      <c r="E188" s="91">
        <v>101.89848978423915</v>
      </c>
      <c r="F188" s="102">
        <v>101.2</v>
      </c>
      <c r="G188" s="104">
        <v>111.72</v>
      </c>
      <c r="H188" s="103">
        <v>0.9865435460321218</v>
      </c>
      <c r="I188" s="112">
        <v>115.69</v>
      </c>
      <c r="J188" s="12">
        <v>104.32</v>
      </c>
      <c r="K188" s="94">
        <v>162</v>
      </c>
      <c r="L188" s="95">
        <v>169</v>
      </c>
      <c r="M188" s="96">
        <v>165.5</v>
      </c>
      <c r="N188" s="123"/>
      <c r="O188" s="97">
        <f t="shared" si="9"/>
        <v>2.4461391999999904</v>
      </c>
      <c r="P188" s="98">
        <f t="shared" si="10"/>
        <v>-8.9238608000000141</v>
      </c>
      <c r="Q188" s="99">
        <f t="shared" si="8"/>
        <v>-3.2803680000000099</v>
      </c>
      <c r="R188" s="3"/>
    </row>
    <row r="189" spans="1:18" x14ac:dyDescent="0.25">
      <c r="A189" s="100">
        <v>2008</v>
      </c>
      <c r="B189" s="101">
        <v>29</v>
      </c>
      <c r="C189" s="91">
        <v>95.64</v>
      </c>
      <c r="D189" s="91">
        <v>95.85</v>
      </c>
      <c r="E189" s="91">
        <v>103.90627082982458</v>
      </c>
      <c r="F189" s="102">
        <v>97.5</v>
      </c>
      <c r="G189" s="104">
        <v>113.87</v>
      </c>
      <c r="H189" s="103">
        <v>0.99667111846432899</v>
      </c>
      <c r="I189" s="112">
        <v>104.73</v>
      </c>
      <c r="J189" s="12">
        <v>105.74</v>
      </c>
      <c r="K189" s="94">
        <v>164</v>
      </c>
      <c r="L189" s="95">
        <v>172</v>
      </c>
      <c r="M189" s="96">
        <v>168</v>
      </c>
      <c r="N189" s="123"/>
      <c r="O189" s="97">
        <f t="shared" si="9"/>
        <v>-9.5203258000000233</v>
      </c>
      <c r="P189" s="98">
        <f t="shared" si="10"/>
        <v>-8.5103258000000324</v>
      </c>
      <c r="Q189" s="99">
        <f t="shared" si="8"/>
        <v>2.9743499999999869</v>
      </c>
      <c r="R189" s="3"/>
    </row>
    <row r="190" spans="1:18" x14ac:dyDescent="0.25">
      <c r="A190" s="100">
        <v>2008</v>
      </c>
      <c r="B190" s="101">
        <v>30</v>
      </c>
      <c r="C190" s="91">
        <v>94.77</v>
      </c>
      <c r="D190" s="91">
        <v>94.5</v>
      </c>
      <c r="E190" s="91">
        <v>102.03953537225374</v>
      </c>
      <c r="F190" s="102">
        <v>98.4</v>
      </c>
      <c r="G190" s="104">
        <v>113.8</v>
      </c>
      <c r="H190" s="103">
        <v>0.9906482802345854</v>
      </c>
      <c r="I190" s="112">
        <v>112.9</v>
      </c>
      <c r="J190" s="12">
        <v>105.65</v>
      </c>
      <c r="K190" s="94">
        <v>161</v>
      </c>
      <c r="L190" s="95">
        <v>168</v>
      </c>
      <c r="M190" s="96">
        <v>164.5</v>
      </c>
      <c r="N190" s="123"/>
      <c r="O190" s="97">
        <f t="shared" si="9"/>
        <v>-1.9742719999999991</v>
      </c>
      <c r="P190" s="98">
        <f t="shared" si="10"/>
        <v>-9.2242719999999991</v>
      </c>
      <c r="Q190" s="99">
        <f t="shared" si="8"/>
        <v>-0.62889600000001167</v>
      </c>
      <c r="R190" s="3"/>
    </row>
    <row r="191" spans="1:18" x14ac:dyDescent="0.25">
      <c r="A191" s="100">
        <v>2008</v>
      </c>
      <c r="B191" s="101">
        <v>31</v>
      </c>
      <c r="C191" s="91">
        <v>92.73</v>
      </c>
      <c r="D191" s="91">
        <v>89.94</v>
      </c>
      <c r="E191" s="91">
        <v>101.95880902594506</v>
      </c>
      <c r="F191" s="102">
        <v>106.9</v>
      </c>
      <c r="G191" s="104">
        <v>117.1</v>
      </c>
      <c r="H191" s="103">
        <v>0.97589538401483367</v>
      </c>
      <c r="I191" s="112">
        <v>116.74</v>
      </c>
      <c r="J191" s="12">
        <v>102.68</v>
      </c>
      <c r="K191" s="94">
        <v>159</v>
      </c>
      <c r="L191" s="95">
        <v>165</v>
      </c>
      <c r="M191" s="96">
        <v>162</v>
      </c>
      <c r="N191" s="123"/>
      <c r="O191" s="97">
        <f t="shared" si="9"/>
        <v>-3.2523699999999991</v>
      </c>
      <c r="P191" s="98">
        <f t="shared" si="10"/>
        <v>-17.312369999999987</v>
      </c>
      <c r="Q191" s="99">
        <f t="shared" si="8"/>
        <v>-12.340429999999998</v>
      </c>
      <c r="R191" s="3"/>
    </row>
    <row r="192" spans="1:18" x14ac:dyDescent="0.25">
      <c r="A192" s="100">
        <v>2008</v>
      </c>
      <c r="B192" s="101">
        <v>32</v>
      </c>
      <c r="C192" s="91">
        <v>94.7</v>
      </c>
      <c r="D192" s="91">
        <v>90.88</v>
      </c>
      <c r="E192" s="91">
        <v>103.03571251665339</v>
      </c>
      <c r="F192" s="102">
        <v>106.45</v>
      </c>
      <c r="G192" s="104">
        <v>116.55</v>
      </c>
      <c r="H192" s="103">
        <v>0.95532882418128329</v>
      </c>
      <c r="I192" s="112">
        <v>110.51</v>
      </c>
      <c r="J192" s="12">
        <v>103.84</v>
      </c>
      <c r="K192" s="94">
        <v>159</v>
      </c>
      <c r="L192" s="95">
        <v>162</v>
      </c>
      <c r="M192" s="96">
        <v>160.5</v>
      </c>
      <c r="N192" s="123"/>
      <c r="O192" s="97">
        <f t="shared" si="9"/>
        <v>-11.489877999999976</v>
      </c>
      <c r="P192" s="98">
        <f t="shared" si="10"/>
        <v>-18.159877999999978</v>
      </c>
      <c r="Q192" s="99">
        <f t="shared" si="8"/>
        <v>-15.127601999999996</v>
      </c>
      <c r="R192" s="3"/>
    </row>
    <row r="193" spans="1:18" x14ac:dyDescent="0.25">
      <c r="A193" s="100">
        <v>2008</v>
      </c>
      <c r="B193" s="101">
        <v>33</v>
      </c>
      <c r="C193" s="91">
        <v>100.26</v>
      </c>
      <c r="D193" s="91">
        <v>99.02</v>
      </c>
      <c r="E193" s="91">
        <v>107.31288415781714</v>
      </c>
      <c r="F193" s="102">
        <v>105.95</v>
      </c>
      <c r="G193" s="104">
        <v>113.57</v>
      </c>
      <c r="H193" s="103">
        <v>0.93981429269576322</v>
      </c>
      <c r="I193" s="112">
        <v>119.69</v>
      </c>
      <c r="J193" s="12">
        <v>108.6</v>
      </c>
      <c r="K193" s="94">
        <v>163</v>
      </c>
      <c r="L193" s="95">
        <v>171</v>
      </c>
      <c r="M193" s="96">
        <v>167</v>
      </c>
      <c r="N193" s="123"/>
      <c r="O193" s="97">
        <f t="shared" si="9"/>
        <v>-1.1530228000000022</v>
      </c>
      <c r="P193" s="98">
        <f t="shared" si="10"/>
        <v>-12.243022800000006</v>
      </c>
      <c r="Q193" s="99">
        <f t="shared" si="8"/>
        <v>-12.535038000000014</v>
      </c>
      <c r="R193" s="3"/>
    </row>
    <row r="194" spans="1:18" x14ac:dyDescent="0.25">
      <c r="A194" s="100">
        <v>2008</v>
      </c>
      <c r="B194" s="101">
        <v>34</v>
      </c>
      <c r="C194" s="91">
        <v>98.14</v>
      </c>
      <c r="D194" s="91">
        <v>95.87</v>
      </c>
      <c r="E194" s="91">
        <v>107.96916546401555</v>
      </c>
      <c r="F194" s="102">
        <v>105.77</v>
      </c>
      <c r="G194" s="104">
        <v>112.5</v>
      </c>
      <c r="H194" s="103">
        <v>0.94779542783485615</v>
      </c>
      <c r="I194" s="112">
        <v>123.08</v>
      </c>
      <c r="J194" s="12">
        <v>108.6</v>
      </c>
      <c r="K194" s="94">
        <v>165</v>
      </c>
      <c r="L194" s="95">
        <v>173</v>
      </c>
      <c r="M194" s="96">
        <v>169</v>
      </c>
      <c r="N194" s="123"/>
      <c r="O194" s="97">
        <f t="shared" si="9"/>
        <v>4.383499999999998</v>
      </c>
      <c r="P194" s="98">
        <f t="shared" si="10"/>
        <v>-10.096500000000006</v>
      </c>
      <c r="Q194" s="99">
        <f t="shared" si="8"/>
        <v>-10.195811599999999</v>
      </c>
      <c r="R194" s="3"/>
    </row>
    <row r="195" spans="1:18" x14ac:dyDescent="0.25">
      <c r="A195" s="100">
        <v>2008</v>
      </c>
      <c r="B195" s="101">
        <v>35</v>
      </c>
      <c r="C195" s="91">
        <v>97.12</v>
      </c>
      <c r="D195" s="91">
        <v>92.3</v>
      </c>
      <c r="E195" s="91">
        <v>108.44878263322066</v>
      </c>
      <c r="F195" s="102">
        <v>104.05</v>
      </c>
      <c r="G195" s="104">
        <v>110.95</v>
      </c>
      <c r="H195" s="103">
        <v>0.9516558812333461</v>
      </c>
      <c r="I195" s="112">
        <v>128.44</v>
      </c>
      <c r="J195" s="12">
        <v>106.37</v>
      </c>
      <c r="K195" s="94">
        <v>164</v>
      </c>
      <c r="L195" s="95">
        <v>169</v>
      </c>
      <c r="M195" s="96">
        <v>166.5</v>
      </c>
      <c r="N195" s="123"/>
      <c r="O195" s="97">
        <f t="shared" si="9"/>
        <v>11.853740000000002</v>
      </c>
      <c r="P195" s="98">
        <f t="shared" si="10"/>
        <v>-10.216259999999991</v>
      </c>
      <c r="Q195" s="99">
        <f t="shared" si="8"/>
        <v>-9.4357399999999956</v>
      </c>
      <c r="R195" s="3"/>
    </row>
    <row r="196" spans="1:18" x14ac:dyDescent="0.25">
      <c r="A196" s="100">
        <v>2008</v>
      </c>
      <c r="B196" s="101">
        <v>36</v>
      </c>
      <c r="C196" s="91">
        <v>96.1</v>
      </c>
      <c r="D196" s="91">
        <v>95.18</v>
      </c>
      <c r="E196" s="91">
        <v>104.78561769420035</v>
      </c>
      <c r="F196" s="102">
        <v>104.95</v>
      </c>
      <c r="G196" s="104">
        <v>110.22</v>
      </c>
      <c r="H196" s="103">
        <v>0.93916555140757429</v>
      </c>
      <c r="I196" s="112">
        <v>109.8</v>
      </c>
      <c r="J196" s="12">
        <v>102.6</v>
      </c>
      <c r="K196" s="94">
        <v>164</v>
      </c>
      <c r="L196" s="95">
        <v>168</v>
      </c>
      <c r="M196" s="96">
        <v>166</v>
      </c>
      <c r="N196" s="123"/>
      <c r="O196" s="97">
        <f t="shared" si="9"/>
        <v>-7.5595005000000128</v>
      </c>
      <c r="P196" s="98">
        <f t="shared" si="10"/>
        <v>-14.759500500000016</v>
      </c>
      <c r="Q196" s="99">
        <f t="shared" si="8"/>
        <v>-12.148136250000022</v>
      </c>
      <c r="R196" s="3"/>
    </row>
    <row r="197" spans="1:18" x14ac:dyDescent="0.25">
      <c r="A197" s="100">
        <v>2008</v>
      </c>
      <c r="B197" s="101">
        <v>37</v>
      </c>
      <c r="C197" s="91">
        <v>96.72</v>
      </c>
      <c r="D197" s="91">
        <v>95.56</v>
      </c>
      <c r="E197" s="91">
        <v>103.45202790260512</v>
      </c>
      <c r="F197" s="102">
        <v>103.77</v>
      </c>
      <c r="G197" s="104">
        <v>108.77</v>
      </c>
      <c r="H197" s="103">
        <v>0.93426510706678112</v>
      </c>
      <c r="I197" s="112">
        <v>110.73</v>
      </c>
      <c r="J197" s="12">
        <v>106.32</v>
      </c>
      <c r="K197" s="94">
        <v>164</v>
      </c>
      <c r="L197" s="95">
        <v>168</v>
      </c>
      <c r="M197" s="96">
        <v>166</v>
      </c>
      <c r="N197" s="123"/>
      <c r="O197" s="97">
        <f t="shared" si="9"/>
        <v>-5.6930572000000126</v>
      </c>
      <c r="P197" s="98">
        <f t="shared" si="10"/>
        <v>-10.103057200000023</v>
      </c>
      <c r="Q197" s="99">
        <f t="shared" si="8"/>
        <v>-11.471257200000025</v>
      </c>
      <c r="R197" s="3"/>
    </row>
    <row r="198" spans="1:18" x14ac:dyDescent="0.25">
      <c r="A198" s="100">
        <v>2008</v>
      </c>
      <c r="B198" s="101">
        <v>38</v>
      </c>
      <c r="C198" s="91">
        <v>96.97</v>
      </c>
      <c r="D198" s="91">
        <v>95.07</v>
      </c>
      <c r="E198" s="91">
        <v>102.16273245811198</v>
      </c>
      <c r="F198" s="102">
        <v>103.25</v>
      </c>
      <c r="G198" s="104">
        <v>105.85</v>
      </c>
      <c r="H198" s="103">
        <v>0.9368208049164356</v>
      </c>
      <c r="I198" s="112">
        <v>113.23</v>
      </c>
      <c r="J198" s="12">
        <v>103.02</v>
      </c>
      <c r="K198" s="94">
        <v>162</v>
      </c>
      <c r="L198" s="95">
        <v>165</v>
      </c>
      <c r="M198" s="96">
        <v>163.5</v>
      </c>
      <c r="N198" s="123"/>
      <c r="O198" s="97">
        <f t="shared" si="9"/>
        <v>0.2414760000000058</v>
      </c>
      <c r="P198" s="98">
        <f t="shared" si="10"/>
        <v>-9.9685240000000022</v>
      </c>
      <c r="Q198" s="99">
        <f t="shared" ref="Q198:Q261" si="11">+((M198*0.6)-(F198/H198))</f>
        <v>-12.11318</v>
      </c>
      <c r="R198" s="3"/>
    </row>
    <row r="199" spans="1:18" x14ac:dyDescent="0.25">
      <c r="A199" s="100">
        <v>2008</v>
      </c>
      <c r="B199" s="101">
        <v>39</v>
      </c>
      <c r="C199" s="91">
        <v>95.49</v>
      </c>
      <c r="D199" s="91">
        <v>92.23</v>
      </c>
      <c r="E199" s="91">
        <v>101.18390290439856</v>
      </c>
      <c r="F199" s="102">
        <v>102.8</v>
      </c>
      <c r="G199" s="104">
        <v>105.57</v>
      </c>
      <c r="H199" s="103">
        <v>0.96571704490584254</v>
      </c>
      <c r="I199" s="112">
        <v>110.16</v>
      </c>
      <c r="J199" s="12">
        <v>104.64</v>
      </c>
      <c r="K199" s="94">
        <v>160</v>
      </c>
      <c r="L199" s="95">
        <v>164</v>
      </c>
      <c r="M199" s="96">
        <v>162</v>
      </c>
      <c r="N199" s="123"/>
      <c r="O199" s="97">
        <f t="shared" si="9"/>
        <v>0.8422649999999976</v>
      </c>
      <c r="P199" s="98">
        <f t="shared" si="10"/>
        <v>-4.6777349999999984</v>
      </c>
      <c r="Q199" s="99">
        <f t="shared" si="11"/>
        <v>-9.2493999999999943</v>
      </c>
      <c r="R199" s="3"/>
    </row>
    <row r="200" spans="1:18" x14ac:dyDescent="0.25">
      <c r="A200" s="100">
        <v>2008</v>
      </c>
      <c r="B200" s="101">
        <v>40</v>
      </c>
      <c r="C200" s="91">
        <v>91.53</v>
      </c>
      <c r="D200" s="91">
        <v>88.38</v>
      </c>
      <c r="E200" s="91">
        <v>99.167218352866442</v>
      </c>
      <c r="F200" s="102">
        <v>97.75</v>
      </c>
      <c r="G200" s="104">
        <v>100.8</v>
      </c>
      <c r="H200" s="103">
        <v>0.94015004794765245</v>
      </c>
      <c r="I200" s="112">
        <v>105.95</v>
      </c>
      <c r="J200" s="12">
        <v>103.07</v>
      </c>
      <c r="K200" s="94">
        <v>155</v>
      </c>
      <c r="L200" s="95">
        <v>160</v>
      </c>
      <c r="M200" s="96">
        <v>157.5</v>
      </c>
      <c r="N200" s="123"/>
      <c r="O200" s="97">
        <f t="shared" si="9"/>
        <v>-1.2669279999999929</v>
      </c>
      <c r="P200" s="98">
        <f t="shared" si="10"/>
        <v>-4.1469280000000026</v>
      </c>
      <c r="Q200" s="99">
        <f t="shared" si="11"/>
        <v>-9.4727649999999954</v>
      </c>
      <c r="R200" s="3"/>
    </row>
    <row r="201" spans="1:18" x14ac:dyDescent="0.25">
      <c r="A201" s="100">
        <v>2008</v>
      </c>
      <c r="B201" s="101">
        <v>41</v>
      </c>
      <c r="C201" s="91">
        <v>87.78</v>
      </c>
      <c r="D201" s="91">
        <v>85.63</v>
      </c>
      <c r="E201" s="91">
        <v>98.930841675755616</v>
      </c>
      <c r="F201" s="102">
        <v>91.3</v>
      </c>
      <c r="G201" s="104">
        <v>95.05</v>
      </c>
      <c r="H201" s="103">
        <v>0.88141449397993887</v>
      </c>
      <c r="I201" s="112">
        <v>109.45</v>
      </c>
      <c r="J201" s="12">
        <v>101.76</v>
      </c>
      <c r="K201" s="94">
        <v>151</v>
      </c>
      <c r="L201" s="95">
        <v>153</v>
      </c>
      <c r="M201" s="96">
        <v>152</v>
      </c>
      <c r="N201" s="123"/>
      <c r="O201" s="97">
        <f t="shared" si="9"/>
        <v>1.6119729999999919</v>
      </c>
      <c r="P201" s="98">
        <f t="shared" si="10"/>
        <v>-6.0780270000000058</v>
      </c>
      <c r="Q201" s="99">
        <f t="shared" si="11"/>
        <v>-12.383502000000007</v>
      </c>
      <c r="R201" s="3"/>
    </row>
    <row r="202" spans="1:18" x14ac:dyDescent="0.25">
      <c r="A202" s="100">
        <v>2008</v>
      </c>
      <c r="B202" s="101">
        <v>42</v>
      </c>
      <c r="C202" s="91">
        <v>88.63</v>
      </c>
      <c r="D202" s="91">
        <v>87.16</v>
      </c>
      <c r="E202" s="91">
        <v>99.701797619511694</v>
      </c>
      <c r="F202" s="102">
        <v>92.55</v>
      </c>
      <c r="G202" s="104">
        <v>98.65</v>
      </c>
      <c r="H202" s="103">
        <v>0.85209359396036077</v>
      </c>
      <c r="I202" s="112">
        <v>108.41</v>
      </c>
      <c r="J202" s="12">
        <v>102.57</v>
      </c>
      <c r="K202" s="94">
        <v>149</v>
      </c>
      <c r="L202" s="95">
        <v>152</v>
      </c>
      <c r="M202" s="96">
        <v>150.5</v>
      </c>
      <c r="N202" s="123"/>
      <c r="O202" s="97">
        <f t="shared" si="9"/>
        <v>-7.3636669999999924</v>
      </c>
      <c r="P202" s="98">
        <f t="shared" si="10"/>
        <v>-13.203666999999996</v>
      </c>
      <c r="Q202" s="99">
        <f t="shared" si="11"/>
        <v>-18.314828999999975</v>
      </c>
      <c r="R202" s="3"/>
    </row>
    <row r="203" spans="1:18" x14ac:dyDescent="0.25">
      <c r="A203" s="100">
        <v>2008</v>
      </c>
      <c r="B203" s="101">
        <v>43</v>
      </c>
      <c r="C203" s="91">
        <v>93.78</v>
      </c>
      <c r="D203" s="91">
        <v>91.83</v>
      </c>
      <c r="E203" s="91">
        <v>103.41583740929133</v>
      </c>
      <c r="F203" s="102">
        <v>87.55</v>
      </c>
      <c r="G203" s="104">
        <v>93.1</v>
      </c>
      <c r="H203" s="103">
        <v>0.80668581200993827</v>
      </c>
      <c r="I203" s="112">
        <v>117.82</v>
      </c>
      <c r="J203" s="12">
        <v>98.76</v>
      </c>
      <c r="K203" s="94">
        <v>151</v>
      </c>
      <c r="L203" s="95">
        <v>157</v>
      </c>
      <c r="M203" s="96">
        <v>154</v>
      </c>
      <c r="N203" s="123"/>
      <c r="O203" s="97">
        <f t="shared" si="9"/>
        <v>2.4095159999999822</v>
      </c>
      <c r="P203" s="98">
        <f t="shared" si="10"/>
        <v>-16.650484000000006</v>
      </c>
      <c r="Q203" s="99">
        <f t="shared" si="11"/>
        <v>-16.130482000000015</v>
      </c>
      <c r="R203" s="3"/>
    </row>
    <row r="204" spans="1:18" x14ac:dyDescent="0.25">
      <c r="A204" s="100">
        <v>2008</v>
      </c>
      <c r="B204" s="101">
        <v>44</v>
      </c>
      <c r="C204" s="91">
        <v>97.41</v>
      </c>
      <c r="D204" s="91">
        <v>95.56</v>
      </c>
      <c r="E204" s="91">
        <v>99.158418333195243</v>
      </c>
      <c r="F204" s="102">
        <v>92.7</v>
      </c>
      <c r="G204" s="104">
        <v>98.05</v>
      </c>
      <c r="H204" s="103">
        <v>0.79914331836271524</v>
      </c>
      <c r="I204" s="112">
        <v>108.73</v>
      </c>
      <c r="J204" s="12">
        <v>98.58</v>
      </c>
      <c r="K204" s="94">
        <v>157</v>
      </c>
      <c r="L204" s="95">
        <v>164</v>
      </c>
      <c r="M204" s="96">
        <v>160.5</v>
      </c>
      <c r="N204" s="123"/>
      <c r="O204" s="97">
        <f t="shared" si="9"/>
        <v>-13.963886999999986</v>
      </c>
      <c r="P204" s="98">
        <f t="shared" si="10"/>
        <v>-24.113886999999991</v>
      </c>
      <c r="Q204" s="99">
        <f t="shared" si="11"/>
        <v>-19.699218000000002</v>
      </c>
      <c r="R204" s="3"/>
    </row>
    <row r="205" spans="1:18" x14ac:dyDescent="0.25">
      <c r="A205" s="100">
        <v>2008</v>
      </c>
      <c r="B205" s="101">
        <v>45</v>
      </c>
      <c r="C205" s="91">
        <v>98.07</v>
      </c>
      <c r="D205" s="91">
        <v>97.71</v>
      </c>
      <c r="E205" s="91">
        <v>99.968316110660993</v>
      </c>
      <c r="F205" s="102">
        <v>93.55</v>
      </c>
      <c r="G205" s="104">
        <v>99.25</v>
      </c>
      <c r="H205" s="103">
        <v>0.85290756187844374</v>
      </c>
      <c r="I205" s="112">
        <v>110.2</v>
      </c>
      <c r="J205" s="12">
        <v>98.02</v>
      </c>
      <c r="K205" s="94">
        <v>164</v>
      </c>
      <c r="L205" s="95">
        <v>167</v>
      </c>
      <c r="M205" s="96">
        <v>165.5</v>
      </c>
      <c r="N205" s="123"/>
      <c r="O205" s="97">
        <f t="shared" si="9"/>
        <v>-6.1666549999999773</v>
      </c>
      <c r="P205" s="98">
        <f t="shared" si="10"/>
        <v>-18.346654999999984</v>
      </c>
      <c r="Q205" s="99">
        <f t="shared" si="11"/>
        <v>-10.383632999999989</v>
      </c>
      <c r="R205" s="3"/>
    </row>
    <row r="206" spans="1:18" x14ac:dyDescent="0.25">
      <c r="A206" s="100">
        <v>2008</v>
      </c>
      <c r="B206" s="101">
        <v>46</v>
      </c>
      <c r="C206" s="91">
        <v>99.03</v>
      </c>
      <c r="D206" s="91">
        <v>98.02</v>
      </c>
      <c r="E206" s="91">
        <v>102.7076622085139</v>
      </c>
      <c r="F206" s="102">
        <v>85.5</v>
      </c>
      <c r="G206" s="104">
        <v>90.15</v>
      </c>
      <c r="H206" s="103">
        <v>0.82316721818870286</v>
      </c>
      <c r="I206" s="112">
        <v>111.53</v>
      </c>
      <c r="J206" s="12">
        <v>107.99</v>
      </c>
      <c r="K206" s="94">
        <v>164</v>
      </c>
      <c r="L206" s="95">
        <v>170</v>
      </c>
      <c r="M206" s="96">
        <v>167</v>
      </c>
      <c r="N206" s="123"/>
      <c r="O206" s="97">
        <f t="shared" si="9"/>
        <v>2.013976999999997</v>
      </c>
      <c r="P206" s="98">
        <f t="shared" si="10"/>
        <v>-1.5260230000000092</v>
      </c>
      <c r="Q206" s="99">
        <f t="shared" si="11"/>
        <v>-3.6671099999999939</v>
      </c>
      <c r="R206" s="3"/>
    </row>
    <row r="207" spans="1:18" x14ac:dyDescent="0.25">
      <c r="A207" s="100">
        <v>2008</v>
      </c>
      <c r="B207" s="101">
        <v>47</v>
      </c>
      <c r="C207" s="91">
        <v>97.49</v>
      </c>
      <c r="D207" s="91">
        <v>94.78</v>
      </c>
      <c r="E207" s="91">
        <v>100.04184140872552</v>
      </c>
      <c r="F207" s="102">
        <v>85.5</v>
      </c>
      <c r="G207" s="104">
        <v>90.15</v>
      </c>
      <c r="H207" s="103">
        <v>0.79962897215691919</v>
      </c>
      <c r="I207" s="112">
        <v>109.79</v>
      </c>
      <c r="J207" s="12">
        <v>101.19</v>
      </c>
      <c r="K207" s="94">
        <v>165</v>
      </c>
      <c r="L207" s="95">
        <v>170</v>
      </c>
      <c r="M207" s="96">
        <v>167.5</v>
      </c>
      <c r="N207" s="123"/>
      <c r="O207" s="97">
        <f t="shared" si="9"/>
        <v>-2.9497870000000006</v>
      </c>
      <c r="P207" s="98">
        <f t="shared" si="10"/>
        <v>-11.549787000000009</v>
      </c>
      <c r="Q207" s="99">
        <f t="shared" si="11"/>
        <v>-6.4245899999999949</v>
      </c>
      <c r="R207" s="3"/>
    </row>
    <row r="208" spans="1:18" x14ac:dyDescent="0.25">
      <c r="A208" s="100">
        <v>2008</v>
      </c>
      <c r="B208" s="101">
        <v>48</v>
      </c>
      <c r="C208" s="91">
        <v>97.37</v>
      </c>
      <c r="D208" s="91">
        <v>95.13</v>
      </c>
      <c r="E208" s="91">
        <v>96.301678448196839</v>
      </c>
      <c r="F208" s="102">
        <v>87.65</v>
      </c>
      <c r="G208" s="104">
        <v>92.22</v>
      </c>
      <c r="H208" s="103">
        <v>0.81298169165230394</v>
      </c>
      <c r="I208" s="112">
        <v>104.72</v>
      </c>
      <c r="J208" s="12">
        <v>98.12</v>
      </c>
      <c r="K208" s="94">
        <v>163</v>
      </c>
      <c r="L208" s="95">
        <v>169</v>
      </c>
      <c r="M208" s="96">
        <v>166</v>
      </c>
      <c r="N208" s="123"/>
      <c r="O208" s="97">
        <f t="shared" si="9"/>
        <v>-8.7142888000000056</v>
      </c>
      <c r="P208" s="98">
        <f t="shared" si="10"/>
        <v>-15.3142888</v>
      </c>
      <c r="Q208" s="99">
        <f t="shared" si="11"/>
        <v>-8.2130060000000213</v>
      </c>
      <c r="R208" s="3"/>
    </row>
    <row r="209" spans="1:18" x14ac:dyDescent="0.25">
      <c r="A209" s="100">
        <v>2008</v>
      </c>
      <c r="B209" s="101">
        <v>49</v>
      </c>
      <c r="C209" s="91">
        <v>99.62</v>
      </c>
      <c r="D209" s="91">
        <v>97.96</v>
      </c>
      <c r="E209" s="91">
        <v>96.833907481484772</v>
      </c>
      <c r="F209" s="102">
        <v>82.8</v>
      </c>
      <c r="G209" s="104">
        <v>86.45</v>
      </c>
      <c r="H209" s="103">
        <v>0.79516539440203571</v>
      </c>
      <c r="I209" s="112">
        <v>102.35</v>
      </c>
      <c r="J209" s="12">
        <v>103.22</v>
      </c>
      <c r="K209" s="94">
        <v>163</v>
      </c>
      <c r="L209" s="95">
        <v>170</v>
      </c>
      <c r="M209" s="96">
        <v>166.5</v>
      </c>
      <c r="N209" s="123"/>
      <c r="O209" s="97">
        <f t="shared" si="9"/>
        <v>-6.3695199999999943</v>
      </c>
      <c r="P209" s="98">
        <f t="shared" si="10"/>
        <v>-5.4995199999999897</v>
      </c>
      <c r="Q209" s="99">
        <f t="shared" si="11"/>
        <v>-4.2292799999999886</v>
      </c>
      <c r="R209" s="3"/>
    </row>
    <row r="210" spans="1:18" x14ac:dyDescent="0.25">
      <c r="A210" s="100">
        <v>2008</v>
      </c>
      <c r="B210" s="101">
        <v>50</v>
      </c>
      <c r="C210" s="91">
        <v>101.3</v>
      </c>
      <c r="D210" s="91">
        <v>99.82</v>
      </c>
      <c r="E210" s="91">
        <v>99.085001168398023</v>
      </c>
      <c r="F210" s="102">
        <v>83.32</v>
      </c>
      <c r="G210" s="104">
        <v>86.45</v>
      </c>
      <c r="H210" s="103">
        <v>0.79692704929790725</v>
      </c>
      <c r="I210" s="112">
        <v>104.48</v>
      </c>
      <c r="J210" s="12">
        <v>106.7</v>
      </c>
      <c r="K210" s="94">
        <v>167</v>
      </c>
      <c r="L210" s="95">
        <v>171</v>
      </c>
      <c r="M210" s="96">
        <v>169</v>
      </c>
      <c r="N210" s="123"/>
      <c r="O210" s="97">
        <f t="shared" si="9"/>
        <v>-3.9991890000000012</v>
      </c>
      <c r="P210" s="98">
        <f t="shared" si="10"/>
        <v>-1.7791890000000024</v>
      </c>
      <c r="Q210" s="99">
        <f t="shared" si="11"/>
        <v>-3.1516024000000016</v>
      </c>
      <c r="R210" s="3"/>
    </row>
    <row r="211" spans="1:18" x14ac:dyDescent="0.25">
      <c r="A211" s="100">
        <v>2008</v>
      </c>
      <c r="B211" s="101">
        <v>51</v>
      </c>
      <c r="C211" s="91">
        <v>98.1</v>
      </c>
      <c r="D211" s="91">
        <v>94.65</v>
      </c>
      <c r="E211" s="91">
        <v>97.116692349045067</v>
      </c>
      <c r="F211" s="102">
        <v>86.77</v>
      </c>
      <c r="G211" s="104">
        <v>93.22</v>
      </c>
      <c r="H211" s="103">
        <v>0.82116638473287462</v>
      </c>
      <c r="I211" s="112">
        <v>102.4</v>
      </c>
      <c r="J211" s="12">
        <v>104.94</v>
      </c>
      <c r="K211" s="94">
        <v>166</v>
      </c>
      <c r="L211" s="95">
        <v>172</v>
      </c>
      <c r="M211" s="96">
        <v>169</v>
      </c>
      <c r="N211" s="123"/>
      <c r="O211" s="97">
        <f t="shared" si="9"/>
        <v>-11.121451599999986</v>
      </c>
      <c r="P211" s="98">
        <f t="shared" si="10"/>
        <v>-8.5814515999999941</v>
      </c>
      <c r="Q211" s="99">
        <f t="shared" si="11"/>
        <v>-4.266770600000001</v>
      </c>
      <c r="R211" s="3"/>
    </row>
    <row r="212" spans="1:18" ht="13" thickBot="1" x14ac:dyDescent="0.3">
      <c r="A212" s="106">
        <v>2008</v>
      </c>
      <c r="B212" s="107">
        <v>52</v>
      </c>
      <c r="C212" s="108">
        <v>93.97</v>
      </c>
      <c r="D212" s="108">
        <v>89.02</v>
      </c>
      <c r="E212" s="108">
        <v>97.452230629059926</v>
      </c>
      <c r="F212" s="111"/>
      <c r="G212" s="3"/>
      <c r="H212" s="109">
        <v>0.82297753271335683</v>
      </c>
      <c r="I212" s="112">
        <v>103.19</v>
      </c>
      <c r="J212" s="12">
        <v>98.46</v>
      </c>
      <c r="K212" s="94"/>
      <c r="L212" s="95"/>
      <c r="M212" s="96"/>
      <c r="N212" s="123"/>
      <c r="O212" s="97"/>
      <c r="P212" s="98"/>
      <c r="Q212" s="99">
        <f t="shared" si="11"/>
        <v>0</v>
      </c>
      <c r="R212" s="3"/>
    </row>
    <row r="213" spans="1:18" s="119" customFormat="1" ht="13" thickBot="1" x14ac:dyDescent="0.3">
      <c r="A213" s="113">
        <v>2009</v>
      </c>
      <c r="B213" s="113">
        <v>1</v>
      </c>
      <c r="C213" s="114">
        <v>101.94</v>
      </c>
      <c r="D213" s="114">
        <v>102.23</v>
      </c>
      <c r="E213" s="114">
        <v>96.289358927119352</v>
      </c>
      <c r="F213" s="115">
        <v>87.1</v>
      </c>
      <c r="G213" s="115">
        <v>95.6</v>
      </c>
      <c r="H213" s="116">
        <v>0.8207316822947659</v>
      </c>
      <c r="I213" s="114">
        <v>82.72</v>
      </c>
      <c r="J213" s="115">
        <v>106.51</v>
      </c>
      <c r="K213" s="115">
        <v>166</v>
      </c>
      <c r="L213" s="115">
        <v>173</v>
      </c>
      <c r="M213" s="115">
        <v>169.5</v>
      </c>
      <c r="N213" s="115"/>
      <c r="O213" s="117">
        <f t="shared" ref="O213:O276" si="12">+(I213-(G213/H213))</f>
        <v>-33.761429999999976</v>
      </c>
      <c r="P213" s="118">
        <f t="shared" ref="P213:P276" si="13">+(J213-(G213/H213))</f>
        <v>-9.9714299999999696</v>
      </c>
      <c r="Q213" s="99">
        <f t="shared" si="11"/>
        <v>-4.4248174999999748</v>
      </c>
    </row>
    <row r="214" spans="1:18" x14ac:dyDescent="0.25">
      <c r="A214" s="100">
        <v>2009</v>
      </c>
      <c r="B214" s="101">
        <v>2</v>
      </c>
      <c r="C214" s="91">
        <v>103.3</v>
      </c>
      <c r="D214" s="91">
        <v>99.81</v>
      </c>
      <c r="E214" s="91">
        <v>99.4384925966297</v>
      </c>
      <c r="F214" s="91">
        <v>83.1</v>
      </c>
      <c r="G214" s="91">
        <v>94.1</v>
      </c>
      <c r="H214" s="103">
        <v>0.84173667109981321</v>
      </c>
      <c r="I214" s="112">
        <v>103.59</v>
      </c>
      <c r="J214" s="12">
        <v>105.79</v>
      </c>
      <c r="K214" s="94">
        <v>168</v>
      </c>
      <c r="L214" s="95">
        <v>176</v>
      </c>
      <c r="M214" s="96">
        <v>172</v>
      </c>
      <c r="N214" s="123"/>
      <c r="O214" s="97">
        <f t="shared" si="12"/>
        <v>-8.2026819999999816</v>
      </c>
      <c r="P214" s="98">
        <f t="shared" si="13"/>
        <v>-6.0026819999999788</v>
      </c>
      <c r="Q214" s="99">
        <f t="shared" si="11"/>
        <v>4.4755380000000144</v>
      </c>
      <c r="R214" s="3"/>
    </row>
    <row r="215" spans="1:18" x14ac:dyDescent="0.25">
      <c r="A215" s="100">
        <v>2009</v>
      </c>
      <c r="B215" s="101">
        <v>3</v>
      </c>
      <c r="C215" s="91">
        <v>99.11</v>
      </c>
      <c r="D215" s="91">
        <v>98.09</v>
      </c>
      <c r="E215" s="91">
        <v>100.79444517685941</v>
      </c>
      <c r="F215" s="91">
        <v>82.67</v>
      </c>
      <c r="G215" s="91">
        <v>93.65</v>
      </c>
      <c r="H215" s="103">
        <v>0.8079632861482775</v>
      </c>
      <c r="I215" s="112">
        <v>111.65</v>
      </c>
      <c r="J215" s="12">
        <v>104.33</v>
      </c>
      <c r="K215" s="94">
        <v>167</v>
      </c>
      <c r="L215" s="95">
        <v>176</v>
      </c>
      <c r="M215" s="96">
        <v>171.5</v>
      </c>
      <c r="N215" s="123"/>
      <c r="O215" s="97">
        <f t="shared" si="12"/>
        <v>-4.2587319999999949</v>
      </c>
      <c r="P215" s="98">
        <f t="shared" si="13"/>
        <v>-11.578732000000002</v>
      </c>
      <c r="Q215" s="99">
        <f t="shared" si="11"/>
        <v>0.58099439999999447</v>
      </c>
      <c r="R215" s="3"/>
    </row>
    <row r="216" spans="1:18" x14ac:dyDescent="0.25">
      <c r="A216" s="100">
        <v>2009</v>
      </c>
      <c r="B216" s="101">
        <v>4</v>
      </c>
      <c r="C216" s="91">
        <v>98.33</v>
      </c>
      <c r="D216" s="91">
        <v>98.61</v>
      </c>
      <c r="E216" s="91">
        <v>103.66587074531057</v>
      </c>
      <c r="F216" s="91">
        <v>82</v>
      </c>
      <c r="G216" s="91">
        <v>91</v>
      </c>
      <c r="H216" s="103">
        <v>0.79394064499738004</v>
      </c>
      <c r="I216" s="112">
        <v>115.21</v>
      </c>
      <c r="J216" s="12">
        <v>105.5</v>
      </c>
      <c r="K216" s="94">
        <v>167</v>
      </c>
      <c r="L216" s="95">
        <v>175</v>
      </c>
      <c r="M216" s="96">
        <v>171</v>
      </c>
      <c r="N216" s="123"/>
      <c r="O216" s="97">
        <f t="shared" si="12"/>
        <v>0.59185999999999694</v>
      </c>
      <c r="P216" s="98">
        <f t="shared" si="13"/>
        <v>-9.1181399999999968</v>
      </c>
      <c r="Q216" s="99">
        <f t="shared" si="11"/>
        <v>-0.68228000000000577</v>
      </c>
      <c r="R216" s="3"/>
    </row>
    <row r="217" spans="1:18" x14ac:dyDescent="0.25">
      <c r="A217" s="100">
        <v>2009</v>
      </c>
      <c r="B217" s="101">
        <v>5</v>
      </c>
      <c r="C217" s="91">
        <v>100.56</v>
      </c>
      <c r="D217" s="91">
        <v>98.62</v>
      </c>
      <c r="E217" s="91">
        <v>102.01839555983425</v>
      </c>
      <c r="F217" s="91">
        <v>83.65</v>
      </c>
      <c r="G217" s="91">
        <v>94.35</v>
      </c>
      <c r="H217" s="103">
        <v>0.81760800601759498</v>
      </c>
      <c r="I217" s="112">
        <v>112.83</v>
      </c>
      <c r="J217" s="12">
        <v>104.21</v>
      </c>
      <c r="K217" s="94">
        <v>167</v>
      </c>
      <c r="L217" s="95">
        <v>175</v>
      </c>
      <c r="M217" s="96">
        <v>171</v>
      </c>
      <c r="N217" s="123"/>
      <c r="O217" s="97">
        <f t="shared" si="12"/>
        <v>-2.5675979999999896</v>
      </c>
      <c r="P217" s="98">
        <f t="shared" si="13"/>
        <v>-11.187597999999994</v>
      </c>
      <c r="Q217" s="99">
        <f t="shared" si="11"/>
        <v>0.2893579999999929</v>
      </c>
      <c r="R217" s="3"/>
    </row>
    <row r="218" spans="1:18" x14ac:dyDescent="0.25">
      <c r="A218" s="100">
        <v>2009</v>
      </c>
      <c r="B218" s="101">
        <v>6</v>
      </c>
      <c r="C218" s="91">
        <v>97.92</v>
      </c>
      <c r="D218" s="91">
        <v>95.55</v>
      </c>
      <c r="E218" s="91">
        <v>100.64670290624299</v>
      </c>
      <c r="F218" s="91">
        <v>84.05</v>
      </c>
      <c r="G218" s="91">
        <v>94.47</v>
      </c>
      <c r="H218" s="103">
        <v>0.81038590576832681</v>
      </c>
      <c r="I218" s="112">
        <v>110.78</v>
      </c>
      <c r="J218" s="12">
        <v>100.57</v>
      </c>
      <c r="K218" s="94">
        <v>165</v>
      </c>
      <c r="L218" s="95">
        <v>173</v>
      </c>
      <c r="M218" s="96">
        <v>169</v>
      </c>
      <c r="N218" s="123"/>
      <c r="O218" s="97">
        <f t="shared" si="12"/>
        <v>-5.7940906000000041</v>
      </c>
      <c r="P218" s="98">
        <f t="shared" si="13"/>
        <v>-16.004090600000012</v>
      </c>
      <c r="Q218" s="99">
        <f t="shared" si="11"/>
        <v>-2.3160190000000114</v>
      </c>
      <c r="R218" s="3"/>
    </row>
    <row r="219" spans="1:18" x14ac:dyDescent="0.25">
      <c r="A219" s="100">
        <v>2009</v>
      </c>
      <c r="B219" s="101">
        <v>7</v>
      </c>
      <c r="C219" s="91">
        <v>98.95</v>
      </c>
      <c r="D219" s="91">
        <v>96.74</v>
      </c>
      <c r="E219" s="91">
        <v>100.30509417174299</v>
      </c>
      <c r="F219" s="91">
        <v>80.67</v>
      </c>
      <c r="G219" s="91">
        <v>88.37</v>
      </c>
      <c r="H219" s="103">
        <v>0.80830288725791322</v>
      </c>
      <c r="I219" s="112">
        <v>110.5</v>
      </c>
      <c r="J219" s="12">
        <v>105.68</v>
      </c>
      <c r="K219" s="94">
        <v>165</v>
      </c>
      <c r="L219" s="95">
        <v>170</v>
      </c>
      <c r="M219" s="96">
        <v>167.5</v>
      </c>
      <c r="N219" s="123"/>
      <c r="O219" s="97">
        <f t="shared" si="12"/>
        <v>1.1721707999999893</v>
      </c>
      <c r="P219" s="98">
        <f t="shared" si="13"/>
        <v>-3.6478292000000039</v>
      </c>
      <c r="Q219" s="99">
        <f t="shared" si="11"/>
        <v>0.69830279999999334</v>
      </c>
      <c r="R219" s="3"/>
    </row>
    <row r="220" spans="1:18" x14ac:dyDescent="0.25">
      <c r="A220" s="100">
        <v>2009</v>
      </c>
      <c r="B220" s="101">
        <v>8</v>
      </c>
      <c r="C220" s="91">
        <v>96.98</v>
      </c>
      <c r="D220" s="91">
        <v>95.78</v>
      </c>
      <c r="E220" s="91">
        <v>101.68432613158056</v>
      </c>
      <c r="F220" s="91">
        <v>82.52</v>
      </c>
      <c r="G220" s="91">
        <v>92.6</v>
      </c>
      <c r="H220" s="103">
        <v>0.79470724971688544</v>
      </c>
      <c r="I220" s="112">
        <v>109</v>
      </c>
      <c r="J220" s="12">
        <v>104.92</v>
      </c>
      <c r="K220" s="94">
        <v>165</v>
      </c>
      <c r="L220" s="95">
        <v>168</v>
      </c>
      <c r="M220" s="96">
        <v>166.5</v>
      </c>
      <c r="N220" s="123"/>
      <c r="O220" s="97">
        <f t="shared" si="12"/>
        <v>-7.5208950000000101</v>
      </c>
      <c r="P220" s="98">
        <f t="shared" si="13"/>
        <v>-11.600895000000008</v>
      </c>
      <c r="Q220" s="99">
        <f t="shared" si="11"/>
        <v>-3.9369790000000222</v>
      </c>
      <c r="R220" s="3"/>
    </row>
    <row r="221" spans="1:18" x14ac:dyDescent="0.25">
      <c r="A221" s="100">
        <v>2009</v>
      </c>
      <c r="B221" s="101">
        <v>9</v>
      </c>
      <c r="C221" s="91">
        <v>97.15</v>
      </c>
      <c r="D221" s="91">
        <v>92.88</v>
      </c>
      <c r="E221" s="91">
        <v>102.27267800477915</v>
      </c>
      <c r="F221" s="91">
        <v>82.45</v>
      </c>
      <c r="G221" s="91">
        <v>90.5</v>
      </c>
      <c r="H221" s="103">
        <v>0.79743544760051677</v>
      </c>
      <c r="I221" s="112">
        <v>114.05</v>
      </c>
      <c r="J221" s="12">
        <v>102.53</v>
      </c>
      <c r="K221" s="94">
        <v>163</v>
      </c>
      <c r="L221" s="95">
        <v>166</v>
      </c>
      <c r="M221" s="96">
        <v>164.5</v>
      </c>
      <c r="N221" s="123"/>
      <c r="O221" s="97">
        <f t="shared" si="12"/>
        <v>0.5611899999999963</v>
      </c>
      <c r="P221" s="98">
        <f t="shared" si="13"/>
        <v>-10.95881</v>
      </c>
      <c r="Q221" s="99">
        <f t="shared" si="11"/>
        <v>-4.6939490000000035</v>
      </c>
      <c r="R221" s="3"/>
    </row>
    <row r="222" spans="1:18" x14ac:dyDescent="0.25">
      <c r="A222" s="100">
        <v>2009</v>
      </c>
      <c r="B222" s="101">
        <v>10</v>
      </c>
      <c r="C222" s="91">
        <v>97.24</v>
      </c>
      <c r="D222" s="91">
        <v>95.98</v>
      </c>
      <c r="E222" s="91">
        <v>102.955570149485</v>
      </c>
      <c r="F222" s="91">
        <v>84.65</v>
      </c>
      <c r="G222" s="91">
        <v>91.95</v>
      </c>
      <c r="H222" s="103">
        <v>0.77720609951346908</v>
      </c>
      <c r="I222" s="112">
        <v>114.64</v>
      </c>
      <c r="J222" s="12">
        <v>104.86</v>
      </c>
      <c r="K222" s="94">
        <v>163</v>
      </c>
      <c r="L222" s="95">
        <v>166</v>
      </c>
      <c r="M222" s="96">
        <v>164.5</v>
      </c>
      <c r="N222" s="123"/>
      <c r="O222" s="97">
        <f t="shared" si="12"/>
        <v>-3.6683869999999814</v>
      </c>
      <c r="P222" s="98">
        <f t="shared" si="13"/>
        <v>-13.448386999999983</v>
      </c>
      <c r="Q222" s="99">
        <f t="shared" si="11"/>
        <v>-10.215768999999995</v>
      </c>
      <c r="R222" s="3"/>
    </row>
    <row r="223" spans="1:18" x14ac:dyDescent="0.25">
      <c r="A223" s="100">
        <v>2009</v>
      </c>
      <c r="B223" s="101">
        <v>11</v>
      </c>
      <c r="C223" s="91">
        <v>99.51</v>
      </c>
      <c r="D223" s="91">
        <v>97.77</v>
      </c>
      <c r="E223" s="91">
        <v>104.42077292916996</v>
      </c>
      <c r="F223" s="91">
        <v>85.2</v>
      </c>
      <c r="G223" s="91">
        <v>93.67</v>
      </c>
      <c r="H223" s="103">
        <v>0.77811323103738061</v>
      </c>
      <c r="I223" s="112">
        <v>116.32</v>
      </c>
      <c r="J223" s="12">
        <v>104.27</v>
      </c>
      <c r="K223" s="94">
        <v>163</v>
      </c>
      <c r="L223" s="95">
        <v>167</v>
      </c>
      <c r="M223" s="96">
        <v>165</v>
      </c>
      <c r="N223" s="123"/>
      <c r="O223" s="97">
        <f t="shared" si="12"/>
        <v>-4.0609371999999979</v>
      </c>
      <c r="P223" s="98">
        <f t="shared" si="13"/>
        <v>-16.110937199999995</v>
      </c>
      <c r="Q223" s="99">
        <f t="shared" si="11"/>
        <v>-10.495632000000001</v>
      </c>
      <c r="R223" s="3"/>
    </row>
    <row r="224" spans="1:18" x14ac:dyDescent="0.25">
      <c r="A224" s="100">
        <v>2009</v>
      </c>
      <c r="B224" s="101">
        <v>12</v>
      </c>
      <c r="C224" s="91">
        <v>101.73</v>
      </c>
      <c r="D224" s="91">
        <v>98.09</v>
      </c>
      <c r="E224" s="91">
        <v>105.96475991031612</v>
      </c>
      <c r="F224" s="91">
        <v>84.32</v>
      </c>
      <c r="G224" s="91">
        <v>93.12</v>
      </c>
      <c r="H224" s="103">
        <v>0.7954436984950205</v>
      </c>
      <c r="I224" s="112">
        <v>118.93</v>
      </c>
      <c r="J224" s="12">
        <v>106.36</v>
      </c>
      <c r="K224" s="94">
        <v>166</v>
      </c>
      <c r="L224" s="95">
        <v>172</v>
      </c>
      <c r="M224" s="96">
        <v>169</v>
      </c>
      <c r="N224" s="123"/>
      <c r="O224" s="97">
        <f t="shared" si="12"/>
        <v>1.8632607999999919</v>
      </c>
      <c r="P224" s="98">
        <f t="shared" si="13"/>
        <v>-10.706739200000015</v>
      </c>
      <c r="Q224" s="99">
        <f t="shared" si="11"/>
        <v>-4.6037311999999986</v>
      </c>
      <c r="R224" s="3"/>
    </row>
    <row r="225" spans="1:18" x14ac:dyDescent="0.25">
      <c r="A225" s="100">
        <v>2009</v>
      </c>
      <c r="B225" s="101">
        <v>13</v>
      </c>
      <c r="C225" s="91">
        <v>98.07</v>
      </c>
      <c r="D225" s="91">
        <v>97.93</v>
      </c>
      <c r="E225" s="91">
        <v>108.793578101265</v>
      </c>
      <c r="F225" s="91">
        <v>86.05</v>
      </c>
      <c r="G225" s="91">
        <v>95.4</v>
      </c>
      <c r="H225" s="103">
        <v>0.81232128931635028</v>
      </c>
      <c r="I225" s="112">
        <v>123.43</v>
      </c>
      <c r="J225" s="12">
        <v>107.41</v>
      </c>
      <c r="K225" s="94">
        <v>167</v>
      </c>
      <c r="L225" s="95">
        <v>172</v>
      </c>
      <c r="M225" s="96">
        <v>169.5</v>
      </c>
      <c r="N225" s="123"/>
      <c r="O225" s="97">
        <f t="shared" si="12"/>
        <v>5.9887839999999812</v>
      </c>
      <c r="P225" s="98">
        <f t="shared" si="13"/>
        <v>-10.031216000000029</v>
      </c>
      <c r="Q225" s="99">
        <f t="shared" si="11"/>
        <v>-4.2309920000000147</v>
      </c>
      <c r="R225" s="3"/>
    </row>
    <row r="226" spans="1:18" x14ac:dyDescent="0.25">
      <c r="A226" s="100">
        <v>2009</v>
      </c>
      <c r="B226" s="101">
        <v>14</v>
      </c>
      <c r="C226" s="91">
        <v>98.88</v>
      </c>
      <c r="D226" s="91">
        <v>97.86</v>
      </c>
      <c r="E226" s="91">
        <v>107.13620561180144</v>
      </c>
      <c r="F226" s="91">
        <v>84.6</v>
      </c>
      <c r="G226" s="91">
        <v>98.92</v>
      </c>
      <c r="H226" s="103">
        <v>0.79928384167785682</v>
      </c>
      <c r="I226" s="112">
        <v>121.36</v>
      </c>
      <c r="J226" s="12">
        <v>105.59</v>
      </c>
      <c r="K226" s="94">
        <v>167</v>
      </c>
      <c r="L226" s="95">
        <v>172</v>
      </c>
      <c r="M226" s="96">
        <v>169.5</v>
      </c>
      <c r="N226" s="123"/>
      <c r="O226" s="97">
        <f t="shared" si="12"/>
        <v>-2.4007903999999769</v>
      </c>
      <c r="P226" s="98">
        <f t="shared" si="13"/>
        <v>-18.170790399999973</v>
      </c>
      <c r="Q226" s="99">
        <f t="shared" si="11"/>
        <v>-4.1447519999999685</v>
      </c>
      <c r="R226" s="3"/>
    </row>
    <row r="227" spans="1:18" x14ac:dyDescent="0.25">
      <c r="A227" s="100">
        <v>2009</v>
      </c>
      <c r="B227" s="101">
        <v>15</v>
      </c>
      <c r="C227" s="91">
        <v>100.39</v>
      </c>
      <c r="D227" s="91">
        <v>97.51</v>
      </c>
      <c r="E227" s="91">
        <v>107.44522390952426</v>
      </c>
      <c r="F227" s="91">
        <v>88.32</v>
      </c>
      <c r="G227" s="91">
        <v>99.17</v>
      </c>
      <c r="H227" s="103">
        <v>0.80974938256609574</v>
      </c>
      <c r="I227" s="112">
        <v>122.33</v>
      </c>
      <c r="J227" s="12">
        <v>105.5</v>
      </c>
      <c r="K227" s="94">
        <v>167</v>
      </c>
      <c r="L227" s="95">
        <v>172</v>
      </c>
      <c r="M227" s="96">
        <v>169.5</v>
      </c>
      <c r="N227" s="123"/>
      <c r="O227" s="97">
        <f t="shared" si="12"/>
        <v>-0.13999150000000782</v>
      </c>
      <c r="P227" s="98">
        <f t="shared" si="13"/>
        <v>-16.969991500000006</v>
      </c>
      <c r="Q227" s="99">
        <f t="shared" si="11"/>
        <v>-7.3707840000000004</v>
      </c>
      <c r="R227" s="3"/>
    </row>
    <row r="228" spans="1:18" x14ac:dyDescent="0.25">
      <c r="A228" s="100">
        <v>2009</v>
      </c>
      <c r="B228" s="101">
        <v>16</v>
      </c>
      <c r="C228" s="91">
        <v>101.66</v>
      </c>
      <c r="D228" s="91">
        <v>100.4</v>
      </c>
      <c r="E228" s="91">
        <v>109.78928234174857</v>
      </c>
      <c r="F228" s="91">
        <v>86.85</v>
      </c>
      <c r="G228" s="91">
        <v>99.75</v>
      </c>
      <c r="H228" s="103">
        <v>0.82576383154417843</v>
      </c>
      <c r="I228" s="112">
        <v>123.77</v>
      </c>
      <c r="J228" s="12">
        <v>105.45</v>
      </c>
      <c r="K228" s="94">
        <v>169</v>
      </c>
      <c r="L228" s="95">
        <v>175</v>
      </c>
      <c r="M228" s="96">
        <v>172</v>
      </c>
      <c r="N228" s="123"/>
      <c r="O228" s="97">
        <f t="shared" si="12"/>
        <v>2.9727500000000049</v>
      </c>
      <c r="P228" s="98">
        <f t="shared" si="13"/>
        <v>-15.347249999999988</v>
      </c>
      <c r="Q228" s="99">
        <f t="shared" si="11"/>
        <v>-1.9753499999999775</v>
      </c>
      <c r="R228" s="3"/>
    </row>
    <row r="229" spans="1:18" x14ac:dyDescent="0.25">
      <c r="A229" s="100">
        <v>2009</v>
      </c>
      <c r="B229" s="101">
        <v>17</v>
      </c>
      <c r="C229" s="91">
        <v>99.95</v>
      </c>
      <c r="D229" s="91">
        <v>98.36</v>
      </c>
      <c r="E229" s="91">
        <v>109.03233168908478</v>
      </c>
      <c r="F229" s="91">
        <v>82.02</v>
      </c>
      <c r="G229" s="91">
        <v>98.45</v>
      </c>
      <c r="H229" s="103">
        <v>0.81374910487598462</v>
      </c>
      <c r="I229" s="112">
        <v>122.66</v>
      </c>
      <c r="J229" s="12">
        <v>105.16</v>
      </c>
      <c r="K229" s="94">
        <v>167</v>
      </c>
      <c r="L229" s="95">
        <v>173</v>
      </c>
      <c r="M229" s="96">
        <v>170</v>
      </c>
      <c r="N229" s="123"/>
      <c r="O229" s="97">
        <f t="shared" si="12"/>
        <v>1.6767639999999915</v>
      </c>
      <c r="P229" s="98">
        <f t="shared" si="13"/>
        <v>-15.823236000000009</v>
      </c>
      <c r="Q229" s="99">
        <f t="shared" si="11"/>
        <v>1.2072624000000047</v>
      </c>
      <c r="R229" s="3"/>
    </row>
    <row r="230" spans="1:18" x14ac:dyDescent="0.25">
      <c r="A230" s="100">
        <v>2009</v>
      </c>
      <c r="B230" s="101">
        <v>18</v>
      </c>
      <c r="C230" s="91">
        <v>100.17</v>
      </c>
      <c r="D230" s="91">
        <v>99.61</v>
      </c>
      <c r="E230" s="91">
        <v>109.62792416562286</v>
      </c>
      <c r="F230" s="91">
        <v>82.97</v>
      </c>
      <c r="G230" s="91">
        <v>100.7</v>
      </c>
      <c r="H230" s="103">
        <v>0.83104795146679966</v>
      </c>
      <c r="I230" s="112">
        <v>122.45</v>
      </c>
      <c r="J230" s="12">
        <v>106.3</v>
      </c>
      <c r="K230" s="94">
        <v>167</v>
      </c>
      <c r="L230" s="95">
        <v>172</v>
      </c>
      <c r="M230" s="96">
        <v>169.5</v>
      </c>
      <c r="N230" s="123"/>
      <c r="O230" s="97">
        <f t="shared" si="12"/>
        <v>1.2776900000000069</v>
      </c>
      <c r="P230" s="98">
        <f t="shared" si="13"/>
        <v>-14.872309999999999</v>
      </c>
      <c r="Q230" s="99">
        <f t="shared" si="11"/>
        <v>1.8621990000000039</v>
      </c>
      <c r="R230" s="3"/>
    </row>
    <row r="231" spans="1:18" x14ac:dyDescent="0.25">
      <c r="A231" s="100">
        <v>2009</v>
      </c>
      <c r="B231" s="101">
        <v>19</v>
      </c>
      <c r="C231" s="91">
        <v>100.59</v>
      </c>
      <c r="D231" s="91">
        <v>98.42</v>
      </c>
      <c r="E231" s="91">
        <v>107.52386102916658</v>
      </c>
      <c r="F231" s="91">
        <v>83.37</v>
      </c>
      <c r="G231" s="91">
        <v>99</v>
      </c>
      <c r="H231" s="103">
        <v>0.85372308637970185</v>
      </c>
      <c r="I231" s="112">
        <v>120.86</v>
      </c>
      <c r="J231" s="12">
        <v>103.76</v>
      </c>
      <c r="K231" s="94">
        <v>166</v>
      </c>
      <c r="L231" s="95">
        <v>172</v>
      </c>
      <c r="M231" s="96">
        <v>169</v>
      </c>
      <c r="N231" s="123"/>
      <c r="O231" s="97">
        <f t="shared" si="12"/>
        <v>4.8973399999999998</v>
      </c>
      <c r="P231" s="98">
        <f t="shared" si="13"/>
        <v>-12.202659999999995</v>
      </c>
      <c r="Q231" s="99">
        <f t="shared" si="11"/>
        <v>3.7453841999999753</v>
      </c>
      <c r="R231" s="3"/>
    </row>
    <row r="232" spans="1:18" x14ac:dyDescent="0.25">
      <c r="A232" s="100">
        <v>2009</v>
      </c>
      <c r="B232" s="101">
        <v>20</v>
      </c>
      <c r="C232" s="91">
        <v>100.12</v>
      </c>
      <c r="D232" s="91">
        <v>99.23</v>
      </c>
      <c r="E232" s="91">
        <v>107.13067836955555</v>
      </c>
      <c r="F232" s="91">
        <v>82.52</v>
      </c>
      <c r="G232" s="91">
        <v>101.92</v>
      </c>
      <c r="H232" s="103">
        <v>0.85568086526449094</v>
      </c>
      <c r="I232" s="112">
        <v>118.15</v>
      </c>
      <c r="J232" s="12">
        <v>103.47</v>
      </c>
      <c r="K232" s="94">
        <v>166</v>
      </c>
      <c r="L232" s="95">
        <v>171</v>
      </c>
      <c r="M232" s="96">
        <v>168.5</v>
      </c>
      <c r="N232" s="123"/>
      <c r="O232" s="97">
        <f t="shared" si="12"/>
        <v>-0.95982719999999233</v>
      </c>
      <c r="P232" s="98">
        <f t="shared" si="13"/>
        <v>-15.639827199999999</v>
      </c>
      <c r="Q232" s="99">
        <f t="shared" si="11"/>
        <v>4.6621767999999975</v>
      </c>
      <c r="R232" s="3"/>
    </row>
    <row r="233" spans="1:18" x14ac:dyDescent="0.25">
      <c r="A233" s="100">
        <v>2009</v>
      </c>
      <c r="B233" s="101">
        <v>21</v>
      </c>
      <c r="C233" s="91">
        <v>100.07</v>
      </c>
      <c r="D233" s="91">
        <v>99.03</v>
      </c>
      <c r="E233" s="91">
        <v>108.08886804570447</v>
      </c>
      <c r="F233" s="91">
        <v>81.319999999999993</v>
      </c>
      <c r="G233" s="91">
        <v>101.75</v>
      </c>
      <c r="H233" s="103">
        <v>0.8709890952165279</v>
      </c>
      <c r="I233" s="112">
        <v>119.17</v>
      </c>
      <c r="J233" s="12">
        <v>104.88</v>
      </c>
      <c r="K233" s="94">
        <v>166</v>
      </c>
      <c r="L233" s="95">
        <v>171</v>
      </c>
      <c r="M233" s="96">
        <v>168.5</v>
      </c>
      <c r="N233" s="123"/>
      <c r="O233" s="97">
        <f t="shared" si="12"/>
        <v>2.3487900000000081</v>
      </c>
      <c r="P233" s="98">
        <f t="shared" si="13"/>
        <v>-11.941209999999998</v>
      </c>
      <c r="Q233" s="99">
        <f t="shared" si="11"/>
        <v>7.7348816000000085</v>
      </c>
      <c r="R233" s="3"/>
    </row>
    <row r="234" spans="1:18" x14ac:dyDescent="0.25">
      <c r="A234" s="100">
        <v>2009</v>
      </c>
      <c r="B234" s="101">
        <v>22</v>
      </c>
      <c r="C234" s="91">
        <v>99.22</v>
      </c>
      <c r="D234" s="91">
        <v>98.44</v>
      </c>
      <c r="E234" s="91">
        <v>105.22485200766117</v>
      </c>
      <c r="F234" s="91">
        <v>81.150000000000006</v>
      </c>
      <c r="G234" s="91">
        <v>96.62</v>
      </c>
      <c r="H234" s="103">
        <v>0.90098207045679801</v>
      </c>
      <c r="I234" s="112">
        <v>120.68</v>
      </c>
      <c r="J234" s="12">
        <v>101.63</v>
      </c>
      <c r="K234" s="94">
        <v>164</v>
      </c>
      <c r="L234" s="95">
        <v>172</v>
      </c>
      <c r="M234" s="96">
        <v>168</v>
      </c>
      <c r="N234" s="123"/>
      <c r="O234" s="97">
        <f t="shared" si="12"/>
        <v>13.441462000000016</v>
      </c>
      <c r="P234" s="98">
        <f t="shared" si="13"/>
        <v>-5.6085379999999958</v>
      </c>
      <c r="Q234" s="99">
        <f t="shared" si="11"/>
        <v>10.731615000000005</v>
      </c>
      <c r="R234" s="3"/>
    </row>
    <row r="235" spans="1:18" x14ac:dyDescent="0.25">
      <c r="A235" s="100">
        <v>2009</v>
      </c>
      <c r="B235" s="101">
        <v>23</v>
      </c>
      <c r="C235" s="91">
        <v>96.35</v>
      </c>
      <c r="D235" s="91">
        <v>96.18</v>
      </c>
      <c r="E235" s="91">
        <v>103.22689098036174</v>
      </c>
      <c r="F235" s="91">
        <v>81.599999999999994</v>
      </c>
      <c r="G235" s="91">
        <v>97.57</v>
      </c>
      <c r="H235" s="103">
        <v>0.91207588471360812</v>
      </c>
      <c r="I235" s="112">
        <v>117.61</v>
      </c>
      <c r="J235" s="12">
        <v>98.94</v>
      </c>
      <c r="K235" s="94">
        <v>161</v>
      </c>
      <c r="L235" s="95">
        <v>170</v>
      </c>
      <c r="M235" s="96">
        <v>165.5</v>
      </c>
      <c r="N235" s="123"/>
      <c r="O235" s="97">
        <f t="shared" si="12"/>
        <v>10.634252000000004</v>
      </c>
      <c r="P235" s="98">
        <f t="shared" si="13"/>
        <v>-8.0357479999999981</v>
      </c>
      <c r="Q235" s="99">
        <f t="shared" si="11"/>
        <v>9.8337599999999981</v>
      </c>
      <c r="R235" s="3"/>
    </row>
    <row r="236" spans="1:18" x14ac:dyDescent="0.25">
      <c r="A236" s="100">
        <v>2009</v>
      </c>
      <c r="B236" s="101">
        <v>24</v>
      </c>
      <c r="C236" s="91">
        <v>94.39</v>
      </c>
      <c r="D236" s="91">
        <v>92.75</v>
      </c>
      <c r="E236" s="91">
        <v>98.888101425126564</v>
      </c>
      <c r="F236" s="91">
        <v>82.12</v>
      </c>
      <c r="G236" s="91">
        <v>98.1</v>
      </c>
      <c r="H236" s="103">
        <v>0.90039797590534998</v>
      </c>
      <c r="I236" s="112">
        <v>116.03</v>
      </c>
      <c r="J236" s="12">
        <v>98.45</v>
      </c>
      <c r="K236" s="94">
        <v>159</v>
      </c>
      <c r="L236" s="95">
        <v>168</v>
      </c>
      <c r="M236" s="96">
        <v>163.5</v>
      </c>
      <c r="N236" s="123"/>
      <c r="O236" s="97">
        <f t="shared" si="12"/>
        <v>7.0781779999999799</v>
      </c>
      <c r="P236" s="98">
        <f t="shared" si="13"/>
        <v>-10.501822000000018</v>
      </c>
      <c r="Q236" s="99">
        <f t="shared" si="11"/>
        <v>6.8958855999999713</v>
      </c>
      <c r="R236" s="3"/>
    </row>
    <row r="237" spans="1:18" x14ac:dyDescent="0.25">
      <c r="A237" s="100">
        <v>2009</v>
      </c>
      <c r="B237" s="101">
        <v>25</v>
      </c>
      <c r="C237" s="91">
        <v>93.53</v>
      </c>
      <c r="D237" s="91">
        <v>91.48</v>
      </c>
      <c r="E237" s="91">
        <v>101.15787466444743</v>
      </c>
      <c r="F237" s="91">
        <v>82.4</v>
      </c>
      <c r="G237" s="91">
        <v>98.97</v>
      </c>
      <c r="H237" s="103">
        <v>0.88340783406067247</v>
      </c>
      <c r="I237" s="112">
        <v>118.98</v>
      </c>
      <c r="J237" s="12">
        <v>99.71</v>
      </c>
      <c r="K237" s="94">
        <v>157</v>
      </c>
      <c r="L237" s="95">
        <v>164</v>
      </c>
      <c r="M237" s="96">
        <v>160.5</v>
      </c>
      <c r="N237" s="123"/>
      <c r="O237" s="97">
        <f t="shared" si="12"/>
        <v>6.9479394000000099</v>
      </c>
      <c r="P237" s="98">
        <f t="shared" si="13"/>
        <v>-12.3220606</v>
      </c>
      <c r="Q237" s="99">
        <f t="shared" si="11"/>
        <v>3.0248479999999915</v>
      </c>
      <c r="R237" s="3"/>
    </row>
    <row r="238" spans="1:18" x14ac:dyDescent="0.25">
      <c r="A238" s="100">
        <v>2009</v>
      </c>
      <c r="B238" s="101">
        <v>26</v>
      </c>
      <c r="C238" s="91">
        <v>92.96</v>
      </c>
      <c r="D238" s="91">
        <v>93.55</v>
      </c>
      <c r="E238" s="91">
        <v>98.85074000969415</v>
      </c>
      <c r="F238" s="91">
        <v>84.87</v>
      </c>
      <c r="G238" s="91">
        <v>103.45</v>
      </c>
      <c r="H238" s="103">
        <v>0.86686662390124669</v>
      </c>
      <c r="I238" s="112">
        <v>111.27</v>
      </c>
      <c r="J238" s="12">
        <v>94.53</v>
      </c>
      <c r="K238" s="94">
        <v>157</v>
      </c>
      <c r="L238" s="95">
        <v>162</v>
      </c>
      <c r="M238" s="96">
        <v>159.5</v>
      </c>
      <c r="N238" s="123"/>
      <c r="O238" s="97">
        <f t="shared" si="12"/>
        <v>-8.0678509999999903</v>
      </c>
      <c r="P238" s="98">
        <f t="shared" si="13"/>
        <v>-24.807850999999985</v>
      </c>
      <c r="Q238" s="99">
        <f t="shared" si="11"/>
        <v>-2.2043345999999815</v>
      </c>
      <c r="R238" s="3"/>
    </row>
    <row r="239" spans="1:18" x14ac:dyDescent="0.25">
      <c r="A239" s="100">
        <v>2009</v>
      </c>
      <c r="B239" s="101">
        <v>27</v>
      </c>
      <c r="C239" s="91">
        <v>93.5</v>
      </c>
      <c r="D239" s="91">
        <v>92.43</v>
      </c>
      <c r="E239" s="91">
        <v>101.11291254827992</v>
      </c>
      <c r="F239" s="91">
        <v>83.47</v>
      </c>
      <c r="G239" s="91">
        <v>102.92</v>
      </c>
      <c r="H239" s="103">
        <v>0.86120775775948177</v>
      </c>
      <c r="I239" s="112">
        <v>110</v>
      </c>
      <c r="J239" s="12">
        <v>99.42</v>
      </c>
      <c r="K239" s="94">
        <v>157</v>
      </c>
      <c r="L239" s="95">
        <v>163</v>
      </c>
      <c r="M239" s="96">
        <v>160</v>
      </c>
      <c r="N239" s="123"/>
      <c r="O239" s="97">
        <f t="shared" si="12"/>
        <v>-9.5065872000000127</v>
      </c>
      <c r="P239" s="98">
        <f t="shared" si="13"/>
        <v>-20.086587200000011</v>
      </c>
      <c r="Q239" s="99">
        <f t="shared" si="11"/>
        <v>-0.92202520000000732</v>
      </c>
      <c r="R239" s="3"/>
    </row>
    <row r="240" spans="1:18" x14ac:dyDescent="0.25">
      <c r="A240" s="100">
        <v>2009</v>
      </c>
      <c r="B240" s="101">
        <v>28</v>
      </c>
      <c r="C240" s="91">
        <v>96.8</v>
      </c>
      <c r="D240" s="91">
        <v>96.57</v>
      </c>
      <c r="E240" s="91">
        <v>101.0618221408261</v>
      </c>
      <c r="F240" s="91">
        <v>86.37</v>
      </c>
      <c r="G240" s="91">
        <v>104.6</v>
      </c>
      <c r="H240" s="103">
        <v>0.85954959601169001</v>
      </c>
      <c r="I240" s="112">
        <v>121.12</v>
      </c>
      <c r="J240" s="12">
        <v>100.29</v>
      </c>
      <c r="K240" s="94">
        <v>159</v>
      </c>
      <c r="L240" s="95">
        <v>165</v>
      </c>
      <c r="M240" s="96">
        <v>162</v>
      </c>
      <c r="N240" s="123"/>
      <c r="O240" s="97">
        <f t="shared" si="12"/>
        <v>-0.57163999999997372</v>
      </c>
      <c r="P240" s="98">
        <f t="shared" si="13"/>
        <v>-21.401639999999972</v>
      </c>
      <c r="Q240" s="99">
        <f t="shared" si="11"/>
        <v>-3.2828579999999903</v>
      </c>
      <c r="R240" s="3"/>
    </row>
    <row r="241" spans="1:18" x14ac:dyDescent="0.25">
      <c r="A241" s="100">
        <v>2009</v>
      </c>
      <c r="B241" s="101">
        <v>29</v>
      </c>
      <c r="C241" s="91">
        <v>93.24</v>
      </c>
      <c r="D241" s="91">
        <v>91</v>
      </c>
      <c r="E241" s="91">
        <v>101.27999939600589</v>
      </c>
      <c r="F241" s="91">
        <v>84.52</v>
      </c>
      <c r="G241" s="91">
        <v>102.55</v>
      </c>
      <c r="H241" s="103">
        <v>0.88588083131057216</v>
      </c>
      <c r="I241" s="112">
        <v>117.52</v>
      </c>
      <c r="J241" s="12">
        <v>101.87</v>
      </c>
      <c r="K241" s="94">
        <v>154</v>
      </c>
      <c r="L241" s="95">
        <v>165</v>
      </c>
      <c r="M241" s="96">
        <v>159.5</v>
      </c>
      <c r="N241" s="123"/>
      <c r="O241" s="97">
        <f t="shared" si="12"/>
        <v>1.7595090000000084</v>
      </c>
      <c r="P241" s="98">
        <f t="shared" si="13"/>
        <v>-13.890490999999983</v>
      </c>
      <c r="Q241" s="99">
        <f t="shared" si="11"/>
        <v>0.29213360000001387</v>
      </c>
      <c r="R241" s="3"/>
    </row>
    <row r="242" spans="1:18" x14ac:dyDescent="0.25">
      <c r="A242" s="100">
        <v>2009</v>
      </c>
      <c r="B242" s="101">
        <v>30</v>
      </c>
      <c r="C242" s="91">
        <v>91.36</v>
      </c>
      <c r="D242" s="91">
        <v>90.5</v>
      </c>
      <c r="E242" s="91">
        <v>100.60002935507205</v>
      </c>
      <c r="F242" s="91">
        <v>84.7</v>
      </c>
      <c r="G242" s="91">
        <v>102.35</v>
      </c>
      <c r="H242" s="103">
        <v>0.91182638825567608</v>
      </c>
      <c r="I242" s="112">
        <v>117.66</v>
      </c>
      <c r="J242" s="12">
        <v>103.21</v>
      </c>
      <c r="K242" s="94">
        <v>153</v>
      </c>
      <c r="L242" s="95">
        <v>159</v>
      </c>
      <c r="M242" s="96">
        <v>156</v>
      </c>
      <c r="N242" s="123"/>
      <c r="O242" s="97">
        <f t="shared" si="12"/>
        <v>5.4127550000000042</v>
      </c>
      <c r="P242" s="98">
        <f t="shared" si="13"/>
        <v>-9.0372449999999986</v>
      </c>
      <c r="Q242" s="99">
        <f t="shared" si="11"/>
        <v>0.70950999999998032</v>
      </c>
      <c r="R242" s="3"/>
    </row>
    <row r="243" spans="1:18" x14ac:dyDescent="0.25">
      <c r="A243" s="100">
        <v>2009</v>
      </c>
      <c r="B243" s="101">
        <v>31</v>
      </c>
      <c r="C243" s="91">
        <v>89.46</v>
      </c>
      <c r="D243" s="91">
        <v>86.89</v>
      </c>
      <c r="E243" s="91">
        <v>98.282740910374699</v>
      </c>
      <c r="F243" s="91">
        <v>89.12</v>
      </c>
      <c r="G243" s="91">
        <v>100.97</v>
      </c>
      <c r="H243" s="103">
        <v>0.92235606633584832</v>
      </c>
      <c r="I243" s="112">
        <v>114.96</v>
      </c>
      <c r="J243" s="12">
        <v>98.09</v>
      </c>
      <c r="K243" s="94">
        <v>149</v>
      </c>
      <c r="L243" s="95">
        <v>155</v>
      </c>
      <c r="M243" s="96">
        <v>152</v>
      </c>
      <c r="N243" s="123"/>
      <c r="O243" s="97">
        <f t="shared" si="12"/>
        <v>5.4903453999999954</v>
      </c>
      <c r="P243" s="98">
        <f t="shared" si="13"/>
        <v>-11.379654599999995</v>
      </c>
      <c r="Q243" s="99">
        <f t="shared" si="11"/>
        <v>-5.422121599999997</v>
      </c>
      <c r="R243" s="3"/>
    </row>
    <row r="244" spans="1:18" x14ac:dyDescent="0.25">
      <c r="A244" s="100">
        <v>2009</v>
      </c>
      <c r="B244" s="101">
        <v>32</v>
      </c>
      <c r="C244" s="91">
        <v>87.53</v>
      </c>
      <c r="D244" s="91">
        <v>86.09</v>
      </c>
      <c r="E244" s="91">
        <v>97.324072823189198</v>
      </c>
      <c r="F244" s="91">
        <v>88.55</v>
      </c>
      <c r="G244" s="91">
        <v>100.2</v>
      </c>
      <c r="H244" s="103">
        <v>0.92950624628197509</v>
      </c>
      <c r="I244" s="112">
        <v>112.71</v>
      </c>
      <c r="J244" s="12">
        <v>97.99</v>
      </c>
      <c r="K244" s="94">
        <v>146</v>
      </c>
      <c r="L244" s="95">
        <v>155</v>
      </c>
      <c r="M244" s="96">
        <v>150.5</v>
      </c>
      <c r="N244" s="123"/>
      <c r="O244" s="97">
        <f t="shared" si="12"/>
        <v>4.9108319999999992</v>
      </c>
      <c r="P244" s="98">
        <f t="shared" si="13"/>
        <v>-9.8091679999999997</v>
      </c>
      <c r="Q244" s="99">
        <f t="shared" si="11"/>
        <v>-4.9656319999999852</v>
      </c>
      <c r="R244" s="3"/>
    </row>
    <row r="245" spans="1:18" x14ac:dyDescent="0.25">
      <c r="A245" s="100">
        <v>2009</v>
      </c>
      <c r="B245" s="101">
        <v>33</v>
      </c>
      <c r="C245" s="91">
        <v>86.87</v>
      </c>
      <c r="D245" s="91">
        <v>84.36</v>
      </c>
      <c r="E245" s="91">
        <v>96.906703311061676</v>
      </c>
      <c r="F245" s="91">
        <v>88.6</v>
      </c>
      <c r="G245" s="91">
        <v>100.7</v>
      </c>
      <c r="H245" s="103">
        <v>0.91685920710015767</v>
      </c>
      <c r="I245" s="112">
        <v>110.85</v>
      </c>
      <c r="J245" s="12">
        <v>96.82</v>
      </c>
      <c r="K245" s="94">
        <v>146</v>
      </c>
      <c r="L245" s="95">
        <v>151</v>
      </c>
      <c r="M245" s="96">
        <v>148.5</v>
      </c>
      <c r="N245" s="123"/>
      <c r="O245" s="97">
        <f t="shared" si="12"/>
        <v>1.0185239999999851</v>
      </c>
      <c r="P245" s="98">
        <f t="shared" si="13"/>
        <v>-13.011476000000016</v>
      </c>
      <c r="Q245" s="99">
        <f t="shared" si="11"/>
        <v>-7.5342480000000052</v>
      </c>
      <c r="R245" s="3"/>
    </row>
    <row r="246" spans="1:18" x14ac:dyDescent="0.25">
      <c r="A246" s="100">
        <v>2009</v>
      </c>
      <c r="B246" s="101">
        <v>34</v>
      </c>
      <c r="C246" s="91">
        <v>87.09</v>
      </c>
      <c r="D246" s="91">
        <v>83.92</v>
      </c>
      <c r="E246" s="91">
        <v>95.18745904748755</v>
      </c>
      <c r="F246" s="91">
        <v>86.7</v>
      </c>
      <c r="G246" s="91">
        <v>98.05</v>
      </c>
      <c r="H246" s="103">
        <v>0.91265857442730669</v>
      </c>
      <c r="I246" s="112">
        <v>109.84</v>
      </c>
      <c r="J246" s="12">
        <v>96.94</v>
      </c>
      <c r="K246" s="94">
        <v>146</v>
      </c>
      <c r="L246" s="95">
        <v>151</v>
      </c>
      <c r="M246" s="96">
        <v>148.5</v>
      </c>
      <c r="N246" s="123"/>
      <c r="O246" s="97">
        <f t="shared" si="12"/>
        <v>2.4066150000000022</v>
      </c>
      <c r="P246" s="98">
        <f t="shared" si="13"/>
        <v>-10.493385000000004</v>
      </c>
      <c r="Q246" s="99">
        <f t="shared" si="11"/>
        <v>-5.897190000000009</v>
      </c>
      <c r="R246" s="3"/>
    </row>
    <row r="247" spans="1:18" x14ac:dyDescent="0.25">
      <c r="A247" s="100">
        <v>2009</v>
      </c>
      <c r="B247" s="101">
        <v>35</v>
      </c>
      <c r="C247" s="91">
        <v>87.37</v>
      </c>
      <c r="D247" s="91">
        <v>85.47</v>
      </c>
      <c r="E247" s="91">
        <v>95.897178551171152</v>
      </c>
      <c r="F247" s="91">
        <v>86.65</v>
      </c>
      <c r="G247" s="91">
        <v>98.95</v>
      </c>
      <c r="H247" s="103">
        <v>0.92028492021129749</v>
      </c>
      <c r="I247" s="112">
        <v>101.29</v>
      </c>
      <c r="J247" s="12">
        <v>95.62</v>
      </c>
      <c r="K247" s="94">
        <v>146</v>
      </c>
      <c r="L247" s="95">
        <v>151</v>
      </c>
      <c r="M247" s="96">
        <v>148.5</v>
      </c>
      <c r="N247" s="123"/>
      <c r="O247" s="97">
        <f t="shared" si="12"/>
        <v>-6.2310489999999845</v>
      </c>
      <c r="P247" s="98">
        <f t="shared" si="13"/>
        <v>-11.901048999999986</v>
      </c>
      <c r="Q247" s="99">
        <f t="shared" si="11"/>
        <v>-5.0556230000000113</v>
      </c>
      <c r="R247" s="3"/>
    </row>
    <row r="248" spans="1:18" x14ac:dyDescent="0.25">
      <c r="A248" s="100">
        <v>2009</v>
      </c>
      <c r="B248" s="101">
        <v>36</v>
      </c>
      <c r="C248" s="91">
        <v>87.71</v>
      </c>
      <c r="D248" s="91">
        <v>85.48</v>
      </c>
      <c r="E248" s="91">
        <v>96.040234138744054</v>
      </c>
      <c r="F248" s="91">
        <v>87.22</v>
      </c>
      <c r="G248" s="91">
        <v>99.32</v>
      </c>
      <c r="H248" s="103">
        <v>0.90932237296766449</v>
      </c>
      <c r="I248" s="112">
        <v>107.33</v>
      </c>
      <c r="J248" s="12">
        <v>95.97</v>
      </c>
      <c r="K248" s="94">
        <v>147</v>
      </c>
      <c r="L248" s="95">
        <v>152</v>
      </c>
      <c r="M248" s="96">
        <v>149.5</v>
      </c>
      <c r="N248" s="123"/>
      <c r="O248" s="97">
        <f t="shared" si="12"/>
        <v>-1.8941903999999994</v>
      </c>
      <c r="P248" s="98">
        <f t="shared" si="13"/>
        <v>-13.254190399999999</v>
      </c>
      <c r="Q248" s="99">
        <f t="shared" si="11"/>
        <v>-6.2175783999999936</v>
      </c>
      <c r="R248" s="3"/>
    </row>
    <row r="249" spans="1:18" x14ac:dyDescent="0.25">
      <c r="A249" s="100">
        <v>2009</v>
      </c>
      <c r="B249" s="101">
        <v>37</v>
      </c>
      <c r="C249" s="91">
        <v>83.42</v>
      </c>
      <c r="D249" s="91">
        <v>81.31</v>
      </c>
      <c r="E249" s="91">
        <v>95.134791447038566</v>
      </c>
      <c r="F249" s="91">
        <v>85.55</v>
      </c>
      <c r="G249" s="91">
        <v>97.02</v>
      </c>
      <c r="H249" s="103">
        <v>0.92803118184771005</v>
      </c>
      <c r="I249" s="112">
        <v>113.37</v>
      </c>
      <c r="J249" s="12">
        <v>95.19</v>
      </c>
      <c r="K249" s="94">
        <v>143</v>
      </c>
      <c r="L249" s="95">
        <v>150</v>
      </c>
      <c r="M249" s="96">
        <v>146.5</v>
      </c>
      <c r="N249" s="123"/>
      <c r="O249" s="97">
        <f t="shared" si="12"/>
        <v>8.8260989999999993</v>
      </c>
      <c r="P249" s="98">
        <f t="shared" si="13"/>
        <v>-9.3539010000000076</v>
      </c>
      <c r="Q249" s="99">
        <f t="shared" si="11"/>
        <v>-4.284402500000013</v>
      </c>
      <c r="R249" s="3"/>
    </row>
    <row r="250" spans="1:18" x14ac:dyDescent="0.25">
      <c r="A250" s="100">
        <v>2009</v>
      </c>
      <c r="B250" s="101">
        <v>38</v>
      </c>
      <c r="C250" s="91">
        <v>80.89</v>
      </c>
      <c r="D250" s="91">
        <v>79.97</v>
      </c>
      <c r="E250" s="91">
        <v>93.948976251217999</v>
      </c>
      <c r="F250" s="91">
        <v>86.05</v>
      </c>
      <c r="G250" s="91">
        <v>96.6</v>
      </c>
      <c r="H250" s="103">
        <v>0.93248787765759045</v>
      </c>
      <c r="I250" s="112">
        <v>103.81</v>
      </c>
      <c r="J250" s="12">
        <v>95.13</v>
      </c>
      <c r="K250" s="94">
        <v>140</v>
      </c>
      <c r="L250" s="95">
        <v>143</v>
      </c>
      <c r="M250" s="96">
        <v>141.5</v>
      </c>
      <c r="N250" s="123"/>
      <c r="O250" s="97">
        <f t="shared" si="12"/>
        <v>0.21616000000000213</v>
      </c>
      <c r="P250" s="98">
        <f t="shared" si="13"/>
        <v>-8.4638400000000047</v>
      </c>
      <c r="Q250" s="99">
        <f t="shared" si="11"/>
        <v>-7.3800200000000018</v>
      </c>
      <c r="R250" s="3"/>
    </row>
    <row r="251" spans="1:18" x14ac:dyDescent="0.25">
      <c r="A251" s="100">
        <v>2009</v>
      </c>
      <c r="B251" s="101">
        <v>39</v>
      </c>
      <c r="C251" s="91">
        <v>79.959999999999994</v>
      </c>
      <c r="D251" s="91">
        <v>78.95</v>
      </c>
      <c r="E251" s="91">
        <v>93.502269804475503</v>
      </c>
      <c r="F251" s="91">
        <v>84</v>
      </c>
      <c r="G251" s="91">
        <v>93.57</v>
      </c>
      <c r="H251" s="103">
        <v>0.92659513352235889</v>
      </c>
      <c r="I251" s="112">
        <v>107.21</v>
      </c>
      <c r="J251" s="12">
        <v>94.1</v>
      </c>
      <c r="K251" s="94">
        <v>134</v>
      </c>
      <c r="L251" s="95">
        <v>140</v>
      </c>
      <c r="M251" s="96">
        <v>137</v>
      </c>
      <c r="N251" s="123"/>
      <c r="O251" s="97">
        <f t="shared" si="12"/>
        <v>6.2273846000000219</v>
      </c>
      <c r="P251" s="98">
        <f t="shared" si="13"/>
        <v>-6.8826153999999775</v>
      </c>
      <c r="Q251" s="99">
        <f t="shared" si="11"/>
        <v>-8.4544799999999753</v>
      </c>
      <c r="R251" s="3"/>
    </row>
    <row r="252" spans="1:18" x14ac:dyDescent="0.25">
      <c r="A252" s="100">
        <v>2009</v>
      </c>
      <c r="B252" s="101">
        <v>40</v>
      </c>
      <c r="C252" s="91">
        <v>80.489999999999995</v>
      </c>
      <c r="D252" s="91">
        <v>79.5</v>
      </c>
      <c r="E252" s="91">
        <v>93.6280369911549</v>
      </c>
      <c r="F252" s="91">
        <v>84.95</v>
      </c>
      <c r="G252" s="91">
        <v>94.47</v>
      </c>
      <c r="H252" s="103">
        <v>0.92467590109666553</v>
      </c>
      <c r="I252" s="112">
        <v>107.12</v>
      </c>
      <c r="J252" s="12">
        <v>95.2</v>
      </c>
      <c r="K252" s="94">
        <v>134</v>
      </c>
      <c r="L252" s="95">
        <v>137</v>
      </c>
      <c r="M252" s="96">
        <v>135.5</v>
      </c>
      <c r="N252" s="123"/>
      <c r="O252" s="97">
        <f t="shared" si="12"/>
        <v>4.9544738000000024</v>
      </c>
      <c r="P252" s="98">
        <f t="shared" si="13"/>
        <v>-6.9655261999999993</v>
      </c>
      <c r="Q252" s="99">
        <f t="shared" si="11"/>
        <v>-10.57002700000001</v>
      </c>
      <c r="R252" s="3"/>
    </row>
    <row r="253" spans="1:18" x14ac:dyDescent="0.25">
      <c r="A253" s="100">
        <v>2009</v>
      </c>
      <c r="B253" s="101">
        <v>41</v>
      </c>
      <c r="C253" s="91">
        <v>78.81</v>
      </c>
      <c r="D253" s="91">
        <v>79.010000000000005</v>
      </c>
      <c r="E253" s="91">
        <v>94.129572342037491</v>
      </c>
      <c r="F253" s="91">
        <v>85.8</v>
      </c>
      <c r="G253" s="91">
        <v>95.12</v>
      </c>
      <c r="H253" s="103">
        <v>0.94378798746649573</v>
      </c>
      <c r="I253" s="112">
        <v>106.61</v>
      </c>
      <c r="J253" s="12">
        <v>95.39</v>
      </c>
      <c r="K253" s="94">
        <v>134</v>
      </c>
      <c r="L253" s="95">
        <v>137</v>
      </c>
      <c r="M253" s="96">
        <v>135.5</v>
      </c>
      <c r="N253" s="123"/>
      <c r="O253" s="97">
        <f t="shared" si="12"/>
        <v>5.8246528000000097</v>
      </c>
      <c r="P253" s="98">
        <f t="shared" si="13"/>
        <v>-5.3953471999999891</v>
      </c>
      <c r="Q253" s="99">
        <f t="shared" si="11"/>
        <v>-9.6102479999999844</v>
      </c>
      <c r="R253" s="3"/>
    </row>
    <row r="254" spans="1:18" x14ac:dyDescent="0.25">
      <c r="A254" s="100">
        <v>2009</v>
      </c>
      <c r="B254" s="101">
        <v>42</v>
      </c>
      <c r="C254" s="91">
        <v>76</v>
      </c>
      <c r="D254" s="91">
        <v>72.87</v>
      </c>
      <c r="E254" s="91">
        <v>93.151770462367509</v>
      </c>
      <c r="F254" s="91">
        <v>87.4</v>
      </c>
      <c r="G254" s="91">
        <v>95.47</v>
      </c>
      <c r="H254" s="103">
        <v>0.96663186791942146</v>
      </c>
      <c r="I254" s="112">
        <v>102.08</v>
      </c>
      <c r="J254" s="12">
        <v>96.11</v>
      </c>
      <c r="K254" s="94">
        <v>130</v>
      </c>
      <c r="L254" s="95">
        <v>133</v>
      </c>
      <c r="M254" s="96">
        <v>131.5</v>
      </c>
      <c r="N254" s="123"/>
      <c r="O254" s="97">
        <f t="shared" si="12"/>
        <v>3.3143755999999911</v>
      </c>
      <c r="P254" s="98">
        <f t="shared" si="13"/>
        <v>-2.6556244000000078</v>
      </c>
      <c r="Q254" s="99">
        <f t="shared" si="11"/>
        <v>-11.517048000000031</v>
      </c>
      <c r="R254" s="3"/>
    </row>
    <row r="255" spans="1:18" x14ac:dyDescent="0.25">
      <c r="A255" s="100">
        <v>2009</v>
      </c>
      <c r="B255" s="101">
        <v>43</v>
      </c>
      <c r="C255" s="91">
        <v>77.05</v>
      </c>
      <c r="D255" s="91">
        <v>75.77</v>
      </c>
      <c r="E255" s="91">
        <v>91.395458919907639</v>
      </c>
      <c r="F255" s="91">
        <v>85.67</v>
      </c>
      <c r="G255" s="91">
        <v>95.07</v>
      </c>
      <c r="H255" s="103">
        <v>0.95761591940704427</v>
      </c>
      <c r="I255" s="112">
        <v>102.67</v>
      </c>
      <c r="J255" s="12">
        <v>94.75</v>
      </c>
      <c r="K255" s="94">
        <v>129</v>
      </c>
      <c r="L255" s="95">
        <v>133</v>
      </c>
      <c r="M255" s="96">
        <v>131</v>
      </c>
      <c r="N255" s="123"/>
      <c r="O255" s="97">
        <f t="shared" si="12"/>
        <v>3.3922018000000094</v>
      </c>
      <c r="P255" s="98">
        <f t="shared" si="13"/>
        <v>-4.5277981999999923</v>
      </c>
      <c r="Q255" s="99">
        <f t="shared" si="11"/>
        <v>-10.861754200000007</v>
      </c>
      <c r="R255" s="3"/>
    </row>
    <row r="256" spans="1:18" x14ac:dyDescent="0.25">
      <c r="A256" s="100">
        <v>2009</v>
      </c>
      <c r="B256" s="101">
        <v>44</v>
      </c>
      <c r="C256" s="91">
        <v>80.709999999999994</v>
      </c>
      <c r="D256" s="91">
        <v>80.12</v>
      </c>
      <c r="E256" s="91">
        <v>96.560627192610553</v>
      </c>
      <c r="F256" s="91">
        <v>85</v>
      </c>
      <c r="G256" s="91">
        <v>96.07</v>
      </c>
      <c r="H256" s="103">
        <v>0.93459690835342724</v>
      </c>
      <c r="I256" s="112">
        <v>112.8</v>
      </c>
      <c r="J256" s="12">
        <v>91.03</v>
      </c>
      <c r="K256" s="94">
        <v>132</v>
      </c>
      <c r="L256" s="95">
        <v>136</v>
      </c>
      <c r="M256" s="96">
        <v>134</v>
      </c>
      <c r="N256" s="123"/>
      <c r="O256" s="97">
        <f t="shared" si="12"/>
        <v>10.007021400000014</v>
      </c>
      <c r="P256" s="98">
        <f t="shared" si="13"/>
        <v>-11.762978599999983</v>
      </c>
      <c r="Q256" s="99">
        <f t="shared" si="11"/>
        <v>-10.548299999999998</v>
      </c>
      <c r="R256" s="3"/>
    </row>
    <row r="257" spans="1:18" x14ac:dyDescent="0.25">
      <c r="A257" s="100">
        <v>2009</v>
      </c>
      <c r="B257" s="101">
        <v>45</v>
      </c>
      <c r="C257" s="91">
        <v>80.900000000000006</v>
      </c>
      <c r="D257" s="91">
        <v>80.599999999999994</v>
      </c>
      <c r="E257" s="91">
        <v>96.290974594171658</v>
      </c>
      <c r="F257" s="91">
        <v>83.32</v>
      </c>
      <c r="G257" s="91">
        <v>92.57</v>
      </c>
      <c r="H257" s="103">
        <v>0.93519124660993158</v>
      </c>
      <c r="I257" s="112">
        <v>109.26</v>
      </c>
      <c r="J257" s="12">
        <v>93.12</v>
      </c>
      <c r="K257" s="94">
        <v>135</v>
      </c>
      <c r="L257" s="95">
        <v>139</v>
      </c>
      <c r="M257" s="96">
        <v>137</v>
      </c>
      <c r="N257" s="123"/>
      <c r="O257" s="97">
        <f t="shared" si="12"/>
        <v>10.274898999999991</v>
      </c>
      <c r="P257" s="98">
        <f t="shared" si="13"/>
        <v>-5.8651010000000099</v>
      </c>
      <c r="Q257" s="99">
        <f t="shared" si="11"/>
        <v>-6.8940759999999983</v>
      </c>
      <c r="R257" s="3"/>
    </row>
    <row r="258" spans="1:18" x14ac:dyDescent="0.25">
      <c r="A258" s="100">
        <v>2009</v>
      </c>
      <c r="B258" s="101">
        <v>46</v>
      </c>
      <c r="C258" s="91">
        <v>79.28</v>
      </c>
      <c r="D258" s="91">
        <v>78.23</v>
      </c>
      <c r="E258" s="91">
        <v>96.960984351114931</v>
      </c>
      <c r="F258" s="91">
        <v>83.95</v>
      </c>
      <c r="G258" s="91">
        <v>92.67</v>
      </c>
      <c r="H258" s="103">
        <v>0.95004655228106172</v>
      </c>
      <c r="I258" s="112">
        <v>108.68</v>
      </c>
      <c r="J258" s="12">
        <v>93.76</v>
      </c>
      <c r="K258" s="94">
        <v>133</v>
      </c>
      <c r="L258" s="95">
        <v>138</v>
      </c>
      <c r="M258" s="96">
        <v>135.5</v>
      </c>
      <c r="N258" s="123"/>
      <c r="O258" s="97">
        <f t="shared" si="12"/>
        <v>11.137411400000005</v>
      </c>
      <c r="P258" s="98">
        <f t="shared" si="13"/>
        <v>-3.7825885999999969</v>
      </c>
      <c r="Q258" s="99">
        <f t="shared" si="11"/>
        <v>-7.0640910000000048</v>
      </c>
      <c r="R258" s="3"/>
    </row>
    <row r="259" spans="1:18" x14ac:dyDescent="0.25">
      <c r="A259" s="100">
        <v>2009</v>
      </c>
      <c r="B259" s="101">
        <v>47</v>
      </c>
      <c r="C259" s="91">
        <v>79.48</v>
      </c>
      <c r="D259" s="91">
        <v>78.14</v>
      </c>
      <c r="E259" s="91">
        <v>95.469777322394279</v>
      </c>
      <c r="F259" s="91">
        <v>83.2</v>
      </c>
      <c r="G259" s="91">
        <v>92.5</v>
      </c>
      <c r="H259" s="103">
        <v>0.94542979238361757</v>
      </c>
      <c r="I259" s="112">
        <v>106.27</v>
      </c>
      <c r="J259" s="12">
        <v>96.09</v>
      </c>
      <c r="K259" s="94">
        <v>133</v>
      </c>
      <c r="L259" s="95">
        <v>138</v>
      </c>
      <c r="M259" s="96">
        <v>135.5</v>
      </c>
      <c r="N259" s="123"/>
      <c r="O259" s="97">
        <f t="shared" si="12"/>
        <v>8.4308999999999941</v>
      </c>
      <c r="P259" s="98">
        <f t="shared" si="13"/>
        <v>-1.7490999999999985</v>
      </c>
      <c r="Q259" s="99">
        <f t="shared" si="11"/>
        <v>-6.7023040000000123</v>
      </c>
      <c r="R259" s="3"/>
    </row>
    <row r="260" spans="1:18" x14ac:dyDescent="0.25">
      <c r="A260" s="100">
        <v>2009</v>
      </c>
      <c r="B260" s="101">
        <v>48</v>
      </c>
      <c r="C260" s="91">
        <v>79.16</v>
      </c>
      <c r="D260" s="91">
        <v>78.489999999999995</v>
      </c>
      <c r="E260" s="91">
        <v>94.25426525920895</v>
      </c>
      <c r="F260" s="91">
        <v>83.2</v>
      </c>
      <c r="G260" s="91">
        <v>93.35</v>
      </c>
      <c r="H260" s="103">
        <v>0.94555494619792335</v>
      </c>
      <c r="I260" s="112">
        <v>104.67</v>
      </c>
      <c r="J260" s="12">
        <v>88.19</v>
      </c>
      <c r="K260" s="94">
        <v>133</v>
      </c>
      <c r="L260" s="95">
        <v>137</v>
      </c>
      <c r="M260" s="96">
        <v>135</v>
      </c>
      <c r="N260" s="123"/>
      <c r="O260" s="97">
        <f t="shared" si="12"/>
        <v>5.9449069999999864</v>
      </c>
      <c r="P260" s="98">
        <f t="shared" si="13"/>
        <v>-10.535093000000018</v>
      </c>
      <c r="Q260" s="99">
        <f t="shared" si="11"/>
        <v>-6.9906560000000155</v>
      </c>
      <c r="R260" s="3"/>
    </row>
    <row r="261" spans="1:18" x14ac:dyDescent="0.25">
      <c r="A261" s="100">
        <v>2009</v>
      </c>
      <c r="B261" s="101">
        <v>49</v>
      </c>
      <c r="C261" s="91">
        <v>78.42</v>
      </c>
      <c r="D261" s="91">
        <v>78.930000000000007</v>
      </c>
      <c r="E261" s="91">
        <v>91.861365541732312</v>
      </c>
      <c r="F261" s="91">
        <v>83.27</v>
      </c>
      <c r="G261" s="91">
        <v>91.57</v>
      </c>
      <c r="H261" s="103">
        <v>0.9517826889764528</v>
      </c>
      <c r="I261" s="112">
        <v>102.39</v>
      </c>
      <c r="J261" s="12">
        <v>90.88</v>
      </c>
      <c r="K261" s="94">
        <v>131</v>
      </c>
      <c r="L261" s="95">
        <v>136</v>
      </c>
      <c r="M261" s="96">
        <v>133.5</v>
      </c>
      <c r="N261" s="123"/>
      <c r="O261" s="97">
        <f t="shared" si="12"/>
        <v>6.181063800000004</v>
      </c>
      <c r="P261" s="98">
        <f t="shared" si="13"/>
        <v>-5.3289362000000011</v>
      </c>
      <c r="Q261" s="99">
        <f t="shared" si="11"/>
        <v>-7.3884582000000165</v>
      </c>
      <c r="R261" s="3"/>
    </row>
    <row r="262" spans="1:18" x14ac:dyDescent="0.25">
      <c r="A262" s="100">
        <v>2009</v>
      </c>
      <c r="B262" s="101">
        <v>50</v>
      </c>
      <c r="C262" s="91">
        <v>77.92</v>
      </c>
      <c r="D262" s="91">
        <v>77.69</v>
      </c>
      <c r="E262" s="91">
        <v>93.473653730632165</v>
      </c>
      <c r="F262" s="91">
        <v>84.85</v>
      </c>
      <c r="G262" s="91">
        <v>94.72</v>
      </c>
      <c r="H262" s="103">
        <v>0.94802904761001872</v>
      </c>
      <c r="I262" s="112">
        <v>104.4</v>
      </c>
      <c r="J262" s="12">
        <v>92.55</v>
      </c>
      <c r="K262" s="94">
        <v>131</v>
      </c>
      <c r="L262" s="95">
        <v>136</v>
      </c>
      <c r="M262" s="96">
        <v>133.5</v>
      </c>
      <c r="N262" s="123"/>
      <c r="O262" s="97">
        <f t="shared" si="12"/>
        <v>4.487449600000005</v>
      </c>
      <c r="P262" s="98">
        <f t="shared" si="13"/>
        <v>-7.3625504000000035</v>
      </c>
      <c r="Q262" s="99">
        <f t="shared" ref="Q262:Q325" si="14">+((M262*0.6)-(F262/H262))</f>
        <v>-9.4014769999999999</v>
      </c>
      <c r="R262" s="3"/>
    </row>
    <row r="263" spans="1:18" x14ac:dyDescent="0.25">
      <c r="A263" s="100">
        <v>2009</v>
      </c>
      <c r="B263" s="101">
        <v>51</v>
      </c>
      <c r="C263" s="91">
        <v>78.97</v>
      </c>
      <c r="D263" s="91">
        <v>77.61</v>
      </c>
      <c r="E263" s="91">
        <v>91.50947354710442</v>
      </c>
      <c r="F263" s="91">
        <v>85.37</v>
      </c>
      <c r="G263" s="91">
        <v>95.45</v>
      </c>
      <c r="H263" s="103">
        <v>0.94013237063778587</v>
      </c>
      <c r="I263" s="112">
        <v>105.12</v>
      </c>
      <c r="J263" s="12">
        <v>90.91</v>
      </c>
      <c r="K263" s="94">
        <v>131</v>
      </c>
      <c r="L263" s="95">
        <v>135</v>
      </c>
      <c r="M263" s="96">
        <v>133</v>
      </c>
      <c r="N263" s="123"/>
      <c r="O263" s="97">
        <f t="shared" si="12"/>
        <v>3.5917440000000056</v>
      </c>
      <c r="P263" s="98">
        <f t="shared" si="13"/>
        <v>-10.618256000000002</v>
      </c>
      <c r="Q263" s="99">
        <f t="shared" si="14"/>
        <v>-11.006361600000005</v>
      </c>
      <c r="R263" s="3"/>
    </row>
    <row r="264" spans="1:18" ht="13" thickBot="1" x14ac:dyDescent="0.3">
      <c r="A264" s="106">
        <v>2009</v>
      </c>
      <c r="B264" s="107">
        <v>52</v>
      </c>
      <c r="C264" s="108">
        <v>83.36</v>
      </c>
      <c r="D264" s="108">
        <v>80.680000000000007</v>
      </c>
      <c r="E264" s="108">
        <v>88.724883241649636</v>
      </c>
      <c r="F264" s="108">
        <v>88.82</v>
      </c>
      <c r="G264" s="108">
        <v>95.17</v>
      </c>
      <c r="H264" s="109">
        <v>0.94980291589495169</v>
      </c>
      <c r="I264" s="112">
        <v>100.3</v>
      </c>
      <c r="J264" s="12">
        <v>89.99</v>
      </c>
      <c r="K264" s="94">
        <v>133</v>
      </c>
      <c r="L264" s="95">
        <v>137</v>
      </c>
      <c r="M264" s="96">
        <v>135</v>
      </c>
      <c r="N264" s="123"/>
      <c r="O264" s="97">
        <f t="shared" si="12"/>
        <v>0.10026549999997769</v>
      </c>
      <c r="P264" s="98">
        <f t="shared" si="13"/>
        <v>-10.209734500000025</v>
      </c>
      <c r="Q264" s="99">
        <f t="shared" si="14"/>
        <v>-12.514137000000005</v>
      </c>
      <c r="R264" s="3"/>
    </row>
    <row r="265" spans="1:18" s="119" customFormat="1" ht="13" thickBot="1" x14ac:dyDescent="0.3">
      <c r="A265" s="113">
        <v>2010</v>
      </c>
      <c r="B265" s="113">
        <v>1</v>
      </c>
      <c r="C265" s="114">
        <v>84.74</v>
      </c>
      <c r="D265" s="114">
        <v>85.48</v>
      </c>
      <c r="E265" s="114">
        <v>91.762524582458099</v>
      </c>
      <c r="F265" s="115">
        <v>85.82</v>
      </c>
      <c r="G265" s="115">
        <v>96.35</v>
      </c>
      <c r="H265" s="116">
        <v>0.9656424419166072</v>
      </c>
      <c r="I265" s="114">
        <v>103.78</v>
      </c>
      <c r="J265" s="115">
        <v>82.39</v>
      </c>
      <c r="K265" s="115"/>
      <c r="L265" s="115">
        <v>140</v>
      </c>
      <c r="M265" s="115">
        <v>140</v>
      </c>
      <c r="N265" s="115"/>
      <c r="O265" s="117">
        <f t="shared" si="12"/>
        <v>4.0018670000000185</v>
      </c>
      <c r="P265" s="118">
        <f t="shared" si="13"/>
        <v>-17.388132999999982</v>
      </c>
      <c r="Q265" s="99">
        <f t="shared" si="14"/>
        <v>-4.8734755999999919</v>
      </c>
    </row>
    <row r="266" spans="1:18" x14ac:dyDescent="0.25">
      <c r="A266" s="100">
        <v>2010</v>
      </c>
      <c r="B266" s="101">
        <v>2</v>
      </c>
      <c r="C266" s="91">
        <v>83.85</v>
      </c>
      <c r="D266" s="91">
        <v>82.98</v>
      </c>
      <c r="E266" s="91">
        <v>93.894790361545958</v>
      </c>
      <c r="F266" s="91">
        <v>87.35</v>
      </c>
      <c r="G266" s="91">
        <v>97.97</v>
      </c>
      <c r="H266" s="103">
        <v>0.96970637291028283</v>
      </c>
      <c r="I266" s="112">
        <v>107.47</v>
      </c>
      <c r="J266" s="12">
        <v>96.8</v>
      </c>
      <c r="K266" s="94">
        <v>141</v>
      </c>
      <c r="L266" s="95">
        <v>145</v>
      </c>
      <c r="M266" s="96">
        <v>143</v>
      </c>
      <c r="N266" s="123"/>
      <c r="O266" s="97">
        <f t="shared" si="12"/>
        <v>6.4394172000000083</v>
      </c>
      <c r="P266" s="98">
        <f t="shared" si="13"/>
        <v>-4.2305827999999934</v>
      </c>
      <c r="Q266" s="99">
        <f t="shared" si="14"/>
        <v>-4.278813999999997</v>
      </c>
      <c r="R266" s="3"/>
    </row>
    <row r="267" spans="1:18" x14ac:dyDescent="0.25">
      <c r="A267" s="100">
        <v>2010</v>
      </c>
      <c r="B267" s="101">
        <v>3</v>
      </c>
      <c r="C267" s="91">
        <v>82.45</v>
      </c>
      <c r="D267" s="91">
        <v>82.19</v>
      </c>
      <c r="E267" s="91">
        <v>95.70335604300999</v>
      </c>
      <c r="F267" s="91">
        <v>86.62</v>
      </c>
      <c r="G267" s="91">
        <v>97.1</v>
      </c>
      <c r="H267" s="103">
        <v>0.95954555922315199</v>
      </c>
      <c r="I267" s="112">
        <v>108.25</v>
      </c>
      <c r="J267" s="12">
        <v>93.33</v>
      </c>
      <c r="K267" s="94">
        <v>138</v>
      </c>
      <c r="L267" s="95">
        <v>145</v>
      </c>
      <c r="M267" s="96">
        <v>141.5</v>
      </c>
      <c r="N267" s="123"/>
      <c r="O267" s="97">
        <f t="shared" si="12"/>
        <v>7.056264000000013</v>
      </c>
      <c r="P267" s="98">
        <f t="shared" si="13"/>
        <v>-7.8637359999999887</v>
      </c>
      <c r="Q267" s="99">
        <f t="shared" si="14"/>
        <v>-5.3718992000000014</v>
      </c>
      <c r="R267" s="3"/>
    </row>
    <row r="268" spans="1:18" x14ac:dyDescent="0.25">
      <c r="A268" s="100">
        <v>2010</v>
      </c>
      <c r="B268" s="101">
        <v>4</v>
      </c>
      <c r="C268" s="91">
        <v>84.52</v>
      </c>
      <c r="D268" s="91">
        <v>84.93</v>
      </c>
      <c r="E268" s="91">
        <v>93.831099828698669</v>
      </c>
      <c r="F268" s="91">
        <v>85.8</v>
      </c>
      <c r="G268" s="91">
        <v>98.87</v>
      </c>
      <c r="H268" s="103">
        <v>0.94094621551432112</v>
      </c>
      <c r="I268" s="112">
        <v>108.91</v>
      </c>
      <c r="J268" s="12">
        <v>95.54</v>
      </c>
      <c r="K268" s="94">
        <v>138</v>
      </c>
      <c r="L268" s="95">
        <v>143</v>
      </c>
      <c r="M268" s="96">
        <v>140.5</v>
      </c>
      <c r="N268" s="123"/>
      <c r="O268" s="97">
        <f t="shared" si="12"/>
        <v>3.8349187999999828</v>
      </c>
      <c r="P268" s="98">
        <f t="shared" si="13"/>
        <v>-9.5350812000000076</v>
      </c>
      <c r="Q268" s="99">
        <f t="shared" si="14"/>
        <v>-6.8848080000000067</v>
      </c>
      <c r="R268" s="3"/>
    </row>
    <row r="269" spans="1:18" x14ac:dyDescent="0.25">
      <c r="A269" s="100">
        <v>2010</v>
      </c>
      <c r="B269" s="101">
        <v>5</v>
      </c>
      <c r="C269" s="91">
        <v>82.88</v>
      </c>
      <c r="D269" s="91">
        <v>83.4</v>
      </c>
      <c r="E269" s="91">
        <v>96.098084355690219</v>
      </c>
      <c r="F269" s="91">
        <v>87.42</v>
      </c>
      <c r="G269" s="91">
        <v>98.32</v>
      </c>
      <c r="H269" s="103">
        <v>0.93759375937593781</v>
      </c>
      <c r="I269" s="112">
        <v>111.8</v>
      </c>
      <c r="J269" s="12">
        <v>95.96</v>
      </c>
      <c r="K269" s="94">
        <v>141</v>
      </c>
      <c r="L269" s="95">
        <v>145</v>
      </c>
      <c r="M269" s="96">
        <v>143</v>
      </c>
      <c r="N269" s="123"/>
      <c r="O269" s="97">
        <f t="shared" si="12"/>
        <v>6.9358208000000303</v>
      </c>
      <c r="P269" s="98">
        <f t="shared" si="13"/>
        <v>-8.9041791999999731</v>
      </c>
      <c r="Q269" s="99">
        <f t="shared" si="14"/>
        <v>-7.4386751999999774</v>
      </c>
      <c r="R269" s="3"/>
    </row>
    <row r="270" spans="1:18" x14ac:dyDescent="0.25">
      <c r="A270" s="100">
        <v>2010</v>
      </c>
      <c r="B270" s="101">
        <v>6</v>
      </c>
      <c r="C270" s="91">
        <v>83.61</v>
      </c>
      <c r="D270" s="91">
        <v>83.18</v>
      </c>
      <c r="E270" s="91">
        <v>98.9326111626212</v>
      </c>
      <c r="F270" s="91">
        <v>89.37</v>
      </c>
      <c r="G270" s="91">
        <v>99.75</v>
      </c>
      <c r="H270" s="103">
        <v>0.94149547140678269</v>
      </c>
      <c r="I270" s="112">
        <v>115.48</v>
      </c>
      <c r="J270" s="12">
        <v>95.64</v>
      </c>
      <c r="K270" s="94">
        <v>141</v>
      </c>
      <c r="L270" s="95">
        <v>145</v>
      </c>
      <c r="M270" s="96">
        <v>143</v>
      </c>
      <c r="N270" s="123"/>
      <c r="O270" s="97">
        <f t="shared" si="12"/>
        <v>9.5315350000000194</v>
      </c>
      <c r="P270" s="98">
        <f t="shared" si="13"/>
        <v>-10.308464999999984</v>
      </c>
      <c r="Q270" s="99">
        <f t="shared" si="14"/>
        <v>-9.123451799999998</v>
      </c>
      <c r="R270" s="3"/>
    </row>
    <row r="271" spans="1:18" x14ac:dyDescent="0.25">
      <c r="A271" s="100">
        <v>2010</v>
      </c>
      <c r="B271" s="101">
        <v>7</v>
      </c>
      <c r="C271" s="91">
        <v>86.67</v>
      </c>
      <c r="D271" s="91">
        <v>83.7</v>
      </c>
      <c r="E271" s="91">
        <v>99.007222385326969</v>
      </c>
      <c r="F271" s="91">
        <v>92.77</v>
      </c>
      <c r="G271" s="91">
        <v>102.6</v>
      </c>
      <c r="H271" s="103">
        <v>0.95801499293463943</v>
      </c>
      <c r="I271" s="112">
        <v>115.38</v>
      </c>
      <c r="J271" s="12">
        <v>97.5</v>
      </c>
      <c r="K271" s="94">
        <v>140</v>
      </c>
      <c r="L271" s="95">
        <v>145</v>
      </c>
      <c r="M271" s="96">
        <v>142.5</v>
      </c>
      <c r="N271" s="123"/>
      <c r="O271" s="97">
        <f t="shared" si="12"/>
        <v>8.2835550000000069</v>
      </c>
      <c r="P271" s="98">
        <f t="shared" si="13"/>
        <v>-9.5964449999999886</v>
      </c>
      <c r="Q271" s="99">
        <f t="shared" si="14"/>
        <v>-11.335645249999999</v>
      </c>
      <c r="R271" s="3"/>
    </row>
    <row r="272" spans="1:18" x14ac:dyDescent="0.25">
      <c r="A272" s="100">
        <v>2010</v>
      </c>
      <c r="B272" s="101">
        <v>8</v>
      </c>
      <c r="C272" s="91">
        <v>86.99</v>
      </c>
      <c r="D272" s="91">
        <v>86.03</v>
      </c>
      <c r="E272" s="91">
        <v>99.2658266110531</v>
      </c>
      <c r="F272" s="91">
        <v>90.3</v>
      </c>
      <c r="G272" s="91">
        <v>101.05</v>
      </c>
      <c r="H272" s="103">
        <v>0.94883862152725063</v>
      </c>
      <c r="I272" s="112">
        <v>117.45</v>
      </c>
      <c r="J272" s="12">
        <v>95.88</v>
      </c>
      <c r="K272" s="94">
        <v>140</v>
      </c>
      <c r="L272" s="95">
        <v>145</v>
      </c>
      <c r="M272" s="96">
        <v>142.5</v>
      </c>
      <c r="N272" s="123"/>
      <c r="O272" s="97">
        <f t="shared" si="12"/>
        <v>10.951384000000004</v>
      </c>
      <c r="P272" s="98">
        <f t="shared" si="13"/>
        <v>-10.618616000000003</v>
      </c>
      <c r="Q272" s="99">
        <f t="shared" si="14"/>
        <v>-9.6689760000000007</v>
      </c>
      <c r="R272" s="3"/>
    </row>
    <row r="273" spans="1:18" x14ac:dyDescent="0.25">
      <c r="A273" s="100">
        <v>2010</v>
      </c>
      <c r="B273" s="101">
        <v>9</v>
      </c>
      <c r="C273" s="91">
        <v>86.73</v>
      </c>
      <c r="D273" s="91">
        <v>86.1</v>
      </c>
      <c r="E273" s="91">
        <v>99.595477255208024</v>
      </c>
      <c r="F273" s="91">
        <v>92.95</v>
      </c>
      <c r="G273" s="91">
        <v>102.2</v>
      </c>
      <c r="H273" s="103">
        <v>0.96844796529082511</v>
      </c>
      <c r="I273" s="112">
        <v>114.22</v>
      </c>
      <c r="J273" s="12">
        <v>99.84</v>
      </c>
      <c r="K273" s="94">
        <v>145</v>
      </c>
      <c r="L273" s="95">
        <v>150</v>
      </c>
      <c r="M273" s="96">
        <v>147.5</v>
      </c>
      <c r="N273" s="123"/>
      <c r="O273" s="97">
        <f t="shared" si="12"/>
        <v>8.6903240000000181</v>
      </c>
      <c r="P273" s="98">
        <f t="shared" si="13"/>
        <v>-5.6896759999999773</v>
      </c>
      <c r="Q273" s="99">
        <f t="shared" si="14"/>
        <v>-7.4783109999999908</v>
      </c>
      <c r="R273" s="3"/>
    </row>
    <row r="274" spans="1:18" x14ac:dyDescent="0.25">
      <c r="A274" s="100">
        <v>2010</v>
      </c>
      <c r="B274" s="101">
        <v>10</v>
      </c>
      <c r="C274" s="91">
        <v>85.47</v>
      </c>
      <c r="D274" s="91">
        <v>84.19</v>
      </c>
      <c r="E274" s="91">
        <v>99.67558635947168</v>
      </c>
      <c r="F274" s="91">
        <v>95.1</v>
      </c>
      <c r="G274" s="91">
        <v>103</v>
      </c>
      <c r="H274" s="103">
        <v>0.97595252966895696</v>
      </c>
      <c r="I274" s="112">
        <v>117.61</v>
      </c>
      <c r="J274" s="12">
        <v>97.78</v>
      </c>
      <c r="K274" s="94">
        <v>146</v>
      </c>
      <c r="L274" s="95">
        <v>152</v>
      </c>
      <c r="M274" s="96">
        <v>149</v>
      </c>
      <c r="N274" s="123"/>
      <c r="O274" s="97">
        <f t="shared" si="12"/>
        <v>12.07208</v>
      </c>
      <c r="P274" s="98">
        <f t="shared" si="13"/>
        <v>-7.7579199999999986</v>
      </c>
      <c r="Q274" s="99">
        <f t="shared" si="14"/>
        <v>-8.0432639999999935</v>
      </c>
      <c r="R274" s="3"/>
    </row>
    <row r="275" spans="1:18" x14ac:dyDescent="0.25">
      <c r="A275" s="100">
        <v>2010</v>
      </c>
      <c r="B275" s="101">
        <v>11</v>
      </c>
      <c r="C275" s="91">
        <v>85.51</v>
      </c>
      <c r="D275" s="91">
        <v>85.43</v>
      </c>
      <c r="E275" s="91">
        <v>98.85503241627336</v>
      </c>
      <c r="F275" s="91">
        <v>97.97</v>
      </c>
      <c r="G275" s="91">
        <v>104.8</v>
      </c>
      <c r="H275" s="103">
        <v>0.98818135104154314</v>
      </c>
      <c r="I275" s="112">
        <v>113.44</v>
      </c>
      <c r="J275" s="12">
        <v>94.76</v>
      </c>
      <c r="K275" s="94">
        <v>143</v>
      </c>
      <c r="L275" s="95">
        <v>150</v>
      </c>
      <c r="M275" s="96">
        <v>146.5</v>
      </c>
      <c r="N275" s="123"/>
      <c r="O275" s="97">
        <f t="shared" si="12"/>
        <v>7.3865920000000074</v>
      </c>
      <c r="P275" s="98">
        <f t="shared" si="13"/>
        <v>-11.293407999999985</v>
      </c>
      <c r="Q275" s="99">
        <f t="shared" si="14"/>
        <v>-11.241721200000001</v>
      </c>
      <c r="R275" s="3"/>
    </row>
    <row r="276" spans="1:18" x14ac:dyDescent="0.25">
      <c r="A276" s="100">
        <v>2010</v>
      </c>
      <c r="B276" s="101">
        <v>12</v>
      </c>
      <c r="C276" s="91">
        <v>87.88</v>
      </c>
      <c r="D276" s="91">
        <v>86.53</v>
      </c>
      <c r="E276" s="91">
        <v>97.068950241309821</v>
      </c>
      <c r="F276" s="91">
        <v>94.02</v>
      </c>
      <c r="G276" s="91">
        <v>107.2</v>
      </c>
      <c r="H276" s="103">
        <v>0.97826299622390467</v>
      </c>
      <c r="I276" s="112">
        <v>111.36</v>
      </c>
      <c r="J276" s="12">
        <v>96.36</v>
      </c>
      <c r="K276" s="94">
        <v>143</v>
      </c>
      <c r="L276" s="95">
        <v>148</v>
      </c>
      <c r="M276" s="96">
        <v>145.5</v>
      </c>
      <c r="N276" s="123"/>
      <c r="O276" s="97">
        <f t="shared" si="12"/>
        <v>1.7780159999999796</v>
      </c>
      <c r="P276" s="98">
        <f t="shared" si="13"/>
        <v>-13.22198400000002</v>
      </c>
      <c r="Q276" s="99">
        <f t="shared" si="14"/>
        <v>-8.809124400000016</v>
      </c>
      <c r="R276" s="3"/>
    </row>
    <row r="277" spans="1:18" x14ac:dyDescent="0.25">
      <c r="A277" s="100">
        <v>2010</v>
      </c>
      <c r="B277" s="101">
        <v>13</v>
      </c>
      <c r="C277" s="91">
        <v>87.2</v>
      </c>
      <c r="D277" s="91">
        <v>87.94</v>
      </c>
      <c r="E277" s="91">
        <v>97.508077224918395</v>
      </c>
      <c r="F277" s="91">
        <v>96.65</v>
      </c>
      <c r="G277" s="91">
        <v>110.37</v>
      </c>
      <c r="H277" s="103">
        <v>0.98468810004431107</v>
      </c>
      <c r="I277" s="112">
        <v>115.33</v>
      </c>
      <c r="J277" s="12">
        <v>95.51</v>
      </c>
      <c r="K277" s="94">
        <v>147</v>
      </c>
      <c r="L277" s="95">
        <v>150</v>
      </c>
      <c r="M277" s="96">
        <v>148.5</v>
      </c>
      <c r="N277" s="123"/>
      <c r="O277" s="97">
        <f t="shared" ref="O277:O340" si="15">+(I277-(G277/H277))</f>
        <v>3.2437465000000003</v>
      </c>
      <c r="P277" s="98">
        <f t="shared" ref="P277:P340" si="16">+(J277-(G277/H277))</f>
        <v>-16.576253499999993</v>
      </c>
      <c r="Q277" s="99">
        <f t="shared" si="14"/>
        <v>-9.0529075000000034</v>
      </c>
      <c r="R277" s="3"/>
    </row>
    <row r="278" spans="1:18" x14ac:dyDescent="0.25">
      <c r="A278" s="100">
        <v>2010</v>
      </c>
      <c r="B278" s="101">
        <v>14</v>
      </c>
      <c r="C278" s="91">
        <v>90.01</v>
      </c>
      <c r="D278" s="91">
        <v>89.21</v>
      </c>
      <c r="E278" s="91">
        <v>100.25500190353357</v>
      </c>
      <c r="F278" s="91">
        <v>94.75</v>
      </c>
      <c r="G278" s="91">
        <v>115.37</v>
      </c>
      <c r="H278" s="103">
        <v>0.99828295332028916</v>
      </c>
      <c r="I278" s="112">
        <v>116.41</v>
      </c>
      <c r="J278" s="12">
        <v>98.33</v>
      </c>
      <c r="K278" s="94">
        <v>147</v>
      </c>
      <c r="L278" s="95">
        <v>151</v>
      </c>
      <c r="M278" s="96">
        <v>149</v>
      </c>
      <c r="N278" s="123"/>
      <c r="O278" s="97">
        <f t="shared" si="15"/>
        <v>0.84156360000000063</v>
      </c>
      <c r="P278" s="98">
        <f t="shared" si="16"/>
        <v>-17.238436399999998</v>
      </c>
      <c r="Q278" s="99">
        <f t="shared" si="14"/>
        <v>-5.5129700000000099</v>
      </c>
      <c r="R278" s="3"/>
    </row>
    <row r="279" spans="1:18" x14ac:dyDescent="0.25">
      <c r="A279" s="100">
        <v>2010</v>
      </c>
      <c r="B279" s="101">
        <v>15</v>
      </c>
      <c r="C279" s="91">
        <v>90.11</v>
      </c>
      <c r="D279" s="91">
        <v>89.17</v>
      </c>
      <c r="E279" s="91">
        <v>102.94691671937112</v>
      </c>
      <c r="F279" s="91">
        <v>98.75</v>
      </c>
      <c r="G279" s="91">
        <v>111.95</v>
      </c>
      <c r="H279" s="103">
        <v>0.99669098592672334</v>
      </c>
      <c r="I279" s="112">
        <v>118.1</v>
      </c>
      <c r="J279" s="12">
        <v>99.31</v>
      </c>
      <c r="K279" s="94">
        <v>149</v>
      </c>
      <c r="L279" s="95">
        <v>152</v>
      </c>
      <c r="M279" s="96">
        <v>150.5</v>
      </c>
      <c r="N279" s="123"/>
      <c r="O279" s="97">
        <f t="shared" si="15"/>
        <v>5.7783259999999927</v>
      </c>
      <c r="P279" s="98">
        <f t="shared" si="16"/>
        <v>-13.011673999999999</v>
      </c>
      <c r="Q279" s="99">
        <f t="shared" si="14"/>
        <v>-8.7778500000000008</v>
      </c>
      <c r="R279" s="3"/>
    </row>
    <row r="280" spans="1:18" x14ac:dyDescent="0.25">
      <c r="A280" s="100">
        <v>2010</v>
      </c>
      <c r="B280" s="101">
        <v>16</v>
      </c>
      <c r="C280" s="91">
        <v>91.22</v>
      </c>
      <c r="D280" s="91">
        <v>90.97</v>
      </c>
      <c r="E280" s="91">
        <v>101.6156664077533</v>
      </c>
      <c r="F280" s="91">
        <v>94.82</v>
      </c>
      <c r="G280" s="91">
        <v>112.57</v>
      </c>
      <c r="H280" s="103">
        <v>0.99686982873776353</v>
      </c>
      <c r="I280" s="112">
        <v>119.25</v>
      </c>
      <c r="J280" s="12">
        <v>98.24</v>
      </c>
      <c r="K280" s="94">
        <v>151</v>
      </c>
      <c r="L280" s="95">
        <v>156</v>
      </c>
      <c r="M280" s="96">
        <v>153.5</v>
      </c>
      <c r="N280" s="123"/>
      <c r="O280" s="97">
        <f t="shared" si="15"/>
        <v>6.3265302000000219</v>
      </c>
      <c r="P280" s="98">
        <f t="shared" si="16"/>
        <v>-14.683469799999983</v>
      </c>
      <c r="Q280" s="99">
        <f t="shared" si="14"/>
        <v>-3.0177347999999853</v>
      </c>
      <c r="R280" s="3"/>
    </row>
    <row r="281" spans="1:18" x14ac:dyDescent="0.25">
      <c r="A281" s="100">
        <v>2010</v>
      </c>
      <c r="B281" s="101">
        <v>17</v>
      </c>
      <c r="C281" s="91">
        <v>92.36</v>
      </c>
      <c r="D281" s="91">
        <v>91.31</v>
      </c>
      <c r="E281" s="91">
        <v>101.59849961202728</v>
      </c>
      <c r="F281" s="91">
        <v>94.22</v>
      </c>
      <c r="G281" s="91">
        <v>112.8</v>
      </c>
      <c r="H281" s="103">
        <v>0.99726748708538604</v>
      </c>
      <c r="I281" s="112">
        <v>115.53</v>
      </c>
      <c r="J281" s="12">
        <v>96.59</v>
      </c>
      <c r="K281" s="94">
        <v>153</v>
      </c>
      <c r="L281" s="95">
        <v>157</v>
      </c>
      <c r="M281" s="96">
        <v>155</v>
      </c>
      <c r="N281" s="123"/>
      <c r="O281" s="97">
        <f t="shared" si="15"/>
        <v>2.4209280000000035</v>
      </c>
      <c r="P281" s="98">
        <f t="shared" si="16"/>
        <v>-16.519071999999994</v>
      </c>
      <c r="Q281" s="99">
        <f t="shared" si="14"/>
        <v>-1.4781627999999927</v>
      </c>
      <c r="R281" s="3"/>
    </row>
    <row r="282" spans="1:18" x14ac:dyDescent="0.25">
      <c r="A282" s="100">
        <v>2010</v>
      </c>
      <c r="B282" s="101">
        <v>18</v>
      </c>
      <c r="C282" s="91">
        <v>90.74</v>
      </c>
      <c r="D282" s="91">
        <v>89.53</v>
      </c>
      <c r="E282" s="91">
        <v>102.4844407517312</v>
      </c>
      <c r="F282" s="91">
        <v>95.9</v>
      </c>
      <c r="G282" s="91">
        <v>114.87</v>
      </c>
      <c r="H282" s="103">
        <v>0.97117551083831855</v>
      </c>
      <c r="I282" s="112">
        <v>115.25</v>
      </c>
      <c r="J282" s="12">
        <v>97.82</v>
      </c>
      <c r="K282" s="94">
        <v>155</v>
      </c>
      <c r="L282" s="95">
        <v>157</v>
      </c>
      <c r="M282" s="96">
        <v>156</v>
      </c>
      <c r="N282" s="123"/>
      <c r="O282" s="97">
        <f t="shared" si="15"/>
        <v>-3.0293416000000235</v>
      </c>
      <c r="P282" s="98">
        <f t="shared" si="16"/>
        <v>-20.45934160000003</v>
      </c>
      <c r="Q282" s="99">
        <f t="shared" si="14"/>
        <v>-5.1463120000000231</v>
      </c>
      <c r="R282" s="3"/>
    </row>
    <row r="283" spans="1:18" x14ac:dyDescent="0.25">
      <c r="A283" s="100">
        <v>2010</v>
      </c>
      <c r="B283" s="101">
        <v>19</v>
      </c>
      <c r="C283" s="91">
        <v>91.67</v>
      </c>
      <c r="D283" s="91">
        <v>91.16</v>
      </c>
      <c r="E283" s="91">
        <v>103.48085798737861</v>
      </c>
      <c r="F283" s="91">
        <v>93.25</v>
      </c>
      <c r="G283" s="91">
        <v>110.22</v>
      </c>
      <c r="H283" s="103">
        <v>0.97780385254717905</v>
      </c>
      <c r="I283" s="112">
        <v>119.64</v>
      </c>
      <c r="J283" s="12">
        <v>98.1</v>
      </c>
      <c r="K283" s="94">
        <v>156</v>
      </c>
      <c r="L283" s="95">
        <v>157</v>
      </c>
      <c r="M283" s="96">
        <v>156.5</v>
      </c>
      <c r="N283" s="123"/>
      <c r="O283" s="97">
        <f t="shared" si="15"/>
        <v>6.9180060000000054</v>
      </c>
      <c r="P283" s="98">
        <f t="shared" si="16"/>
        <v>-14.621994000000001</v>
      </c>
      <c r="Q283" s="99">
        <f t="shared" si="14"/>
        <v>-1.4667750000000126</v>
      </c>
      <c r="R283" s="3"/>
    </row>
    <row r="284" spans="1:18" x14ac:dyDescent="0.25">
      <c r="A284" s="100">
        <v>2010</v>
      </c>
      <c r="B284" s="101">
        <v>20</v>
      </c>
      <c r="C284" s="91">
        <v>94.27</v>
      </c>
      <c r="D284" s="91">
        <v>93.69</v>
      </c>
      <c r="E284" s="91">
        <v>102.94476034666724</v>
      </c>
      <c r="F284" s="91">
        <v>91.37</v>
      </c>
      <c r="G284" s="91">
        <v>110.15</v>
      </c>
      <c r="H284" s="103">
        <v>0.952762057203834</v>
      </c>
      <c r="I284" s="112">
        <v>119.64</v>
      </c>
      <c r="J284" s="12">
        <v>99.13</v>
      </c>
      <c r="K284" s="94">
        <v>156</v>
      </c>
      <c r="L284" s="95">
        <v>156</v>
      </c>
      <c r="M284" s="96">
        <v>156</v>
      </c>
      <c r="N284" s="123"/>
      <c r="O284" s="97">
        <f t="shared" si="15"/>
        <v>4.0287630000000121</v>
      </c>
      <c r="P284" s="98">
        <f t="shared" si="16"/>
        <v>-16.481236999999993</v>
      </c>
      <c r="Q284" s="99">
        <f t="shared" si="14"/>
        <v>-2.3001246000000037</v>
      </c>
      <c r="R284" s="3"/>
    </row>
    <row r="285" spans="1:18" x14ac:dyDescent="0.25">
      <c r="A285" s="100">
        <v>2010</v>
      </c>
      <c r="B285" s="101">
        <v>21</v>
      </c>
      <c r="C285" s="91">
        <v>95.97</v>
      </c>
      <c r="D285" s="91">
        <v>94.68</v>
      </c>
      <c r="E285" s="91">
        <v>103.0705859913142</v>
      </c>
      <c r="F285" s="91">
        <v>90.52</v>
      </c>
      <c r="G285" s="91">
        <v>108.42</v>
      </c>
      <c r="H285" s="103">
        <v>0.94013237063778587</v>
      </c>
      <c r="I285" s="112">
        <v>118.7</v>
      </c>
      <c r="J285" s="12">
        <v>99.01</v>
      </c>
      <c r="K285" s="94">
        <v>156</v>
      </c>
      <c r="L285" s="95">
        <v>157</v>
      </c>
      <c r="M285" s="96">
        <v>156.5</v>
      </c>
      <c r="N285" s="123"/>
      <c r="O285" s="97">
        <f t="shared" si="15"/>
        <v>3.3758144000000101</v>
      </c>
      <c r="P285" s="98">
        <f t="shared" si="16"/>
        <v>-16.314185599999988</v>
      </c>
      <c r="Q285" s="99">
        <f t="shared" si="14"/>
        <v>-2.3843135999999987</v>
      </c>
      <c r="R285" s="3"/>
    </row>
    <row r="286" spans="1:18" x14ac:dyDescent="0.25">
      <c r="A286" s="100">
        <v>2010</v>
      </c>
      <c r="B286" s="101">
        <v>22</v>
      </c>
      <c r="C286" s="91">
        <v>94.09</v>
      </c>
      <c r="D286" s="91">
        <v>93.16</v>
      </c>
      <c r="E286" s="91">
        <v>100.72067298187055</v>
      </c>
      <c r="F286" s="91">
        <v>88.62</v>
      </c>
      <c r="G286" s="91">
        <v>108.87</v>
      </c>
      <c r="H286" s="103">
        <v>0.95659452349635299</v>
      </c>
      <c r="I286" s="112">
        <v>118.32</v>
      </c>
      <c r="J286" s="12">
        <v>98.1</v>
      </c>
      <c r="K286" s="94">
        <v>157</v>
      </c>
      <c r="L286" s="95">
        <v>160</v>
      </c>
      <c r="M286" s="96">
        <v>158.5</v>
      </c>
      <c r="N286" s="123"/>
      <c r="O286" s="97">
        <f t="shared" si="15"/>
        <v>4.5100237499999878</v>
      </c>
      <c r="P286" s="98">
        <f t="shared" si="16"/>
        <v>-15.709976250000011</v>
      </c>
      <c r="Q286" s="99">
        <f t="shared" si="14"/>
        <v>2.4588674999999967</v>
      </c>
      <c r="R286" s="3"/>
    </row>
    <row r="287" spans="1:18" x14ac:dyDescent="0.25">
      <c r="A287" s="100">
        <v>2010</v>
      </c>
      <c r="B287" s="101">
        <v>23</v>
      </c>
      <c r="C287" s="91">
        <v>93.11</v>
      </c>
      <c r="D287" s="91">
        <v>92</v>
      </c>
      <c r="E287" s="91">
        <v>99.522820799726787</v>
      </c>
      <c r="F287" s="91">
        <v>87.27</v>
      </c>
      <c r="G287" s="91">
        <v>110.07</v>
      </c>
      <c r="H287" s="103">
        <v>0.95926942040941598</v>
      </c>
      <c r="I287" s="112">
        <v>117.62</v>
      </c>
      <c r="J287" s="12">
        <v>98.65</v>
      </c>
      <c r="K287" s="94">
        <v>159</v>
      </c>
      <c r="L287" s="95">
        <v>162</v>
      </c>
      <c r="M287" s="96">
        <v>160.5</v>
      </c>
      <c r="N287" s="123"/>
      <c r="O287" s="97">
        <f t="shared" si="15"/>
        <v>2.8764277999999877</v>
      </c>
      <c r="P287" s="98">
        <f t="shared" si="16"/>
        <v>-16.093572200000011</v>
      </c>
      <c r="Q287" s="99">
        <f t="shared" si="14"/>
        <v>5.3245157999999861</v>
      </c>
      <c r="R287" s="3"/>
    </row>
    <row r="288" spans="1:18" x14ac:dyDescent="0.25">
      <c r="A288" s="100">
        <v>2010</v>
      </c>
      <c r="B288" s="101">
        <v>24</v>
      </c>
      <c r="C288" s="91">
        <v>91.8</v>
      </c>
      <c r="D288" s="91">
        <v>92.15</v>
      </c>
      <c r="E288" s="91">
        <v>99.580378197175449</v>
      </c>
      <c r="F288" s="91">
        <v>88.2</v>
      </c>
      <c r="G288" s="91">
        <v>110.17</v>
      </c>
      <c r="H288" s="103">
        <v>0.97467786896430741</v>
      </c>
      <c r="I288" s="112">
        <v>117.69</v>
      </c>
      <c r="J288" s="12">
        <v>98.71</v>
      </c>
      <c r="K288" s="94">
        <v>157</v>
      </c>
      <c r="L288" s="95">
        <v>162</v>
      </c>
      <c r="M288" s="96">
        <v>159.5</v>
      </c>
      <c r="N288" s="123"/>
      <c r="O288" s="97">
        <f t="shared" si="15"/>
        <v>4.6577834000000138</v>
      </c>
      <c r="P288" s="98">
        <f t="shared" si="16"/>
        <v>-14.32221659999999</v>
      </c>
      <c r="Q288" s="99">
        <f t="shared" si="14"/>
        <v>5.2085640000000097</v>
      </c>
      <c r="R288" s="3"/>
    </row>
    <row r="289" spans="1:18" x14ac:dyDescent="0.25">
      <c r="A289" s="100">
        <v>2010</v>
      </c>
      <c r="B289" s="101">
        <v>25</v>
      </c>
      <c r="C289" s="91">
        <v>91.1</v>
      </c>
      <c r="D289" s="91">
        <v>91.23</v>
      </c>
      <c r="E289" s="91">
        <v>98.91190535018913</v>
      </c>
      <c r="F289" s="91">
        <v>89.37</v>
      </c>
      <c r="G289" s="91">
        <v>113.2</v>
      </c>
      <c r="H289" s="103">
        <v>0.96831667828646695</v>
      </c>
      <c r="I289" s="112">
        <v>113.05</v>
      </c>
      <c r="J289" s="12">
        <v>98.98</v>
      </c>
      <c r="K289" s="94">
        <v>156</v>
      </c>
      <c r="L289" s="95">
        <v>161</v>
      </c>
      <c r="M289" s="96">
        <v>158.5</v>
      </c>
      <c r="N289" s="123"/>
      <c r="O289" s="97">
        <f t="shared" si="15"/>
        <v>-3.8539039999999858</v>
      </c>
      <c r="P289" s="98">
        <f t="shared" si="16"/>
        <v>-17.923903999999979</v>
      </c>
      <c r="Q289" s="99">
        <f t="shared" si="14"/>
        <v>2.8058136000000076</v>
      </c>
      <c r="R289" s="3"/>
    </row>
    <row r="290" spans="1:18" x14ac:dyDescent="0.25">
      <c r="A290" s="100">
        <v>2010</v>
      </c>
      <c r="B290" s="101">
        <v>26</v>
      </c>
      <c r="C290" s="91">
        <v>92.37</v>
      </c>
      <c r="D290" s="91">
        <v>90.85</v>
      </c>
      <c r="E290" s="91">
        <v>97.794775044899708</v>
      </c>
      <c r="F290" s="91">
        <v>89.47</v>
      </c>
      <c r="G290" s="91">
        <v>112.67</v>
      </c>
      <c r="H290" s="103">
        <v>0.94828076696948449</v>
      </c>
      <c r="I290" s="112">
        <v>112.31</v>
      </c>
      <c r="J290" s="12">
        <v>97.81</v>
      </c>
      <c r="K290" s="94">
        <v>152</v>
      </c>
      <c r="L290" s="95">
        <v>160</v>
      </c>
      <c r="M290" s="96">
        <v>156</v>
      </c>
      <c r="N290" s="123"/>
      <c r="O290" s="97">
        <f t="shared" si="15"/>
        <v>-6.5050217999999802</v>
      </c>
      <c r="P290" s="98">
        <f t="shared" si="16"/>
        <v>-21.00502179999998</v>
      </c>
      <c r="Q290" s="99">
        <f t="shared" si="14"/>
        <v>-0.74969379999998864</v>
      </c>
      <c r="R290" s="3"/>
    </row>
    <row r="291" spans="1:18" x14ac:dyDescent="0.25">
      <c r="A291" s="100">
        <v>2010</v>
      </c>
      <c r="B291" s="101">
        <v>27</v>
      </c>
      <c r="C291" s="91">
        <v>95.21</v>
      </c>
      <c r="D291" s="91">
        <v>92.28</v>
      </c>
      <c r="E291" s="91">
        <v>101.88461988198523</v>
      </c>
      <c r="F291" s="91">
        <v>90.2</v>
      </c>
      <c r="G291" s="91">
        <v>113.2</v>
      </c>
      <c r="H291" s="103">
        <v>0.95312529785165556</v>
      </c>
      <c r="I291" s="112">
        <v>114.77</v>
      </c>
      <c r="J291" s="12">
        <v>102.52</v>
      </c>
      <c r="K291" s="94">
        <v>152</v>
      </c>
      <c r="L291" s="95">
        <v>158</v>
      </c>
      <c r="M291" s="96">
        <v>155</v>
      </c>
      <c r="N291" s="123"/>
      <c r="O291" s="97">
        <f t="shared" si="15"/>
        <v>-3.9971760000000103</v>
      </c>
      <c r="P291" s="98">
        <f t="shared" si="16"/>
        <v>-16.24717600000001</v>
      </c>
      <c r="Q291" s="99">
        <f t="shared" si="14"/>
        <v>-1.6360360000000043</v>
      </c>
      <c r="R291" s="3"/>
    </row>
    <row r="292" spans="1:18" x14ac:dyDescent="0.25">
      <c r="A292" s="100">
        <v>2010</v>
      </c>
      <c r="B292" s="101">
        <v>28</v>
      </c>
      <c r="C292" s="91">
        <v>93.25</v>
      </c>
      <c r="D292" s="91">
        <v>92.05</v>
      </c>
      <c r="E292" s="91">
        <v>101.70024357982348</v>
      </c>
      <c r="F292" s="91">
        <v>92.27</v>
      </c>
      <c r="G292" s="91">
        <v>113.1</v>
      </c>
      <c r="H292" s="103">
        <v>0.96322410371997136</v>
      </c>
      <c r="I292" s="112">
        <v>115.35</v>
      </c>
      <c r="J292" s="12">
        <v>103.78</v>
      </c>
      <c r="K292" s="94">
        <v>152</v>
      </c>
      <c r="L292" s="95">
        <v>160</v>
      </c>
      <c r="M292" s="96">
        <v>156</v>
      </c>
      <c r="N292" s="123"/>
      <c r="O292" s="97">
        <f t="shared" si="15"/>
        <v>-2.068158000000011</v>
      </c>
      <c r="P292" s="98">
        <f t="shared" si="16"/>
        <v>-13.638158000000004</v>
      </c>
      <c r="Q292" s="99">
        <f t="shared" si="14"/>
        <v>-2.1928686000000113</v>
      </c>
      <c r="R292" s="3"/>
    </row>
    <row r="293" spans="1:18" x14ac:dyDescent="0.25">
      <c r="A293" s="100">
        <v>2010</v>
      </c>
      <c r="B293" s="101">
        <v>29</v>
      </c>
      <c r="C293" s="91">
        <v>94.13</v>
      </c>
      <c r="D293" s="91">
        <v>91.75</v>
      </c>
      <c r="E293" s="91">
        <v>101.19713408452196</v>
      </c>
      <c r="F293" s="91">
        <v>93.42</v>
      </c>
      <c r="G293" s="91">
        <v>115.17</v>
      </c>
      <c r="H293" s="103">
        <v>0.95673638085761847</v>
      </c>
      <c r="I293" s="112">
        <v>117.46</v>
      </c>
      <c r="J293" s="12">
        <v>101.43</v>
      </c>
      <c r="K293" s="94">
        <v>156</v>
      </c>
      <c r="L293" s="95">
        <v>162</v>
      </c>
      <c r="M293" s="96">
        <v>159</v>
      </c>
      <c r="N293" s="123"/>
      <c r="O293" s="97">
        <f t="shared" si="15"/>
        <v>-2.9179874000000154</v>
      </c>
      <c r="P293" s="98">
        <f t="shared" si="16"/>
        <v>-18.947987400000002</v>
      </c>
      <c r="Q293" s="99">
        <f t="shared" si="14"/>
        <v>-2.2444524000000143</v>
      </c>
      <c r="R293" s="3"/>
    </row>
    <row r="294" spans="1:18" x14ac:dyDescent="0.25">
      <c r="A294" s="100">
        <v>2010</v>
      </c>
      <c r="B294" s="101">
        <v>30</v>
      </c>
      <c r="C294" s="91">
        <v>93.2</v>
      </c>
      <c r="D294" s="91">
        <v>92.17</v>
      </c>
      <c r="E294" s="91">
        <v>102.35702860746409</v>
      </c>
      <c r="F294" s="91">
        <v>92.65</v>
      </c>
      <c r="G294" s="91">
        <v>113.72</v>
      </c>
      <c r="H294" s="103">
        <v>0.96737994814843475</v>
      </c>
      <c r="I294" s="112">
        <v>118.58</v>
      </c>
      <c r="J294" s="12">
        <v>100.8</v>
      </c>
      <c r="K294" s="94">
        <v>156</v>
      </c>
      <c r="L294" s="95">
        <v>162</v>
      </c>
      <c r="M294" s="96">
        <v>159</v>
      </c>
      <c r="N294" s="123"/>
      <c r="O294" s="97">
        <f t="shared" si="15"/>
        <v>1.0253615999999965</v>
      </c>
      <c r="P294" s="98">
        <f t="shared" si="16"/>
        <v>-16.754638400000005</v>
      </c>
      <c r="Q294" s="99">
        <f t="shared" si="14"/>
        <v>-0.37415800000002264</v>
      </c>
      <c r="R294" s="3"/>
    </row>
    <row r="295" spans="1:18" x14ac:dyDescent="0.25">
      <c r="A295" s="100">
        <v>2010</v>
      </c>
      <c r="B295" s="101">
        <v>31</v>
      </c>
      <c r="C295" s="91">
        <v>93.14</v>
      </c>
      <c r="D295" s="91">
        <v>91.67</v>
      </c>
      <c r="E295" s="91">
        <v>101.45011788619931</v>
      </c>
      <c r="F295" s="91">
        <v>95.5</v>
      </c>
      <c r="G295" s="91">
        <v>112.25</v>
      </c>
      <c r="H295" s="103">
        <v>0.9778803465607947</v>
      </c>
      <c r="I295" s="112">
        <v>113.36</v>
      </c>
      <c r="J295" s="12">
        <v>99.98</v>
      </c>
      <c r="K295" s="94">
        <v>156</v>
      </c>
      <c r="L295" s="95">
        <v>162</v>
      </c>
      <c r="M295" s="96">
        <v>159</v>
      </c>
      <c r="N295" s="123"/>
      <c r="O295" s="97">
        <f t="shared" si="15"/>
        <v>-1.429095000000018</v>
      </c>
      <c r="P295" s="98">
        <f t="shared" si="16"/>
        <v>-14.809095000000013</v>
      </c>
      <c r="Q295" s="99">
        <f t="shared" si="14"/>
        <v>-2.2602100000000149</v>
      </c>
      <c r="R295" s="3"/>
    </row>
    <row r="296" spans="1:18" x14ac:dyDescent="0.25">
      <c r="A296" s="100">
        <v>2010</v>
      </c>
      <c r="B296" s="101">
        <v>32</v>
      </c>
      <c r="C296" s="91">
        <v>91.43</v>
      </c>
      <c r="D296" s="91">
        <v>87.51</v>
      </c>
      <c r="E296" s="91">
        <v>102.86940058135571</v>
      </c>
      <c r="F296" s="91">
        <v>95.07</v>
      </c>
      <c r="G296" s="91">
        <v>111.3</v>
      </c>
      <c r="H296" s="103">
        <v>0.96327977497784467</v>
      </c>
      <c r="I296" s="112">
        <v>119.96</v>
      </c>
      <c r="J296" s="12">
        <v>106.21</v>
      </c>
      <c r="K296" s="94">
        <v>156</v>
      </c>
      <c r="L296" s="95">
        <v>162</v>
      </c>
      <c r="M296" s="96">
        <v>159</v>
      </c>
      <c r="N296" s="123"/>
      <c r="O296" s="97">
        <f t="shared" si="15"/>
        <v>4.4172440000000108</v>
      </c>
      <c r="P296" s="98">
        <f t="shared" si="16"/>
        <v>-9.3327559999999892</v>
      </c>
      <c r="Q296" s="99">
        <f t="shared" si="14"/>
        <v>-3.2940683999999862</v>
      </c>
      <c r="R296" s="3"/>
    </row>
    <row r="297" spans="1:18" x14ac:dyDescent="0.25">
      <c r="A297" s="100">
        <v>2010</v>
      </c>
      <c r="B297" s="101">
        <v>33</v>
      </c>
      <c r="C297" s="91">
        <v>91.74</v>
      </c>
      <c r="D297" s="91">
        <v>86.83</v>
      </c>
      <c r="E297" s="91">
        <v>104.72823438237322</v>
      </c>
      <c r="F297" s="91">
        <v>99.25</v>
      </c>
      <c r="G297" s="91">
        <v>116.65</v>
      </c>
      <c r="H297" s="103">
        <v>0.96279750442886847</v>
      </c>
      <c r="I297" s="112">
        <v>121.49</v>
      </c>
      <c r="J297" s="12">
        <v>103.06</v>
      </c>
      <c r="K297" s="94">
        <v>154</v>
      </c>
      <c r="L297" s="95">
        <v>162</v>
      </c>
      <c r="M297" s="96">
        <v>158</v>
      </c>
      <c r="N297" s="123"/>
      <c r="O297" s="97">
        <f t="shared" si="15"/>
        <v>0.33264399999998773</v>
      </c>
      <c r="P297" s="98">
        <f t="shared" si="16"/>
        <v>-18.097356000000005</v>
      </c>
      <c r="Q297" s="99">
        <f t="shared" si="14"/>
        <v>-8.2850200000000029</v>
      </c>
      <c r="R297" s="3"/>
    </row>
    <row r="298" spans="1:18" x14ac:dyDescent="0.25">
      <c r="A298" s="100">
        <v>2010</v>
      </c>
      <c r="B298" s="101">
        <v>34</v>
      </c>
      <c r="C298" s="91">
        <v>93.94</v>
      </c>
      <c r="D298" s="91">
        <v>91.82</v>
      </c>
      <c r="E298" s="91">
        <v>107.07941217323027</v>
      </c>
      <c r="F298" s="91">
        <v>98.1</v>
      </c>
      <c r="G298" s="91">
        <v>116.27</v>
      </c>
      <c r="H298" s="103">
        <v>0.9474721443189571</v>
      </c>
      <c r="I298" s="112">
        <v>122.06</v>
      </c>
      <c r="J298" s="12">
        <v>107.03</v>
      </c>
      <c r="K298" s="94">
        <v>154</v>
      </c>
      <c r="L298" s="95">
        <v>160</v>
      </c>
      <c r="M298" s="96">
        <v>157</v>
      </c>
      <c r="N298" s="123"/>
      <c r="O298" s="97">
        <f t="shared" si="15"/>
        <v>-0.65600879999998085</v>
      </c>
      <c r="P298" s="98">
        <f t="shared" si="16"/>
        <v>-15.686008799999982</v>
      </c>
      <c r="Q298" s="99">
        <f t="shared" si="14"/>
        <v>-9.3386639999999801</v>
      </c>
      <c r="R298" s="3"/>
    </row>
    <row r="299" spans="1:18" x14ac:dyDescent="0.25">
      <c r="A299" s="100">
        <v>2010</v>
      </c>
      <c r="B299" s="101">
        <v>35</v>
      </c>
      <c r="C299" s="91">
        <v>93.44</v>
      </c>
      <c r="D299" s="91">
        <v>90.26</v>
      </c>
      <c r="E299" s="91">
        <v>107.69154543127091</v>
      </c>
      <c r="F299" s="91">
        <v>98.45</v>
      </c>
      <c r="G299" s="91">
        <v>114.17</v>
      </c>
      <c r="H299" s="103">
        <v>0.95004655228106172</v>
      </c>
      <c r="I299" s="112">
        <v>124.81</v>
      </c>
      <c r="J299" s="12">
        <v>105.56</v>
      </c>
      <c r="K299" s="94">
        <v>154</v>
      </c>
      <c r="L299" s="95">
        <v>160</v>
      </c>
      <c r="M299" s="96">
        <v>157</v>
      </c>
      <c r="N299" s="123"/>
      <c r="O299" s="97">
        <f t="shared" si="15"/>
        <v>4.6369413999999978</v>
      </c>
      <c r="P299" s="98">
        <f t="shared" si="16"/>
        <v>-14.613058600000002</v>
      </c>
      <c r="Q299" s="99">
        <f t="shared" si="14"/>
        <v>-9.4265010000000018</v>
      </c>
      <c r="R299" s="3"/>
    </row>
    <row r="300" spans="1:18" x14ac:dyDescent="0.25">
      <c r="A300" s="100">
        <v>2010</v>
      </c>
      <c r="B300" s="101">
        <v>36</v>
      </c>
      <c r="C300" s="91">
        <v>93.51</v>
      </c>
      <c r="D300" s="91">
        <v>90.61</v>
      </c>
      <c r="E300" s="91">
        <v>107.14755484827938</v>
      </c>
      <c r="F300" s="91">
        <v>97.15</v>
      </c>
      <c r="G300" s="91">
        <v>111.82</v>
      </c>
      <c r="H300" s="103">
        <v>0.96450617283950624</v>
      </c>
      <c r="I300" s="112">
        <v>121.31</v>
      </c>
      <c r="J300" s="12">
        <v>106.98</v>
      </c>
      <c r="K300" s="94">
        <v>156</v>
      </c>
      <c r="L300" s="95">
        <v>161</v>
      </c>
      <c r="M300" s="96">
        <v>158.5</v>
      </c>
      <c r="N300" s="123"/>
      <c r="O300" s="97">
        <f t="shared" si="15"/>
        <v>5.3750240000000105</v>
      </c>
      <c r="P300" s="98">
        <f t="shared" si="16"/>
        <v>-8.9549759999999878</v>
      </c>
      <c r="Q300" s="99">
        <f t="shared" si="14"/>
        <v>-5.6251200000000097</v>
      </c>
      <c r="R300" s="3"/>
    </row>
    <row r="301" spans="1:18" x14ac:dyDescent="0.25">
      <c r="A301" s="100">
        <v>2010</v>
      </c>
      <c r="B301" s="101">
        <v>37</v>
      </c>
      <c r="C301" s="91">
        <v>91.96</v>
      </c>
      <c r="D301" s="91">
        <v>89.14</v>
      </c>
      <c r="E301" s="91">
        <v>108.63230566080475</v>
      </c>
      <c r="F301" s="91">
        <v>99.4</v>
      </c>
      <c r="G301" s="91">
        <v>111.85</v>
      </c>
      <c r="H301" s="103">
        <v>0.92705899803463487</v>
      </c>
      <c r="I301" s="112">
        <v>125.7</v>
      </c>
      <c r="J301" s="12">
        <v>109.66</v>
      </c>
      <c r="K301" s="94">
        <v>156</v>
      </c>
      <c r="L301" s="95">
        <v>161</v>
      </c>
      <c r="M301" s="96">
        <v>158.5</v>
      </c>
      <c r="N301" s="123"/>
      <c r="O301" s="97">
        <f t="shared" si="15"/>
        <v>5.0496420000000057</v>
      </c>
      <c r="P301" s="98">
        <f t="shared" si="16"/>
        <v>-10.990358000000001</v>
      </c>
      <c r="Q301" s="99">
        <f t="shared" si="14"/>
        <v>-12.120792000000023</v>
      </c>
      <c r="R301" s="3"/>
    </row>
    <row r="302" spans="1:18" x14ac:dyDescent="0.25">
      <c r="A302" s="100">
        <v>2010</v>
      </c>
      <c r="B302" s="101">
        <v>38</v>
      </c>
      <c r="C302" s="91">
        <v>92.06</v>
      </c>
      <c r="D302" s="91">
        <v>90.68</v>
      </c>
      <c r="E302" s="91">
        <v>110.02653262028564</v>
      </c>
      <c r="F302" s="91">
        <v>96.02</v>
      </c>
      <c r="G302" s="91">
        <v>108.67</v>
      </c>
      <c r="H302" s="103">
        <v>0.97094919993785933</v>
      </c>
      <c r="I302" s="112">
        <v>127.07</v>
      </c>
      <c r="J302" s="12">
        <v>111.6</v>
      </c>
      <c r="K302" s="94">
        <v>155</v>
      </c>
      <c r="L302" s="95">
        <v>159</v>
      </c>
      <c r="M302" s="96">
        <v>157</v>
      </c>
      <c r="N302" s="123"/>
      <c r="O302" s="97">
        <f t="shared" si="15"/>
        <v>15.148593599999998</v>
      </c>
      <c r="P302" s="98">
        <f t="shared" si="16"/>
        <v>-0.32140640000000076</v>
      </c>
      <c r="Q302" s="99">
        <f t="shared" si="14"/>
        <v>-4.6929183999999822</v>
      </c>
      <c r="R302" s="3"/>
    </row>
    <row r="303" spans="1:18" x14ac:dyDescent="0.25">
      <c r="A303" s="100">
        <v>2010</v>
      </c>
      <c r="B303" s="101">
        <v>39</v>
      </c>
      <c r="C303" s="91">
        <v>91.14</v>
      </c>
      <c r="D303" s="91">
        <v>87.32</v>
      </c>
      <c r="E303" s="91">
        <v>119.23694200120647</v>
      </c>
      <c r="F303" s="91">
        <v>98.12</v>
      </c>
      <c r="G303" s="91">
        <v>109.1</v>
      </c>
      <c r="H303" s="103">
        <v>0.97316024056521155</v>
      </c>
      <c r="I303" s="112">
        <v>125.01</v>
      </c>
      <c r="J303" s="12">
        <v>110.01</v>
      </c>
      <c r="K303" s="94">
        <v>155</v>
      </c>
      <c r="L303" s="95">
        <v>159</v>
      </c>
      <c r="M303" s="96">
        <v>157</v>
      </c>
      <c r="N303" s="123"/>
      <c r="O303" s="97">
        <f t="shared" si="15"/>
        <v>12.901022000000026</v>
      </c>
      <c r="P303" s="98">
        <f t="shared" si="16"/>
        <v>-2.098977999999974</v>
      </c>
      <c r="Q303" s="99">
        <f t="shared" si="14"/>
        <v>-6.6261495999999909</v>
      </c>
      <c r="R303" s="3"/>
    </row>
    <row r="304" spans="1:18" x14ac:dyDescent="0.25">
      <c r="A304" s="100">
        <v>2010</v>
      </c>
      <c r="B304" s="101">
        <v>40</v>
      </c>
      <c r="C304" s="91">
        <v>90.33</v>
      </c>
      <c r="D304" s="91">
        <v>88.87</v>
      </c>
      <c r="E304" s="91">
        <v>109.76995053792641</v>
      </c>
      <c r="F304" s="91">
        <v>98.87</v>
      </c>
      <c r="G304" s="91">
        <v>107.65</v>
      </c>
      <c r="H304" s="103">
        <v>0.98469779624633191</v>
      </c>
      <c r="I304" s="112">
        <v>125.03</v>
      </c>
      <c r="J304" s="12">
        <v>110.79</v>
      </c>
      <c r="K304" s="94">
        <v>154</v>
      </c>
      <c r="L304" s="95">
        <v>158</v>
      </c>
      <c r="M304" s="96">
        <v>156</v>
      </c>
      <c r="N304" s="123"/>
      <c r="O304" s="97">
        <f t="shared" si="15"/>
        <v>15.707118999999992</v>
      </c>
      <c r="P304" s="98">
        <f t="shared" si="16"/>
        <v>1.4671189999999967</v>
      </c>
      <c r="Q304" s="99">
        <f t="shared" si="14"/>
        <v>-6.806439800000021</v>
      </c>
      <c r="R304" s="3"/>
    </row>
    <row r="305" spans="1:18" x14ac:dyDescent="0.25">
      <c r="A305" s="100">
        <v>2010</v>
      </c>
      <c r="B305" s="101">
        <v>41</v>
      </c>
      <c r="C305" s="91">
        <v>89.98</v>
      </c>
      <c r="D305" s="91">
        <v>88.62</v>
      </c>
      <c r="E305" s="91">
        <v>108.83793518023379</v>
      </c>
      <c r="F305" s="91">
        <v>100.12</v>
      </c>
      <c r="G305" s="91">
        <v>109.37</v>
      </c>
      <c r="H305" s="103">
        <v>0.99166997223324083</v>
      </c>
      <c r="I305" s="112">
        <v>125.59</v>
      </c>
      <c r="J305" s="12">
        <v>110.04</v>
      </c>
      <c r="K305" s="94">
        <v>153</v>
      </c>
      <c r="L305" s="95">
        <v>157</v>
      </c>
      <c r="M305" s="96">
        <v>155</v>
      </c>
      <c r="N305" s="123"/>
      <c r="O305" s="97">
        <f t="shared" si="15"/>
        <v>15.301292000000004</v>
      </c>
      <c r="P305" s="98">
        <f t="shared" si="16"/>
        <v>-0.24870799999999349</v>
      </c>
      <c r="Q305" s="99">
        <f t="shared" si="14"/>
        <v>-7.9610079999999925</v>
      </c>
      <c r="R305" s="3"/>
    </row>
    <row r="306" spans="1:18" x14ac:dyDescent="0.25">
      <c r="A306" s="100">
        <v>2010</v>
      </c>
      <c r="B306" s="101">
        <v>42</v>
      </c>
      <c r="C306" s="91">
        <v>92.75</v>
      </c>
      <c r="D306" s="91">
        <v>91.83</v>
      </c>
      <c r="E306" s="91">
        <v>109.9008119927056</v>
      </c>
      <c r="F306" s="91">
        <v>101.7</v>
      </c>
      <c r="G306" s="91">
        <v>112.55</v>
      </c>
      <c r="H306" s="103">
        <v>0.97679143549269376</v>
      </c>
      <c r="I306" s="112">
        <v>127.44</v>
      </c>
      <c r="J306" s="12">
        <v>109.95</v>
      </c>
      <c r="K306" s="94">
        <v>153</v>
      </c>
      <c r="L306" s="95">
        <v>157</v>
      </c>
      <c r="M306" s="96">
        <v>155</v>
      </c>
      <c r="N306" s="123"/>
      <c r="O306" s="97">
        <f t="shared" si="15"/>
        <v>12.215812000000014</v>
      </c>
      <c r="P306" s="98">
        <f t="shared" si="16"/>
        <v>-5.274187999999981</v>
      </c>
      <c r="Q306" s="99">
        <f t="shared" si="14"/>
        <v>-11.116391999999991</v>
      </c>
      <c r="R306" s="3"/>
    </row>
    <row r="307" spans="1:18" x14ac:dyDescent="0.25">
      <c r="A307" s="100">
        <v>2010</v>
      </c>
      <c r="B307" s="101">
        <v>43</v>
      </c>
      <c r="C307" s="91">
        <v>93.95</v>
      </c>
      <c r="D307" s="91">
        <v>90.02</v>
      </c>
      <c r="E307" s="91">
        <v>116.59835042822995</v>
      </c>
      <c r="F307" s="91">
        <v>98.82</v>
      </c>
      <c r="G307" s="91">
        <v>110.32</v>
      </c>
      <c r="H307" s="103">
        <v>0.9778803465607947</v>
      </c>
      <c r="I307" s="112">
        <v>135.72999999999999</v>
      </c>
      <c r="J307" s="12">
        <v>105.95</v>
      </c>
      <c r="K307" s="94">
        <v>153</v>
      </c>
      <c r="L307" s="95">
        <v>158</v>
      </c>
      <c r="M307" s="96">
        <v>155.5</v>
      </c>
      <c r="N307" s="123"/>
      <c r="O307" s="97">
        <f t="shared" si="15"/>
        <v>22.914561599999985</v>
      </c>
      <c r="P307" s="98">
        <f t="shared" si="16"/>
        <v>-6.8654384000000022</v>
      </c>
      <c r="Q307" s="99">
        <f t="shared" si="14"/>
        <v>-7.7553084000000041</v>
      </c>
      <c r="R307" s="3"/>
    </row>
    <row r="308" spans="1:18" x14ac:dyDescent="0.25">
      <c r="A308" s="100">
        <v>2010</v>
      </c>
      <c r="B308" s="101">
        <v>44</v>
      </c>
      <c r="C308" s="91">
        <v>91.81</v>
      </c>
      <c r="D308" s="91">
        <v>90.6</v>
      </c>
      <c r="E308" s="91">
        <v>114.92037690086775</v>
      </c>
      <c r="F308" s="91">
        <v>97.55</v>
      </c>
      <c r="G308" s="91">
        <v>110.77</v>
      </c>
      <c r="H308" s="103">
        <v>0.98833761612966986</v>
      </c>
      <c r="I308" s="112">
        <v>131.63</v>
      </c>
      <c r="J308" s="12">
        <v>106.1</v>
      </c>
      <c r="K308" s="94">
        <v>158</v>
      </c>
      <c r="L308" s="95">
        <v>158</v>
      </c>
      <c r="M308" s="96">
        <v>158</v>
      </c>
      <c r="N308" s="123"/>
      <c r="O308" s="97">
        <f t="shared" si="15"/>
        <v>19.552914000000001</v>
      </c>
      <c r="P308" s="98">
        <f t="shared" si="16"/>
        <v>-5.9770859999999999</v>
      </c>
      <c r="Q308" s="99">
        <f t="shared" si="14"/>
        <v>-3.9010899999999964</v>
      </c>
      <c r="R308" s="3"/>
    </row>
    <row r="309" spans="1:18" x14ac:dyDescent="0.25">
      <c r="A309" s="100">
        <v>2010</v>
      </c>
      <c r="B309" s="101">
        <v>45</v>
      </c>
      <c r="C309" s="91">
        <v>89.36</v>
      </c>
      <c r="D309" s="91">
        <v>87.65</v>
      </c>
      <c r="E309" s="91">
        <v>114.82187528623332</v>
      </c>
      <c r="F309" s="91">
        <v>98.4</v>
      </c>
      <c r="G309" s="91">
        <v>114.4</v>
      </c>
      <c r="H309" s="103">
        <v>0.99702885401503516</v>
      </c>
      <c r="I309" s="112">
        <v>130.35</v>
      </c>
      <c r="J309" s="12">
        <v>106.97</v>
      </c>
      <c r="K309" s="94">
        <v>156</v>
      </c>
      <c r="L309" s="95">
        <v>159</v>
      </c>
      <c r="M309" s="96">
        <v>157.5</v>
      </c>
      <c r="N309" s="123"/>
      <c r="O309" s="97">
        <f t="shared" si="15"/>
        <v>15.609087999999986</v>
      </c>
      <c r="P309" s="98">
        <f t="shared" si="16"/>
        <v>-7.7709120000000098</v>
      </c>
      <c r="Q309" s="99">
        <f t="shared" si="14"/>
        <v>-4.193232000000009</v>
      </c>
      <c r="R309" s="3"/>
    </row>
    <row r="310" spans="1:18" x14ac:dyDescent="0.25">
      <c r="A310" s="100">
        <v>2010</v>
      </c>
      <c r="B310" s="101">
        <v>46</v>
      </c>
      <c r="C310" s="91">
        <v>89.82</v>
      </c>
      <c r="D310" s="91">
        <v>87.8</v>
      </c>
      <c r="E310" s="91">
        <v>115.66787779113744</v>
      </c>
      <c r="F310" s="91">
        <v>101.45</v>
      </c>
      <c r="G310" s="91">
        <v>117.65</v>
      </c>
      <c r="H310" s="103">
        <v>0.98260784121057276</v>
      </c>
      <c r="I310" s="112">
        <v>129.33000000000001</v>
      </c>
      <c r="J310" s="12">
        <v>114.6</v>
      </c>
      <c r="K310" s="94">
        <v>155</v>
      </c>
      <c r="L310" s="95">
        <v>159</v>
      </c>
      <c r="M310" s="96">
        <v>157</v>
      </c>
      <c r="N310" s="123"/>
      <c r="O310" s="97">
        <f t="shared" si="15"/>
        <v>9.5975949999999983</v>
      </c>
      <c r="P310" s="98">
        <f t="shared" si="16"/>
        <v>-5.1324050000000199</v>
      </c>
      <c r="Q310" s="99">
        <f t="shared" si="14"/>
        <v>-9.0456650000000138</v>
      </c>
      <c r="R310" s="3"/>
    </row>
    <row r="311" spans="1:18" x14ac:dyDescent="0.25">
      <c r="A311" s="100">
        <v>2010</v>
      </c>
      <c r="B311" s="101">
        <v>47</v>
      </c>
      <c r="C311" s="91">
        <v>93.87</v>
      </c>
      <c r="D311" s="91">
        <v>89.55</v>
      </c>
      <c r="E311" s="91">
        <v>116.37542427258302</v>
      </c>
      <c r="F311" s="91">
        <v>102.22</v>
      </c>
      <c r="G311" s="91">
        <v>118.75</v>
      </c>
      <c r="H311" s="103">
        <v>0.98400015744002522</v>
      </c>
      <c r="I311" s="112">
        <v>129.37</v>
      </c>
      <c r="J311" s="12">
        <v>110.23</v>
      </c>
      <c r="K311" s="94">
        <v>155</v>
      </c>
      <c r="L311" s="95">
        <v>158</v>
      </c>
      <c r="M311" s="96">
        <v>156.5</v>
      </c>
      <c r="N311" s="123"/>
      <c r="O311" s="97">
        <f t="shared" si="15"/>
        <v>8.6891250000000042</v>
      </c>
      <c r="P311" s="98">
        <f t="shared" si="16"/>
        <v>-10.450874999999996</v>
      </c>
      <c r="Q311" s="99">
        <f t="shared" si="14"/>
        <v>-9.9820971999999983</v>
      </c>
      <c r="R311" s="3"/>
    </row>
    <row r="312" spans="1:18" x14ac:dyDescent="0.25">
      <c r="A312" s="100">
        <v>2010</v>
      </c>
      <c r="B312" s="101">
        <v>48</v>
      </c>
      <c r="C312" s="91">
        <v>95.79</v>
      </c>
      <c r="D312" s="91">
        <v>94.84</v>
      </c>
      <c r="E312" s="91">
        <v>116.53659639809563</v>
      </c>
      <c r="F312" s="91">
        <v>103.17</v>
      </c>
      <c r="G312" s="91">
        <v>118.67</v>
      </c>
      <c r="H312" s="103">
        <v>0.98508580097326459</v>
      </c>
      <c r="I312" s="112">
        <v>129.53</v>
      </c>
      <c r="J312" s="12">
        <v>108.23</v>
      </c>
      <c r="K312" s="94">
        <v>155</v>
      </c>
      <c r="L312" s="95">
        <v>160</v>
      </c>
      <c r="M312" s="96">
        <v>157.5</v>
      </c>
      <c r="N312" s="123"/>
      <c r="O312" s="97">
        <f t="shared" si="15"/>
        <v>9.0633361999999806</v>
      </c>
      <c r="P312" s="98">
        <f t="shared" si="16"/>
        <v>-12.236663800000017</v>
      </c>
      <c r="Q312" s="99">
        <f t="shared" si="14"/>
        <v>-10.231993800000026</v>
      </c>
      <c r="R312" s="3"/>
    </row>
    <row r="313" spans="1:18" x14ac:dyDescent="0.25">
      <c r="A313" s="100">
        <v>2010</v>
      </c>
      <c r="B313" s="101">
        <v>49</v>
      </c>
      <c r="C313" s="91">
        <v>96.24</v>
      </c>
      <c r="D313" s="91">
        <v>95.19</v>
      </c>
      <c r="E313" s="91">
        <v>117.83187076229645</v>
      </c>
      <c r="F313" s="91">
        <v>103.95</v>
      </c>
      <c r="G313" s="91">
        <v>118.17</v>
      </c>
      <c r="H313" s="103">
        <v>0.99125711226978053</v>
      </c>
      <c r="I313" s="112">
        <v>132.24</v>
      </c>
      <c r="J313" s="12">
        <v>116.51</v>
      </c>
      <c r="K313" s="94">
        <v>160</v>
      </c>
      <c r="L313" s="95">
        <v>166</v>
      </c>
      <c r="M313" s="96">
        <v>163</v>
      </c>
      <c r="N313" s="123"/>
      <c r="O313" s="97">
        <f t="shared" si="15"/>
        <v>13.027740600000001</v>
      </c>
      <c r="P313" s="98">
        <f t="shared" si="16"/>
        <v>-2.7022594000000026</v>
      </c>
      <c r="Q313" s="99">
        <f t="shared" si="14"/>
        <v>-7.0668390000000016</v>
      </c>
      <c r="R313" s="3"/>
    </row>
    <row r="314" spans="1:18" x14ac:dyDescent="0.25">
      <c r="A314" s="100">
        <v>2010</v>
      </c>
      <c r="B314" s="101">
        <v>50</v>
      </c>
      <c r="C314" s="91">
        <v>97.92</v>
      </c>
      <c r="D314" s="91">
        <v>91.71</v>
      </c>
      <c r="E314" s="91">
        <v>117.61325370705511</v>
      </c>
      <c r="F314" s="91">
        <v>104.5</v>
      </c>
      <c r="G314" s="91">
        <v>119.02</v>
      </c>
      <c r="H314" s="103">
        <v>0.99399626257405271</v>
      </c>
      <c r="I314" s="112">
        <v>132.85</v>
      </c>
      <c r="J314" s="12">
        <v>115.52</v>
      </c>
      <c r="K314" s="94">
        <v>163</v>
      </c>
      <c r="L314" s="95">
        <v>169</v>
      </c>
      <c r="M314" s="96">
        <v>166</v>
      </c>
      <c r="N314" s="123"/>
      <c r="O314" s="97">
        <f t="shared" si="15"/>
        <v>13.11111919999999</v>
      </c>
      <c r="P314" s="98">
        <f t="shared" si="16"/>
        <v>-4.218880800000008</v>
      </c>
      <c r="Q314" s="99">
        <f t="shared" si="14"/>
        <v>-5.5311800000000062</v>
      </c>
      <c r="R314" s="3"/>
    </row>
    <row r="315" spans="1:18" x14ac:dyDescent="0.25">
      <c r="A315" s="100">
        <v>2010</v>
      </c>
      <c r="B315" s="101">
        <v>51</v>
      </c>
      <c r="C315" s="91">
        <v>94.98</v>
      </c>
      <c r="D315" s="91">
        <v>94.97</v>
      </c>
      <c r="E315" s="91">
        <v>111.76703994091632</v>
      </c>
      <c r="F315" s="91">
        <v>107.57</v>
      </c>
      <c r="G315" s="91">
        <v>121.45</v>
      </c>
      <c r="H315" s="103">
        <v>0.98531875061582408</v>
      </c>
      <c r="I315" s="112">
        <v>122.64</v>
      </c>
      <c r="J315" s="12">
        <v>116.58</v>
      </c>
      <c r="K315" s="94">
        <v>163</v>
      </c>
      <c r="L315" s="95">
        <v>168</v>
      </c>
      <c r="M315" s="96">
        <v>165.5</v>
      </c>
      <c r="N315" s="123"/>
      <c r="O315" s="97">
        <f t="shared" si="15"/>
        <v>-0.61960500000002128</v>
      </c>
      <c r="P315" s="98">
        <f t="shared" si="16"/>
        <v>-6.6796050000000236</v>
      </c>
      <c r="Q315" s="99">
        <f t="shared" si="14"/>
        <v>-9.8727930000000157</v>
      </c>
      <c r="R315" s="3"/>
    </row>
    <row r="316" spans="1:18" ht="13" thickBot="1" x14ac:dyDescent="0.3">
      <c r="A316" s="106">
        <v>2010</v>
      </c>
      <c r="B316" s="107">
        <v>52</v>
      </c>
      <c r="C316" s="108">
        <v>98.73</v>
      </c>
      <c r="D316" s="108">
        <v>97.41</v>
      </c>
      <c r="E316" s="108">
        <v>116.02872352981704</v>
      </c>
      <c r="F316" s="108">
        <v>107.32</v>
      </c>
      <c r="G316" s="108">
        <v>122.92</v>
      </c>
      <c r="H316" s="109">
        <v>0.99828295332028916</v>
      </c>
      <c r="I316" s="112">
        <v>132.22</v>
      </c>
      <c r="J316" s="12">
        <v>113.54</v>
      </c>
      <c r="K316" s="94">
        <v>165</v>
      </c>
      <c r="L316" s="95">
        <v>168</v>
      </c>
      <c r="M316" s="96">
        <v>166.5</v>
      </c>
      <c r="N316" s="123"/>
      <c r="O316" s="97">
        <f t="shared" si="15"/>
        <v>9.0885776000000078</v>
      </c>
      <c r="P316" s="98">
        <f t="shared" si="16"/>
        <v>-9.5914223999999848</v>
      </c>
      <c r="Q316" s="99">
        <f t="shared" si="14"/>
        <v>-7.6045903999999922</v>
      </c>
      <c r="R316" s="3"/>
    </row>
    <row r="317" spans="1:18" s="119" customFormat="1" ht="13" thickBot="1" x14ac:dyDescent="0.3">
      <c r="A317" s="113">
        <v>2011</v>
      </c>
      <c r="B317" s="113">
        <v>1</v>
      </c>
      <c r="C317" s="114">
        <v>98.71</v>
      </c>
      <c r="D317" s="114">
        <v>97.51</v>
      </c>
      <c r="E317" s="114">
        <v>115.93776823464364</v>
      </c>
      <c r="F317" s="115">
        <v>106.37</v>
      </c>
      <c r="G317" s="115">
        <v>121.6</v>
      </c>
      <c r="H317" s="116">
        <v>1.0046818172684711</v>
      </c>
      <c r="I317" s="114">
        <v>133.69999999999999</v>
      </c>
      <c r="J317" s="115">
        <v>115.2</v>
      </c>
      <c r="K317" s="115">
        <v>167</v>
      </c>
      <c r="L317" s="115">
        <v>172</v>
      </c>
      <c r="M317" s="115">
        <v>169.5</v>
      </c>
      <c r="N317" s="115"/>
      <c r="O317" s="117">
        <f t="shared" si="15"/>
        <v>12.666655999999989</v>
      </c>
      <c r="P317" s="118">
        <f t="shared" si="16"/>
        <v>-5.8333439999999968</v>
      </c>
      <c r="Q317" s="99">
        <f t="shared" si="14"/>
        <v>-4.1743158000000022</v>
      </c>
    </row>
    <row r="318" spans="1:18" x14ac:dyDescent="0.25">
      <c r="A318" s="100">
        <v>2011</v>
      </c>
      <c r="B318" s="101">
        <v>2</v>
      </c>
      <c r="C318" s="120">
        <v>98.82</v>
      </c>
      <c r="D318" s="91">
        <v>98.27</v>
      </c>
      <c r="E318" s="91">
        <v>117.51310122052642</v>
      </c>
      <c r="F318" s="91">
        <v>109.37</v>
      </c>
      <c r="G318" s="91">
        <v>125.6</v>
      </c>
      <c r="H318" s="103">
        <v>1.0087967072875474</v>
      </c>
      <c r="I318" s="112">
        <v>134.69999999999999</v>
      </c>
      <c r="J318" s="12">
        <v>117.26</v>
      </c>
      <c r="K318" s="94">
        <v>168</v>
      </c>
      <c r="L318" s="95">
        <v>172</v>
      </c>
      <c r="M318" s="96">
        <v>170</v>
      </c>
      <c r="N318" s="123"/>
      <c r="O318" s="97">
        <f t="shared" si="15"/>
        <v>10.195232000000004</v>
      </c>
      <c r="P318" s="98">
        <f t="shared" si="16"/>
        <v>-7.2447679999999792</v>
      </c>
      <c r="Q318" s="99">
        <f t="shared" si="14"/>
        <v>-6.416293600000003</v>
      </c>
      <c r="R318" s="3"/>
    </row>
    <row r="319" spans="1:18" x14ac:dyDescent="0.25">
      <c r="A319" s="100">
        <v>2011</v>
      </c>
      <c r="B319" s="101">
        <v>3</v>
      </c>
      <c r="C319" s="120">
        <v>99.39</v>
      </c>
      <c r="D319" s="91">
        <v>98.53</v>
      </c>
      <c r="E319" s="91">
        <v>119.67343496231489</v>
      </c>
      <c r="F319" s="91">
        <v>107.95</v>
      </c>
      <c r="G319" s="91">
        <v>126.35</v>
      </c>
      <c r="H319" s="103">
        <v>1.0068871078174713</v>
      </c>
      <c r="I319" s="112">
        <v>140.52000000000001</v>
      </c>
      <c r="J319" s="12">
        <v>118.91</v>
      </c>
      <c r="K319" s="94">
        <v>168</v>
      </c>
      <c r="L319" s="95">
        <v>172</v>
      </c>
      <c r="M319" s="96">
        <v>170</v>
      </c>
      <c r="N319" s="123"/>
      <c r="O319" s="97">
        <f t="shared" si="15"/>
        <v>15.034233999999984</v>
      </c>
      <c r="P319" s="98">
        <f t="shared" si="16"/>
        <v>-6.57576600000003</v>
      </c>
      <c r="Q319" s="99">
        <f t="shared" si="14"/>
        <v>-5.2116220000000339</v>
      </c>
      <c r="R319" s="3"/>
    </row>
    <row r="320" spans="1:18" x14ac:dyDescent="0.25">
      <c r="A320" s="100">
        <v>2011</v>
      </c>
      <c r="B320" s="101">
        <v>4</v>
      </c>
      <c r="C320" s="120">
        <v>101.94</v>
      </c>
      <c r="D320" s="91">
        <v>100.24</v>
      </c>
      <c r="E320" s="91">
        <v>121.58074106438175</v>
      </c>
      <c r="F320" s="91">
        <v>107.5</v>
      </c>
      <c r="G320" s="91">
        <v>126.22</v>
      </c>
      <c r="H320" s="103">
        <v>1.0039354268733436</v>
      </c>
      <c r="I320" s="112">
        <v>142.36000000000001</v>
      </c>
      <c r="J320" s="12">
        <v>118.33</v>
      </c>
      <c r="K320" s="94">
        <v>168</v>
      </c>
      <c r="L320" s="95">
        <v>172</v>
      </c>
      <c r="M320" s="96">
        <v>170</v>
      </c>
      <c r="N320" s="123"/>
      <c r="O320" s="97">
        <f t="shared" si="15"/>
        <v>16.63478240000002</v>
      </c>
      <c r="P320" s="98">
        <f t="shared" si="16"/>
        <v>-7.3952175999999952</v>
      </c>
      <c r="Q320" s="99">
        <f t="shared" si="14"/>
        <v>-5.0785999999999945</v>
      </c>
      <c r="R320" s="3"/>
    </row>
    <row r="321" spans="1:18" x14ac:dyDescent="0.25">
      <c r="A321" s="100">
        <v>2011</v>
      </c>
      <c r="B321" s="101">
        <v>5</v>
      </c>
      <c r="C321" s="120">
        <v>100.54</v>
      </c>
      <c r="D321" s="91">
        <v>101.55</v>
      </c>
      <c r="E321" s="91">
        <v>122.70332893550126</v>
      </c>
      <c r="F321" s="91">
        <v>108.25</v>
      </c>
      <c r="G321" s="91">
        <v>125</v>
      </c>
      <c r="H321" s="103">
        <v>1.007475467972355</v>
      </c>
      <c r="I321" s="112">
        <v>144.04</v>
      </c>
      <c r="J321" s="12">
        <v>115.67</v>
      </c>
      <c r="K321" s="94">
        <v>170</v>
      </c>
      <c r="L321" s="95">
        <v>173</v>
      </c>
      <c r="M321" s="96">
        <v>171.5</v>
      </c>
      <c r="N321" s="123"/>
      <c r="O321" s="97">
        <f t="shared" si="15"/>
        <v>19.967500000000001</v>
      </c>
      <c r="P321" s="98">
        <f t="shared" si="16"/>
        <v>-8.4024999999999892</v>
      </c>
      <c r="Q321" s="99">
        <f t="shared" si="14"/>
        <v>-4.5467849999999999</v>
      </c>
      <c r="R321" s="3"/>
    </row>
    <row r="322" spans="1:18" x14ac:dyDescent="0.25">
      <c r="A322" s="100">
        <v>2011</v>
      </c>
      <c r="B322" s="101">
        <v>6</v>
      </c>
      <c r="C322" s="120">
        <v>104.74</v>
      </c>
      <c r="D322" s="91">
        <v>103.39</v>
      </c>
      <c r="E322" s="91">
        <v>127.15192394354797</v>
      </c>
      <c r="F322" s="91">
        <v>107.77</v>
      </c>
      <c r="G322" s="91">
        <v>126.02</v>
      </c>
      <c r="H322" s="103">
        <v>1.0081254914611772</v>
      </c>
      <c r="I322" s="112">
        <v>148.02000000000001</v>
      </c>
      <c r="J322" s="12">
        <v>121.4</v>
      </c>
      <c r="K322" s="94">
        <v>171</v>
      </c>
      <c r="L322" s="95">
        <v>176</v>
      </c>
      <c r="M322" s="96">
        <v>173.5</v>
      </c>
      <c r="N322" s="123"/>
      <c r="O322" s="97">
        <f t="shared" si="15"/>
        <v>23.01572120000003</v>
      </c>
      <c r="P322" s="98">
        <f t="shared" si="16"/>
        <v>-3.6042787999999746</v>
      </c>
      <c r="Q322" s="99">
        <f t="shared" si="14"/>
        <v>-2.801373799999979</v>
      </c>
      <c r="R322" s="3"/>
    </row>
    <row r="323" spans="1:18" x14ac:dyDescent="0.25">
      <c r="A323" s="100">
        <v>2011</v>
      </c>
      <c r="B323" s="101">
        <v>7</v>
      </c>
      <c r="C323" s="120">
        <v>104.15</v>
      </c>
      <c r="D323" s="91">
        <v>101.85</v>
      </c>
      <c r="E323" s="91">
        <v>127.92173427682569</v>
      </c>
      <c r="F323" s="91">
        <v>111.05</v>
      </c>
      <c r="G323" s="91">
        <v>130.07</v>
      </c>
      <c r="H323" s="103">
        <v>1.0142810775722169</v>
      </c>
      <c r="I323" s="112">
        <v>151.41999999999999</v>
      </c>
      <c r="J323" s="12">
        <v>122.59</v>
      </c>
      <c r="K323" s="94">
        <v>174</v>
      </c>
      <c r="L323" s="95">
        <v>180</v>
      </c>
      <c r="M323" s="96">
        <v>177</v>
      </c>
      <c r="N323" s="123"/>
      <c r="O323" s="97">
        <f t="shared" si="15"/>
        <v>23.181385599999999</v>
      </c>
      <c r="P323" s="98">
        <f t="shared" si="16"/>
        <v>-5.6486143999999854</v>
      </c>
      <c r="Q323" s="99">
        <f t="shared" si="14"/>
        <v>-3.2864159999999885</v>
      </c>
      <c r="R323" s="3"/>
    </row>
    <row r="324" spans="1:18" x14ac:dyDescent="0.25">
      <c r="A324" s="100">
        <v>2011</v>
      </c>
      <c r="B324" s="101">
        <v>8</v>
      </c>
      <c r="C324" s="121">
        <v>103.01</v>
      </c>
      <c r="D324" s="91">
        <v>102.07</v>
      </c>
      <c r="E324" s="91">
        <v>125.13895563076194</v>
      </c>
      <c r="F324" s="91">
        <v>112.02</v>
      </c>
      <c r="G324" s="91">
        <v>129.85</v>
      </c>
      <c r="H324" s="103">
        <v>1.0143530963128264</v>
      </c>
      <c r="I324" s="112">
        <v>149.4</v>
      </c>
      <c r="J324" s="12">
        <v>119.43</v>
      </c>
      <c r="K324" s="94">
        <v>178</v>
      </c>
      <c r="L324" s="95">
        <v>181</v>
      </c>
      <c r="M324" s="96">
        <v>179.5</v>
      </c>
      <c r="N324" s="123"/>
      <c r="O324" s="97">
        <f t="shared" si="15"/>
        <v>21.387377500000014</v>
      </c>
      <c r="P324" s="98">
        <f t="shared" si="16"/>
        <v>-8.5826224999999852</v>
      </c>
      <c r="Q324" s="99">
        <f t="shared" si="14"/>
        <v>-2.7349169999999958</v>
      </c>
      <c r="R324" s="3"/>
    </row>
    <row r="325" spans="1:18" x14ac:dyDescent="0.25">
      <c r="A325" s="100">
        <v>2011</v>
      </c>
      <c r="B325" s="101">
        <v>9</v>
      </c>
      <c r="C325" s="120">
        <v>103.62</v>
      </c>
      <c r="D325" s="91">
        <v>102.67</v>
      </c>
      <c r="E325" s="91">
        <v>123.31455944961253</v>
      </c>
      <c r="F325" s="91">
        <v>114.05</v>
      </c>
      <c r="G325" s="91">
        <v>129.94999999999999</v>
      </c>
      <c r="H325" s="103">
        <v>1.0271791605891902</v>
      </c>
      <c r="I325" s="112">
        <v>143.22</v>
      </c>
      <c r="J325" s="12">
        <v>119.9</v>
      </c>
      <c r="K325" s="94">
        <v>176</v>
      </c>
      <c r="L325" s="95">
        <v>182</v>
      </c>
      <c r="M325" s="96">
        <v>179</v>
      </c>
      <c r="N325" s="123"/>
      <c r="O325" s="97">
        <f t="shared" si="15"/>
        <v>16.708477000000045</v>
      </c>
      <c r="P325" s="98">
        <f t="shared" si="16"/>
        <v>-6.6115229999999485</v>
      </c>
      <c r="Q325" s="99">
        <f t="shared" si="14"/>
        <v>-3.6322369999999751</v>
      </c>
      <c r="R325" s="3"/>
    </row>
    <row r="326" spans="1:18" x14ac:dyDescent="0.25">
      <c r="A326" s="100">
        <v>2011</v>
      </c>
      <c r="B326" s="101">
        <v>10</v>
      </c>
      <c r="C326" s="121">
        <v>102.89</v>
      </c>
      <c r="D326" s="91">
        <v>101.31</v>
      </c>
      <c r="E326" s="91">
        <v>123.0474903300241</v>
      </c>
      <c r="F326" s="91">
        <v>117.12</v>
      </c>
      <c r="G326" s="91">
        <v>131.55000000000001</v>
      </c>
      <c r="H326" s="103">
        <v>1.02876424838484</v>
      </c>
      <c r="I326" s="112">
        <v>146.12</v>
      </c>
      <c r="J326" s="12">
        <v>119.26</v>
      </c>
      <c r="K326" s="94">
        <v>176</v>
      </c>
      <c r="L326" s="95">
        <v>182</v>
      </c>
      <c r="M326" s="96">
        <v>179</v>
      </c>
      <c r="N326" s="123"/>
      <c r="O326" s="97">
        <f t="shared" si="15"/>
        <v>18.248137999999983</v>
      </c>
      <c r="P326" s="98">
        <f t="shared" si="16"/>
        <v>-8.6118620000000163</v>
      </c>
      <c r="Q326" s="99">
        <f t="shared" ref="Q326:Q389" si="17">+((M326*0.6)-(F326/H326))</f>
        <v>-6.4453248000000229</v>
      </c>
      <c r="R326" s="3"/>
    </row>
    <row r="327" spans="1:18" x14ac:dyDescent="0.25">
      <c r="A327" s="100">
        <v>2011</v>
      </c>
      <c r="B327" s="101">
        <v>11</v>
      </c>
      <c r="C327" s="121">
        <v>105.05</v>
      </c>
      <c r="D327" s="91">
        <v>103.01</v>
      </c>
      <c r="E327" s="91">
        <v>126.39220124605231</v>
      </c>
      <c r="F327" s="91">
        <v>111.65</v>
      </c>
      <c r="G327" s="91">
        <v>128</v>
      </c>
      <c r="H327" s="103">
        <v>1.015517101307986</v>
      </c>
      <c r="I327" s="112">
        <v>150.11000000000001</v>
      </c>
      <c r="J327" s="12">
        <v>119.72</v>
      </c>
      <c r="K327" s="94">
        <v>176</v>
      </c>
      <c r="L327" s="95">
        <v>181</v>
      </c>
      <c r="M327" s="96">
        <v>178.5</v>
      </c>
      <c r="N327" s="123"/>
      <c r="O327" s="97">
        <f t="shared" si="15"/>
        <v>24.065840000000009</v>
      </c>
      <c r="P327" s="98">
        <f t="shared" si="16"/>
        <v>-6.3241600000000062</v>
      </c>
      <c r="Q327" s="99">
        <f t="shared" si="17"/>
        <v>-2.8439880000000102</v>
      </c>
      <c r="R327" s="3"/>
    </row>
    <row r="328" spans="1:18" x14ac:dyDescent="0.25">
      <c r="A328" s="100">
        <v>2011</v>
      </c>
      <c r="B328" s="101">
        <v>12</v>
      </c>
      <c r="C328" s="121">
        <v>104.89</v>
      </c>
      <c r="D328" s="91">
        <v>103.48</v>
      </c>
      <c r="E328" s="91">
        <v>122.42435885199286</v>
      </c>
      <c r="F328" s="91">
        <v>118.6</v>
      </c>
      <c r="G328" s="91">
        <v>131.9</v>
      </c>
      <c r="H328" s="103">
        <v>1.0227249483523899</v>
      </c>
      <c r="I328" s="112">
        <v>142.88999999999999</v>
      </c>
      <c r="J328" s="12">
        <v>117.15</v>
      </c>
      <c r="K328" s="94">
        <v>176</v>
      </c>
      <c r="L328" s="95">
        <v>182</v>
      </c>
      <c r="M328" s="96">
        <v>179</v>
      </c>
      <c r="N328" s="123"/>
      <c r="O328" s="97">
        <f t="shared" si="15"/>
        <v>13.920817999999969</v>
      </c>
      <c r="P328" s="98">
        <f t="shared" si="16"/>
        <v>-11.819182000000012</v>
      </c>
      <c r="Q328" s="99">
        <f t="shared" si="17"/>
        <v>-8.5647080000000244</v>
      </c>
      <c r="R328" s="3"/>
    </row>
    <row r="329" spans="1:18" x14ac:dyDescent="0.25">
      <c r="A329" s="100">
        <v>2011</v>
      </c>
      <c r="B329" s="101">
        <v>13</v>
      </c>
      <c r="C329" s="121">
        <v>108.89</v>
      </c>
      <c r="D329" s="91">
        <v>103.85</v>
      </c>
      <c r="E329" s="91">
        <v>122.39745826952741</v>
      </c>
      <c r="F329" s="91">
        <v>122.07</v>
      </c>
      <c r="G329" s="91">
        <v>138.1</v>
      </c>
      <c r="H329" s="103">
        <v>1.0292301358583777</v>
      </c>
      <c r="I329" s="112">
        <v>141.91999999999999</v>
      </c>
      <c r="J329" s="12">
        <v>120.49</v>
      </c>
      <c r="K329" s="94">
        <v>178</v>
      </c>
      <c r="L329" s="95">
        <v>183</v>
      </c>
      <c r="M329" s="96">
        <v>180.5</v>
      </c>
      <c r="N329" s="123"/>
      <c r="O329" s="97">
        <f t="shared" si="15"/>
        <v>7.7420399999999745</v>
      </c>
      <c r="P329" s="98">
        <f t="shared" si="16"/>
        <v>-13.687960000000018</v>
      </c>
      <c r="Q329" s="99">
        <f t="shared" si="17"/>
        <v>-10.303212000000016</v>
      </c>
      <c r="R329" s="3"/>
    </row>
    <row r="330" spans="1:18" x14ac:dyDescent="0.25">
      <c r="A330" s="100">
        <v>2011</v>
      </c>
      <c r="B330" s="101">
        <v>14</v>
      </c>
      <c r="C330" s="121">
        <v>111.75</v>
      </c>
      <c r="D330" s="91">
        <v>110.9</v>
      </c>
      <c r="E330" s="91">
        <v>126.86871197142545</v>
      </c>
      <c r="F330" s="91">
        <v>116.95</v>
      </c>
      <c r="G330" s="91">
        <v>135.5</v>
      </c>
      <c r="H330" s="103">
        <v>1.0403229162331988</v>
      </c>
      <c r="I330" s="112">
        <v>145.97999999999999</v>
      </c>
      <c r="J330" s="12">
        <v>120.66</v>
      </c>
      <c r="K330" s="94">
        <v>180</v>
      </c>
      <c r="L330" s="95">
        <v>190</v>
      </c>
      <c r="M330" s="96">
        <v>185</v>
      </c>
      <c r="N330" s="123"/>
      <c r="O330" s="97">
        <f t="shared" si="15"/>
        <v>15.731979999999993</v>
      </c>
      <c r="P330" s="98">
        <f t="shared" si="16"/>
        <v>-9.5880200000000002</v>
      </c>
      <c r="Q330" s="99">
        <f t="shared" si="17"/>
        <v>-1.4170179999999988</v>
      </c>
      <c r="R330" s="3"/>
    </row>
    <row r="331" spans="1:18" x14ac:dyDescent="0.25">
      <c r="A331" s="100">
        <v>2011</v>
      </c>
      <c r="B331" s="101">
        <v>15</v>
      </c>
      <c r="C331" s="121">
        <v>108.47</v>
      </c>
      <c r="D331" s="91">
        <v>105.3</v>
      </c>
      <c r="E331" s="91">
        <v>127.78359258734423</v>
      </c>
      <c r="F331" s="91">
        <v>117.4</v>
      </c>
      <c r="G331" s="91">
        <v>132.15</v>
      </c>
      <c r="H331" s="103">
        <v>1.0405177616381911</v>
      </c>
      <c r="I331" s="112">
        <v>152.46</v>
      </c>
      <c r="J331" s="12">
        <v>123.52</v>
      </c>
      <c r="K331" s="94">
        <v>190</v>
      </c>
      <c r="L331" s="95">
        <v>194</v>
      </c>
      <c r="M331" s="96">
        <v>192</v>
      </c>
      <c r="N331" s="123"/>
      <c r="O331" s="97">
        <f t="shared" si="15"/>
        <v>25.455920999999989</v>
      </c>
      <c r="P331" s="98">
        <f t="shared" si="16"/>
        <v>-3.4840790000000226</v>
      </c>
      <c r="Q331" s="99">
        <f t="shared" si="17"/>
        <v>2.3715559999999698</v>
      </c>
      <c r="R331" s="3"/>
    </row>
    <row r="332" spans="1:18" x14ac:dyDescent="0.25">
      <c r="A332" s="100">
        <v>2011</v>
      </c>
      <c r="B332" s="101">
        <v>16</v>
      </c>
      <c r="C332" s="121">
        <v>108.85</v>
      </c>
      <c r="D332" s="91">
        <v>107.31</v>
      </c>
      <c r="E332" s="91">
        <v>124.54333748939889</v>
      </c>
      <c r="F332" s="91">
        <v>115.22</v>
      </c>
      <c r="G332" s="91">
        <v>123.97</v>
      </c>
      <c r="H332" s="103">
        <v>1.0442500978984468</v>
      </c>
      <c r="I332" s="112">
        <v>145.16</v>
      </c>
      <c r="J332" s="12">
        <v>116.61</v>
      </c>
      <c r="K332" s="94">
        <v>189</v>
      </c>
      <c r="L332" s="95">
        <v>195</v>
      </c>
      <c r="M332" s="96">
        <v>192</v>
      </c>
      <c r="N332" s="123"/>
      <c r="O332" s="97">
        <f t="shared" si="15"/>
        <v>26.443228750000017</v>
      </c>
      <c r="P332" s="98">
        <f t="shared" si="16"/>
        <v>-2.10677124999998</v>
      </c>
      <c r="Q332" s="99">
        <f t="shared" si="17"/>
        <v>4.8624475000000018</v>
      </c>
      <c r="R332" s="3"/>
    </row>
    <row r="333" spans="1:18" x14ac:dyDescent="0.25">
      <c r="A333" s="100">
        <v>2011</v>
      </c>
      <c r="B333" s="101">
        <v>17</v>
      </c>
      <c r="C333" s="121">
        <v>109.28</v>
      </c>
      <c r="D333" s="91">
        <v>107.01</v>
      </c>
      <c r="E333" s="91">
        <v>126.10331668533811</v>
      </c>
      <c r="F333" s="91">
        <v>113.35</v>
      </c>
      <c r="G333" s="91">
        <v>135.94999999999999</v>
      </c>
      <c r="H333" s="103">
        <v>1.0511654797256458</v>
      </c>
      <c r="I333" s="112">
        <v>147.63</v>
      </c>
      <c r="J333" s="12">
        <v>119.12</v>
      </c>
      <c r="K333" s="94">
        <v>187</v>
      </c>
      <c r="L333" s="95">
        <v>190</v>
      </c>
      <c r="M333" s="96">
        <v>188.5</v>
      </c>
      <c r="N333" s="123"/>
      <c r="O333" s="97">
        <f t="shared" si="15"/>
        <v>18.29736625000001</v>
      </c>
      <c r="P333" s="98">
        <f t="shared" si="16"/>
        <v>-10.212633749999981</v>
      </c>
      <c r="Q333" s="99">
        <f t="shared" si="17"/>
        <v>5.2673112499999917</v>
      </c>
      <c r="R333" s="3"/>
    </row>
    <row r="334" spans="1:18" x14ac:dyDescent="0.25">
      <c r="A334" s="100">
        <v>2011</v>
      </c>
      <c r="B334" s="101">
        <v>18</v>
      </c>
      <c r="C334" s="121">
        <v>107.57</v>
      </c>
      <c r="D334" s="91">
        <v>105.9</v>
      </c>
      <c r="E334" s="91">
        <v>124.17955434748508</v>
      </c>
      <c r="F334" s="91">
        <v>109.85</v>
      </c>
      <c r="G334" s="91">
        <v>129.15</v>
      </c>
      <c r="H334" s="103">
        <v>1.0449757565624476</v>
      </c>
      <c r="I334" s="112">
        <v>146.62</v>
      </c>
      <c r="J334" s="12">
        <v>116.98</v>
      </c>
      <c r="K334" s="94">
        <v>185</v>
      </c>
      <c r="L334" s="95">
        <v>191</v>
      </c>
      <c r="M334" s="96">
        <v>188</v>
      </c>
      <c r="N334" s="123"/>
      <c r="O334" s="97">
        <f t="shared" si="15"/>
        <v>23.028615999999971</v>
      </c>
      <c r="P334" s="98">
        <f t="shared" si="16"/>
        <v>-6.6113840000000295</v>
      </c>
      <c r="Q334" s="99">
        <f t="shared" si="17"/>
        <v>7.6779439999999823</v>
      </c>
      <c r="R334" s="3"/>
    </row>
    <row r="335" spans="1:18" x14ac:dyDescent="0.25">
      <c r="A335" s="100">
        <v>2011</v>
      </c>
      <c r="B335" s="101">
        <v>19</v>
      </c>
      <c r="C335" s="121">
        <v>106.76</v>
      </c>
      <c r="D335" s="91">
        <v>107.85</v>
      </c>
      <c r="E335" s="91">
        <v>122.16228849319785</v>
      </c>
      <c r="F335" s="91">
        <v>109</v>
      </c>
      <c r="G335" s="91">
        <v>128.69999999999999</v>
      </c>
      <c r="H335" s="103">
        <v>1.0369141435089175</v>
      </c>
      <c r="I335" s="112">
        <v>141.44999999999999</v>
      </c>
      <c r="J335" s="12">
        <v>115.67</v>
      </c>
      <c r="K335" s="94">
        <v>184</v>
      </c>
      <c r="L335" s="95">
        <v>190</v>
      </c>
      <c r="M335" s="96">
        <v>187</v>
      </c>
      <c r="N335" s="123"/>
      <c r="O335" s="97">
        <f t="shared" si="15"/>
        <v>17.331720000000004</v>
      </c>
      <c r="P335" s="98">
        <f t="shared" si="16"/>
        <v>-8.4482799999999827</v>
      </c>
      <c r="Q335" s="99">
        <f t="shared" si="17"/>
        <v>7.0804000000000116</v>
      </c>
      <c r="R335" s="3"/>
    </row>
    <row r="336" spans="1:18" x14ac:dyDescent="0.25">
      <c r="A336" s="100">
        <v>2011</v>
      </c>
      <c r="B336" s="101">
        <v>20</v>
      </c>
      <c r="C336" s="121">
        <v>105.44</v>
      </c>
      <c r="D336" s="91">
        <v>106.76</v>
      </c>
      <c r="E336" s="91">
        <v>119.95443059594355</v>
      </c>
      <c r="F336" s="91">
        <v>104.97</v>
      </c>
      <c r="G336" s="91">
        <v>125.75</v>
      </c>
      <c r="H336" s="103">
        <v>1.0280662074637608</v>
      </c>
      <c r="I336" s="112">
        <v>135.78</v>
      </c>
      <c r="J336" s="12">
        <v>116.08</v>
      </c>
      <c r="K336" s="94">
        <v>183</v>
      </c>
      <c r="L336" s="95">
        <v>189</v>
      </c>
      <c r="M336" s="96">
        <v>186</v>
      </c>
      <c r="N336" s="123"/>
      <c r="O336" s="97">
        <f t="shared" si="15"/>
        <v>13.462975000000014</v>
      </c>
      <c r="P336" s="98">
        <f t="shared" si="16"/>
        <v>-6.2370249999999885</v>
      </c>
      <c r="Q336" s="99">
        <f t="shared" si="17"/>
        <v>9.4956810000000047</v>
      </c>
      <c r="R336" s="3"/>
    </row>
    <row r="337" spans="1:18" x14ac:dyDescent="0.25">
      <c r="A337" s="100">
        <v>2011</v>
      </c>
      <c r="B337" s="101">
        <v>21</v>
      </c>
      <c r="C337" s="121">
        <v>105.65</v>
      </c>
      <c r="D337" s="91">
        <v>104.25</v>
      </c>
      <c r="E337" s="91">
        <v>119.71285174821958</v>
      </c>
      <c r="F337" s="91">
        <v>104.1</v>
      </c>
      <c r="G337" s="91">
        <v>122.72</v>
      </c>
      <c r="H337" s="103">
        <v>1.0235624065999305</v>
      </c>
      <c r="I337" s="112">
        <v>136.25</v>
      </c>
      <c r="J337" s="12">
        <v>115.51</v>
      </c>
      <c r="K337" s="94">
        <v>181</v>
      </c>
      <c r="L337" s="95">
        <v>189</v>
      </c>
      <c r="M337" s="96">
        <v>185</v>
      </c>
      <c r="N337" s="123"/>
      <c r="O337" s="97">
        <f t="shared" si="15"/>
        <v>16.355014400000016</v>
      </c>
      <c r="P337" s="98">
        <f t="shared" si="16"/>
        <v>-4.3849855999999789</v>
      </c>
      <c r="Q337" s="99">
        <f t="shared" si="17"/>
        <v>9.2963820000000084</v>
      </c>
      <c r="R337" s="3"/>
    </row>
    <row r="338" spans="1:18" x14ac:dyDescent="0.25">
      <c r="A338" s="100">
        <v>2011</v>
      </c>
      <c r="B338" s="101">
        <v>22</v>
      </c>
      <c r="C338" s="121">
        <v>103.5</v>
      </c>
      <c r="D338" s="91">
        <v>101.69</v>
      </c>
      <c r="E338" s="91">
        <v>114.30766958251024</v>
      </c>
      <c r="F338" s="91">
        <v>105.1</v>
      </c>
      <c r="G338" s="91">
        <v>124.25</v>
      </c>
      <c r="H338" s="103">
        <v>1.0265622994995509</v>
      </c>
      <c r="I338" s="112">
        <v>133.91999999999999</v>
      </c>
      <c r="J338" s="12">
        <v>111.68</v>
      </c>
      <c r="K338" s="94">
        <v>178</v>
      </c>
      <c r="L338" s="95">
        <v>188</v>
      </c>
      <c r="M338" s="96">
        <v>183</v>
      </c>
      <c r="N338" s="123"/>
      <c r="O338" s="97">
        <f t="shared" si="15"/>
        <v>12.884968749999985</v>
      </c>
      <c r="P338" s="98">
        <f t="shared" si="16"/>
        <v>-9.3550312499999961</v>
      </c>
      <c r="Q338" s="99">
        <f t="shared" si="17"/>
        <v>7.4194625000000087</v>
      </c>
      <c r="R338" s="3"/>
    </row>
    <row r="339" spans="1:18" x14ac:dyDescent="0.25">
      <c r="A339" s="100">
        <v>2011</v>
      </c>
      <c r="B339" s="101">
        <v>23</v>
      </c>
      <c r="C339" s="121">
        <v>103.04</v>
      </c>
      <c r="D339" s="91">
        <v>103.2</v>
      </c>
      <c r="E339" s="91">
        <v>116.80174450717293</v>
      </c>
      <c r="F339" s="91">
        <v>103.47</v>
      </c>
      <c r="G339" s="91">
        <v>123.62</v>
      </c>
      <c r="H339" s="103">
        <v>1.0243802499487809</v>
      </c>
      <c r="I339" s="112">
        <v>135</v>
      </c>
      <c r="J339" s="12">
        <v>110.71</v>
      </c>
      <c r="K339" s="94">
        <v>178</v>
      </c>
      <c r="L339" s="95">
        <v>185</v>
      </c>
      <c r="M339" s="96">
        <v>181.5</v>
      </c>
      <c r="N339" s="123"/>
      <c r="O339" s="97">
        <f t="shared" si="15"/>
        <v>14.322155999999978</v>
      </c>
      <c r="P339" s="98">
        <f t="shared" si="16"/>
        <v>-9.9678440000000279</v>
      </c>
      <c r="Q339" s="99">
        <f t="shared" si="17"/>
        <v>7.8925859999999801</v>
      </c>
      <c r="R339" s="3"/>
    </row>
    <row r="340" spans="1:18" x14ac:dyDescent="0.25">
      <c r="A340" s="100">
        <v>2011</v>
      </c>
      <c r="B340" s="101">
        <v>24</v>
      </c>
      <c r="C340" s="121">
        <v>106.84</v>
      </c>
      <c r="D340" s="91">
        <v>104.37</v>
      </c>
      <c r="E340" s="91">
        <v>115.06663050559635</v>
      </c>
      <c r="F340" s="91">
        <v>110.2</v>
      </c>
      <c r="G340" s="91">
        <v>132.65</v>
      </c>
      <c r="H340" s="103">
        <v>1.0228086325048582</v>
      </c>
      <c r="I340" s="112">
        <v>133.56</v>
      </c>
      <c r="J340" s="12">
        <v>112.35</v>
      </c>
      <c r="K340" s="94">
        <v>177</v>
      </c>
      <c r="L340" s="95">
        <v>184</v>
      </c>
      <c r="M340" s="96">
        <v>180.5</v>
      </c>
      <c r="N340" s="123"/>
      <c r="O340" s="97">
        <f t="shared" si="15"/>
        <v>3.8680949999999825</v>
      </c>
      <c r="P340" s="98">
        <f t="shared" si="16"/>
        <v>-17.341905000000025</v>
      </c>
      <c r="Q340" s="99">
        <f t="shared" si="17"/>
        <v>0.55745999999997764</v>
      </c>
      <c r="R340" s="3"/>
    </row>
    <row r="341" spans="1:18" x14ac:dyDescent="0.25">
      <c r="A341" s="100">
        <v>2011</v>
      </c>
      <c r="B341" s="101">
        <v>25</v>
      </c>
      <c r="C341" s="121">
        <v>110.21</v>
      </c>
      <c r="D341" s="91">
        <v>107.26</v>
      </c>
      <c r="E341" s="91">
        <v>114.78388010990291</v>
      </c>
      <c r="F341" s="91">
        <v>113.5</v>
      </c>
      <c r="G341" s="91">
        <v>138.6</v>
      </c>
      <c r="H341" s="103">
        <v>1.022097753429138</v>
      </c>
      <c r="I341" s="112">
        <v>137.24</v>
      </c>
      <c r="J341" s="12">
        <v>118.09</v>
      </c>
      <c r="K341" s="94">
        <v>177</v>
      </c>
      <c r="L341" s="95">
        <v>184</v>
      </c>
      <c r="M341" s="96">
        <v>180.5</v>
      </c>
      <c r="N341" s="123"/>
      <c r="O341" s="97">
        <f t="shared" ref="O341:O404" si="18">+(I341-(G341/H341))</f>
        <v>1.6365320000000168</v>
      </c>
      <c r="P341" s="98">
        <f t="shared" ref="P341:P404" si="19">+(J341-(G341/H341))</f>
        <v>-17.513467999999989</v>
      </c>
      <c r="Q341" s="99">
        <f t="shared" si="17"/>
        <v>-2.7461299999999937</v>
      </c>
      <c r="R341" s="3"/>
    </row>
    <row r="342" spans="1:18" x14ac:dyDescent="0.25">
      <c r="A342" s="100">
        <v>2011</v>
      </c>
      <c r="B342" s="101">
        <v>26</v>
      </c>
      <c r="C342" s="121">
        <v>109.31</v>
      </c>
      <c r="D342" s="91">
        <v>107.22</v>
      </c>
      <c r="E342" s="91">
        <v>117.96157314718751</v>
      </c>
      <c r="F342" s="91">
        <v>110.87</v>
      </c>
      <c r="G342" s="91">
        <v>138.69999999999999</v>
      </c>
      <c r="H342" s="103">
        <v>1.0272635752881474</v>
      </c>
      <c r="I342" s="112">
        <v>138.51</v>
      </c>
      <c r="J342" s="12">
        <v>118.35</v>
      </c>
      <c r="K342" s="94">
        <v>177</v>
      </c>
      <c r="L342" s="95">
        <v>186</v>
      </c>
      <c r="M342" s="96">
        <v>181.5</v>
      </c>
      <c r="N342" s="123"/>
      <c r="O342" s="97">
        <f t="shared" si="18"/>
        <v>3.4910979999999938</v>
      </c>
      <c r="P342" s="98">
        <f t="shared" si="19"/>
        <v>-16.668902000000003</v>
      </c>
      <c r="Q342" s="99">
        <f t="shared" si="17"/>
        <v>0.97248979999997687</v>
      </c>
      <c r="R342" s="3"/>
    </row>
    <row r="343" spans="1:18" x14ac:dyDescent="0.25">
      <c r="A343" s="100">
        <v>2011</v>
      </c>
      <c r="B343" s="101">
        <v>27</v>
      </c>
      <c r="C343" s="121">
        <v>109.31</v>
      </c>
      <c r="D343" s="91">
        <v>105.87</v>
      </c>
      <c r="E343" s="91">
        <v>118.19740061447007</v>
      </c>
      <c r="F343" s="91">
        <v>114.65</v>
      </c>
      <c r="G343" s="91">
        <v>143.6</v>
      </c>
      <c r="H343" s="103">
        <v>1.0390474013424491</v>
      </c>
      <c r="I343" s="112">
        <v>144.61000000000001</v>
      </c>
      <c r="J343" s="12">
        <v>122.63</v>
      </c>
      <c r="K343" s="94">
        <v>181</v>
      </c>
      <c r="L343" s="95">
        <v>187</v>
      </c>
      <c r="M343" s="96">
        <v>184</v>
      </c>
      <c r="N343" s="123"/>
      <c r="O343" s="97">
        <f t="shared" si="18"/>
        <v>6.406487999999996</v>
      </c>
      <c r="P343" s="98">
        <f t="shared" si="19"/>
        <v>-15.573512000000022</v>
      </c>
      <c r="Q343" s="99">
        <f t="shared" si="17"/>
        <v>5.8546999999975924E-2</v>
      </c>
      <c r="R343" s="3"/>
    </row>
    <row r="344" spans="1:18" x14ac:dyDescent="0.25">
      <c r="A344" s="100">
        <v>2011</v>
      </c>
      <c r="B344" s="101">
        <v>28</v>
      </c>
      <c r="C344" s="121">
        <v>107.66</v>
      </c>
      <c r="D344" s="91">
        <v>104.04</v>
      </c>
      <c r="E344" s="91">
        <v>118.19924968176217</v>
      </c>
      <c r="F344" s="91">
        <v>110.6</v>
      </c>
      <c r="G344" s="91">
        <v>135.69999999999999</v>
      </c>
      <c r="H344" s="103">
        <v>1.0408643337427399</v>
      </c>
      <c r="I344" s="112">
        <v>141.27000000000001</v>
      </c>
      <c r="J344" s="12">
        <v>119.48</v>
      </c>
      <c r="K344" s="94">
        <v>180</v>
      </c>
      <c r="L344" s="95">
        <v>187</v>
      </c>
      <c r="M344" s="96">
        <v>183.5</v>
      </c>
      <c r="N344" s="123"/>
      <c r="O344" s="97">
        <f t="shared" si="18"/>
        <v>10.897582</v>
      </c>
      <c r="P344" s="98">
        <f t="shared" si="19"/>
        <v>-10.892418000000006</v>
      </c>
      <c r="Q344" s="99">
        <f t="shared" si="17"/>
        <v>3.8421559999999886</v>
      </c>
      <c r="R344" s="3"/>
    </row>
    <row r="345" spans="1:18" x14ac:dyDescent="0.25">
      <c r="A345" s="100">
        <v>2011</v>
      </c>
      <c r="B345" s="101">
        <v>29</v>
      </c>
      <c r="C345" s="121">
        <v>106.65</v>
      </c>
      <c r="D345" s="91">
        <v>103.97</v>
      </c>
      <c r="E345" s="91">
        <v>117.91750904426087</v>
      </c>
      <c r="F345" s="91">
        <v>110.55</v>
      </c>
      <c r="G345" s="91">
        <v>136.4</v>
      </c>
      <c r="H345" s="103">
        <v>1.0514583727630222</v>
      </c>
      <c r="I345" s="112">
        <v>135.1</v>
      </c>
      <c r="J345" s="12">
        <v>119.66</v>
      </c>
      <c r="K345" s="94">
        <v>182</v>
      </c>
      <c r="L345" s="95">
        <v>188</v>
      </c>
      <c r="M345" s="96">
        <v>185</v>
      </c>
      <c r="N345" s="123"/>
      <c r="O345" s="97">
        <f t="shared" si="18"/>
        <v>5.3754159999999729</v>
      </c>
      <c r="P345" s="98">
        <f t="shared" si="19"/>
        <v>-10.064584000000025</v>
      </c>
      <c r="Q345" s="99">
        <f t="shared" si="17"/>
        <v>5.8603169999999949</v>
      </c>
      <c r="R345" s="3"/>
    </row>
    <row r="346" spans="1:18" x14ac:dyDescent="0.25">
      <c r="A346" s="100">
        <v>2011</v>
      </c>
      <c r="B346" s="101">
        <v>30</v>
      </c>
      <c r="C346" s="120">
        <v>103.1</v>
      </c>
      <c r="D346" s="91">
        <v>103.36</v>
      </c>
      <c r="E346" s="91">
        <v>118.45287459832294</v>
      </c>
      <c r="F346" s="91">
        <v>112.62</v>
      </c>
      <c r="G346" s="91">
        <v>137.05000000000001</v>
      </c>
      <c r="H346" s="103">
        <v>1.0549858631894333</v>
      </c>
      <c r="I346" s="112">
        <v>132.80000000000001</v>
      </c>
      <c r="J346" s="12">
        <v>122.01</v>
      </c>
      <c r="K346" s="94">
        <v>181</v>
      </c>
      <c r="L346" s="95">
        <v>189</v>
      </c>
      <c r="M346" s="96">
        <v>185</v>
      </c>
      <c r="N346" s="123"/>
      <c r="O346" s="97">
        <f t="shared" si="18"/>
        <v>2.8930459999999982</v>
      </c>
      <c r="P346" s="98">
        <f t="shared" si="19"/>
        <v>-7.896954000000008</v>
      </c>
      <c r="Q346" s="99">
        <f t="shared" si="17"/>
        <v>4.2497544000000005</v>
      </c>
      <c r="R346" s="3"/>
    </row>
    <row r="347" spans="1:18" x14ac:dyDescent="0.25">
      <c r="A347" s="100">
        <v>2011</v>
      </c>
      <c r="B347" s="101">
        <v>31</v>
      </c>
      <c r="C347" s="121">
        <v>104.51</v>
      </c>
      <c r="D347" s="91">
        <v>101.52</v>
      </c>
      <c r="E347" s="91">
        <v>117.12831623780822</v>
      </c>
      <c r="F347" s="91">
        <v>118.6</v>
      </c>
      <c r="G347" s="91">
        <v>134.97</v>
      </c>
      <c r="H347" s="103">
        <v>1.0338695670154254</v>
      </c>
      <c r="I347" s="112">
        <v>133.19</v>
      </c>
      <c r="J347" s="12">
        <v>121.14</v>
      </c>
      <c r="K347" s="94">
        <v>180</v>
      </c>
      <c r="L347" s="95">
        <v>186</v>
      </c>
      <c r="M347" s="96">
        <v>183</v>
      </c>
      <c r="N347" s="123"/>
      <c r="O347" s="97">
        <f t="shared" si="18"/>
        <v>2.6416172000000131</v>
      </c>
      <c r="P347" s="98">
        <f t="shared" si="19"/>
        <v>-9.4083827999999841</v>
      </c>
      <c r="Q347" s="99">
        <f t="shared" si="17"/>
        <v>-4.9146639999999877</v>
      </c>
      <c r="R347" s="3"/>
    </row>
    <row r="348" spans="1:18" x14ac:dyDescent="0.25">
      <c r="A348" s="100">
        <v>2011</v>
      </c>
      <c r="B348" s="101">
        <v>32</v>
      </c>
      <c r="C348" s="120">
        <v>107.7</v>
      </c>
      <c r="D348" s="91">
        <v>102.92</v>
      </c>
      <c r="E348" s="91">
        <v>118.48351357740792</v>
      </c>
      <c r="F348" s="91">
        <v>120.45</v>
      </c>
      <c r="G348" s="91">
        <v>137.52000000000001</v>
      </c>
      <c r="H348" s="103">
        <v>1.0108361636745917</v>
      </c>
      <c r="I348" s="112">
        <v>133.22999999999999</v>
      </c>
      <c r="J348" s="12">
        <v>122.86</v>
      </c>
      <c r="K348" s="94">
        <v>180</v>
      </c>
      <c r="L348" s="95">
        <v>183</v>
      </c>
      <c r="M348" s="96">
        <v>181.5</v>
      </c>
      <c r="N348" s="123"/>
      <c r="O348" s="97">
        <f t="shared" si="18"/>
        <v>-2.8157855999999981</v>
      </c>
      <c r="P348" s="98">
        <f t="shared" si="19"/>
        <v>-13.185785599999988</v>
      </c>
      <c r="Q348" s="99">
        <f t="shared" si="17"/>
        <v>-10.258775999999997</v>
      </c>
      <c r="R348" s="3"/>
    </row>
    <row r="349" spans="1:18" x14ac:dyDescent="0.25">
      <c r="A349" s="100">
        <v>2011</v>
      </c>
      <c r="B349" s="101">
        <v>33</v>
      </c>
      <c r="C349" s="121">
        <v>109.43</v>
      </c>
      <c r="D349" s="91">
        <v>103.37</v>
      </c>
      <c r="E349" s="91">
        <v>120.22332758796367</v>
      </c>
      <c r="F349" s="91">
        <v>115.5</v>
      </c>
      <c r="G349" s="91">
        <v>133.80000000000001</v>
      </c>
      <c r="H349" s="103">
        <v>1.0157440325038092</v>
      </c>
      <c r="I349" s="112">
        <v>139.97999999999999</v>
      </c>
      <c r="J349" s="12">
        <v>121.33</v>
      </c>
      <c r="K349" s="94">
        <v>180</v>
      </c>
      <c r="L349" s="95">
        <v>184</v>
      </c>
      <c r="M349" s="96">
        <v>182</v>
      </c>
      <c r="N349" s="123"/>
      <c r="O349" s="97">
        <f t="shared" si="18"/>
        <v>8.2538999999999874</v>
      </c>
      <c r="P349" s="98">
        <f t="shared" si="19"/>
        <v>-10.396100000000004</v>
      </c>
      <c r="Q349" s="99">
        <f t="shared" si="17"/>
        <v>-4.5097499999999826</v>
      </c>
      <c r="R349" s="3"/>
    </row>
    <row r="350" spans="1:18" x14ac:dyDescent="0.25">
      <c r="A350" s="100">
        <v>2011</v>
      </c>
      <c r="B350" s="101">
        <v>34</v>
      </c>
      <c r="C350" s="121">
        <v>105.1</v>
      </c>
      <c r="D350" s="91">
        <v>102.99</v>
      </c>
      <c r="E350" s="91">
        <v>120.65386415852687</v>
      </c>
      <c r="F350" s="91">
        <v>114.3</v>
      </c>
      <c r="G350" s="91">
        <v>132.6</v>
      </c>
      <c r="H350" s="103">
        <v>1.0130891113182316</v>
      </c>
      <c r="I350" s="112">
        <v>135.84</v>
      </c>
      <c r="J350" s="12">
        <v>121.43</v>
      </c>
      <c r="K350" s="94">
        <v>179</v>
      </c>
      <c r="L350" s="95">
        <v>188</v>
      </c>
      <c r="M350" s="96">
        <v>183.5</v>
      </c>
      <c r="N350" s="123"/>
      <c r="O350" s="97">
        <f t="shared" si="18"/>
        <v>4.9531920000000298</v>
      </c>
      <c r="P350" s="98">
        <f t="shared" si="19"/>
        <v>-9.4568079999999668</v>
      </c>
      <c r="Q350" s="99">
        <f t="shared" si="17"/>
        <v>-2.723243999999994</v>
      </c>
      <c r="R350" s="3"/>
    </row>
    <row r="351" spans="1:18" x14ac:dyDescent="0.25">
      <c r="A351" s="100">
        <v>2011</v>
      </c>
      <c r="B351" s="101">
        <v>35</v>
      </c>
      <c r="C351" s="120">
        <v>107.37</v>
      </c>
      <c r="D351" s="91">
        <v>105.99</v>
      </c>
      <c r="E351" s="91">
        <v>121.29965532219272</v>
      </c>
      <c r="F351" s="91">
        <v>114.8</v>
      </c>
      <c r="G351" s="91">
        <v>132.65</v>
      </c>
      <c r="H351" s="103">
        <v>1.0219932957239801</v>
      </c>
      <c r="I351" s="112">
        <v>138.37</v>
      </c>
      <c r="J351" s="12">
        <v>121.47</v>
      </c>
      <c r="K351" s="94">
        <v>180</v>
      </c>
      <c r="L351" s="95">
        <v>188</v>
      </c>
      <c r="M351" s="96">
        <v>184</v>
      </c>
      <c r="N351" s="123"/>
      <c r="O351" s="97">
        <f t="shared" si="18"/>
        <v>8.5746280000000183</v>
      </c>
      <c r="P351" s="98">
        <f t="shared" si="19"/>
        <v>-8.3253719999999873</v>
      </c>
      <c r="Q351" s="99">
        <f t="shared" si="17"/>
        <v>-1.9295039999999943</v>
      </c>
      <c r="R351" s="3"/>
    </row>
    <row r="352" spans="1:18" x14ac:dyDescent="0.25">
      <c r="A352" s="100">
        <v>2011</v>
      </c>
      <c r="B352" s="101">
        <v>36</v>
      </c>
      <c r="C352" s="121">
        <v>108.57</v>
      </c>
      <c r="D352" s="91">
        <v>106.18</v>
      </c>
      <c r="E352" s="91">
        <v>122.41961951860567</v>
      </c>
      <c r="F352" s="91">
        <v>118.45</v>
      </c>
      <c r="G352" s="91">
        <v>134.85</v>
      </c>
      <c r="H352" s="103">
        <v>1.012068921893581</v>
      </c>
      <c r="I352" s="112">
        <v>145.44</v>
      </c>
      <c r="J352" s="12">
        <v>117.45</v>
      </c>
      <c r="K352" s="94">
        <v>177</v>
      </c>
      <c r="L352" s="95">
        <v>185</v>
      </c>
      <c r="M352" s="96">
        <v>181</v>
      </c>
      <c r="N352" s="123"/>
      <c r="O352" s="97">
        <f t="shared" si="18"/>
        <v>12.198086250000017</v>
      </c>
      <c r="P352" s="98">
        <f t="shared" si="19"/>
        <v>-15.791913749999978</v>
      </c>
      <c r="Q352" s="99">
        <f t="shared" si="17"/>
        <v>-8.4374837499999984</v>
      </c>
      <c r="R352" s="3"/>
    </row>
    <row r="353" spans="1:18" x14ac:dyDescent="0.25">
      <c r="A353" s="100">
        <v>2011</v>
      </c>
      <c r="B353" s="101">
        <v>37</v>
      </c>
      <c r="C353" s="121">
        <v>109.46</v>
      </c>
      <c r="D353" s="91">
        <v>106.5</v>
      </c>
      <c r="E353" s="91">
        <v>126.20731518042926</v>
      </c>
      <c r="F353" s="91">
        <v>118.5</v>
      </c>
      <c r="G353" s="91">
        <v>137.47</v>
      </c>
      <c r="H353" s="103">
        <v>1.0110201193003741</v>
      </c>
      <c r="I353" s="112">
        <v>148.01</v>
      </c>
      <c r="J353" s="12">
        <v>126.91</v>
      </c>
      <c r="K353" s="94">
        <v>177</v>
      </c>
      <c r="L353" s="95">
        <v>184</v>
      </c>
      <c r="M353" s="96">
        <v>180.5</v>
      </c>
      <c r="N353" s="123"/>
      <c r="O353" s="97">
        <f t="shared" si="18"/>
        <v>12.038422999999995</v>
      </c>
      <c r="P353" s="98">
        <f t="shared" si="19"/>
        <v>-9.0615769999999998</v>
      </c>
      <c r="Q353" s="99">
        <f t="shared" si="17"/>
        <v>-8.9083499999999987</v>
      </c>
      <c r="R353" s="3"/>
    </row>
    <row r="354" spans="1:18" x14ac:dyDescent="0.25">
      <c r="A354" s="100">
        <v>2011</v>
      </c>
      <c r="B354" s="101">
        <v>38</v>
      </c>
      <c r="C354" s="121">
        <v>106.11</v>
      </c>
      <c r="D354" s="91">
        <v>103.77</v>
      </c>
      <c r="E354" s="91">
        <v>130.37452807038929</v>
      </c>
      <c r="F354" s="91">
        <v>116.82</v>
      </c>
      <c r="G354" s="91">
        <v>134.82</v>
      </c>
      <c r="H354" s="103">
        <v>0.9916896408100121</v>
      </c>
      <c r="I354" s="112">
        <v>149.32</v>
      </c>
      <c r="J354" s="12">
        <v>126.54</v>
      </c>
      <c r="K354" s="94">
        <v>177</v>
      </c>
      <c r="L354" s="95">
        <v>185</v>
      </c>
      <c r="M354" s="96">
        <v>181</v>
      </c>
      <c r="N354" s="123"/>
      <c r="O354" s="97">
        <f t="shared" si="18"/>
        <v>13.370208399999996</v>
      </c>
      <c r="P354" s="98">
        <f t="shared" si="19"/>
        <v>-9.4097915999999913</v>
      </c>
      <c r="Q354" s="99">
        <f t="shared" si="17"/>
        <v>-9.1989516000000009</v>
      </c>
      <c r="R354" s="3"/>
    </row>
    <row r="355" spans="1:18" x14ac:dyDescent="0.25">
      <c r="A355" s="100">
        <v>2011</v>
      </c>
      <c r="B355" s="101">
        <v>39</v>
      </c>
      <c r="C355" s="121">
        <v>106.66</v>
      </c>
      <c r="D355" s="91">
        <v>101.62</v>
      </c>
      <c r="E355" s="91">
        <v>130.8469339647028</v>
      </c>
      <c r="F355" s="91">
        <v>122.65</v>
      </c>
      <c r="G355" s="91">
        <v>142.94999999999999</v>
      </c>
      <c r="H355" s="103">
        <v>0.97123210504846447</v>
      </c>
      <c r="I355" s="112">
        <v>151.18</v>
      </c>
      <c r="J355" s="12">
        <v>132.22</v>
      </c>
      <c r="K355" s="94">
        <v>177</v>
      </c>
      <c r="L355" s="95">
        <v>185</v>
      </c>
      <c r="M355" s="96">
        <v>181</v>
      </c>
      <c r="N355" s="123"/>
      <c r="O355" s="97">
        <f t="shared" si="18"/>
        <v>3.9958210000000065</v>
      </c>
      <c r="P355" s="98">
        <f t="shared" si="19"/>
        <v>-14.964179000000001</v>
      </c>
      <c r="Q355" s="99">
        <f t="shared" si="17"/>
        <v>-17.682893000000007</v>
      </c>
      <c r="R355" s="3"/>
    </row>
    <row r="356" spans="1:18" x14ac:dyDescent="0.25">
      <c r="A356" s="100">
        <v>2011</v>
      </c>
      <c r="B356" s="101">
        <v>40</v>
      </c>
      <c r="C356" s="121">
        <v>108</v>
      </c>
      <c r="D356" s="91">
        <v>106.35</v>
      </c>
      <c r="E356" s="91">
        <v>132.24167463015124</v>
      </c>
      <c r="F356" s="91">
        <v>121.85</v>
      </c>
      <c r="G356" s="91">
        <v>142.35</v>
      </c>
      <c r="H356" s="103">
        <v>0.95691948479454936</v>
      </c>
      <c r="I356" s="112">
        <v>148.59</v>
      </c>
      <c r="J356" s="12">
        <v>132.68</v>
      </c>
      <c r="K356" s="94">
        <v>177</v>
      </c>
      <c r="L356" s="95">
        <v>184</v>
      </c>
      <c r="M356" s="96">
        <v>180.5</v>
      </c>
      <c r="N356" s="123"/>
      <c r="O356" s="97">
        <f t="shared" si="18"/>
        <v>-0.16859700000000544</v>
      </c>
      <c r="P356" s="98">
        <f t="shared" si="19"/>
        <v>-16.078597000000002</v>
      </c>
      <c r="Q356" s="99">
        <f t="shared" si="17"/>
        <v>-19.035686999999996</v>
      </c>
      <c r="R356" s="3"/>
    </row>
    <row r="357" spans="1:18" x14ac:dyDescent="0.25">
      <c r="A357" s="100">
        <v>2011</v>
      </c>
      <c r="B357" s="101">
        <v>41</v>
      </c>
      <c r="C357" s="121">
        <v>110.44</v>
      </c>
      <c r="D357" s="91">
        <v>108.6</v>
      </c>
      <c r="E357" s="91">
        <v>133.49571064752607</v>
      </c>
      <c r="F357" s="91">
        <v>123.2</v>
      </c>
      <c r="G357" s="91">
        <v>144.41999999999999</v>
      </c>
      <c r="H357" s="103">
        <v>0.97507703108545574</v>
      </c>
      <c r="I357" s="112">
        <v>155.18</v>
      </c>
      <c r="J357" s="12">
        <v>133.25</v>
      </c>
      <c r="K357" s="94">
        <v>177</v>
      </c>
      <c r="L357" s="95">
        <v>182</v>
      </c>
      <c r="M357" s="96">
        <v>179.5</v>
      </c>
      <c r="N357" s="123"/>
      <c r="O357" s="97">
        <f t="shared" si="18"/>
        <v>7.0686248000000091</v>
      </c>
      <c r="P357" s="98">
        <f t="shared" si="19"/>
        <v>-14.861375199999998</v>
      </c>
      <c r="Q357" s="99">
        <f t="shared" si="17"/>
        <v>-18.648992000000007</v>
      </c>
      <c r="R357" s="3"/>
    </row>
    <row r="358" spans="1:18" x14ac:dyDescent="0.25">
      <c r="A358" s="100">
        <v>2011</v>
      </c>
      <c r="B358" s="101">
        <v>42</v>
      </c>
      <c r="C358" s="121">
        <v>109.97</v>
      </c>
      <c r="D358" s="91">
        <v>107.84</v>
      </c>
      <c r="E358" s="91">
        <v>135.11771269382336</v>
      </c>
      <c r="F358" s="91">
        <v>122.15</v>
      </c>
      <c r="G358" s="91">
        <v>142.72</v>
      </c>
      <c r="H358" s="103">
        <v>0.98504698674126734</v>
      </c>
      <c r="I358" s="112">
        <v>154.26</v>
      </c>
      <c r="J358" s="12">
        <v>133.66999999999999</v>
      </c>
      <c r="K358" s="94">
        <v>181</v>
      </c>
      <c r="L358" s="95">
        <v>185</v>
      </c>
      <c r="M358" s="96">
        <v>183</v>
      </c>
      <c r="N358" s="123"/>
      <c r="O358" s="97">
        <f t="shared" si="18"/>
        <v>9.3735103999999581</v>
      </c>
      <c r="P358" s="98">
        <f t="shared" si="19"/>
        <v>-11.216489600000045</v>
      </c>
      <c r="Q358" s="99">
        <f t="shared" si="17"/>
        <v>-14.204237000000035</v>
      </c>
      <c r="R358" s="3"/>
    </row>
    <row r="359" spans="1:18" x14ac:dyDescent="0.25">
      <c r="A359" s="100">
        <v>2011</v>
      </c>
      <c r="B359" s="101">
        <v>43</v>
      </c>
      <c r="C359" s="121">
        <v>110.77</v>
      </c>
      <c r="D359" s="91">
        <v>108.86</v>
      </c>
      <c r="E359" s="91">
        <v>142.58430941516914</v>
      </c>
      <c r="F359" s="91">
        <v>119.05</v>
      </c>
      <c r="G359" s="91">
        <v>145.6</v>
      </c>
      <c r="H359" s="103">
        <v>0.99635334675089171</v>
      </c>
      <c r="I359" s="112">
        <v>162.86000000000001</v>
      </c>
      <c r="J359" s="12">
        <v>130.65</v>
      </c>
      <c r="K359" s="94">
        <v>182</v>
      </c>
      <c r="L359" s="95">
        <v>185</v>
      </c>
      <c r="M359" s="96">
        <v>183.5</v>
      </c>
      <c r="N359" s="123"/>
      <c r="O359" s="97">
        <f t="shared" si="18"/>
        <v>16.727104000000026</v>
      </c>
      <c r="P359" s="98">
        <f t="shared" si="19"/>
        <v>-15.482895999999982</v>
      </c>
      <c r="Q359" s="99">
        <f t="shared" si="17"/>
        <v>-9.3857230000000129</v>
      </c>
      <c r="R359" s="3"/>
    </row>
    <row r="360" spans="1:18" x14ac:dyDescent="0.25">
      <c r="A360" s="100">
        <v>2011</v>
      </c>
      <c r="B360" s="101">
        <v>44</v>
      </c>
      <c r="C360" s="121">
        <v>111.93</v>
      </c>
      <c r="D360" s="91">
        <v>107.52</v>
      </c>
      <c r="E360" s="91">
        <v>137.41963500441233</v>
      </c>
      <c r="F360" s="91">
        <v>124.5</v>
      </c>
      <c r="G360" s="91">
        <v>147.4</v>
      </c>
      <c r="H360" s="103">
        <v>0.9888067080647075</v>
      </c>
      <c r="I360" s="112">
        <v>155.15</v>
      </c>
      <c r="J360" s="12">
        <v>128.31</v>
      </c>
      <c r="K360" s="94">
        <v>183</v>
      </c>
      <c r="L360" s="95">
        <v>185</v>
      </c>
      <c r="M360" s="96">
        <v>184</v>
      </c>
      <c r="N360" s="123"/>
      <c r="O360" s="97">
        <f t="shared" si="18"/>
        <v>6.0814320000000066</v>
      </c>
      <c r="P360" s="98">
        <f t="shared" si="19"/>
        <v>-20.758567999999997</v>
      </c>
      <c r="Q360" s="99">
        <f t="shared" si="17"/>
        <v>-15.509340000000009</v>
      </c>
      <c r="R360" s="3"/>
    </row>
    <row r="361" spans="1:18" x14ac:dyDescent="0.25">
      <c r="A361" s="100">
        <v>2011</v>
      </c>
      <c r="B361" s="101">
        <v>45</v>
      </c>
      <c r="C361" s="121">
        <v>113.3</v>
      </c>
      <c r="D361" s="91">
        <v>110.01</v>
      </c>
      <c r="E361" s="91">
        <v>136.43996267550222</v>
      </c>
      <c r="F361" s="91">
        <v>120.55</v>
      </c>
      <c r="G361" s="91">
        <v>145.66999999999999</v>
      </c>
      <c r="H361" s="103">
        <v>0.98299420033421792</v>
      </c>
      <c r="I361" s="112">
        <v>153.13999999999999</v>
      </c>
      <c r="J361" s="12">
        <v>133.97999999999999</v>
      </c>
      <c r="K361" s="94">
        <v>183</v>
      </c>
      <c r="L361" s="95">
        <v>186</v>
      </c>
      <c r="M361" s="96">
        <v>184.5</v>
      </c>
      <c r="N361" s="123"/>
      <c r="O361" s="97">
        <f t="shared" si="18"/>
        <v>4.949908999999991</v>
      </c>
      <c r="P361" s="98">
        <f t="shared" si="19"/>
        <v>-14.210091000000006</v>
      </c>
      <c r="Q361" s="99">
        <f t="shared" si="17"/>
        <v>-11.935515000000009</v>
      </c>
      <c r="R361" s="3"/>
    </row>
    <row r="362" spans="1:18" x14ac:dyDescent="0.25">
      <c r="A362" s="100">
        <v>2011</v>
      </c>
      <c r="B362" s="101">
        <v>46</v>
      </c>
      <c r="C362" s="121">
        <v>116.74</v>
      </c>
      <c r="D362" s="91">
        <v>111.92</v>
      </c>
      <c r="E362" s="91">
        <v>140.25113614923583</v>
      </c>
      <c r="F362" s="91">
        <v>119.7</v>
      </c>
      <c r="G362" s="91">
        <v>147.41999999999999</v>
      </c>
      <c r="H362" s="103">
        <v>0.978339562095212</v>
      </c>
      <c r="I362" s="112">
        <v>158.03</v>
      </c>
      <c r="J362" s="12">
        <v>137.02000000000001</v>
      </c>
      <c r="K362" s="94">
        <v>183</v>
      </c>
      <c r="L362" s="95">
        <v>187</v>
      </c>
      <c r="M362" s="96">
        <v>185</v>
      </c>
      <c r="N362" s="123"/>
      <c r="O362" s="97">
        <f t="shared" si="18"/>
        <v>7.3461211999999989</v>
      </c>
      <c r="P362" s="98">
        <f t="shared" si="19"/>
        <v>-13.663878799999992</v>
      </c>
      <c r="Q362" s="99">
        <f t="shared" si="17"/>
        <v>-11.350158000000008</v>
      </c>
      <c r="R362" s="3"/>
    </row>
    <row r="363" spans="1:18" x14ac:dyDescent="0.25">
      <c r="A363" s="100">
        <v>2011</v>
      </c>
      <c r="B363" s="101">
        <v>47</v>
      </c>
      <c r="C363" s="121">
        <v>116.47</v>
      </c>
      <c r="D363" s="91">
        <v>115.79</v>
      </c>
      <c r="E363" s="91">
        <v>138.93009822720339</v>
      </c>
      <c r="F363" s="91">
        <v>122.3</v>
      </c>
      <c r="G363" s="91">
        <v>144.62</v>
      </c>
      <c r="H363" s="103">
        <v>0.95877277085330781</v>
      </c>
      <c r="I363" s="112">
        <v>153.63</v>
      </c>
      <c r="J363" s="12">
        <v>135.75</v>
      </c>
      <c r="K363" s="94">
        <v>186</v>
      </c>
      <c r="L363" s="95">
        <v>193</v>
      </c>
      <c r="M363" s="96">
        <v>189.5</v>
      </c>
      <c r="N363" s="123"/>
      <c r="O363" s="97">
        <f t="shared" si="18"/>
        <v>2.7913399999999911</v>
      </c>
      <c r="P363" s="98">
        <f t="shared" si="19"/>
        <v>-15.088660000000004</v>
      </c>
      <c r="Q363" s="99">
        <f t="shared" si="17"/>
        <v>-13.858899999999991</v>
      </c>
      <c r="R363" s="3"/>
    </row>
    <row r="364" spans="1:18" x14ac:dyDescent="0.25">
      <c r="A364" s="100">
        <v>2011</v>
      </c>
      <c r="B364" s="101">
        <v>48</v>
      </c>
      <c r="C364" s="121">
        <v>119.38</v>
      </c>
      <c r="D364" s="91">
        <v>115.32</v>
      </c>
      <c r="E364" s="91">
        <v>139.64108568936626</v>
      </c>
      <c r="F364" s="91">
        <v>123.25</v>
      </c>
      <c r="G364" s="91">
        <v>147.07</v>
      </c>
      <c r="H364" s="103">
        <v>0.97734513966262049</v>
      </c>
      <c r="I364" s="112">
        <v>156.85</v>
      </c>
      <c r="J364" s="12">
        <v>139.06</v>
      </c>
      <c r="K364" s="94">
        <v>191</v>
      </c>
      <c r="L364" s="95">
        <v>194</v>
      </c>
      <c r="M364" s="96">
        <v>192.5</v>
      </c>
      <c r="N364" s="123"/>
      <c r="O364" s="97">
        <f t="shared" si="18"/>
        <v>6.3709173999999962</v>
      </c>
      <c r="P364" s="98">
        <f t="shared" si="19"/>
        <v>-11.419082599999996</v>
      </c>
      <c r="Q364" s="99">
        <f t="shared" si="17"/>
        <v>-10.606934999999993</v>
      </c>
      <c r="R364" s="3"/>
    </row>
    <row r="365" spans="1:18" x14ac:dyDescent="0.25">
      <c r="A365" s="100">
        <v>2011</v>
      </c>
      <c r="B365" s="101">
        <v>49</v>
      </c>
      <c r="C365" s="91">
        <v>118.22</v>
      </c>
      <c r="D365" s="91">
        <v>114.44</v>
      </c>
      <c r="E365" s="91">
        <v>134.72569602348617</v>
      </c>
      <c r="F365" s="91">
        <v>118.45</v>
      </c>
      <c r="G365" s="91">
        <v>142.1</v>
      </c>
      <c r="H365" s="103">
        <v>0.98508580097326459</v>
      </c>
      <c r="I365" s="112">
        <v>150.83000000000001</v>
      </c>
      <c r="J365" s="12">
        <v>131.84</v>
      </c>
      <c r="K365" s="94">
        <v>193</v>
      </c>
      <c r="L365" s="95">
        <v>198</v>
      </c>
      <c r="M365" s="96">
        <v>195.5</v>
      </c>
      <c r="N365" s="123"/>
      <c r="O365" s="97">
        <f t="shared" si="18"/>
        <v>6.5786059999999793</v>
      </c>
      <c r="P365" s="98">
        <f t="shared" si="19"/>
        <v>-12.41139400000003</v>
      </c>
      <c r="Q365" s="99">
        <f t="shared" si="17"/>
        <v>-2.943333000000024</v>
      </c>
      <c r="R365" s="3"/>
    </row>
    <row r="366" spans="1:18" x14ac:dyDescent="0.25">
      <c r="A366" s="100">
        <v>2011</v>
      </c>
      <c r="B366" s="101">
        <v>50</v>
      </c>
      <c r="C366" s="91">
        <v>116.16</v>
      </c>
      <c r="D366" s="91">
        <v>112.52</v>
      </c>
      <c r="E366" s="91">
        <v>137.64062217065057</v>
      </c>
      <c r="F366" s="91">
        <v>118.5</v>
      </c>
      <c r="G366" s="91">
        <v>143.05000000000001</v>
      </c>
      <c r="H366" s="103">
        <v>0.967305088024763</v>
      </c>
      <c r="I366" s="112">
        <v>155</v>
      </c>
      <c r="J366" s="12">
        <v>136.78</v>
      </c>
      <c r="K366" s="94">
        <v>196</v>
      </c>
      <c r="L366" s="95">
        <v>203</v>
      </c>
      <c r="M366" s="96">
        <v>199.5</v>
      </c>
      <c r="N366" s="123"/>
      <c r="O366" s="97">
        <f t="shared" si="18"/>
        <v>7.1149099999999805</v>
      </c>
      <c r="P366" s="98">
        <f t="shared" si="19"/>
        <v>-11.105090000000018</v>
      </c>
      <c r="Q366" s="99">
        <f t="shared" si="17"/>
        <v>-2.8053000000000168</v>
      </c>
      <c r="R366" s="3"/>
    </row>
    <row r="367" spans="1:18" x14ac:dyDescent="0.25">
      <c r="A367" s="100">
        <v>2011</v>
      </c>
      <c r="B367" s="101">
        <v>51</v>
      </c>
      <c r="C367" s="91">
        <v>116.44</v>
      </c>
      <c r="D367" s="91">
        <v>113.68</v>
      </c>
      <c r="E367" s="91">
        <v>136.24456566552519</v>
      </c>
      <c r="F367" s="91">
        <v>124.32</v>
      </c>
      <c r="G367" s="91">
        <v>147.62</v>
      </c>
      <c r="H367" s="103">
        <v>0.97357711704344108</v>
      </c>
      <c r="I367" s="112">
        <v>151.28</v>
      </c>
      <c r="J367" s="12">
        <v>133.11000000000001</v>
      </c>
      <c r="K367" s="94">
        <v>193</v>
      </c>
      <c r="L367" s="95">
        <v>198</v>
      </c>
      <c r="M367" s="96">
        <v>195.5</v>
      </c>
      <c r="N367" s="123"/>
      <c r="O367" s="97">
        <f t="shared" si="18"/>
        <v>-0.3464067999999827</v>
      </c>
      <c r="P367" s="98">
        <f t="shared" si="19"/>
        <v>-18.51640679999997</v>
      </c>
      <c r="Q367" s="99">
        <f t="shared" si="17"/>
        <v>-10.394044799999989</v>
      </c>
      <c r="R367" s="3"/>
    </row>
    <row r="368" spans="1:18" ht="13" thickBot="1" x14ac:dyDescent="0.3">
      <c r="A368" s="106">
        <v>2011</v>
      </c>
      <c r="B368" s="107">
        <v>52</v>
      </c>
      <c r="C368" s="108">
        <v>121.42</v>
      </c>
      <c r="D368" s="108">
        <v>120.24</v>
      </c>
      <c r="E368" s="108">
        <v>137.6921321678341</v>
      </c>
      <c r="F368" s="108">
        <v>125.45</v>
      </c>
      <c r="G368" s="108">
        <v>148.82</v>
      </c>
      <c r="H368" s="109">
        <v>0.97986379893194842</v>
      </c>
      <c r="I368" s="112">
        <v>156.46</v>
      </c>
      <c r="J368" s="12">
        <v>130.19</v>
      </c>
      <c r="K368" s="94">
        <v>193</v>
      </c>
      <c r="L368" s="95">
        <v>198</v>
      </c>
      <c r="M368" s="96">
        <v>195.5</v>
      </c>
      <c r="N368" s="123"/>
      <c r="O368" s="97">
        <f t="shared" si="18"/>
        <v>4.5817490000000021</v>
      </c>
      <c r="P368" s="98">
        <f t="shared" si="19"/>
        <v>-21.688251000000008</v>
      </c>
      <c r="Q368" s="99">
        <f t="shared" si="17"/>
        <v>-10.727997500000001</v>
      </c>
      <c r="R368" s="3"/>
    </row>
    <row r="369" spans="1:18" s="119" customFormat="1" ht="13" thickBot="1" x14ac:dyDescent="0.3">
      <c r="A369" s="113">
        <v>2012</v>
      </c>
      <c r="B369" s="113">
        <v>1</v>
      </c>
      <c r="C369" s="114">
        <v>121.5</v>
      </c>
      <c r="D369" s="114">
        <v>120.16</v>
      </c>
      <c r="E369" s="114">
        <v>138.01150148681339</v>
      </c>
      <c r="F369" s="115">
        <v>120.32</v>
      </c>
      <c r="G369" s="115">
        <v>149.87</v>
      </c>
      <c r="H369" s="116">
        <v>0.98391302208884723</v>
      </c>
      <c r="I369" s="114">
        <v>121.35</v>
      </c>
      <c r="J369" s="115">
        <v>113.54</v>
      </c>
      <c r="K369" s="115">
        <v>193</v>
      </c>
      <c r="L369" s="115">
        <v>198</v>
      </c>
      <c r="M369" s="115">
        <v>195.5</v>
      </c>
      <c r="N369" s="115"/>
      <c r="O369" s="117">
        <f t="shared" si="18"/>
        <v>-30.97037450000002</v>
      </c>
      <c r="P369" s="118">
        <f t="shared" si="19"/>
        <v>-38.780374500000008</v>
      </c>
      <c r="Q369" s="99">
        <f t="shared" si="17"/>
        <v>-4.9872320000000059</v>
      </c>
    </row>
    <row r="370" spans="1:18" x14ac:dyDescent="0.25">
      <c r="A370" s="100">
        <v>2012</v>
      </c>
      <c r="B370" s="101">
        <v>2</v>
      </c>
      <c r="C370" s="120">
        <v>121.35</v>
      </c>
      <c r="D370" s="91">
        <v>120.32</v>
      </c>
      <c r="E370" s="122">
        <v>140.06018236696991</v>
      </c>
      <c r="F370" s="91">
        <v>122.47</v>
      </c>
      <c r="G370" s="91">
        <v>152.37</v>
      </c>
      <c r="H370" s="103">
        <v>0.97902919465058469</v>
      </c>
      <c r="I370" s="112">
        <v>133.69999999999999</v>
      </c>
      <c r="J370" s="12">
        <v>115.2</v>
      </c>
      <c r="K370" s="94">
        <v>193</v>
      </c>
      <c r="L370" s="95">
        <v>199</v>
      </c>
      <c r="M370" s="96">
        <v>196</v>
      </c>
      <c r="N370" s="123"/>
      <c r="O370" s="97">
        <f t="shared" si="18"/>
        <v>-21.93376539999997</v>
      </c>
      <c r="P370" s="98">
        <f t="shared" si="19"/>
        <v>-40.433765399999956</v>
      </c>
      <c r="Q370" s="99">
        <f t="shared" si="17"/>
        <v>-7.4933073999999777</v>
      </c>
      <c r="R370" s="3"/>
    </row>
    <row r="371" spans="1:18" x14ac:dyDescent="0.25">
      <c r="A371" s="100">
        <v>2012</v>
      </c>
      <c r="B371" s="101">
        <v>3</v>
      </c>
      <c r="C371" s="120">
        <v>123.61</v>
      </c>
      <c r="D371" s="91">
        <v>121.96</v>
      </c>
      <c r="E371" s="122">
        <v>148.03719077989086</v>
      </c>
      <c r="F371" s="91">
        <v>124.55</v>
      </c>
      <c r="G371" s="91">
        <v>153.85</v>
      </c>
      <c r="H371" s="103">
        <v>0.98658247829518564</v>
      </c>
      <c r="I371" s="112">
        <v>134.69999999999999</v>
      </c>
      <c r="J371" s="12">
        <v>117.26</v>
      </c>
      <c r="K371" s="94">
        <v>197</v>
      </c>
      <c r="L371" s="95">
        <v>201</v>
      </c>
      <c r="M371" s="96">
        <v>199</v>
      </c>
      <c r="N371" s="123"/>
      <c r="O371" s="97">
        <f t="shared" si="18"/>
        <v>-21.242359999999991</v>
      </c>
      <c r="P371" s="98">
        <f t="shared" si="19"/>
        <v>-38.682359999999974</v>
      </c>
      <c r="Q371" s="99">
        <f t="shared" si="17"/>
        <v>-6.8438799999999844</v>
      </c>
      <c r="R371" s="3"/>
    </row>
    <row r="372" spans="1:18" x14ac:dyDescent="0.25">
      <c r="A372" s="100">
        <v>2012</v>
      </c>
      <c r="B372" s="101">
        <v>4</v>
      </c>
      <c r="C372" s="120">
        <v>123.25</v>
      </c>
      <c r="D372" s="91">
        <v>122</v>
      </c>
      <c r="E372" s="122">
        <v>144.409447858639</v>
      </c>
      <c r="F372" s="91">
        <v>124.7</v>
      </c>
      <c r="G372" s="91">
        <v>154.6</v>
      </c>
      <c r="H372" s="103">
        <v>0.99411484014633356</v>
      </c>
      <c r="I372" s="112">
        <v>140.52000000000001</v>
      </c>
      <c r="J372" s="12">
        <v>118.91</v>
      </c>
      <c r="K372" s="94">
        <v>198</v>
      </c>
      <c r="L372" s="95">
        <v>202</v>
      </c>
      <c r="M372" s="96">
        <v>200</v>
      </c>
      <c r="N372" s="123"/>
      <c r="O372" s="97">
        <f t="shared" si="18"/>
        <v>-14.995232000000016</v>
      </c>
      <c r="P372" s="98">
        <f t="shared" si="19"/>
        <v>-36.605232000000029</v>
      </c>
      <c r="Q372" s="99">
        <f t="shared" si="17"/>
        <v>-5.4382240000000195</v>
      </c>
      <c r="R372" s="3"/>
    </row>
    <row r="373" spans="1:18" x14ac:dyDescent="0.25">
      <c r="A373" s="100">
        <v>2012</v>
      </c>
      <c r="B373" s="101">
        <v>5</v>
      </c>
      <c r="C373" s="120">
        <v>119.31</v>
      </c>
      <c r="D373" s="91">
        <v>115.86</v>
      </c>
      <c r="E373" s="122">
        <v>146.28661726444329</v>
      </c>
      <c r="F373" s="91">
        <v>127.4</v>
      </c>
      <c r="G373" s="91">
        <v>154.44999999999999</v>
      </c>
      <c r="H373" s="103">
        <v>1.000300090027008</v>
      </c>
      <c r="I373" s="112">
        <v>142.36000000000001</v>
      </c>
      <c r="J373" s="12">
        <v>118.33</v>
      </c>
      <c r="K373" s="94">
        <v>200</v>
      </c>
      <c r="L373" s="95">
        <v>206</v>
      </c>
      <c r="M373" s="96">
        <v>203</v>
      </c>
      <c r="N373" s="123"/>
      <c r="O373" s="97">
        <f t="shared" si="18"/>
        <v>-12.043664999999976</v>
      </c>
      <c r="P373" s="98">
        <f t="shared" si="19"/>
        <v>-36.073664999999991</v>
      </c>
      <c r="Q373" s="99">
        <f t="shared" si="17"/>
        <v>-5.561780000000013</v>
      </c>
      <c r="R373" s="3"/>
    </row>
    <row r="374" spans="1:18" x14ac:dyDescent="0.25">
      <c r="A374" s="100">
        <v>2012</v>
      </c>
      <c r="B374" s="101">
        <v>6</v>
      </c>
      <c r="C374" s="120">
        <v>123.68</v>
      </c>
      <c r="D374" s="91">
        <v>118.35</v>
      </c>
      <c r="E374" s="122">
        <v>146.68751888849934</v>
      </c>
      <c r="F374" s="91">
        <v>126.8</v>
      </c>
      <c r="G374" s="91">
        <v>153.62</v>
      </c>
      <c r="H374" s="103">
        <v>1.0034317365389633</v>
      </c>
      <c r="I374" s="112">
        <v>144.04</v>
      </c>
      <c r="J374" s="12">
        <v>115.67</v>
      </c>
      <c r="K374" s="94">
        <v>202</v>
      </c>
      <c r="L374" s="95">
        <v>209</v>
      </c>
      <c r="M374" s="96">
        <v>205.5</v>
      </c>
      <c r="N374" s="123"/>
      <c r="O374" s="97">
        <f t="shared" si="18"/>
        <v>-9.0546195999999952</v>
      </c>
      <c r="P374" s="98">
        <f t="shared" si="19"/>
        <v>-37.424619599999986</v>
      </c>
      <c r="Q374" s="99">
        <f t="shared" si="17"/>
        <v>-3.0663439999999866</v>
      </c>
      <c r="R374" s="3"/>
    </row>
    <row r="375" spans="1:18" x14ac:dyDescent="0.25">
      <c r="A375" s="100">
        <v>2012</v>
      </c>
      <c r="B375" s="101">
        <v>7</v>
      </c>
      <c r="C375" s="120">
        <v>118.94</v>
      </c>
      <c r="D375" s="91">
        <v>116.17</v>
      </c>
      <c r="E375" s="122">
        <v>147.26258477171086</v>
      </c>
      <c r="F375" s="91">
        <v>130.9</v>
      </c>
      <c r="G375" s="91">
        <v>158.41999999999999</v>
      </c>
      <c r="H375" s="103">
        <v>1.0017028949213662</v>
      </c>
      <c r="I375" s="112">
        <v>148.02000000000001</v>
      </c>
      <c r="J375" s="12">
        <v>121.4</v>
      </c>
      <c r="K375" s="94">
        <v>202</v>
      </c>
      <c r="L375" s="95">
        <v>206</v>
      </c>
      <c r="M375" s="96">
        <v>204</v>
      </c>
      <c r="N375" s="123"/>
      <c r="O375" s="97">
        <f t="shared" si="18"/>
        <v>-10.130685999999997</v>
      </c>
      <c r="P375" s="98">
        <f t="shared" si="19"/>
        <v>-36.750686000000002</v>
      </c>
      <c r="Q375" s="99">
        <f t="shared" si="17"/>
        <v>-8.2774700000000365</v>
      </c>
      <c r="R375" s="3"/>
    </row>
    <row r="376" spans="1:18" x14ac:dyDescent="0.25">
      <c r="A376" s="100">
        <v>2012</v>
      </c>
      <c r="B376" s="101">
        <v>8</v>
      </c>
      <c r="C376" s="120">
        <v>120.68</v>
      </c>
      <c r="D376" s="91">
        <v>118.3</v>
      </c>
      <c r="E376" s="122">
        <v>145.49449006092701</v>
      </c>
      <c r="F376" s="91">
        <v>129.5</v>
      </c>
      <c r="G376" s="91">
        <v>157.66999999999999</v>
      </c>
      <c r="H376" s="103">
        <v>1.0018032458425163</v>
      </c>
      <c r="I376" s="112">
        <v>151.41999999999999</v>
      </c>
      <c r="J376" s="12">
        <v>122.59</v>
      </c>
      <c r="K376" s="94">
        <v>198</v>
      </c>
      <c r="L376" s="95">
        <v>206</v>
      </c>
      <c r="M376" s="96">
        <v>202</v>
      </c>
      <c r="N376" s="123"/>
      <c r="O376" s="97">
        <f t="shared" si="18"/>
        <v>-5.96619400000003</v>
      </c>
      <c r="P376" s="98">
        <f t="shared" si="19"/>
        <v>-34.796194000000014</v>
      </c>
      <c r="Q376" s="99">
        <f t="shared" si="17"/>
        <v>-8.0669000000000324</v>
      </c>
      <c r="R376" s="3"/>
    </row>
    <row r="377" spans="1:18" x14ac:dyDescent="0.25">
      <c r="A377" s="100">
        <v>2012</v>
      </c>
      <c r="B377" s="101">
        <v>9</v>
      </c>
      <c r="C377" s="120">
        <v>119.77</v>
      </c>
      <c r="D377" s="91">
        <v>118.25</v>
      </c>
      <c r="E377" s="122">
        <v>146.65693152658511</v>
      </c>
      <c r="F377" s="91">
        <v>129.94999999999999</v>
      </c>
      <c r="G377" s="91">
        <v>161.32</v>
      </c>
      <c r="H377" s="103">
        <v>1.0085728693898133</v>
      </c>
      <c r="I377" s="112">
        <v>149.4</v>
      </c>
      <c r="J377" s="12">
        <v>119.43</v>
      </c>
      <c r="K377" s="94">
        <v>198</v>
      </c>
      <c r="L377" s="95">
        <v>202</v>
      </c>
      <c r="M377" s="96">
        <v>200</v>
      </c>
      <c r="N377" s="123"/>
      <c r="O377" s="97">
        <f t="shared" si="18"/>
        <v>-10.548780000000022</v>
      </c>
      <c r="P377" s="98">
        <f t="shared" si="19"/>
        <v>-40.518780000000021</v>
      </c>
      <c r="Q377" s="99">
        <f t="shared" si="17"/>
        <v>-8.8454250000000059</v>
      </c>
      <c r="R377" s="3"/>
    </row>
    <row r="378" spans="1:18" x14ac:dyDescent="0.25">
      <c r="A378" s="100">
        <v>2012</v>
      </c>
      <c r="B378" s="101">
        <v>10</v>
      </c>
      <c r="C378" s="120">
        <v>119.31</v>
      </c>
      <c r="D378" s="91">
        <v>117.7</v>
      </c>
      <c r="E378" s="122">
        <v>144.29140623224509</v>
      </c>
      <c r="F378" s="91">
        <v>126.02</v>
      </c>
      <c r="G378" s="91">
        <v>155.85</v>
      </c>
      <c r="H378" s="103">
        <v>1.0048231511254018</v>
      </c>
      <c r="I378" s="112">
        <v>143.22</v>
      </c>
      <c r="J378" s="12">
        <v>119.9</v>
      </c>
      <c r="K378" s="94">
        <v>200</v>
      </c>
      <c r="L378" s="123">
        <v>205</v>
      </c>
      <c r="M378" s="96">
        <v>202.5</v>
      </c>
      <c r="N378" s="123"/>
      <c r="O378" s="97">
        <f t="shared" si="18"/>
        <v>-11.881920000000008</v>
      </c>
      <c r="P378" s="98">
        <f t="shared" si="19"/>
        <v>-35.201920000000001</v>
      </c>
      <c r="Q378" s="99">
        <f t="shared" si="17"/>
        <v>-3.9151040000000137</v>
      </c>
      <c r="R378" s="3"/>
    </row>
    <row r="379" spans="1:18" x14ac:dyDescent="0.25">
      <c r="A379" s="100">
        <v>2012</v>
      </c>
      <c r="B379" s="101">
        <v>11</v>
      </c>
      <c r="C379" s="120">
        <v>118.66</v>
      </c>
      <c r="D379" s="91">
        <v>118.51</v>
      </c>
      <c r="E379" s="122">
        <v>143.57672956540236</v>
      </c>
      <c r="F379" s="91">
        <v>125.3</v>
      </c>
      <c r="G379" s="91">
        <v>154.30000000000001</v>
      </c>
      <c r="H379" s="103">
        <v>1.0081051655308682</v>
      </c>
      <c r="I379" s="112">
        <v>146.12</v>
      </c>
      <c r="J379" s="12">
        <v>119.26</v>
      </c>
      <c r="K379" s="94">
        <v>200</v>
      </c>
      <c r="L379" s="123">
        <v>205</v>
      </c>
      <c r="M379" s="96">
        <v>202.5</v>
      </c>
      <c r="N379" s="123"/>
      <c r="O379" s="97">
        <f t="shared" si="18"/>
        <v>-6.9394280000000208</v>
      </c>
      <c r="P379" s="98">
        <f t="shared" si="19"/>
        <v>-33.79942800000002</v>
      </c>
      <c r="Q379" s="99">
        <f t="shared" si="17"/>
        <v>-2.792587999999995</v>
      </c>
      <c r="R379" s="3"/>
    </row>
    <row r="380" spans="1:18" x14ac:dyDescent="0.25">
      <c r="A380" s="100">
        <v>2012</v>
      </c>
      <c r="B380" s="101">
        <v>12</v>
      </c>
      <c r="C380" s="120">
        <v>119.82</v>
      </c>
      <c r="D380" s="91">
        <v>116.89</v>
      </c>
      <c r="E380" s="122">
        <v>143.60253291612375</v>
      </c>
      <c r="F380" s="91">
        <v>124.5</v>
      </c>
      <c r="G380" s="91">
        <v>152.41999999999999</v>
      </c>
      <c r="H380" s="103">
        <v>1.0047221943132723</v>
      </c>
      <c r="I380" s="112">
        <v>150.11000000000001</v>
      </c>
      <c r="J380" s="12">
        <v>119.72</v>
      </c>
      <c r="K380" s="94">
        <v>200</v>
      </c>
      <c r="L380" s="123">
        <v>204</v>
      </c>
      <c r="M380" s="96">
        <v>202</v>
      </c>
      <c r="N380" s="123"/>
      <c r="O380" s="97">
        <f t="shared" si="18"/>
        <v>-1.5936260000000004</v>
      </c>
      <c r="P380" s="98">
        <f t="shared" si="19"/>
        <v>-31.983626000000015</v>
      </c>
      <c r="Q380" s="99">
        <f t="shared" si="17"/>
        <v>-2.7148500000000269</v>
      </c>
      <c r="R380" s="3"/>
    </row>
    <row r="381" spans="1:18" x14ac:dyDescent="0.25">
      <c r="A381" s="100">
        <v>2012</v>
      </c>
      <c r="B381" s="101">
        <v>13</v>
      </c>
      <c r="C381" s="120">
        <v>115.84</v>
      </c>
      <c r="D381" s="91">
        <v>114.47</v>
      </c>
      <c r="E381" s="122">
        <v>141.1113226341418</v>
      </c>
      <c r="F381" s="91">
        <v>116.15</v>
      </c>
      <c r="G381" s="91">
        <v>149.12</v>
      </c>
      <c r="H381" s="103">
        <v>1.0035324341682723</v>
      </c>
      <c r="I381" s="112">
        <v>142.88999999999999</v>
      </c>
      <c r="J381" s="12">
        <v>117.15</v>
      </c>
      <c r="K381" s="94">
        <v>198</v>
      </c>
      <c r="L381" s="123">
        <v>204</v>
      </c>
      <c r="M381" s="96">
        <v>201</v>
      </c>
      <c r="N381" s="123"/>
      <c r="O381" s="97">
        <f t="shared" si="18"/>
        <v>-5.7050976000000162</v>
      </c>
      <c r="P381" s="98">
        <f t="shared" si="19"/>
        <v>-31.445097599999997</v>
      </c>
      <c r="Q381" s="99">
        <f t="shared" si="17"/>
        <v>4.8588479999999947</v>
      </c>
      <c r="R381" s="3"/>
    </row>
    <row r="382" spans="1:18" x14ac:dyDescent="0.25">
      <c r="A382" s="100">
        <v>2012</v>
      </c>
      <c r="B382" s="101">
        <v>14</v>
      </c>
      <c r="C382" s="120">
        <v>111.45</v>
      </c>
      <c r="D382" s="91">
        <v>112.03</v>
      </c>
      <c r="E382" s="122">
        <v>141.35880417185533</v>
      </c>
      <c r="F382" s="91">
        <v>115.82</v>
      </c>
      <c r="G382" s="91">
        <v>148.32</v>
      </c>
      <c r="H382" s="103">
        <v>1.0071254122919657</v>
      </c>
      <c r="I382" s="112">
        <v>141.91999999999999</v>
      </c>
      <c r="J382" s="12">
        <v>120.49</v>
      </c>
      <c r="K382" s="94">
        <v>196</v>
      </c>
      <c r="L382" s="123">
        <v>203</v>
      </c>
      <c r="M382" s="96">
        <v>199.5</v>
      </c>
      <c r="N382" s="123"/>
      <c r="O382" s="97">
        <f t="shared" si="18"/>
        <v>-5.3506360000000086</v>
      </c>
      <c r="P382" s="98">
        <f t="shared" si="19"/>
        <v>-26.780636000000001</v>
      </c>
      <c r="Q382" s="99">
        <f t="shared" si="17"/>
        <v>4.6994265000000013</v>
      </c>
      <c r="R382" s="3"/>
    </row>
    <row r="383" spans="1:18" x14ac:dyDescent="0.25">
      <c r="A383" s="100">
        <v>2012</v>
      </c>
      <c r="B383" s="101">
        <v>15</v>
      </c>
      <c r="C383" s="120">
        <v>112.05</v>
      </c>
      <c r="D383" s="91">
        <v>111.04</v>
      </c>
      <c r="E383" s="122">
        <v>136.33896149384827</v>
      </c>
      <c r="F383" s="91">
        <v>116.07</v>
      </c>
      <c r="G383" s="91">
        <v>151.52000000000001</v>
      </c>
      <c r="H383" s="103">
        <v>1.0006404098623118</v>
      </c>
      <c r="I383" s="112">
        <v>145.97999999999999</v>
      </c>
      <c r="J383" s="12">
        <v>120.66</v>
      </c>
      <c r="K383" s="94">
        <v>194</v>
      </c>
      <c r="L383" s="123">
        <v>201</v>
      </c>
      <c r="M383" s="96">
        <v>197.5</v>
      </c>
      <c r="N383" s="123"/>
      <c r="O383" s="97">
        <f t="shared" si="18"/>
        <v>-5.4430272000000173</v>
      </c>
      <c r="P383" s="98">
        <f t="shared" si="19"/>
        <v>-30.76302720000001</v>
      </c>
      <c r="Q383" s="99">
        <f t="shared" si="17"/>
        <v>2.5042848000000077</v>
      </c>
      <c r="R383" s="3"/>
    </row>
    <row r="384" spans="1:18" x14ac:dyDescent="0.25">
      <c r="A384" s="100">
        <v>2012</v>
      </c>
      <c r="B384" s="101">
        <v>16</v>
      </c>
      <c r="C384" s="120">
        <v>113.29</v>
      </c>
      <c r="D384" s="91">
        <v>111.12</v>
      </c>
      <c r="E384" s="122">
        <v>138.23987367538098</v>
      </c>
      <c r="F384" s="91">
        <v>115.45</v>
      </c>
      <c r="G384" s="91">
        <v>151.9</v>
      </c>
      <c r="H384" s="103">
        <v>1.0072116353088112</v>
      </c>
      <c r="I384" s="112">
        <v>152.46</v>
      </c>
      <c r="J384" s="12">
        <v>123.52</v>
      </c>
      <c r="K384" s="94">
        <v>192</v>
      </c>
      <c r="L384" s="123">
        <v>195</v>
      </c>
      <c r="M384" s="96">
        <v>193.5</v>
      </c>
      <c r="N384" s="123"/>
      <c r="O384" s="97">
        <f t="shared" si="18"/>
        <v>1.6476040000000296</v>
      </c>
      <c r="P384" s="98">
        <f t="shared" si="19"/>
        <v>-27.292395999999982</v>
      </c>
      <c r="Q384" s="99">
        <f t="shared" si="17"/>
        <v>1.4766220000000061</v>
      </c>
      <c r="R384" s="3"/>
    </row>
    <row r="385" spans="1:18" x14ac:dyDescent="0.25">
      <c r="A385" s="100">
        <v>2012</v>
      </c>
      <c r="B385" s="101">
        <v>17</v>
      </c>
      <c r="C385" s="120">
        <v>112.06</v>
      </c>
      <c r="D385" s="91">
        <v>111.01</v>
      </c>
      <c r="E385" s="122">
        <v>140.89030291117172</v>
      </c>
      <c r="F385" s="91">
        <v>112.85</v>
      </c>
      <c r="G385" s="91">
        <v>152.07</v>
      </c>
      <c r="H385" s="103">
        <v>1.0138902970698571</v>
      </c>
      <c r="I385" s="112">
        <v>145.16</v>
      </c>
      <c r="J385" s="12">
        <v>116.61</v>
      </c>
      <c r="K385" s="94">
        <v>192</v>
      </c>
      <c r="L385" s="123">
        <v>194</v>
      </c>
      <c r="M385" s="96">
        <v>193</v>
      </c>
      <c r="N385" s="123"/>
      <c r="O385" s="97">
        <f t="shared" si="18"/>
        <v>-4.8266409999999951</v>
      </c>
      <c r="P385" s="98">
        <f t="shared" si="19"/>
        <v>-33.376640999999992</v>
      </c>
      <c r="Q385" s="99">
        <f t="shared" si="17"/>
        <v>4.4960450000000094</v>
      </c>
      <c r="R385" s="3"/>
    </row>
    <row r="386" spans="1:18" x14ac:dyDescent="0.25">
      <c r="A386" s="100">
        <v>2012</v>
      </c>
      <c r="B386" s="101">
        <v>18</v>
      </c>
      <c r="C386" s="120">
        <v>110.8</v>
      </c>
      <c r="D386" s="91">
        <v>108.28</v>
      </c>
      <c r="E386" s="122">
        <v>139.35508235730842</v>
      </c>
      <c r="F386" s="91">
        <v>115.37</v>
      </c>
      <c r="G386" s="91">
        <v>158.1</v>
      </c>
      <c r="H386" s="103">
        <v>1.0113677737772564</v>
      </c>
      <c r="I386" s="112">
        <v>147.63</v>
      </c>
      <c r="J386" s="12">
        <v>119.12</v>
      </c>
      <c r="K386" s="94">
        <v>191</v>
      </c>
      <c r="L386" s="123">
        <v>196</v>
      </c>
      <c r="M386" s="96">
        <v>193.5</v>
      </c>
      <c r="N386" s="123"/>
      <c r="O386" s="97">
        <f t="shared" si="18"/>
        <v>-8.692955999999981</v>
      </c>
      <c r="P386" s="98">
        <f t="shared" si="19"/>
        <v>-37.202955999999972</v>
      </c>
      <c r="Q386" s="99">
        <f t="shared" si="17"/>
        <v>2.0267587999999961</v>
      </c>
      <c r="R386" s="3"/>
    </row>
    <row r="387" spans="1:18" x14ac:dyDescent="0.25">
      <c r="A387" s="100">
        <v>2012</v>
      </c>
      <c r="B387" s="101">
        <v>19</v>
      </c>
      <c r="C387" s="120">
        <v>114.4</v>
      </c>
      <c r="D387" s="91">
        <v>111.65</v>
      </c>
      <c r="E387" s="122">
        <v>138.47553078704391</v>
      </c>
      <c r="F387" s="91">
        <v>115.15</v>
      </c>
      <c r="G387" s="91">
        <v>157.47</v>
      </c>
      <c r="H387" s="103">
        <v>1.0016426940181897</v>
      </c>
      <c r="I387" s="112">
        <v>146.62</v>
      </c>
      <c r="J387" s="12">
        <v>116.98</v>
      </c>
      <c r="K387" s="94">
        <v>191</v>
      </c>
      <c r="L387" s="123">
        <v>193</v>
      </c>
      <c r="M387" s="96">
        <v>192</v>
      </c>
      <c r="N387" s="123"/>
      <c r="O387" s="97">
        <f t="shared" si="18"/>
        <v>-10.59174920000001</v>
      </c>
      <c r="P387" s="98">
        <f t="shared" si="19"/>
        <v>-40.23174920000001</v>
      </c>
      <c r="Q387" s="99">
        <f t="shared" si="17"/>
        <v>0.23884599999996681</v>
      </c>
      <c r="R387" s="3"/>
    </row>
    <row r="388" spans="1:18" x14ac:dyDescent="0.25">
      <c r="A388" s="100">
        <v>2012</v>
      </c>
      <c r="B388" s="101">
        <v>20</v>
      </c>
      <c r="C388" s="120">
        <v>115.77</v>
      </c>
      <c r="D388" s="91">
        <v>112.69</v>
      </c>
      <c r="E388" s="122">
        <v>139.78247449411774</v>
      </c>
      <c r="F388" s="91">
        <v>119.52</v>
      </c>
      <c r="G388" s="91">
        <v>160.69999999999999</v>
      </c>
      <c r="H388" s="103">
        <v>0.98962869131501874</v>
      </c>
      <c r="I388" s="112">
        <v>141.44999999999999</v>
      </c>
      <c r="J388" s="12">
        <v>115.67</v>
      </c>
      <c r="K388" s="94">
        <v>191</v>
      </c>
      <c r="L388" s="123">
        <v>194</v>
      </c>
      <c r="M388" s="96">
        <v>192.5</v>
      </c>
      <c r="N388" s="123"/>
      <c r="O388" s="97">
        <f t="shared" si="18"/>
        <v>-20.934135999999967</v>
      </c>
      <c r="P388" s="98">
        <f t="shared" si="19"/>
        <v>-46.714135999999954</v>
      </c>
      <c r="Q388" s="99">
        <f t="shared" si="17"/>
        <v>-5.2725695999999829</v>
      </c>
      <c r="R388" s="3"/>
    </row>
    <row r="389" spans="1:18" x14ac:dyDescent="0.25">
      <c r="A389" s="100">
        <v>2012</v>
      </c>
      <c r="B389" s="101">
        <v>21</v>
      </c>
      <c r="C389" s="120">
        <v>117.91</v>
      </c>
      <c r="D389" s="91">
        <v>117.16</v>
      </c>
      <c r="E389" s="122">
        <v>140.07629250704852</v>
      </c>
      <c r="F389" s="91">
        <v>117.65</v>
      </c>
      <c r="G389" s="91">
        <v>158.5</v>
      </c>
      <c r="H389" s="103">
        <v>0.97587633695058174</v>
      </c>
      <c r="I389" s="112">
        <v>135.78</v>
      </c>
      <c r="J389" s="12">
        <v>116.08</v>
      </c>
      <c r="K389" s="94">
        <v>193</v>
      </c>
      <c r="L389" s="123">
        <v>195</v>
      </c>
      <c r="M389" s="96">
        <v>194</v>
      </c>
      <c r="N389" s="123"/>
      <c r="O389" s="97">
        <f t="shared" si="18"/>
        <v>-26.638119999999986</v>
      </c>
      <c r="P389" s="98">
        <f t="shared" si="19"/>
        <v>-46.338119999999989</v>
      </c>
      <c r="Q389" s="99">
        <f t="shared" si="17"/>
        <v>-4.1583080000000052</v>
      </c>
      <c r="R389" s="3"/>
    </row>
    <row r="390" spans="1:18" x14ac:dyDescent="0.25">
      <c r="A390" s="100">
        <v>2012</v>
      </c>
      <c r="B390" s="101">
        <v>22</v>
      </c>
      <c r="C390" s="120">
        <v>117</v>
      </c>
      <c r="D390" s="91">
        <v>115.22</v>
      </c>
      <c r="E390" s="122">
        <v>139.4749702675015</v>
      </c>
      <c r="F390" s="91">
        <v>117.7</v>
      </c>
      <c r="G390" s="91">
        <v>157.37</v>
      </c>
      <c r="H390" s="103">
        <v>0.96927401376369093</v>
      </c>
      <c r="I390" s="112">
        <v>136.25</v>
      </c>
      <c r="J390" s="12">
        <v>115.51</v>
      </c>
      <c r="K390" s="94">
        <v>193</v>
      </c>
      <c r="L390" s="123">
        <v>197</v>
      </c>
      <c r="M390" s="96">
        <v>195</v>
      </c>
      <c r="N390" s="123"/>
      <c r="O390" s="97">
        <f t="shared" si="18"/>
        <v>-26.108629000000008</v>
      </c>
      <c r="P390" s="98">
        <f t="shared" si="19"/>
        <v>-46.848629000000003</v>
      </c>
      <c r="Q390" s="99">
        <f t="shared" ref="Q390:Q453" si="20">+((M390*0.6)-(F390/H390))</f>
        <v>-4.4310900000000117</v>
      </c>
      <c r="R390" s="3"/>
    </row>
    <row r="391" spans="1:18" x14ac:dyDescent="0.25">
      <c r="A391" s="100">
        <v>2012</v>
      </c>
      <c r="B391" s="101">
        <v>23</v>
      </c>
      <c r="C391" s="120">
        <v>118</v>
      </c>
      <c r="D391" s="91">
        <v>115.14</v>
      </c>
      <c r="E391" s="122">
        <v>138.29254000723739</v>
      </c>
      <c r="F391" s="91">
        <v>119.87</v>
      </c>
      <c r="G391" s="91">
        <v>159.37</v>
      </c>
      <c r="H391" s="103">
        <v>0.96702446571898271</v>
      </c>
      <c r="I391" s="112">
        <v>133.91999999999999</v>
      </c>
      <c r="J391" s="12">
        <v>111.68</v>
      </c>
      <c r="K391" s="94">
        <v>197</v>
      </c>
      <c r="L391" s="123">
        <v>200</v>
      </c>
      <c r="M391" s="96">
        <v>198.5</v>
      </c>
      <c r="N391" s="123"/>
      <c r="O391" s="97">
        <f t="shared" si="18"/>
        <v>-30.884517000000017</v>
      </c>
      <c r="P391" s="98">
        <f t="shared" si="19"/>
        <v>-53.124516999999997</v>
      </c>
      <c r="Q391" s="99">
        <f t="shared" si="20"/>
        <v>-4.8575670000000031</v>
      </c>
      <c r="R391" s="3"/>
    </row>
    <row r="392" spans="1:18" x14ac:dyDescent="0.25">
      <c r="A392" s="100">
        <v>2012</v>
      </c>
      <c r="B392" s="101">
        <v>24</v>
      </c>
      <c r="C392" s="120">
        <v>118.27</v>
      </c>
      <c r="D392" s="91">
        <v>118.45</v>
      </c>
      <c r="E392" s="122">
        <v>140.6614816746488</v>
      </c>
      <c r="F392" s="91">
        <v>116.65</v>
      </c>
      <c r="G392" s="91">
        <v>156.02000000000001</v>
      </c>
      <c r="H392" s="103">
        <v>0.97589538401483367</v>
      </c>
      <c r="I392" s="112">
        <v>135</v>
      </c>
      <c r="J392" s="12">
        <v>110.71</v>
      </c>
      <c r="K392" s="94">
        <v>197</v>
      </c>
      <c r="L392" s="123">
        <v>200</v>
      </c>
      <c r="M392" s="96">
        <v>198.5</v>
      </c>
      <c r="N392" s="123"/>
      <c r="O392" s="97">
        <f t="shared" si="18"/>
        <v>-24.873694</v>
      </c>
      <c r="P392" s="98">
        <f t="shared" si="19"/>
        <v>-49.163694000000007</v>
      </c>
      <c r="Q392" s="99">
        <f t="shared" si="20"/>
        <v>-0.43125500000000727</v>
      </c>
      <c r="R392" s="3"/>
    </row>
    <row r="393" spans="1:18" x14ac:dyDescent="0.25">
      <c r="A393" s="100">
        <v>2012</v>
      </c>
      <c r="B393" s="101">
        <v>25</v>
      </c>
      <c r="C393" s="120">
        <v>117.48</v>
      </c>
      <c r="D393" s="91">
        <v>115.19</v>
      </c>
      <c r="E393" s="122">
        <v>143.05302772094467</v>
      </c>
      <c r="F393" s="91">
        <v>116.9</v>
      </c>
      <c r="G393" s="91">
        <v>152.80000000000001</v>
      </c>
      <c r="H393" s="103">
        <v>0.97753621771686638</v>
      </c>
      <c r="I393" s="112">
        <v>133.56</v>
      </c>
      <c r="J393" s="12">
        <v>112.35</v>
      </c>
      <c r="K393" s="94">
        <v>197</v>
      </c>
      <c r="L393" s="123">
        <v>202</v>
      </c>
      <c r="M393" s="96">
        <v>199.5</v>
      </c>
      <c r="N393" s="123"/>
      <c r="O393" s="97">
        <f t="shared" si="18"/>
        <v>-22.751344000000017</v>
      </c>
      <c r="P393" s="98">
        <f t="shared" si="19"/>
        <v>-43.961344000000025</v>
      </c>
      <c r="Q393" s="99">
        <f t="shared" si="20"/>
        <v>0.11363799999998037</v>
      </c>
      <c r="R393" s="3"/>
    </row>
    <row r="394" spans="1:18" x14ac:dyDescent="0.25">
      <c r="A394" s="100">
        <v>2012</v>
      </c>
      <c r="B394" s="101">
        <v>26</v>
      </c>
      <c r="C394" s="120">
        <v>115.21</v>
      </c>
      <c r="D394" s="91">
        <v>113.25</v>
      </c>
      <c r="E394" s="122">
        <v>139.14541598430935</v>
      </c>
      <c r="F394" s="91">
        <v>120.45</v>
      </c>
      <c r="G394" s="91">
        <v>151.44999999999999</v>
      </c>
      <c r="H394" s="103">
        <v>0.97386155584122158</v>
      </c>
      <c r="I394" s="112">
        <v>137.24</v>
      </c>
      <c r="J394" s="12">
        <v>118.09</v>
      </c>
      <c r="K394" s="94">
        <v>198</v>
      </c>
      <c r="L394" s="123">
        <v>205</v>
      </c>
      <c r="M394" s="96">
        <v>201.5</v>
      </c>
      <c r="N394" s="123"/>
      <c r="O394" s="97">
        <f t="shared" si="18"/>
        <v>-18.274917999999985</v>
      </c>
      <c r="P394" s="98">
        <f t="shared" si="19"/>
        <v>-37.424917999999991</v>
      </c>
      <c r="Q394" s="99">
        <f t="shared" si="20"/>
        <v>-2.7828780000000108</v>
      </c>
      <c r="R394" s="3"/>
    </row>
    <row r="395" spans="1:18" x14ac:dyDescent="0.25">
      <c r="A395" s="100">
        <v>2012</v>
      </c>
      <c r="B395" s="101">
        <v>27</v>
      </c>
      <c r="C395" s="120">
        <v>114.37</v>
      </c>
      <c r="D395" s="91">
        <v>113.31</v>
      </c>
      <c r="E395" s="122">
        <v>139.79651175482465</v>
      </c>
      <c r="F395" s="91">
        <v>119.2</v>
      </c>
      <c r="G395" s="91">
        <v>146.52000000000001</v>
      </c>
      <c r="H395" s="103">
        <v>0.98568295507749937</v>
      </c>
      <c r="I395" s="112">
        <v>138.51</v>
      </c>
      <c r="J395" s="12">
        <v>118.35</v>
      </c>
      <c r="K395" s="94">
        <v>196</v>
      </c>
      <c r="L395" s="123">
        <v>204</v>
      </c>
      <c r="M395" s="96">
        <v>200</v>
      </c>
      <c r="N395" s="123"/>
      <c r="O395" s="97">
        <f t="shared" si="18"/>
        <v>-10.138203000000004</v>
      </c>
      <c r="P395" s="98">
        <f t="shared" si="19"/>
        <v>-30.298203000000001</v>
      </c>
      <c r="Q395" s="99">
        <f t="shared" si="20"/>
        <v>-0.93138000000000432</v>
      </c>
      <c r="R395" s="3"/>
    </row>
    <row r="396" spans="1:18" x14ac:dyDescent="0.25">
      <c r="A396" s="100">
        <v>2012</v>
      </c>
      <c r="B396" s="101">
        <v>28</v>
      </c>
      <c r="C396" s="120">
        <v>112.9</v>
      </c>
      <c r="D396" s="91">
        <v>110.05</v>
      </c>
      <c r="E396" s="122">
        <v>139.67160713425366</v>
      </c>
      <c r="F396" s="91">
        <v>117.2</v>
      </c>
      <c r="G396" s="91">
        <v>139</v>
      </c>
      <c r="H396" s="103">
        <v>0.98260784121057276</v>
      </c>
      <c r="I396" s="112">
        <v>144.61000000000001</v>
      </c>
      <c r="J396" s="12">
        <v>122.63</v>
      </c>
      <c r="K396" s="94">
        <v>196</v>
      </c>
      <c r="L396" s="123">
        <v>200</v>
      </c>
      <c r="M396" s="96">
        <v>198</v>
      </c>
      <c r="N396" s="123"/>
      <c r="O396" s="97">
        <f t="shared" si="18"/>
        <v>3.1496999999999957</v>
      </c>
      <c r="P396" s="98">
        <f t="shared" si="19"/>
        <v>-18.830300000000022</v>
      </c>
      <c r="Q396" s="99">
        <f t="shared" si="20"/>
        <v>-0.47444000000001552</v>
      </c>
      <c r="R396" s="3"/>
    </row>
    <row r="397" spans="1:18" x14ac:dyDescent="0.25">
      <c r="A397" s="100">
        <v>2012</v>
      </c>
      <c r="B397" s="101">
        <v>29</v>
      </c>
      <c r="C397" s="120">
        <v>109.89</v>
      </c>
      <c r="D397" s="91">
        <v>106.61</v>
      </c>
      <c r="E397" s="122">
        <v>131.15320660528053</v>
      </c>
      <c r="F397" s="91">
        <v>117.95</v>
      </c>
      <c r="G397" s="91">
        <v>136.1</v>
      </c>
      <c r="H397" s="103">
        <v>0.98812276437224544</v>
      </c>
      <c r="I397" s="112">
        <v>141.27000000000001</v>
      </c>
      <c r="J397" s="12">
        <v>119.48</v>
      </c>
      <c r="K397" s="94">
        <v>195</v>
      </c>
      <c r="L397" s="123">
        <v>200</v>
      </c>
      <c r="M397" s="96">
        <v>197.5</v>
      </c>
      <c r="N397" s="123"/>
      <c r="O397" s="97">
        <f t="shared" si="18"/>
        <v>3.5340779999999938</v>
      </c>
      <c r="P397" s="98">
        <f t="shared" si="19"/>
        <v>-18.255922000000012</v>
      </c>
      <c r="Q397" s="99">
        <f t="shared" si="20"/>
        <v>-0.86775900000002082</v>
      </c>
      <c r="R397" s="3"/>
    </row>
    <row r="398" spans="1:18" x14ac:dyDescent="0.25">
      <c r="A398" s="100">
        <v>2012</v>
      </c>
      <c r="B398" s="101">
        <v>30</v>
      </c>
      <c r="C398" s="120">
        <v>106.97</v>
      </c>
      <c r="D398" s="91">
        <v>101.73</v>
      </c>
      <c r="E398" s="122">
        <v>128.44840656430608</v>
      </c>
      <c r="F398" s="91">
        <v>119.6</v>
      </c>
      <c r="G398" s="91">
        <v>137.75</v>
      </c>
      <c r="H398" s="103">
        <v>0.98576554552265283</v>
      </c>
      <c r="I398" s="112">
        <v>135.1</v>
      </c>
      <c r="J398" s="12">
        <v>119.66</v>
      </c>
      <c r="K398" s="94">
        <v>193</v>
      </c>
      <c r="L398" s="123">
        <v>199</v>
      </c>
      <c r="M398" s="96">
        <v>196</v>
      </c>
      <c r="N398" s="123"/>
      <c r="O398" s="97">
        <f t="shared" si="18"/>
        <v>-4.6391100000000165</v>
      </c>
      <c r="P398" s="98">
        <f t="shared" si="19"/>
        <v>-20.079110000000014</v>
      </c>
      <c r="Q398" s="99">
        <f t="shared" si="20"/>
        <v>-3.7270240000000143</v>
      </c>
      <c r="R398" s="3"/>
    </row>
    <row r="399" spans="1:18" x14ac:dyDescent="0.25">
      <c r="A399" s="100">
        <v>2012</v>
      </c>
      <c r="B399" s="101">
        <v>31</v>
      </c>
      <c r="C399" s="120">
        <v>109.91</v>
      </c>
      <c r="D399" s="91">
        <v>95.51</v>
      </c>
      <c r="E399" s="122">
        <v>126.49628344838506</v>
      </c>
      <c r="F399" s="91">
        <v>124.37</v>
      </c>
      <c r="G399" s="91">
        <v>138.94999999999999</v>
      </c>
      <c r="H399" s="103">
        <v>0.99776500638569599</v>
      </c>
      <c r="I399" s="112">
        <v>132.80000000000001</v>
      </c>
      <c r="J399" s="12">
        <v>122.01</v>
      </c>
      <c r="K399" s="94">
        <v>191</v>
      </c>
      <c r="L399" s="123">
        <v>196</v>
      </c>
      <c r="M399" s="96">
        <v>193.5</v>
      </c>
      <c r="N399" s="123"/>
      <c r="O399" s="97">
        <f t="shared" si="18"/>
        <v>-6.4612479999999834</v>
      </c>
      <c r="P399" s="98">
        <f t="shared" si="19"/>
        <v>-17.25124799999999</v>
      </c>
      <c r="Q399" s="99">
        <f t="shared" si="20"/>
        <v>-8.5485888000000188</v>
      </c>
      <c r="R399" s="3"/>
    </row>
    <row r="400" spans="1:18" x14ac:dyDescent="0.25">
      <c r="A400" s="100">
        <v>2012</v>
      </c>
      <c r="B400" s="101">
        <v>32</v>
      </c>
      <c r="C400" s="120">
        <v>106.09</v>
      </c>
      <c r="D400" s="91">
        <v>103.85</v>
      </c>
      <c r="E400" s="122">
        <v>126.5683983962746</v>
      </c>
      <c r="F400" s="91">
        <v>125.52</v>
      </c>
      <c r="G400" s="91">
        <v>139.72</v>
      </c>
      <c r="H400" s="103">
        <v>1.0050453275442723</v>
      </c>
      <c r="I400" s="112">
        <v>133.19</v>
      </c>
      <c r="J400" s="12">
        <v>121.14</v>
      </c>
      <c r="K400" s="94">
        <v>191</v>
      </c>
      <c r="L400" s="123">
        <v>193</v>
      </c>
      <c r="M400" s="96">
        <v>192</v>
      </c>
      <c r="N400" s="123"/>
      <c r="O400" s="97">
        <f t="shared" si="18"/>
        <v>-5.8286055999999746</v>
      </c>
      <c r="P400" s="98">
        <f t="shared" si="19"/>
        <v>-17.878605599999972</v>
      </c>
      <c r="Q400" s="99">
        <f t="shared" si="20"/>
        <v>-9.6898896000000008</v>
      </c>
      <c r="R400" s="3"/>
    </row>
    <row r="401" spans="1:18" x14ac:dyDescent="0.25">
      <c r="A401" s="100">
        <v>2012</v>
      </c>
      <c r="B401" s="101">
        <v>33</v>
      </c>
      <c r="C401" s="120">
        <v>110.97</v>
      </c>
      <c r="D401" s="91">
        <v>109.19</v>
      </c>
      <c r="E401" s="122">
        <v>126.31971272987847</v>
      </c>
      <c r="F401" s="91">
        <v>125.27</v>
      </c>
      <c r="G401" s="91">
        <v>142.19999999999999</v>
      </c>
      <c r="H401" s="103">
        <v>1.0100193923723335</v>
      </c>
      <c r="I401" s="112">
        <v>133.22999999999999</v>
      </c>
      <c r="J401" s="12">
        <v>122.86</v>
      </c>
      <c r="K401" s="94">
        <v>190</v>
      </c>
      <c r="L401" s="123">
        <v>193</v>
      </c>
      <c r="M401" s="96">
        <v>191.5</v>
      </c>
      <c r="N401" s="123"/>
      <c r="O401" s="97">
        <f t="shared" si="18"/>
        <v>-7.5593760000000145</v>
      </c>
      <c r="P401" s="98">
        <f t="shared" si="19"/>
        <v>-17.929376000000005</v>
      </c>
      <c r="Q401" s="99">
        <f t="shared" si="20"/>
        <v>-9.1273216000000019</v>
      </c>
      <c r="R401" s="3"/>
    </row>
    <row r="402" spans="1:18" x14ac:dyDescent="0.25">
      <c r="A402" s="100">
        <v>2012</v>
      </c>
      <c r="B402" s="101">
        <v>34</v>
      </c>
      <c r="C402" s="120">
        <v>112.69</v>
      </c>
      <c r="D402" s="91">
        <v>110.96</v>
      </c>
      <c r="E402" s="122">
        <v>129.99409998041008</v>
      </c>
      <c r="F402" s="91">
        <v>199.87</v>
      </c>
      <c r="G402" s="91">
        <v>140.5</v>
      </c>
      <c r="H402" s="103">
        <v>1.0095707305253805</v>
      </c>
      <c r="I402" s="112">
        <v>139.97999999999999</v>
      </c>
      <c r="J402" s="12">
        <v>121.33</v>
      </c>
      <c r="K402" s="94">
        <v>190</v>
      </c>
      <c r="L402" s="123">
        <v>192</v>
      </c>
      <c r="M402" s="96">
        <v>191</v>
      </c>
      <c r="N402" s="123"/>
      <c r="O402" s="97">
        <f t="shared" si="18"/>
        <v>0.81193999999996436</v>
      </c>
      <c r="P402" s="98">
        <f t="shared" si="19"/>
        <v>-17.838060000000027</v>
      </c>
      <c r="Q402" s="99">
        <f t="shared" si="20"/>
        <v>-83.375232400000044</v>
      </c>
      <c r="R402" s="3"/>
    </row>
    <row r="403" spans="1:18" x14ac:dyDescent="0.25">
      <c r="A403" s="100">
        <v>2012</v>
      </c>
      <c r="B403" s="101">
        <v>35</v>
      </c>
      <c r="C403" s="120">
        <v>113.05</v>
      </c>
      <c r="D403" s="91">
        <v>109.16</v>
      </c>
      <c r="E403" s="122">
        <v>131.84752795205034</v>
      </c>
      <c r="F403" s="91">
        <v>126.02</v>
      </c>
      <c r="G403" s="91">
        <v>146.66999999999999</v>
      </c>
      <c r="H403" s="103">
        <v>1.0117361392148927</v>
      </c>
      <c r="I403" s="112">
        <v>135.84</v>
      </c>
      <c r="J403" s="12">
        <v>121.43</v>
      </c>
      <c r="K403" s="94">
        <v>191</v>
      </c>
      <c r="L403" s="123">
        <v>193</v>
      </c>
      <c r="M403" s="96">
        <v>192</v>
      </c>
      <c r="N403" s="123"/>
      <c r="O403" s="97">
        <f t="shared" si="18"/>
        <v>-9.128627999999992</v>
      </c>
      <c r="P403" s="98">
        <f t="shared" si="19"/>
        <v>-23.538627999999989</v>
      </c>
      <c r="Q403" s="99">
        <f t="shared" si="20"/>
        <v>-9.3581680000000205</v>
      </c>
      <c r="R403" s="3"/>
    </row>
    <row r="404" spans="1:18" x14ac:dyDescent="0.25">
      <c r="A404" s="100">
        <v>2012</v>
      </c>
      <c r="B404" s="101">
        <v>36</v>
      </c>
      <c r="C404" s="120">
        <v>109.91</v>
      </c>
      <c r="D404" s="91">
        <v>109.38</v>
      </c>
      <c r="E404" s="122">
        <v>132.87260467416431</v>
      </c>
      <c r="F404" s="91">
        <v>126.47</v>
      </c>
      <c r="G404" s="91">
        <v>146.15</v>
      </c>
      <c r="H404" s="103">
        <v>1.016053647632595</v>
      </c>
      <c r="I404" s="112">
        <v>138.37</v>
      </c>
      <c r="J404" s="12">
        <v>121.47</v>
      </c>
      <c r="K404" s="94">
        <v>191</v>
      </c>
      <c r="L404" s="123">
        <v>193</v>
      </c>
      <c r="M404" s="96">
        <v>192</v>
      </c>
      <c r="N404" s="123"/>
      <c r="O404" s="97">
        <f t="shared" si="18"/>
        <v>-5.4708300000000065</v>
      </c>
      <c r="P404" s="98">
        <f t="shared" si="19"/>
        <v>-22.370830000000012</v>
      </c>
      <c r="Q404" s="99">
        <f t="shared" si="20"/>
        <v>-9.2717740000000077</v>
      </c>
      <c r="R404" s="3"/>
    </row>
    <row r="405" spans="1:18" x14ac:dyDescent="0.25">
      <c r="A405" s="100">
        <v>2012</v>
      </c>
      <c r="B405" s="101">
        <v>37</v>
      </c>
      <c r="C405" s="120">
        <v>108.02</v>
      </c>
      <c r="D405" s="91">
        <v>106.43</v>
      </c>
      <c r="E405" s="122">
        <v>139.65061234106682</v>
      </c>
      <c r="F405" s="91">
        <v>127.05</v>
      </c>
      <c r="G405" s="91">
        <v>146.62</v>
      </c>
      <c r="H405" s="103">
        <v>1.0265675686773705</v>
      </c>
      <c r="I405" s="112">
        <v>145.44</v>
      </c>
      <c r="J405" s="12">
        <v>117.45</v>
      </c>
      <c r="K405" s="94">
        <v>190</v>
      </c>
      <c r="L405" s="123">
        <v>193</v>
      </c>
      <c r="M405" s="96">
        <v>191.5</v>
      </c>
      <c r="N405" s="123"/>
      <c r="O405" s="97">
        <f t="shared" ref="O405:O468" si="21">+(I405-(G405/H405))</f>
        <v>2.6145256000000074</v>
      </c>
      <c r="P405" s="98">
        <f t="shared" ref="P405:P468" si="22">+(J405-(G405/H405))</f>
        <v>-25.375474399999987</v>
      </c>
      <c r="Q405" s="99">
        <f t="shared" si="20"/>
        <v>-8.861945999999989</v>
      </c>
      <c r="R405" s="3"/>
    </row>
    <row r="406" spans="1:18" x14ac:dyDescent="0.25">
      <c r="A406" s="100">
        <v>2012</v>
      </c>
      <c r="B406" s="101">
        <v>38</v>
      </c>
      <c r="C406" s="120">
        <v>109.84</v>
      </c>
      <c r="D406" s="91">
        <v>106.18</v>
      </c>
      <c r="E406" s="122">
        <v>139.53123336614712</v>
      </c>
      <c r="F406" s="91">
        <v>125.52</v>
      </c>
      <c r="G406" s="91">
        <v>147.22</v>
      </c>
      <c r="H406" s="103">
        <v>1.0258935532849114</v>
      </c>
      <c r="I406" s="112">
        <v>148.01</v>
      </c>
      <c r="J406" s="12">
        <v>126.91</v>
      </c>
      <c r="K406" s="94">
        <v>189</v>
      </c>
      <c r="L406" s="123">
        <v>193</v>
      </c>
      <c r="M406" s="96">
        <v>191</v>
      </c>
      <c r="N406" s="123"/>
      <c r="O406" s="97">
        <f t="shared" si="21"/>
        <v>4.5058328000000358</v>
      </c>
      <c r="P406" s="98">
        <f t="shared" si="22"/>
        <v>-16.594167199999958</v>
      </c>
      <c r="Q406" s="99">
        <f t="shared" si="20"/>
        <v>-7.7518751999999722</v>
      </c>
      <c r="R406" s="3"/>
    </row>
    <row r="407" spans="1:18" x14ac:dyDescent="0.25">
      <c r="A407" s="100">
        <v>2012</v>
      </c>
      <c r="B407" s="101">
        <v>39</v>
      </c>
      <c r="C407" s="120">
        <v>110.66</v>
      </c>
      <c r="D407" s="91">
        <v>110.23</v>
      </c>
      <c r="E407" s="122">
        <v>139.95031507273063</v>
      </c>
      <c r="F407" s="91">
        <v>124.7</v>
      </c>
      <c r="G407" s="91">
        <v>144.35</v>
      </c>
      <c r="H407" s="103">
        <v>1.019077123756726</v>
      </c>
      <c r="I407" s="112">
        <v>149.32</v>
      </c>
      <c r="J407" s="12">
        <v>126.54</v>
      </c>
      <c r="K407" s="94">
        <v>188</v>
      </c>
      <c r="L407" s="123">
        <v>192</v>
      </c>
      <c r="M407" s="96">
        <v>190</v>
      </c>
      <c r="N407" s="123"/>
      <c r="O407" s="97">
        <f t="shared" si="21"/>
        <v>7.6722320000000082</v>
      </c>
      <c r="P407" s="98">
        <f t="shared" si="22"/>
        <v>-15.107767999999979</v>
      </c>
      <c r="Q407" s="99">
        <f t="shared" si="20"/>
        <v>-8.3656159999999886</v>
      </c>
      <c r="R407" s="3"/>
    </row>
    <row r="408" spans="1:18" x14ac:dyDescent="0.25">
      <c r="A408" s="100">
        <v>2012</v>
      </c>
      <c r="B408" s="101">
        <v>40</v>
      </c>
      <c r="C408" s="120">
        <v>111.37</v>
      </c>
      <c r="D408" s="91">
        <v>109.37</v>
      </c>
      <c r="E408" s="122">
        <v>140.11017229514329</v>
      </c>
      <c r="F408" s="91">
        <v>126.2</v>
      </c>
      <c r="G408" s="91">
        <v>146.19999999999999</v>
      </c>
      <c r="H408" s="103">
        <v>1.0197006158991719</v>
      </c>
      <c r="I408" s="112">
        <v>151.18</v>
      </c>
      <c r="J408" s="12">
        <v>132.22</v>
      </c>
      <c r="K408" s="94">
        <v>187</v>
      </c>
      <c r="L408" s="123">
        <v>190</v>
      </c>
      <c r="M408" s="96">
        <v>188.5</v>
      </c>
      <c r="N408" s="123"/>
      <c r="O408" s="97">
        <f t="shared" si="21"/>
        <v>7.8045840000000055</v>
      </c>
      <c r="P408" s="98">
        <f t="shared" si="22"/>
        <v>-11.155416000000002</v>
      </c>
      <c r="Q408" s="99">
        <f t="shared" si="20"/>
        <v>-10.661816000000016</v>
      </c>
      <c r="R408" s="3"/>
    </row>
    <row r="409" spans="1:18" x14ac:dyDescent="0.25">
      <c r="A409" s="100">
        <v>2012</v>
      </c>
      <c r="B409" s="101">
        <v>41</v>
      </c>
      <c r="C409" s="120">
        <v>110.54</v>
      </c>
      <c r="D409" s="91">
        <v>109.54</v>
      </c>
      <c r="E409" s="122">
        <v>137.87454758976034</v>
      </c>
      <c r="F409" s="91">
        <v>125.5</v>
      </c>
      <c r="G409" s="91">
        <v>144.22</v>
      </c>
      <c r="H409" s="103">
        <v>1.022097753429138</v>
      </c>
      <c r="I409" s="112">
        <v>148.59</v>
      </c>
      <c r="J409" s="12">
        <v>132.68</v>
      </c>
      <c r="K409" s="94">
        <v>185</v>
      </c>
      <c r="L409" s="123">
        <v>189</v>
      </c>
      <c r="M409" s="96">
        <v>187</v>
      </c>
      <c r="N409" s="123"/>
      <c r="O409" s="97">
        <f t="shared" si="21"/>
        <v>7.4880363999999986</v>
      </c>
      <c r="P409" s="98">
        <f t="shared" si="22"/>
        <v>-8.421963599999998</v>
      </c>
      <c r="Q409" s="99">
        <f t="shared" si="20"/>
        <v>-10.58668999999999</v>
      </c>
      <c r="R409" s="3"/>
    </row>
    <row r="410" spans="1:18" x14ac:dyDescent="0.25">
      <c r="A410" s="100">
        <v>2012</v>
      </c>
      <c r="B410" s="101">
        <v>42</v>
      </c>
      <c r="C410" s="120">
        <v>110.34</v>
      </c>
      <c r="D410" s="91">
        <v>107.29</v>
      </c>
      <c r="E410" s="122">
        <v>136.21348111779795</v>
      </c>
      <c r="F410" s="91">
        <v>127.27</v>
      </c>
      <c r="G410" s="91">
        <v>148.37</v>
      </c>
      <c r="H410" s="103">
        <v>1.0167974946109735</v>
      </c>
      <c r="I410" s="112">
        <v>155.18</v>
      </c>
      <c r="J410" s="12">
        <v>133.25</v>
      </c>
      <c r="K410" s="94">
        <v>185</v>
      </c>
      <c r="L410" s="123">
        <v>189</v>
      </c>
      <c r="M410" s="96">
        <v>187</v>
      </c>
      <c r="N410" s="123"/>
      <c r="O410" s="97">
        <f t="shared" si="21"/>
        <v>9.2610724000000175</v>
      </c>
      <c r="P410" s="98">
        <f t="shared" si="22"/>
        <v>-12.668927599999989</v>
      </c>
      <c r="Q410" s="99">
        <f t="shared" si="20"/>
        <v>-12.967499599999968</v>
      </c>
      <c r="R410" s="3"/>
    </row>
    <row r="411" spans="1:18" x14ac:dyDescent="0.25">
      <c r="A411" s="100">
        <v>2012</v>
      </c>
      <c r="B411" s="101">
        <v>43</v>
      </c>
      <c r="C411" s="120">
        <v>113.09</v>
      </c>
      <c r="D411" s="91">
        <v>111.84</v>
      </c>
      <c r="E411" s="122">
        <v>143.72715314344688</v>
      </c>
      <c r="F411" s="91">
        <v>125.25</v>
      </c>
      <c r="G411" s="91">
        <v>149.65</v>
      </c>
      <c r="H411" s="103">
        <v>1.0050251256281408</v>
      </c>
      <c r="I411" s="112">
        <v>154.26</v>
      </c>
      <c r="J411" s="12">
        <v>133.66999999999999</v>
      </c>
      <c r="K411" s="94">
        <v>185</v>
      </c>
      <c r="L411" s="123">
        <v>189</v>
      </c>
      <c r="M411" s="96">
        <v>187</v>
      </c>
      <c r="N411" s="123"/>
      <c r="O411" s="97">
        <f t="shared" si="21"/>
        <v>5.3582499999999982</v>
      </c>
      <c r="P411" s="98">
        <f t="shared" si="22"/>
        <v>-15.231750000000005</v>
      </c>
      <c r="Q411" s="99">
        <f t="shared" si="20"/>
        <v>-12.423749999999984</v>
      </c>
      <c r="R411" s="3"/>
    </row>
    <row r="412" spans="1:18" x14ac:dyDescent="0.25">
      <c r="A412" s="100">
        <v>2012</v>
      </c>
      <c r="B412" s="101">
        <v>44</v>
      </c>
      <c r="C412" s="120">
        <v>113.19</v>
      </c>
      <c r="D412" s="91">
        <v>112.68</v>
      </c>
      <c r="E412" s="122">
        <v>135.44670259083009</v>
      </c>
      <c r="F412" s="91">
        <v>125.42</v>
      </c>
      <c r="G412" s="91">
        <v>146.66999999999999</v>
      </c>
      <c r="H412" s="103">
        <v>1.0013819070317036</v>
      </c>
      <c r="I412" s="112">
        <v>162.86000000000001</v>
      </c>
      <c r="J412" s="12">
        <v>130.65</v>
      </c>
      <c r="K412" s="94">
        <v>186</v>
      </c>
      <c r="L412" s="123">
        <v>189</v>
      </c>
      <c r="M412" s="96">
        <v>187.5</v>
      </c>
      <c r="N412" s="123"/>
      <c r="O412" s="97">
        <f t="shared" si="21"/>
        <v>16.392404599999992</v>
      </c>
      <c r="P412" s="98">
        <f t="shared" si="22"/>
        <v>-15.817595400000016</v>
      </c>
      <c r="Q412" s="99">
        <f t="shared" si="20"/>
        <v>-12.746920400000022</v>
      </c>
      <c r="R412" s="3"/>
    </row>
    <row r="413" spans="1:18" x14ac:dyDescent="0.25">
      <c r="A413" s="100">
        <v>2012</v>
      </c>
      <c r="B413" s="101">
        <v>45</v>
      </c>
      <c r="C413" s="120">
        <v>112.25</v>
      </c>
      <c r="D413" s="91">
        <v>113.6</v>
      </c>
      <c r="E413" s="122">
        <v>137.84303319939923</v>
      </c>
      <c r="F413" s="91">
        <v>129.35</v>
      </c>
      <c r="G413" s="91">
        <v>145.6</v>
      </c>
      <c r="H413" s="103">
        <v>1.0027073097362882</v>
      </c>
      <c r="I413" s="112">
        <v>155.15</v>
      </c>
      <c r="J413" s="12">
        <v>128.31</v>
      </c>
      <c r="K413" s="94">
        <v>188</v>
      </c>
      <c r="L413" s="123">
        <v>191</v>
      </c>
      <c r="M413" s="96">
        <v>189.5</v>
      </c>
      <c r="N413" s="123"/>
      <c r="O413" s="97">
        <f t="shared" si="21"/>
        <v>9.9431200000000501</v>
      </c>
      <c r="P413" s="98">
        <f t="shared" si="22"/>
        <v>-16.896879999999953</v>
      </c>
      <c r="Q413" s="99">
        <f t="shared" si="20"/>
        <v>-15.300754999999967</v>
      </c>
      <c r="R413" s="3"/>
    </row>
    <row r="414" spans="1:18" x14ac:dyDescent="0.25">
      <c r="A414" s="100">
        <v>2012</v>
      </c>
      <c r="B414" s="101">
        <v>46</v>
      </c>
      <c r="C414" s="120">
        <v>109.63</v>
      </c>
      <c r="D414" s="91">
        <v>110.52</v>
      </c>
      <c r="E414" s="122">
        <v>135.25486385249752</v>
      </c>
      <c r="F414" s="91">
        <v>130.02000000000001</v>
      </c>
      <c r="G414" s="91">
        <v>145.6</v>
      </c>
      <c r="H414" s="103">
        <v>0.99814345317709041</v>
      </c>
      <c r="I414" s="112">
        <v>153.13999999999999</v>
      </c>
      <c r="J414" s="12">
        <v>133.97999999999999</v>
      </c>
      <c r="K414" s="94">
        <v>190</v>
      </c>
      <c r="L414" s="123">
        <v>192</v>
      </c>
      <c r="M414" s="96">
        <v>191</v>
      </c>
      <c r="N414" s="123"/>
      <c r="O414" s="97">
        <f t="shared" si="21"/>
        <v>7.2691839999999672</v>
      </c>
      <c r="P414" s="98">
        <f t="shared" si="22"/>
        <v>-11.890816000000029</v>
      </c>
      <c r="Q414" s="99">
        <f t="shared" si="20"/>
        <v>-15.661837200000036</v>
      </c>
      <c r="R414" s="3"/>
    </row>
    <row r="415" spans="1:18" x14ac:dyDescent="0.25">
      <c r="A415" s="100">
        <v>2012</v>
      </c>
      <c r="B415" s="101">
        <v>47</v>
      </c>
      <c r="C415" s="120">
        <v>112.12</v>
      </c>
      <c r="D415" s="91">
        <v>109.62</v>
      </c>
      <c r="E415" s="122">
        <v>132.80913261581296</v>
      </c>
      <c r="F415" s="91">
        <v>132.72</v>
      </c>
      <c r="G415" s="91">
        <v>147.87</v>
      </c>
      <c r="H415" s="103">
        <v>1.0039908636831405</v>
      </c>
      <c r="I415" s="112">
        <v>158.03</v>
      </c>
      <c r="J415" s="12">
        <v>137.02000000000001</v>
      </c>
      <c r="K415" s="94">
        <v>190</v>
      </c>
      <c r="L415" s="123">
        <v>192</v>
      </c>
      <c r="M415" s="96">
        <v>191</v>
      </c>
      <c r="N415" s="123"/>
      <c r="O415" s="97">
        <f t="shared" si="21"/>
        <v>10.747783249999998</v>
      </c>
      <c r="P415" s="98">
        <f t="shared" si="22"/>
        <v>-10.262216749999993</v>
      </c>
      <c r="Q415" s="99">
        <f t="shared" si="20"/>
        <v>-17.592438000000016</v>
      </c>
      <c r="R415" s="3"/>
    </row>
    <row r="416" spans="1:18" x14ac:dyDescent="0.25">
      <c r="A416" s="100">
        <v>2012</v>
      </c>
      <c r="B416" s="101">
        <v>48</v>
      </c>
      <c r="C416" s="120">
        <v>114.81</v>
      </c>
      <c r="D416" s="91">
        <v>114.02</v>
      </c>
      <c r="E416" s="122">
        <v>134.36181055132315</v>
      </c>
      <c r="F416" s="91">
        <v>130.4</v>
      </c>
      <c r="G416" s="91">
        <v>145.62</v>
      </c>
      <c r="H416" s="103">
        <v>1.0065222642724858</v>
      </c>
      <c r="I416" s="112">
        <v>153.63</v>
      </c>
      <c r="J416" s="12">
        <v>135.75</v>
      </c>
      <c r="K416" s="94">
        <v>190</v>
      </c>
      <c r="L416" s="123">
        <v>192</v>
      </c>
      <c r="M416" s="96">
        <v>191</v>
      </c>
      <c r="N416" s="123"/>
      <c r="O416" s="97">
        <f t="shared" si="21"/>
        <v>8.9536176000000012</v>
      </c>
      <c r="P416" s="98">
        <f t="shared" si="22"/>
        <v>-8.9263823999999943</v>
      </c>
      <c r="Q416" s="99">
        <f t="shared" si="20"/>
        <v>-14.955007999999992</v>
      </c>
      <c r="R416" s="3"/>
    </row>
    <row r="417" spans="1:18" x14ac:dyDescent="0.25">
      <c r="A417" s="100">
        <v>2012</v>
      </c>
      <c r="B417" s="101">
        <v>49</v>
      </c>
      <c r="C417" s="120">
        <v>114.19</v>
      </c>
      <c r="D417" s="91">
        <v>113.79</v>
      </c>
      <c r="E417" s="122">
        <v>131.38149521469276</v>
      </c>
      <c r="F417" s="91">
        <v>130.4</v>
      </c>
      <c r="G417" s="91">
        <v>148.77000000000001</v>
      </c>
      <c r="H417" s="103">
        <v>1.0087356507353682</v>
      </c>
      <c r="I417" s="112">
        <v>156.85</v>
      </c>
      <c r="J417" s="12">
        <v>139.06</v>
      </c>
      <c r="K417" s="94">
        <v>190</v>
      </c>
      <c r="L417" s="123">
        <v>195</v>
      </c>
      <c r="M417" s="96">
        <v>192.5</v>
      </c>
      <c r="N417" s="123"/>
      <c r="O417" s="97">
        <f t="shared" si="21"/>
        <v>9.3683481999999572</v>
      </c>
      <c r="P417" s="98">
        <f t="shared" si="22"/>
        <v>-8.4216518000000349</v>
      </c>
      <c r="Q417" s="99">
        <f t="shared" si="20"/>
        <v>-13.770736000000028</v>
      </c>
      <c r="R417" s="3"/>
    </row>
    <row r="418" spans="1:18" x14ac:dyDescent="0.25">
      <c r="A418" s="100">
        <v>2012</v>
      </c>
      <c r="B418" s="101">
        <v>50</v>
      </c>
      <c r="C418" s="120">
        <v>114.35</v>
      </c>
      <c r="D418" s="91">
        <v>112.38</v>
      </c>
      <c r="E418" s="122">
        <v>133.95899443392565</v>
      </c>
      <c r="F418" s="91">
        <v>132.6</v>
      </c>
      <c r="G418" s="91">
        <v>153.07</v>
      </c>
      <c r="H418" s="103">
        <v>1.0141987829614605</v>
      </c>
      <c r="I418" s="112">
        <v>150.83000000000001</v>
      </c>
      <c r="J418" s="12">
        <v>131.84</v>
      </c>
      <c r="K418" s="94">
        <v>194</v>
      </c>
      <c r="L418" s="123">
        <v>195</v>
      </c>
      <c r="M418" s="96">
        <v>194.5</v>
      </c>
      <c r="N418" s="123"/>
      <c r="O418" s="97">
        <f t="shared" si="21"/>
        <v>-9.7019999999986339E-2</v>
      </c>
      <c r="P418" s="98">
        <f t="shared" si="22"/>
        <v>-19.087019999999995</v>
      </c>
      <c r="Q418" s="99">
        <f t="shared" si="20"/>
        <v>-14.043599999999998</v>
      </c>
      <c r="R418" s="3"/>
    </row>
    <row r="419" spans="1:18" x14ac:dyDescent="0.25">
      <c r="A419" s="100">
        <v>2012</v>
      </c>
      <c r="B419" s="101">
        <v>51</v>
      </c>
      <c r="C419" s="120">
        <v>113.22</v>
      </c>
      <c r="D419" s="91">
        <v>113.46</v>
      </c>
      <c r="E419" s="122">
        <v>134.8357966540938</v>
      </c>
      <c r="F419" s="91">
        <v>133.57</v>
      </c>
      <c r="G419" s="91">
        <v>154.77000000000001</v>
      </c>
      <c r="H419" s="103">
        <v>1.0123916740908723</v>
      </c>
      <c r="I419" s="112">
        <v>155</v>
      </c>
      <c r="J419" s="12">
        <v>136.78</v>
      </c>
      <c r="K419" s="94">
        <v>194</v>
      </c>
      <c r="L419" s="123">
        <v>195</v>
      </c>
      <c r="M419" s="96">
        <v>194.5</v>
      </c>
      <c r="N419" s="123"/>
      <c r="O419" s="97">
        <f t="shared" si="21"/>
        <v>2.1243848000000014</v>
      </c>
      <c r="P419" s="98">
        <f t="shared" si="22"/>
        <v>-16.095615199999997</v>
      </c>
      <c r="Q419" s="99">
        <f t="shared" si="20"/>
        <v>-15.235103199999998</v>
      </c>
      <c r="R419" s="3"/>
    </row>
    <row r="420" spans="1:18" ht="13" thickBot="1" x14ac:dyDescent="0.3">
      <c r="A420" s="100">
        <v>2012</v>
      </c>
      <c r="B420" s="107">
        <v>52</v>
      </c>
      <c r="C420" s="120">
        <v>120.02</v>
      </c>
      <c r="D420" s="108">
        <v>113.66</v>
      </c>
      <c r="E420" s="122">
        <v>127.66135700925275</v>
      </c>
      <c r="F420" s="91">
        <v>133.57</v>
      </c>
      <c r="G420" s="91">
        <v>154.77000000000001</v>
      </c>
      <c r="H420" s="103">
        <v>1.0068719007224305</v>
      </c>
      <c r="I420" s="112">
        <v>151.28</v>
      </c>
      <c r="J420" s="12">
        <v>133.11000000000001</v>
      </c>
      <c r="K420" s="94">
        <v>194</v>
      </c>
      <c r="L420" s="123">
        <v>195</v>
      </c>
      <c r="M420" s="96">
        <v>194.5</v>
      </c>
      <c r="N420" s="123"/>
      <c r="O420" s="97">
        <f t="shared" si="21"/>
        <v>-2.4336947500000292</v>
      </c>
      <c r="P420" s="98">
        <f t="shared" si="22"/>
        <v>-20.603694750000017</v>
      </c>
      <c r="Q420" s="99">
        <f t="shared" si="20"/>
        <v>-15.958384750000022</v>
      </c>
      <c r="R420" s="3"/>
    </row>
    <row r="421" spans="1:18" s="119" customFormat="1" ht="13" thickBot="1" x14ac:dyDescent="0.3">
      <c r="A421" s="113">
        <v>2013</v>
      </c>
      <c r="B421" s="113">
        <v>1</v>
      </c>
      <c r="C421" s="114">
        <v>118.87</v>
      </c>
      <c r="D421" s="114">
        <v>122.13</v>
      </c>
      <c r="E421" s="114">
        <v>130.83016395582391</v>
      </c>
      <c r="F421" s="115">
        <v>132.94999999999999</v>
      </c>
      <c r="G421" s="115">
        <v>156.32</v>
      </c>
      <c r="H421" s="116">
        <v>1.0122225877470457</v>
      </c>
      <c r="I421" s="114">
        <v>156.46</v>
      </c>
      <c r="J421" s="115">
        <v>130.19</v>
      </c>
      <c r="K421" s="115">
        <v>195</v>
      </c>
      <c r="L421" s="115">
        <v>198</v>
      </c>
      <c r="M421" s="115">
        <v>196.5</v>
      </c>
      <c r="N421" s="115"/>
      <c r="O421" s="117">
        <f t="shared" si="21"/>
        <v>2.0275640000000408</v>
      </c>
      <c r="P421" s="118">
        <f t="shared" si="22"/>
        <v>-24.242435999999969</v>
      </c>
      <c r="Q421" s="99">
        <f t="shared" si="20"/>
        <v>-13.444628749999978</v>
      </c>
    </row>
    <row r="422" spans="1:18" x14ac:dyDescent="0.25">
      <c r="A422" s="100">
        <v>2013</v>
      </c>
      <c r="B422" s="101">
        <v>2</v>
      </c>
      <c r="C422" s="94">
        <v>120.16</v>
      </c>
      <c r="D422" s="91">
        <v>121.36</v>
      </c>
      <c r="E422" s="95">
        <v>133.9855842529829</v>
      </c>
      <c r="F422" s="91">
        <v>130.6</v>
      </c>
      <c r="G422" s="91">
        <v>151.44999999999999</v>
      </c>
      <c r="H422" s="124">
        <v>1.0141576406636648</v>
      </c>
      <c r="I422" s="112">
        <v>160.19999999999999</v>
      </c>
      <c r="J422" s="12">
        <v>137.04</v>
      </c>
      <c r="K422" s="94">
        <v>196</v>
      </c>
      <c r="L422" s="123">
        <v>202</v>
      </c>
      <c r="M422" s="96">
        <v>199</v>
      </c>
      <c r="N422" s="123"/>
      <c r="O422" s="97">
        <f t="shared" si="21"/>
        <v>10.86424199999999</v>
      </c>
      <c r="P422" s="98">
        <f t="shared" si="22"/>
        <v>-12.295758000000006</v>
      </c>
      <c r="Q422" s="99">
        <f t="shared" si="20"/>
        <v>-9.3768240000000134</v>
      </c>
      <c r="R422" s="3"/>
    </row>
    <row r="423" spans="1:18" x14ac:dyDescent="0.25">
      <c r="A423" s="100">
        <v>2013</v>
      </c>
      <c r="B423" s="101">
        <v>3</v>
      </c>
      <c r="C423" s="94">
        <v>116.3</v>
      </c>
      <c r="D423" s="91">
        <v>116.29</v>
      </c>
      <c r="E423" s="95">
        <v>135.19845130286288</v>
      </c>
      <c r="F423" s="91">
        <v>129.82</v>
      </c>
      <c r="G423" s="91">
        <v>146.35</v>
      </c>
      <c r="H423" s="124">
        <v>1.0138080658569719</v>
      </c>
      <c r="I423" s="112">
        <v>156.44999999999999</v>
      </c>
      <c r="J423" s="12">
        <v>134.99</v>
      </c>
      <c r="K423" s="94">
        <v>200</v>
      </c>
      <c r="L423" s="123">
        <v>206</v>
      </c>
      <c r="M423" s="96">
        <v>203</v>
      </c>
      <c r="N423" s="123"/>
      <c r="O423" s="97">
        <f t="shared" si="21"/>
        <v>12.093286999999975</v>
      </c>
      <c r="P423" s="98">
        <f t="shared" si="22"/>
        <v>-9.3667130000000043</v>
      </c>
      <c r="Q423" s="99">
        <f t="shared" si="20"/>
        <v>-6.2518515999999948</v>
      </c>
      <c r="R423" s="3"/>
    </row>
    <row r="424" spans="1:18" x14ac:dyDescent="0.25">
      <c r="A424" s="100">
        <v>2013</v>
      </c>
      <c r="B424" s="101">
        <v>4</v>
      </c>
      <c r="C424" s="94">
        <v>113.56</v>
      </c>
      <c r="D424" s="91">
        <v>117.21</v>
      </c>
      <c r="E424" s="95">
        <v>130.78531780342945</v>
      </c>
      <c r="F424" s="91">
        <v>126.3</v>
      </c>
      <c r="G424" s="91">
        <v>147.94999999999999</v>
      </c>
      <c r="H424" s="124">
        <v>1.0008407061932025</v>
      </c>
      <c r="I424" s="112">
        <v>164.91</v>
      </c>
      <c r="J424" s="12">
        <v>143.44999999999999</v>
      </c>
      <c r="K424" s="94">
        <v>203</v>
      </c>
      <c r="L424" s="123">
        <v>206</v>
      </c>
      <c r="M424" s="96">
        <v>204.5</v>
      </c>
      <c r="N424" s="123"/>
      <c r="O424" s="97">
        <f t="shared" si="21"/>
        <v>17.08427800000004</v>
      </c>
      <c r="P424" s="98">
        <f t="shared" si="22"/>
        <v>-4.3757219999999677</v>
      </c>
      <c r="Q424" s="99">
        <f t="shared" si="20"/>
        <v>-3.4939079999999763</v>
      </c>
      <c r="R424" s="3"/>
    </row>
    <row r="425" spans="1:18" x14ac:dyDescent="0.25">
      <c r="A425" s="100">
        <v>2013</v>
      </c>
      <c r="B425" s="101">
        <v>5</v>
      </c>
      <c r="C425" s="94">
        <v>121.73</v>
      </c>
      <c r="D425" s="91">
        <v>122.07</v>
      </c>
      <c r="E425" s="95">
        <v>129.37068792334324</v>
      </c>
      <c r="F425" s="91">
        <v>132.16999999999999</v>
      </c>
      <c r="G425" s="91">
        <v>149.19999999999999</v>
      </c>
      <c r="H425" s="124">
        <v>0.99780482937537418</v>
      </c>
      <c r="I425" s="112">
        <v>167.16</v>
      </c>
      <c r="J425" s="12">
        <v>140.74</v>
      </c>
      <c r="K425" s="94">
        <v>202</v>
      </c>
      <c r="L425" s="123">
        <v>204</v>
      </c>
      <c r="M425" s="96">
        <v>203</v>
      </c>
      <c r="N425" s="123"/>
      <c r="O425" s="97">
        <f t="shared" si="21"/>
        <v>17.631760000000014</v>
      </c>
      <c r="P425" s="98">
        <f t="shared" si="22"/>
        <v>-8.7882399999999734</v>
      </c>
      <c r="Q425" s="99">
        <f t="shared" si="20"/>
        <v>-10.660773999999989</v>
      </c>
      <c r="R425" s="3"/>
    </row>
    <row r="426" spans="1:18" x14ac:dyDescent="0.25">
      <c r="A426" s="100">
        <v>2013</v>
      </c>
      <c r="B426" s="101">
        <v>6</v>
      </c>
      <c r="C426" s="94">
        <v>117.47</v>
      </c>
      <c r="D426" s="91">
        <v>122.16</v>
      </c>
      <c r="E426" s="95">
        <v>131.98869578874238</v>
      </c>
      <c r="F426" s="91">
        <v>130.12</v>
      </c>
      <c r="G426" s="91">
        <v>145</v>
      </c>
      <c r="H426" s="124">
        <v>1.0031096398836394</v>
      </c>
      <c r="I426" s="112">
        <v>168.63</v>
      </c>
      <c r="J426" s="12">
        <v>139.57</v>
      </c>
      <c r="K426" s="94">
        <v>202</v>
      </c>
      <c r="L426" s="123">
        <v>205</v>
      </c>
      <c r="M426" s="96">
        <v>203.5</v>
      </c>
      <c r="N426" s="123"/>
      <c r="O426" s="97">
        <f t="shared" si="21"/>
        <v>24.079500000000024</v>
      </c>
      <c r="P426" s="98">
        <f t="shared" si="22"/>
        <v>-4.9804999999999779</v>
      </c>
      <c r="Q426" s="99">
        <f t="shared" si="20"/>
        <v>-7.6166279999999915</v>
      </c>
      <c r="R426" s="3"/>
    </row>
    <row r="427" spans="1:18" x14ac:dyDescent="0.25">
      <c r="A427" s="100">
        <v>2013</v>
      </c>
      <c r="B427" s="101">
        <v>7</v>
      </c>
      <c r="C427" s="94">
        <v>112.93</v>
      </c>
      <c r="D427" s="91">
        <v>117.91</v>
      </c>
      <c r="E427" s="95">
        <v>127.74307646674723</v>
      </c>
      <c r="F427" s="91">
        <v>130.44999999999999</v>
      </c>
      <c r="G427" s="91">
        <v>143.37</v>
      </c>
      <c r="H427" s="124">
        <v>0.99756593910857505</v>
      </c>
      <c r="I427" s="112">
        <v>170.6</v>
      </c>
      <c r="J427" s="12">
        <v>145.38</v>
      </c>
      <c r="K427" s="94">
        <v>203</v>
      </c>
      <c r="L427" s="123">
        <v>207</v>
      </c>
      <c r="M427" s="96">
        <v>205</v>
      </c>
      <c r="N427" s="123"/>
      <c r="O427" s="97">
        <f t="shared" si="21"/>
        <v>26.880177199999991</v>
      </c>
      <c r="P427" s="98">
        <f t="shared" si="22"/>
        <v>1.6601771999999926</v>
      </c>
      <c r="Q427" s="99">
        <f t="shared" si="20"/>
        <v>-7.7682979999999873</v>
      </c>
      <c r="R427" s="3"/>
    </row>
    <row r="428" spans="1:18" x14ac:dyDescent="0.25">
      <c r="A428" s="100">
        <v>2013</v>
      </c>
      <c r="B428" s="101">
        <v>8</v>
      </c>
      <c r="C428" s="94">
        <v>118.12</v>
      </c>
      <c r="D428" s="91">
        <v>115.11</v>
      </c>
      <c r="E428" s="95">
        <v>126.12723443732661</v>
      </c>
      <c r="F428" s="91">
        <v>128.22</v>
      </c>
      <c r="G428" s="91">
        <v>141.25</v>
      </c>
      <c r="H428" s="124">
        <v>0.98304251658884245</v>
      </c>
      <c r="I428" s="112">
        <v>172.28</v>
      </c>
      <c r="J428" s="12">
        <v>140.32</v>
      </c>
      <c r="K428" s="94">
        <v>205</v>
      </c>
      <c r="L428" s="123">
        <v>208</v>
      </c>
      <c r="M428" s="96">
        <v>206.5</v>
      </c>
      <c r="N428" s="123"/>
      <c r="O428" s="97">
        <f t="shared" si="21"/>
        <v>28.593437499999993</v>
      </c>
      <c r="P428" s="98">
        <f t="shared" si="22"/>
        <v>-3.3665625000000148</v>
      </c>
      <c r="Q428" s="99">
        <f t="shared" si="20"/>
        <v>-6.5317950000000025</v>
      </c>
      <c r="R428" s="3"/>
    </row>
    <row r="429" spans="1:18" x14ac:dyDescent="0.25">
      <c r="A429" s="100">
        <v>2013</v>
      </c>
      <c r="B429" s="101">
        <v>9</v>
      </c>
      <c r="C429" s="94">
        <v>121.04</v>
      </c>
      <c r="D429" s="91">
        <v>118.31</v>
      </c>
      <c r="E429" s="95">
        <v>126.29073683139276</v>
      </c>
      <c r="F429" s="91">
        <v>129.94999999999999</v>
      </c>
      <c r="G429" s="91">
        <v>141.55000000000001</v>
      </c>
      <c r="H429" s="124">
        <v>0.97342548427917852</v>
      </c>
      <c r="I429" s="112">
        <v>166.19</v>
      </c>
      <c r="J429" s="12">
        <v>138.36000000000001</v>
      </c>
      <c r="K429" s="94">
        <v>202</v>
      </c>
      <c r="L429" s="123">
        <v>205</v>
      </c>
      <c r="M429" s="96">
        <v>203.5</v>
      </c>
      <c r="N429" s="123"/>
      <c r="O429" s="97">
        <f t="shared" si="21"/>
        <v>20.77568500000001</v>
      </c>
      <c r="P429" s="98">
        <f t="shared" si="22"/>
        <v>-7.0543149999999741</v>
      </c>
      <c r="Q429" s="99">
        <f t="shared" si="20"/>
        <v>-11.39763499999998</v>
      </c>
      <c r="R429" s="3"/>
    </row>
    <row r="430" spans="1:18" x14ac:dyDescent="0.25">
      <c r="A430" s="100">
        <v>2013</v>
      </c>
      <c r="B430" s="101">
        <v>10</v>
      </c>
      <c r="C430" s="94">
        <v>114.16</v>
      </c>
      <c r="D430" s="91">
        <v>117.28</v>
      </c>
      <c r="E430" s="95">
        <v>129.45857012948991</v>
      </c>
      <c r="F430" s="91">
        <v>127.55</v>
      </c>
      <c r="G430" s="91">
        <v>138.97</v>
      </c>
      <c r="H430" s="124">
        <v>0.97130757425646397</v>
      </c>
      <c r="I430" s="112">
        <v>170.71</v>
      </c>
      <c r="J430" s="12">
        <v>139.88</v>
      </c>
      <c r="K430" s="94">
        <v>201</v>
      </c>
      <c r="L430" s="123">
        <v>204</v>
      </c>
      <c r="M430" s="96">
        <v>202.5</v>
      </c>
      <c r="N430" s="123"/>
      <c r="O430" s="97">
        <f t="shared" si="21"/>
        <v>27.634826199999992</v>
      </c>
      <c r="P430" s="98">
        <f t="shared" si="22"/>
        <v>-3.1951738000000205</v>
      </c>
      <c r="Q430" s="99">
        <f t="shared" si="20"/>
        <v>-9.8178270000000225</v>
      </c>
      <c r="R430" s="3"/>
    </row>
    <row r="431" spans="1:18" x14ac:dyDescent="0.25">
      <c r="A431" s="100">
        <v>2013</v>
      </c>
      <c r="B431" s="101">
        <v>11</v>
      </c>
      <c r="C431" s="94">
        <v>117.95</v>
      </c>
      <c r="D431" s="91">
        <v>113.76</v>
      </c>
      <c r="E431" s="95">
        <v>128.79967107996188</v>
      </c>
      <c r="F431" s="91">
        <v>125.77</v>
      </c>
      <c r="G431" s="91">
        <v>136.66999999999999</v>
      </c>
      <c r="H431" s="124">
        <v>0.9770586626021025</v>
      </c>
      <c r="I431" s="112">
        <v>165.39</v>
      </c>
      <c r="J431" s="12">
        <v>131.41999999999999</v>
      </c>
      <c r="K431" s="94">
        <v>202</v>
      </c>
      <c r="L431" s="123">
        <v>204</v>
      </c>
      <c r="M431" s="96">
        <v>203</v>
      </c>
      <c r="N431" s="123"/>
      <c r="O431" s="97">
        <f t="shared" si="21"/>
        <v>25.510988399999974</v>
      </c>
      <c r="P431" s="98">
        <f t="shared" si="22"/>
        <v>-8.4590116000000251</v>
      </c>
      <c r="Q431" s="99">
        <f t="shared" si="20"/>
        <v>-6.9230796000000083</v>
      </c>
      <c r="R431" s="3"/>
    </row>
    <row r="432" spans="1:18" x14ac:dyDescent="0.25">
      <c r="A432" s="100">
        <v>2013</v>
      </c>
      <c r="B432" s="101">
        <v>12</v>
      </c>
      <c r="C432" s="94">
        <v>115.31</v>
      </c>
      <c r="D432" s="91">
        <v>114.57</v>
      </c>
      <c r="E432" s="95">
        <v>127.25706607094963</v>
      </c>
      <c r="F432" s="91">
        <v>126.2</v>
      </c>
      <c r="G432" s="91">
        <v>138.05000000000001</v>
      </c>
      <c r="H432" s="124">
        <v>0.9760858955588092</v>
      </c>
      <c r="I432" s="112">
        <v>145.94</v>
      </c>
      <c r="J432" s="12">
        <v>130.21</v>
      </c>
      <c r="K432" s="94">
        <v>202</v>
      </c>
      <c r="L432" s="123">
        <v>204</v>
      </c>
      <c r="M432" s="96">
        <v>203</v>
      </c>
      <c r="N432" s="123"/>
      <c r="O432" s="97">
        <f t="shared" si="21"/>
        <v>4.507774999999981</v>
      </c>
      <c r="P432" s="98">
        <f t="shared" si="22"/>
        <v>-11.222225000000009</v>
      </c>
      <c r="Q432" s="99">
        <f t="shared" si="20"/>
        <v>-7.4919000000000011</v>
      </c>
      <c r="R432" s="3"/>
    </row>
    <row r="433" spans="1:18" x14ac:dyDescent="0.25">
      <c r="A433" s="100">
        <v>2013</v>
      </c>
      <c r="B433" s="101">
        <v>13</v>
      </c>
      <c r="C433" s="94">
        <v>115.57</v>
      </c>
      <c r="D433" s="91">
        <v>110.87</v>
      </c>
      <c r="E433" s="95">
        <v>125.55421240836348</v>
      </c>
      <c r="F433" s="91">
        <v>124.37</v>
      </c>
      <c r="G433" s="91">
        <v>145.07</v>
      </c>
      <c r="H433" s="124">
        <v>0.98255956767379027</v>
      </c>
      <c r="I433" s="112">
        <v>162.80000000000001</v>
      </c>
      <c r="J433" s="12">
        <v>134.21</v>
      </c>
      <c r="K433" s="94">
        <v>201</v>
      </c>
      <c r="L433" s="123">
        <v>202</v>
      </c>
      <c r="M433" s="96">
        <v>201.5</v>
      </c>
      <c r="N433" s="123"/>
      <c r="O433" s="97">
        <f t="shared" si="21"/>
        <v>15.155007500000039</v>
      </c>
      <c r="P433" s="98">
        <f t="shared" si="22"/>
        <v>-13.434992499999964</v>
      </c>
      <c r="Q433" s="99">
        <f t="shared" si="20"/>
        <v>-5.6775675000000092</v>
      </c>
      <c r="R433" s="3"/>
    </row>
    <row r="434" spans="1:18" x14ac:dyDescent="0.25">
      <c r="A434" s="100">
        <v>2013</v>
      </c>
      <c r="B434" s="101">
        <v>14</v>
      </c>
      <c r="C434" s="94">
        <v>113.17</v>
      </c>
      <c r="D434" s="91">
        <v>114.3</v>
      </c>
      <c r="E434" s="95">
        <v>126.08956868740403</v>
      </c>
      <c r="F434" s="91">
        <v>126.02</v>
      </c>
      <c r="G434" s="91">
        <v>142.57</v>
      </c>
      <c r="H434" s="124">
        <v>0.98465901258394228</v>
      </c>
      <c r="I434" s="112">
        <v>165.64</v>
      </c>
      <c r="J434" s="12">
        <v>135.41</v>
      </c>
      <c r="K434" s="94">
        <v>196</v>
      </c>
      <c r="L434" s="123">
        <v>201</v>
      </c>
      <c r="M434" s="96">
        <v>198.5</v>
      </c>
      <c r="N434" s="123"/>
      <c r="O434" s="97">
        <f t="shared" si="21"/>
        <v>20.848759400000006</v>
      </c>
      <c r="P434" s="98">
        <f t="shared" si="22"/>
        <v>-9.3812405999999839</v>
      </c>
      <c r="Q434" s="99">
        <f t="shared" si="20"/>
        <v>-8.8833915999999817</v>
      </c>
      <c r="R434" s="3"/>
    </row>
    <row r="435" spans="1:18" x14ac:dyDescent="0.25">
      <c r="A435" s="100">
        <v>2013</v>
      </c>
      <c r="B435" s="101">
        <v>15</v>
      </c>
      <c r="C435" s="94">
        <v>110.21</v>
      </c>
      <c r="D435" s="91">
        <v>112.98</v>
      </c>
      <c r="E435" s="95">
        <v>125.75190091569308</v>
      </c>
      <c r="F435" s="91">
        <v>120.75</v>
      </c>
      <c r="G435" s="91">
        <v>140.91999999999999</v>
      </c>
      <c r="H435" s="124">
        <v>0.98520226202439354</v>
      </c>
      <c r="I435" s="112">
        <v>162.4</v>
      </c>
      <c r="J435" s="12">
        <v>131.18</v>
      </c>
      <c r="K435" s="94">
        <v>198</v>
      </c>
      <c r="L435" s="123">
        <v>198</v>
      </c>
      <c r="M435" s="96">
        <v>198</v>
      </c>
      <c r="N435" s="123"/>
      <c r="O435" s="97">
        <f t="shared" si="21"/>
        <v>19.363381599999997</v>
      </c>
      <c r="P435" s="98">
        <f t="shared" si="22"/>
        <v>-11.856618400000002</v>
      </c>
      <c r="Q435" s="99">
        <f t="shared" si="20"/>
        <v>-3.7636650000000174</v>
      </c>
      <c r="R435" s="3"/>
    </row>
    <row r="436" spans="1:18" x14ac:dyDescent="0.25">
      <c r="A436" s="100">
        <v>2013</v>
      </c>
      <c r="B436" s="101">
        <v>16</v>
      </c>
      <c r="C436" s="94">
        <v>115.82</v>
      </c>
      <c r="D436" s="91">
        <v>113.29</v>
      </c>
      <c r="E436" s="95">
        <v>127.19860340533856</v>
      </c>
      <c r="F436" s="91">
        <v>121.3</v>
      </c>
      <c r="G436" s="91">
        <v>139.19999999999999</v>
      </c>
      <c r="H436" s="124">
        <v>0.97623835835757655</v>
      </c>
      <c r="I436" s="112">
        <v>157.77000000000001</v>
      </c>
      <c r="J436" s="12">
        <v>135.97999999999999</v>
      </c>
      <c r="K436" s="94">
        <v>195</v>
      </c>
      <c r="L436" s="123">
        <v>198</v>
      </c>
      <c r="M436" s="96">
        <v>196.5</v>
      </c>
      <c r="N436" s="123"/>
      <c r="O436" s="97">
        <f t="shared" si="21"/>
        <v>15.181872000000027</v>
      </c>
      <c r="P436" s="98">
        <f t="shared" si="22"/>
        <v>-6.6081279999999936</v>
      </c>
      <c r="Q436" s="99">
        <f t="shared" si="20"/>
        <v>-6.3524420000000106</v>
      </c>
      <c r="R436" s="3"/>
    </row>
    <row r="437" spans="1:18" x14ac:dyDescent="0.25">
      <c r="A437" s="100">
        <v>2013</v>
      </c>
      <c r="B437" s="101">
        <v>17</v>
      </c>
      <c r="C437" s="94">
        <v>117.3</v>
      </c>
      <c r="D437" s="91">
        <v>116</v>
      </c>
      <c r="E437" s="95">
        <v>124.34662095032647</v>
      </c>
      <c r="F437" s="91">
        <v>122.6</v>
      </c>
      <c r="G437" s="91">
        <v>151.16999999999999</v>
      </c>
      <c r="H437" s="124">
        <v>0.97740245523496749</v>
      </c>
      <c r="I437" s="112">
        <v>162.57</v>
      </c>
      <c r="J437" s="12">
        <v>132.43</v>
      </c>
      <c r="K437" s="94">
        <v>195</v>
      </c>
      <c r="L437" s="123">
        <v>197</v>
      </c>
      <c r="M437" s="96">
        <v>196</v>
      </c>
      <c r="N437" s="123"/>
      <c r="O437" s="97">
        <f t="shared" si="21"/>
        <v>7.904949600000009</v>
      </c>
      <c r="P437" s="98">
        <f t="shared" si="22"/>
        <v>-22.235050399999977</v>
      </c>
      <c r="Q437" s="99">
        <f t="shared" si="20"/>
        <v>-7.8345120000000037</v>
      </c>
      <c r="R437" s="3"/>
    </row>
    <row r="438" spans="1:18" x14ac:dyDescent="0.25">
      <c r="A438" s="100">
        <v>2013</v>
      </c>
      <c r="B438" s="101">
        <v>18</v>
      </c>
      <c r="C438" s="94">
        <v>117.04</v>
      </c>
      <c r="D438" s="91">
        <v>116.66</v>
      </c>
      <c r="E438" s="95">
        <v>128.58184317973698</v>
      </c>
      <c r="F438" s="91">
        <v>121.82</v>
      </c>
      <c r="G438" s="91">
        <v>147.5</v>
      </c>
      <c r="H438" s="124">
        <v>0.99096242270493107</v>
      </c>
      <c r="I438" s="112">
        <v>165.17</v>
      </c>
      <c r="J438" s="12">
        <v>130.38999999999999</v>
      </c>
      <c r="K438" s="94">
        <v>195</v>
      </c>
      <c r="L438" s="123">
        <v>197</v>
      </c>
      <c r="M438" s="96">
        <v>196</v>
      </c>
      <c r="N438" s="123"/>
      <c r="O438" s="97">
        <f t="shared" si="21"/>
        <v>16.324799999999982</v>
      </c>
      <c r="P438" s="98">
        <f t="shared" si="22"/>
        <v>-18.455200000000019</v>
      </c>
      <c r="Q438" s="99">
        <f t="shared" si="20"/>
        <v>-5.3309983999999986</v>
      </c>
      <c r="R438" s="3"/>
    </row>
    <row r="439" spans="1:18" x14ac:dyDescent="0.25">
      <c r="A439" s="100">
        <v>2013</v>
      </c>
      <c r="B439" s="101">
        <v>19</v>
      </c>
      <c r="C439" s="94">
        <v>116.11</v>
      </c>
      <c r="D439" s="91">
        <v>118.87</v>
      </c>
      <c r="E439" s="95">
        <v>126.27658006281746</v>
      </c>
      <c r="F439" s="91">
        <v>120.45</v>
      </c>
      <c r="G439" s="91">
        <v>146.62</v>
      </c>
      <c r="H439" s="124">
        <v>0.99401602353829954</v>
      </c>
      <c r="I439" s="112">
        <v>162.38</v>
      </c>
      <c r="J439" s="12">
        <v>130.25</v>
      </c>
      <c r="K439" s="94">
        <v>198</v>
      </c>
      <c r="L439" s="123">
        <v>198</v>
      </c>
      <c r="M439" s="96">
        <v>198</v>
      </c>
      <c r="N439" s="123"/>
      <c r="O439" s="97">
        <f t="shared" si="21"/>
        <v>14.877347600000007</v>
      </c>
      <c r="P439" s="98">
        <f t="shared" si="22"/>
        <v>-17.252652399999988</v>
      </c>
      <c r="Q439" s="99">
        <f t="shared" si="20"/>
        <v>-2.3751089999999948</v>
      </c>
      <c r="R439" s="3"/>
    </row>
    <row r="440" spans="1:18" x14ac:dyDescent="0.25">
      <c r="A440" s="100">
        <v>2013</v>
      </c>
      <c r="B440" s="101">
        <v>20</v>
      </c>
      <c r="C440" s="94">
        <v>122.18</v>
      </c>
      <c r="D440" s="91">
        <v>119.69</v>
      </c>
      <c r="E440" s="95">
        <v>130.09853916155376</v>
      </c>
      <c r="F440" s="91">
        <v>119.4</v>
      </c>
      <c r="G440" s="91">
        <v>143.37</v>
      </c>
      <c r="H440" s="124">
        <v>0.98307150862153714</v>
      </c>
      <c r="I440" s="112">
        <v>163.04</v>
      </c>
      <c r="J440" s="12">
        <v>131.65</v>
      </c>
      <c r="K440" s="94">
        <v>198</v>
      </c>
      <c r="L440" s="123">
        <v>200</v>
      </c>
      <c r="M440" s="96">
        <v>199</v>
      </c>
      <c r="N440" s="123"/>
      <c r="O440" s="97">
        <f t="shared" si="21"/>
        <v>17.201168599999988</v>
      </c>
      <c r="P440" s="98">
        <f t="shared" si="22"/>
        <v>-14.188831399999998</v>
      </c>
      <c r="Q440" s="99">
        <f t="shared" si="20"/>
        <v>-2.0560680000000104</v>
      </c>
      <c r="R440" s="3"/>
    </row>
    <row r="441" spans="1:18" x14ac:dyDescent="0.25">
      <c r="A441" s="100">
        <v>2013</v>
      </c>
      <c r="B441" s="101">
        <v>21</v>
      </c>
      <c r="C441" s="94">
        <v>123.22</v>
      </c>
      <c r="D441" s="91">
        <v>119.93</v>
      </c>
      <c r="E441" s="95">
        <v>125.91278557489494</v>
      </c>
      <c r="F441" s="91">
        <v>119.22</v>
      </c>
      <c r="G441" s="91">
        <v>144.55000000000001</v>
      </c>
      <c r="H441" s="124">
        <v>0.97064761608945482</v>
      </c>
      <c r="I441" s="112">
        <v>164.45</v>
      </c>
      <c r="J441" s="12">
        <v>129.54</v>
      </c>
      <c r="K441" s="94">
        <v>200</v>
      </c>
      <c r="L441" s="123">
        <v>204</v>
      </c>
      <c r="M441" s="96">
        <v>202</v>
      </c>
      <c r="N441" s="123"/>
      <c r="O441" s="97">
        <f t="shared" si="21"/>
        <v>15.52880799999997</v>
      </c>
      <c r="P441" s="98">
        <f t="shared" si="22"/>
        <v>-19.381192000000027</v>
      </c>
      <c r="Q441" s="99">
        <f t="shared" si="20"/>
        <v>-1.6252128000000141</v>
      </c>
      <c r="R441" s="3"/>
    </row>
    <row r="442" spans="1:18" x14ac:dyDescent="0.25">
      <c r="A442" s="100">
        <v>2013</v>
      </c>
      <c r="B442" s="101">
        <v>22</v>
      </c>
      <c r="C442" s="94">
        <v>126.42</v>
      </c>
      <c r="D442" s="91">
        <v>122</v>
      </c>
      <c r="E442" s="95">
        <v>124.65731529317149</v>
      </c>
      <c r="F442" s="91">
        <v>120.45</v>
      </c>
      <c r="G442" s="91">
        <v>144.32</v>
      </c>
      <c r="H442" s="124">
        <v>0.96644035854937316</v>
      </c>
      <c r="I442" s="112">
        <v>169.61</v>
      </c>
      <c r="J442" s="12">
        <v>133.93</v>
      </c>
      <c r="K442" s="94">
        <v>205</v>
      </c>
      <c r="L442" s="123">
        <v>207</v>
      </c>
      <c r="M442" s="96">
        <v>206</v>
      </c>
      <c r="N442" s="123"/>
      <c r="O442" s="97">
        <f t="shared" si="21"/>
        <v>20.278488000000038</v>
      </c>
      <c r="P442" s="98">
        <f t="shared" si="22"/>
        <v>-15.401511999999968</v>
      </c>
      <c r="Q442" s="99">
        <f t="shared" si="20"/>
        <v>-1.0326262499999928</v>
      </c>
      <c r="R442" s="3"/>
    </row>
    <row r="443" spans="1:18" x14ac:dyDescent="0.25">
      <c r="A443" s="100">
        <v>2013</v>
      </c>
      <c r="B443" s="101">
        <v>23</v>
      </c>
      <c r="C443" s="94">
        <v>126.72</v>
      </c>
      <c r="D443" s="91">
        <v>125.99</v>
      </c>
      <c r="E443" s="95">
        <v>125.74326377505972</v>
      </c>
      <c r="F443" s="91">
        <v>119.22</v>
      </c>
      <c r="G443" s="91">
        <v>143.62</v>
      </c>
      <c r="H443" s="124">
        <v>0.97215741172810721</v>
      </c>
      <c r="I443" s="112">
        <v>168.39</v>
      </c>
      <c r="J443" s="12">
        <v>131.83000000000001</v>
      </c>
      <c r="K443" s="94">
        <v>205</v>
      </c>
      <c r="L443" s="123">
        <v>208</v>
      </c>
      <c r="M443" s="96">
        <v>206.5</v>
      </c>
      <c r="N443" s="123"/>
      <c r="O443" s="97">
        <f t="shared" si="21"/>
        <v>20.656723200000016</v>
      </c>
      <c r="P443" s="98">
        <f t="shared" si="22"/>
        <v>-15.903276799999958</v>
      </c>
      <c r="Q443" s="99">
        <f t="shared" si="20"/>
        <v>1.2655392000000205</v>
      </c>
      <c r="R443" s="3"/>
    </row>
    <row r="444" spans="1:18" x14ac:dyDescent="0.25">
      <c r="A444" s="100">
        <v>2013</v>
      </c>
      <c r="B444" s="101">
        <v>24</v>
      </c>
      <c r="C444" s="94">
        <v>121.81</v>
      </c>
      <c r="D444" s="91">
        <v>122.46</v>
      </c>
      <c r="E444" s="95">
        <v>126.8919354470677</v>
      </c>
      <c r="F444" s="91">
        <v>118.32</v>
      </c>
      <c r="G444" s="91">
        <v>143.4</v>
      </c>
      <c r="H444" s="124">
        <v>0.98181675372108557</v>
      </c>
      <c r="I444" s="112">
        <v>170.7</v>
      </c>
      <c r="J444" s="12">
        <v>136.69999999999999</v>
      </c>
      <c r="K444" s="94">
        <v>208</v>
      </c>
      <c r="L444" s="123">
        <v>210</v>
      </c>
      <c r="M444" s="96">
        <v>209</v>
      </c>
      <c r="N444" s="123"/>
      <c r="O444" s="97">
        <f t="shared" si="21"/>
        <v>24.644231999999988</v>
      </c>
      <c r="P444" s="98">
        <f t="shared" si="22"/>
        <v>-9.3557680000000119</v>
      </c>
      <c r="Q444" s="99">
        <f t="shared" si="20"/>
        <v>4.8887136000000027</v>
      </c>
      <c r="R444" s="3"/>
    </row>
    <row r="445" spans="1:18" x14ac:dyDescent="0.25">
      <c r="A445" s="100">
        <v>2013</v>
      </c>
      <c r="B445" s="101">
        <v>25</v>
      </c>
      <c r="C445" s="94">
        <v>123.35</v>
      </c>
      <c r="D445" s="91">
        <v>122.44</v>
      </c>
      <c r="E445" s="95">
        <v>128.17822589159954</v>
      </c>
      <c r="F445" s="91">
        <v>121.6</v>
      </c>
      <c r="G445" s="91">
        <v>146.91999999999999</v>
      </c>
      <c r="H445" s="124">
        <v>0.97221412043788524</v>
      </c>
      <c r="I445" s="112">
        <v>166.34</v>
      </c>
      <c r="J445" s="12">
        <v>136.91999999999999</v>
      </c>
      <c r="K445" s="94">
        <v>204</v>
      </c>
      <c r="L445" s="123">
        <v>210</v>
      </c>
      <c r="M445" s="96">
        <v>207</v>
      </c>
      <c r="N445" s="123"/>
      <c r="O445" s="97">
        <f t="shared" si="21"/>
        <v>15.221026400000028</v>
      </c>
      <c r="P445" s="98">
        <f t="shared" si="22"/>
        <v>-14.198973599999988</v>
      </c>
      <c r="Q445" s="99">
        <f t="shared" si="20"/>
        <v>-0.87532800000001032</v>
      </c>
      <c r="R445" s="3"/>
    </row>
    <row r="446" spans="1:18" x14ac:dyDescent="0.25">
      <c r="A446" s="100">
        <v>2013</v>
      </c>
      <c r="B446" s="101">
        <v>26</v>
      </c>
      <c r="C446" s="94">
        <v>127.09</v>
      </c>
      <c r="D446" s="91">
        <v>125.29</v>
      </c>
      <c r="E446" s="95">
        <v>130.61020504851317</v>
      </c>
      <c r="F446" s="91">
        <v>122.02</v>
      </c>
      <c r="G446" s="91">
        <v>149.44999999999999</v>
      </c>
      <c r="H446" s="124">
        <v>0.95227212128137739</v>
      </c>
      <c r="I446" s="112">
        <v>167.13</v>
      </c>
      <c r="J446" s="12">
        <v>137.82</v>
      </c>
      <c r="K446" s="94">
        <v>204</v>
      </c>
      <c r="L446" s="123">
        <v>209</v>
      </c>
      <c r="M446" s="96">
        <v>206.5</v>
      </c>
      <c r="N446" s="123"/>
      <c r="O446" s="97">
        <f t="shared" si="21"/>
        <v>10.189566000000013</v>
      </c>
      <c r="P446" s="98">
        <f t="shared" si="22"/>
        <v>-19.120433999999989</v>
      </c>
      <c r="Q446" s="99">
        <f t="shared" si="20"/>
        <v>-4.2356424000000032</v>
      </c>
      <c r="R446" s="3"/>
    </row>
    <row r="447" spans="1:18" x14ac:dyDescent="0.25">
      <c r="A447" s="100">
        <v>2013</v>
      </c>
      <c r="B447" s="101">
        <v>27</v>
      </c>
      <c r="C447" s="94">
        <v>128.29</v>
      </c>
      <c r="D447" s="91">
        <v>124.87</v>
      </c>
      <c r="E447" s="95">
        <v>132.6081250573543</v>
      </c>
      <c r="F447" s="91">
        <v>121.95</v>
      </c>
      <c r="G447" s="91">
        <v>151.80000000000001</v>
      </c>
      <c r="H447" s="124">
        <v>0.94937459948259095</v>
      </c>
      <c r="I447" s="112">
        <v>159.38</v>
      </c>
      <c r="J447" s="12">
        <v>137</v>
      </c>
      <c r="K447" s="94">
        <v>204</v>
      </c>
      <c r="L447" s="123">
        <v>210</v>
      </c>
      <c r="M447" s="96">
        <v>207</v>
      </c>
      <c r="N447" s="123"/>
      <c r="O447" s="97">
        <f t="shared" si="21"/>
        <v>-0.51473500000000172</v>
      </c>
      <c r="P447" s="98">
        <f t="shared" si="22"/>
        <v>-22.894734999999997</v>
      </c>
      <c r="Q447" s="99">
        <f t="shared" si="20"/>
        <v>-4.2529837499999985</v>
      </c>
      <c r="R447" s="3"/>
    </row>
    <row r="448" spans="1:18" x14ac:dyDescent="0.25">
      <c r="A448" s="100">
        <v>2013</v>
      </c>
      <c r="B448" s="101">
        <v>28</v>
      </c>
      <c r="C448" s="94">
        <v>123.79</v>
      </c>
      <c r="D448" s="91">
        <v>123.41</v>
      </c>
      <c r="E448" s="95">
        <v>132.57896554261839</v>
      </c>
      <c r="F448" s="91">
        <v>121.85</v>
      </c>
      <c r="G448" s="91">
        <v>150.12</v>
      </c>
      <c r="H448" s="124">
        <v>0.95423489446162069</v>
      </c>
      <c r="I448" s="112">
        <v>169.79</v>
      </c>
      <c r="J448" s="12">
        <v>135.56</v>
      </c>
      <c r="K448" s="94">
        <v>207</v>
      </c>
      <c r="L448" s="123">
        <v>211</v>
      </c>
      <c r="M448" s="96">
        <v>209</v>
      </c>
      <c r="N448" s="123"/>
      <c r="O448" s="97">
        <f t="shared" si="21"/>
        <v>12.470244799999989</v>
      </c>
      <c r="P448" s="98">
        <f t="shared" si="22"/>
        <v>-21.759755200000001</v>
      </c>
      <c r="Q448" s="99">
        <f t="shared" si="20"/>
        <v>-2.293925999999999</v>
      </c>
      <c r="R448" s="3"/>
    </row>
    <row r="449" spans="1:18" x14ac:dyDescent="0.25">
      <c r="A449" s="100">
        <v>2013</v>
      </c>
      <c r="B449" s="101">
        <v>29</v>
      </c>
      <c r="C449" s="94">
        <v>122.31</v>
      </c>
      <c r="D449" s="91">
        <v>122.03</v>
      </c>
      <c r="E449" s="95">
        <v>134.16878865586682</v>
      </c>
      <c r="F449" s="91">
        <v>121.97</v>
      </c>
      <c r="G449" s="91">
        <v>152.25</v>
      </c>
      <c r="H449" s="124">
        <v>0.96181590843512543</v>
      </c>
      <c r="I449" s="112">
        <v>174.8</v>
      </c>
      <c r="J449" s="12">
        <v>137.97999999999999</v>
      </c>
      <c r="K449" s="94">
        <v>208</v>
      </c>
      <c r="L449" s="123">
        <v>213</v>
      </c>
      <c r="M449" s="96">
        <v>210.5</v>
      </c>
      <c r="N449" s="123"/>
      <c r="O449" s="97">
        <f t="shared" si="21"/>
        <v>16.505674999999997</v>
      </c>
      <c r="P449" s="98">
        <f t="shared" si="22"/>
        <v>-20.314325000000025</v>
      </c>
      <c r="Q449" s="99">
        <f t="shared" si="20"/>
        <v>-0.51220900000001279</v>
      </c>
      <c r="R449" s="3"/>
    </row>
    <row r="450" spans="1:18" x14ac:dyDescent="0.25">
      <c r="A450" s="100">
        <v>2013</v>
      </c>
      <c r="B450" s="101">
        <v>30</v>
      </c>
      <c r="C450" s="94">
        <v>122.1</v>
      </c>
      <c r="D450" s="91">
        <v>122.83</v>
      </c>
      <c r="E450" s="95">
        <v>134.18410815022472</v>
      </c>
      <c r="F450" s="91">
        <v>121.8</v>
      </c>
      <c r="G450" s="91">
        <v>152.6</v>
      </c>
      <c r="H450" s="124">
        <v>0.97062877331935649</v>
      </c>
      <c r="I450" s="112">
        <v>153.93</v>
      </c>
      <c r="J450" s="12">
        <v>132.46</v>
      </c>
      <c r="K450" s="94">
        <v>207</v>
      </c>
      <c r="L450" s="123">
        <v>213</v>
      </c>
      <c r="M450" s="96">
        <v>210</v>
      </c>
      <c r="N450" s="123"/>
      <c r="O450" s="97">
        <f t="shared" si="21"/>
        <v>-3.2876759999999479</v>
      </c>
      <c r="P450" s="98">
        <f t="shared" si="22"/>
        <v>-24.757675999999947</v>
      </c>
      <c r="Q450" s="99">
        <f t="shared" si="20"/>
        <v>0.51433200000002444</v>
      </c>
      <c r="R450" s="3"/>
    </row>
    <row r="451" spans="1:18" x14ac:dyDescent="0.25">
      <c r="A451" s="100">
        <v>2013</v>
      </c>
      <c r="B451" s="101">
        <v>31</v>
      </c>
      <c r="C451" s="94">
        <v>123.17</v>
      </c>
      <c r="D451" s="91">
        <v>121.01</v>
      </c>
      <c r="E451" s="95">
        <v>134.7006417655675</v>
      </c>
      <c r="F451" s="91">
        <v>124.47</v>
      </c>
      <c r="G451" s="91">
        <v>157</v>
      </c>
      <c r="H451" s="124">
        <v>0.96972517988402085</v>
      </c>
      <c r="I451" s="112">
        <v>140.02000000000001</v>
      </c>
      <c r="J451" s="12">
        <v>125.77</v>
      </c>
      <c r="K451" s="94">
        <v>205</v>
      </c>
      <c r="L451" s="123">
        <v>211</v>
      </c>
      <c r="M451" s="96">
        <v>208</v>
      </c>
      <c r="N451" s="123"/>
      <c r="O451" s="97">
        <f t="shared" si="21"/>
        <v>-21.881540000000001</v>
      </c>
      <c r="P451" s="98">
        <f t="shared" si="22"/>
        <v>-36.131540000000015</v>
      </c>
      <c r="Q451" s="99">
        <f t="shared" si="20"/>
        <v>-3.555953400000007</v>
      </c>
      <c r="R451" s="3"/>
    </row>
    <row r="452" spans="1:18" x14ac:dyDescent="0.25">
      <c r="A452" s="100">
        <v>2013</v>
      </c>
      <c r="B452" s="101">
        <v>32</v>
      </c>
      <c r="C452" s="94">
        <v>119.85</v>
      </c>
      <c r="D452" s="91">
        <v>119.26</v>
      </c>
      <c r="E452" s="95">
        <v>138.37700107208914</v>
      </c>
      <c r="F452" s="91">
        <v>126.87</v>
      </c>
      <c r="G452" s="91">
        <v>157.47</v>
      </c>
      <c r="H452" s="124">
        <v>0.96472948985104567</v>
      </c>
      <c r="I452" s="112">
        <v>141.97</v>
      </c>
      <c r="J452" s="12">
        <v>130.76</v>
      </c>
      <c r="K452" s="94">
        <v>205</v>
      </c>
      <c r="L452" s="123">
        <v>211</v>
      </c>
      <c r="M452" s="96">
        <v>208</v>
      </c>
      <c r="N452" s="123"/>
      <c r="O452" s="97">
        <f t="shared" si="21"/>
        <v>-21.257103200000017</v>
      </c>
      <c r="P452" s="98">
        <f t="shared" si="22"/>
        <v>-32.467103200000025</v>
      </c>
      <c r="Q452" s="99">
        <f t="shared" si="20"/>
        <v>-6.7083672000000121</v>
      </c>
      <c r="R452" s="3"/>
    </row>
    <row r="453" spans="1:18" x14ac:dyDescent="0.25">
      <c r="A453" s="100">
        <v>2013</v>
      </c>
      <c r="B453" s="101">
        <v>33</v>
      </c>
      <c r="C453" s="94">
        <v>126.01</v>
      </c>
      <c r="D453" s="91">
        <v>121.58</v>
      </c>
      <c r="E453" s="95">
        <v>140.89719803179295</v>
      </c>
      <c r="F453" s="91">
        <v>127.92</v>
      </c>
      <c r="G453" s="91">
        <v>157.66999999999999</v>
      </c>
      <c r="H453" s="124">
        <v>0.96807295397781201</v>
      </c>
      <c r="I453" s="112">
        <v>148.66</v>
      </c>
      <c r="J453" s="12">
        <v>131.33000000000001</v>
      </c>
      <c r="K453" s="94">
        <v>207</v>
      </c>
      <c r="L453" s="123">
        <v>211</v>
      </c>
      <c r="M453" s="96">
        <v>209</v>
      </c>
      <c r="N453" s="123"/>
      <c r="O453" s="97">
        <f t="shared" si="21"/>
        <v>-14.209956599999941</v>
      </c>
      <c r="P453" s="98">
        <f t="shared" si="22"/>
        <v>-31.539956599999925</v>
      </c>
      <c r="Q453" s="99">
        <f t="shared" si="20"/>
        <v>-6.7388015999999737</v>
      </c>
      <c r="R453" s="3"/>
    </row>
    <row r="454" spans="1:18" x14ac:dyDescent="0.25">
      <c r="A454" s="100">
        <v>2013</v>
      </c>
      <c r="B454" s="101">
        <v>34</v>
      </c>
      <c r="C454" s="94">
        <v>126.82</v>
      </c>
      <c r="D454" s="91">
        <v>123.7</v>
      </c>
      <c r="E454" s="95">
        <v>143.90858563978455</v>
      </c>
      <c r="F454" s="91">
        <v>126.7</v>
      </c>
      <c r="G454" s="91">
        <v>156.65</v>
      </c>
      <c r="H454" s="124">
        <v>0.95822154082023758</v>
      </c>
      <c r="I454" s="112">
        <v>148.51</v>
      </c>
      <c r="J454" s="12">
        <v>132.03</v>
      </c>
      <c r="K454" s="94">
        <v>208</v>
      </c>
      <c r="L454" s="123">
        <v>211</v>
      </c>
      <c r="M454" s="96">
        <v>209.5</v>
      </c>
      <c r="N454" s="123"/>
      <c r="O454" s="97">
        <f t="shared" si="21"/>
        <v>-14.969940000000037</v>
      </c>
      <c r="P454" s="98">
        <f t="shared" si="22"/>
        <v>-31.449940000000026</v>
      </c>
      <c r="Q454" s="99">
        <f t="shared" ref="Q454:Q517" si="23">+((M454*0.6)-(F454/H454))</f>
        <v>-6.5241200000000106</v>
      </c>
      <c r="R454" s="3"/>
    </row>
    <row r="455" spans="1:18" x14ac:dyDescent="0.25">
      <c r="A455" s="100">
        <v>2013</v>
      </c>
      <c r="B455" s="101">
        <v>35</v>
      </c>
      <c r="C455" s="94">
        <v>124.72</v>
      </c>
      <c r="D455" s="91">
        <v>120.89</v>
      </c>
      <c r="E455" s="95">
        <v>145.58565741165023</v>
      </c>
      <c r="F455" s="91">
        <v>126.8</v>
      </c>
      <c r="G455" s="91">
        <v>158.94999999999999</v>
      </c>
      <c r="H455" s="124">
        <v>0.9508234130757236</v>
      </c>
      <c r="I455" s="112">
        <v>144.78</v>
      </c>
      <c r="J455" s="12">
        <v>136.12</v>
      </c>
      <c r="K455" s="94">
        <v>208</v>
      </c>
      <c r="L455" s="123">
        <v>212</v>
      </c>
      <c r="M455" s="96">
        <v>210</v>
      </c>
      <c r="N455" s="123"/>
      <c r="O455" s="97">
        <f t="shared" si="21"/>
        <v>-22.390893999999975</v>
      </c>
      <c r="P455" s="98">
        <f t="shared" si="22"/>
        <v>-31.050893999999971</v>
      </c>
      <c r="Q455" s="99">
        <f t="shared" si="23"/>
        <v>-7.3580959999999891</v>
      </c>
      <c r="R455" s="3"/>
    </row>
    <row r="456" spans="1:18" x14ac:dyDescent="0.25">
      <c r="A456" s="100">
        <v>2013</v>
      </c>
      <c r="B456" s="101">
        <v>36</v>
      </c>
      <c r="C456" s="94">
        <v>121.51</v>
      </c>
      <c r="D456" s="91">
        <v>120.41</v>
      </c>
      <c r="E456" s="95">
        <v>142.334655789442</v>
      </c>
      <c r="F456" s="91">
        <v>129.02000000000001</v>
      </c>
      <c r="G456" s="91">
        <v>158.02000000000001</v>
      </c>
      <c r="H456" s="124">
        <v>0.95454003102255114</v>
      </c>
      <c r="I456" s="112">
        <v>146.41</v>
      </c>
      <c r="J456" s="12">
        <v>134.35</v>
      </c>
      <c r="K456" s="94">
        <v>208</v>
      </c>
      <c r="L456" s="123">
        <v>211</v>
      </c>
      <c r="M456" s="96">
        <v>209.5</v>
      </c>
      <c r="N456" s="123"/>
      <c r="O456" s="97">
        <f t="shared" si="21"/>
        <v>-19.135702499999979</v>
      </c>
      <c r="P456" s="98">
        <f t="shared" si="22"/>
        <v>-31.195702499999982</v>
      </c>
      <c r="Q456" s="99">
        <f t="shared" si="23"/>
        <v>-9.4645774999999901</v>
      </c>
      <c r="R456" s="3"/>
    </row>
    <row r="457" spans="1:18" x14ac:dyDescent="0.25">
      <c r="A457" s="100">
        <v>2013</v>
      </c>
      <c r="B457" s="101">
        <v>37</v>
      </c>
      <c r="C457" s="94">
        <v>120.95</v>
      </c>
      <c r="D457" s="91">
        <v>119.66</v>
      </c>
      <c r="E457" s="95">
        <v>146.04276592924381</v>
      </c>
      <c r="F457" s="91">
        <v>129.15</v>
      </c>
      <c r="G457" s="91">
        <v>159.27000000000001</v>
      </c>
      <c r="H457" s="124">
        <v>0.96672531466908984</v>
      </c>
      <c r="I457" s="112">
        <v>151.08000000000001</v>
      </c>
      <c r="J457" s="12">
        <v>134.79</v>
      </c>
      <c r="K457" s="94">
        <v>206</v>
      </c>
      <c r="L457" s="123">
        <v>211</v>
      </c>
      <c r="M457" s="96">
        <v>208.5</v>
      </c>
      <c r="N457" s="123"/>
      <c r="O457" s="97">
        <f t="shared" si="21"/>
        <v>-13.672073400000016</v>
      </c>
      <c r="P457" s="98">
        <f t="shared" si="22"/>
        <v>-29.962073400000037</v>
      </c>
      <c r="Q457" s="99">
        <f t="shared" si="23"/>
        <v>-8.4953430000000196</v>
      </c>
      <c r="R457" s="3"/>
    </row>
    <row r="458" spans="1:18" x14ac:dyDescent="0.25">
      <c r="A458" s="100">
        <v>2013</v>
      </c>
      <c r="B458" s="101">
        <v>38</v>
      </c>
      <c r="C458" s="94">
        <v>119.18</v>
      </c>
      <c r="D458" s="91">
        <v>119.09</v>
      </c>
      <c r="E458" s="95">
        <v>146.7022973374734</v>
      </c>
      <c r="F458" s="91">
        <v>129.75</v>
      </c>
      <c r="G458" s="91">
        <v>160.75</v>
      </c>
      <c r="H458" s="124">
        <v>0.9719495363800712</v>
      </c>
      <c r="I458" s="112">
        <v>160.57</v>
      </c>
      <c r="J458" s="12">
        <v>138.35</v>
      </c>
      <c r="K458" s="94">
        <v>203</v>
      </c>
      <c r="L458" s="123">
        <v>209</v>
      </c>
      <c r="M458" s="96">
        <v>206</v>
      </c>
      <c r="N458" s="123"/>
      <c r="O458" s="97">
        <f t="shared" si="21"/>
        <v>-4.8192449999999951</v>
      </c>
      <c r="P458" s="98">
        <f t="shared" si="22"/>
        <v>-27.039244999999994</v>
      </c>
      <c r="Q458" s="99">
        <f t="shared" si="23"/>
        <v>-9.8945850000000064</v>
      </c>
      <c r="R458" s="3"/>
    </row>
    <row r="459" spans="1:18" x14ac:dyDescent="0.25">
      <c r="A459" s="100">
        <v>2013</v>
      </c>
      <c r="B459" s="101">
        <v>39</v>
      </c>
      <c r="C459" s="94">
        <v>116.31</v>
      </c>
      <c r="D459" s="91">
        <v>119.51</v>
      </c>
      <c r="E459" s="95">
        <v>146.77878963563575</v>
      </c>
      <c r="F459" s="91">
        <v>132.07</v>
      </c>
      <c r="G459" s="91">
        <v>164.92</v>
      </c>
      <c r="H459" s="124">
        <v>0.97098691109643831</v>
      </c>
      <c r="I459" s="112">
        <v>159.28</v>
      </c>
      <c r="J459" s="12">
        <v>139.31</v>
      </c>
      <c r="K459" s="94">
        <v>203</v>
      </c>
      <c r="L459" s="123">
        <v>205</v>
      </c>
      <c r="M459" s="96">
        <v>204</v>
      </c>
      <c r="N459" s="123"/>
      <c r="O459" s="97">
        <f t="shared" si="21"/>
        <v>-10.567809600000004</v>
      </c>
      <c r="P459" s="98">
        <f t="shared" si="22"/>
        <v>-30.537809600000003</v>
      </c>
      <c r="Q459" s="99">
        <f t="shared" si="23"/>
        <v>-13.616251600000012</v>
      </c>
      <c r="R459" s="3"/>
    </row>
    <row r="460" spans="1:18" x14ac:dyDescent="0.25">
      <c r="A460" s="100">
        <v>2013</v>
      </c>
      <c r="B460" s="101">
        <v>40</v>
      </c>
      <c r="C460" s="94">
        <v>121.36</v>
      </c>
      <c r="D460" s="91">
        <v>117.69</v>
      </c>
      <c r="E460" s="95">
        <v>149.42733312788383</v>
      </c>
      <c r="F460" s="91">
        <v>132.41999999999999</v>
      </c>
      <c r="G460" s="91">
        <v>165.95</v>
      </c>
      <c r="H460" s="124">
        <v>0.96944315185357532</v>
      </c>
      <c r="I460" s="112">
        <v>158.53</v>
      </c>
      <c r="J460" s="12">
        <v>141.91999999999999</v>
      </c>
      <c r="K460" s="94">
        <v>201</v>
      </c>
      <c r="L460" s="123">
        <v>203</v>
      </c>
      <c r="M460" s="96">
        <v>202</v>
      </c>
      <c r="N460" s="123"/>
      <c r="O460" s="97">
        <f t="shared" si="21"/>
        <v>-12.650743999999975</v>
      </c>
      <c r="P460" s="98">
        <f t="shared" si="22"/>
        <v>-29.260743999999988</v>
      </c>
      <c r="Q460" s="99">
        <f t="shared" si="23"/>
        <v>-15.393878400000006</v>
      </c>
      <c r="R460" s="3"/>
    </row>
    <row r="461" spans="1:18" x14ac:dyDescent="0.25">
      <c r="A461" s="100">
        <v>2013</v>
      </c>
      <c r="B461" s="101">
        <v>41</v>
      </c>
      <c r="C461" s="94">
        <v>120.74</v>
      </c>
      <c r="D461" s="91">
        <v>115.98</v>
      </c>
      <c r="E461" s="95">
        <v>154.42249664403838</v>
      </c>
      <c r="F461" s="91">
        <v>128.80000000000001</v>
      </c>
      <c r="G461" s="91">
        <v>167.47</v>
      </c>
      <c r="H461" s="124">
        <v>0.96521369831280635</v>
      </c>
      <c r="I461" s="112">
        <v>160</v>
      </c>
      <c r="J461" s="12">
        <v>138.44999999999999</v>
      </c>
      <c r="K461" s="94">
        <v>201</v>
      </c>
      <c r="L461" s="123">
        <v>203</v>
      </c>
      <c r="M461" s="96">
        <v>202</v>
      </c>
      <c r="N461" s="123"/>
      <c r="O461" s="97">
        <f t="shared" si="21"/>
        <v>-13.505618800000008</v>
      </c>
      <c r="P461" s="98">
        <f t="shared" si="22"/>
        <v>-35.055618800000019</v>
      </c>
      <c r="Q461" s="99">
        <f t="shared" si="23"/>
        <v>-12.241952000000026</v>
      </c>
      <c r="R461" s="3"/>
    </row>
    <row r="462" spans="1:18" x14ac:dyDescent="0.25">
      <c r="A462" s="100">
        <v>2013</v>
      </c>
      <c r="B462" s="101">
        <v>42</v>
      </c>
      <c r="C462" s="94">
        <v>118.14</v>
      </c>
      <c r="D462" s="91">
        <v>119.87</v>
      </c>
      <c r="E462" s="95">
        <v>154.54040660102447</v>
      </c>
      <c r="F462" s="91">
        <v>132.02000000000001</v>
      </c>
      <c r="G462" s="91">
        <v>166.85</v>
      </c>
      <c r="H462" s="124">
        <v>0.96762332359259207</v>
      </c>
      <c r="I462" s="112">
        <v>159.79</v>
      </c>
      <c r="J462" s="12">
        <v>135.88</v>
      </c>
      <c r="K462" s="94">
        <v>201</v>
      </c>
      <c r="L462" s="123">
        <v>204</v>
      </c>
      <c r="M462" s="96">
        <v>202.5</v>
      </c>
      <c r="N462" s="123"/>
      <c r="O462" s="97">
        <f t="shared" si="21"/>
        <v>-12.642800999999963</v>
      </c>
      <c r="P462" s="98">
        <f t="shared" si="22"/>
        <v>-36.55280099999996</v>
      </c>
      <c r="Q462" s="99">
        <f t="shared" si="23"/>
        <v>-14.937389199999984</v>
      </c>
      <c r="R462" s="3"/>
    </row>
    <row r="463" spans="1:18" x14ac:dyDescent="0.25">
      <c r="A463" s="100">
        <v>2013</v>
      </c>
      <c r="B463" s="101">
        <v>43</v>
      </c>
      <c r="C463" s="94">
        <v>121.01</v>
      </c>
      <c r="D463" s="91">
        <v>123.13</v>
      </c>
      <c r="E463" s="95">
        <v>152.75463175455877</v>
      </c>
      <c r="F463" s="91">
        <v>132.97</v>
      </c>
      <c r="G463" s="91">
        <v>166.05</v>
      </c>
      <c r="H463" s="124">
        <v>0.96454338516146465</v>
      </c>
      <c r="I463" s="112">
        <v>154.53</v>
      </c>
      <c r="J463" s="12">
        <v>133.72999999999999</v>
      </c>
      <c r="K463" s="94">
        <v>203</v>
      </c>
      <c r="L463" s="123">
        <v>205</v>
      </c>
      <c r="M463" s="96">
        <v>204</v>
      </c>
      <c r="N463" s="123"/>
      <c r="O463" s="97">
        <f t="shared" si="21"/>
        <v>-17.623998</v>
      </c>
      <c r="P463" s="98">
        <f t="shared" si="22"/>
        <v>-38.423998000000012</v>
      </c>
      <c r="Q463" s="99">
        <f t="shared" si="23"/>
        <v>-15.457977200000002</v>
      </c>
      <c r="R463" s="3"/>
    </row>
    <row r="464" spans="1:18" x14ac:dyDescent="0.25">
      <c r="A464" s="100">
        <v>2013</v>
      </c>
      <c r="B464" s="101">
        <v>44</v>
      </c>
      <c r="C464" s="94">
        <v>121.72</v>
      </c>
      <c r="D464" s="91">
        <v>123.94</v>
      </c>
      <c r="E464" s="95">
        <v>154.91176427776867</v>
      </c>
      <c r="F464" s="91">
        <v>133.47</v>
      </c>
      <c r="G464" s="91">
        <v>163.47</v>
      </c>
      <c r="H464" s="124">
        <v>0.95752422536290172</v>
      </c>
      <c r="I464" s="112">
        <v>162.26</v>
      </c>
      <c r="J464" s="12">
        <v>127.7</v>
      </c>
      <c r="K464" s="94">
        <v>203</v>
      </c>
      <c r="L464" s="123">
        <v>209</v>
      </c>
      <c r="M464" s="96">
        <v>206</v>
      </c>
      <c r="N464" s="123"/>
      <c r="O464" s="97">
        <f t="shared" si="21"/>
        <v>-8.4615292000000011</v>
      </c>
      <c r="P464" s="98">
        <f t="shared" si="22"/>
        <v>-43.021529199999989</v>
      </c>
      <c r="Q464" s="99">
        <f t="shared" si="23"/>
        <v>-15.790729199999987</v>
      </c>
      <c r="R464" s="3"/>
    </row>
    <row r="465" spans="1:18" x14ac:dyDescent="0.25">
      <c r="A465" s="100">
        <v>2013</v>
      </c>
      <c r="B465" s="101">
        <v>45</v>
      </c>
      <c r="C465" s="94">
        <v>124.71</v>
      </c>
      <c r="D465" s="91">
        <v>124.36</v>
      </c>
      <c r="E465" s="95">
        <v>150.55632311987196</v>
      </c>
      <c r="F465" s="91">
        <v>133.94999999999999</v>
      </c>
      <c r="G465" s="91">
        <v>164.42</v>
      </c>
      <c r="H465" s="124">
        <v>0.96263067711441819</v>
      </c>
      <c r="I465" s="112">
        <v>153.02000000000001</v>
      </c>
      <c r="J465" s="12">
        <v>130.77000000000001</v>
      </c>
      <c r="K465" s="94">
        <v>208</v>
      </c>
      <c r="L465" s="123">
        <v>210</v>
      </c>
      <c r="M465" s="96">
        <v>209</v>
      </c>
      <c r="N465" s="123"/>
      <c r="O465" s="97">
        <f t="shared" si="21"/>
        <v>-17.782784399999997</v>
      </c>
      <c r="P465" s="98">
        <f t="shared" si="22"/>
        <v>-40.032784399999997</v>
      </c>
      <c r="Q465" s="99">
        <f t="shared" si="23"/>
        <v>-13.749938999999998</v>
      </c>
      <c r="R465" s="3"/>
    </row>
    <row r="466" spans="1:18" x14ac:dyDescent="0.25">
      <c r="A466" s="100">
        <v>2013</v>
      </c>
      <c r="B466" s="101">
        <v>46</v>
      </c>
      <c r="C466" s="94">
        <v>122.33</v>
      </c>
      <c r="D466" s="91">
        <v>121.3</v>
      </c>
      <c r="E466" s="95">
        <v>149.95581402236601</v>
      </c>
      <c r="F466" s="91">
        <v>134.80000000000001</v>
      </c>
      <c r="G466" s="91">
        <v>165.82</v>
      </c>
      <c r="H466" s="124">
        <v>0.95398000457910415</v>
      </c>
      <c r="I466" s="112">
        <v>155.74</v>
      </c>
      <c r="J466" s="12">
        <v>127.29</v>
      </c>
      <c r="K466" s="94">
        <v>208</v>
      </c>
      <c r="L466" s="123">
        <v>210</v>
      </c>
      <c r="M466" s="96">
        <v>209</v>
      </c>
      <c r="N466" s="123"/>
      <c r="O466" s="97">
        <f t="shared" si="21"/>
        <v>-18.079156799999964</v>
      </c>
      <c r="P466" s="98">
        <f t="shared" si="22"/>
        <v>-46.529156799999967</v>
      </c>
      <c r="Q466" s="99">
        <f t="shared" si="23"/>
        <v>-15.902752000000007</v>
      </c>
      <c r="R466" s="3"/>
    </row>
    <row r="467" spans="1:18" x14ac:dyDescent="0.25">
      <c r="A467" s="100">
        <v>2013</v>
      </c>
      <c r="B467" s="101">
        <v>47</v>
      </c>
      <c r="C467" s="94">
        <v>121.07</v>
      </c>
      <c r="D467" s="91">
        <v>124.34</v>
      </c>
      <c r="E467" s="95">
        <v>150.99824878377706</v>
      </c>
      <c r="F467" s="91">
        <v>131.80000000000001</v>
      </c>
      <c r="G467" s="91">
        <v>163.37</v>
      </c>
      <c r="H467" s="124">
        <v>0.95458103438400888</v>
      </c>
      <c r="I467" s="112">
        <v>149.71</v>
      </c>
      <c r="J467" s="12">
        <v>132.37</v>
      </c>
      <c r="K467" s="94">
        <v>209</v>
      </c>
      <c r="L467" s="123">
        <v>212</v>
      </c>
      <c r="M467" s="96">
        <v>210.5</v>
      </c>
      <c r="N467" s="123"/>
      <c r="O467" s="97">
        <f t="shared" si="21"/>
        <v>-21.433144599999991</v>
      </c>
      <c r="P467" s="98">
        <f t="shared" si="22"/>
        <v>-38.773144599999995</v>
      </c>
      <c r="Q467" s="99">
        <f t="shared" si="23"/>
        <v>-11.771044000000003</v>
      </c>
      <c r="R467" s="3"/>
    </row>
    <row r="468" spans="1:18" x14ac:dyDescent="0.25">
      <c r="A468" s="100">
        <v>2013</v>
      </c>
      <c r="B468" s="101">
        <v>48</v>
      </c>
      <c r="C468" s="94">
        <v>123.52</v>
      </c>
      <c r="D468" s="91">
        <v>126.63</v>
      </c>
      <c r="E468" s="95">
        <v>150.05110183039653</v>
      </c>
      <c r="F468" s="91">
        <v>134.25</v>
      </c>
      <c r="G468" s="91">
        <v>165.67</v>
      </c>
      <c r="H468" s="124">
        <v>0.94573826693462593</v>
      </c>
      <c r="I468" s="112">
        <v>146.22999999999999</v>
      </c>
      <c r="J468" s="12">
        <v>131.63999999999999</v>
      </c>
      <c r="K468" s="94">
        <v>210</v>
      </c>
      <c r="L468" s="123">
        <v>213</v>
      </c>
      <c r="M468" s="96">
        <v>211.5</v>
      </c>
      <c r="N468" s="123"/>
      <c r="O468" s="97">
        <f t="shared" si="21"/>
        <v>-28.945316249999991</v>
      </c>
      <c r="P468" s="98">
        <f t="shared" si="22"/>
        <v>-43.535316249999994</v>
      </c>
      <c r="Q468" s="99">
        <f t="shared" si="23"/>
        <v>-15.052593749999986</v>
      </c>
      <c r="R468" s="3"/>
    </row>
    <row r="469" spans="1:18" x14ac:dyDescent="0.25">
      <c r="A469" s="100">
        <v>2013</v>
      </c>
      <c r="B469" s="101">
        <v>49</v>
      </c>
      <c r="C469" s="94">
        <v>120.47</v>
      </c>
      <c r="D469" s="91">
        <v>125.87</v>
      </c>
      <c r="E469" s="95">
        <v>150.49361951015416</v>
      </c>
      <c r="F469" s="91">
        <v>132.85</v>
      </c>
      <c r="G469" s="91">
        <v>164.67</v>
      </c>
      <c r="H469" s="124">
        <v>0.93820952095021859</v>
      </c>
      <c r="I469" s="112">
        <v>147.66</v>
      </c>
      <c r="J469" s="12">
        <v>126.77</v>
      </c>
      <c r="K469" s="94">
        <v>210</v>
      </c>
      <c r="L469" s="123">
        <v>213</v>
      </c>
      <c r="M469" s="96">
        <v>211.5</v>
      </c>
      <c r="N469" s="123"/>
      <c r="O469" s="97">
        <f>+(I469-(G469/H469))</f>
        <v>-27.855166199999985</v>
      </c>
      <c r="P469" s="98">
        <f>+(J469-(G469/H469))</f>
        <v>-48.745166199999986</v>
      </c>
      <c r="Q469" s="99">
        <f t="shared" si="23"/>
        <v>-14.699501000000012</v>
      </c>
      <c r="R469" s="3"/>
    </row>
    <row r="470" spans="1:18" x14ac:dyDescent="0.25">
      <c r="A470" s="100">
        <v>2013</v>
      </c>
      <c r="B470" s="101">
        <v>50</v>
      </c>
      <c r="C470" s="94">
        <v>121.71</v>
      </c>
      <c r="D470" s="91">
        <v>127.22</v>
      </c>
      <c r="E470" s="95">
        <v>151.58995692845198</v>
      </c>
      <c r="F470" s="91">
        <v>132.85</v>
      </c>
      <c r="G470" s="91">
        <v>166.55</v>
      </c>
      <c r="H470" s="124">
        <v>0.94149547140678269</v>
      </c>
      <c r="I470" s="112">
        <v>142.76</v>
      </c>
      <c r="J470" s="12">
        <v>135.31</v>
      </c>
      <c r="K470" s="94">
        <v>210</v>
      </c>
      <c r="L470" s="123">
        <v>215</v>
      </c>
      <c r="M470" s="96">
        <v>212.5</v>
      </c>
      <c r="N470" s="123"/>
      <c r="O470" s="97">
        <f>+(I470-(G470/H470))</f>
        <v>-34.13941699999998</v>
      </c>
      <c r="P470" s="98">
        <f>+(J470-(G470/H470))</f>
        <v>-41.589416999999969</v>
      </c>
      <c r="Q470" s="99">
        <f t="shared" si="23"/>
        <v>-13.605298999999974</v>
      </c>
      <c r="R470" s="3"/>
    </row>
    <row r="471" spans="1:18" x14ac:dyDescent="0.25">
      <c r="A471" s="100">
        <v>2013</v>
      </c>
      <c r="B471" s="101">
        <v>51</v>
      </c>
      <c r="C471" s="94">
        <v>122.16</v>
      </c>
      <c r="D471" s="91">
        <v>125.15</v>
      </c>
      <c r="E471" s="95">
        <v>155.96193357098346</v>
      </c>
      <c r="F471" s="91" t="e">
        <v>#REF!</v>
      </c>
      <c r="G471" s="91"/>
      <c r="H471" s="124">
        <v>0.9400616680454239</v>
      </c>
      <c r="I471" s="112">
        <v>154.05000000000001</v>
      </c>
      <c r="J471" s="12">
        <v>136.37</v>
      </c>
      <c r="K471" s="94">
        <v>212</v>
      </c>
      <c r="L471" s="123">
        <v>216</v>
      </c>
      <c r="M471" s="96">
        <v>214</v>
      </c>
      <c r="N471" s="123"/>
      <c r="O471" s="97"/>
      <c r="P471" s="98"/>
      <c r="Q471" s="99" t="e">
        <f t="shared" si="23"/>
        <v>#REF!</v>
      </c>
      <c r="R471" s="3"/>
    </row>
    <row r="472" spans="1:18" ht="13" thickBot="1" x14ac:dyDescent="0.3">
      <c r="A472" s="100">
        <v>2013</v>
      </c>
      <c r="B472" s="107">
        <v>52</v>
      </c>
      <c r="C472" s="94"/>
      <c r="D472" s="91"/>
      <c r="E472" s="95"/>
      <c r="F472" s="91"/>
      <c r="G472" s="91"/>
      <c r="H472" s="124">
        <v>0.94033569984484455</v>
      </c>
      <c r="I472" s="112">
        <v>151.69</v>
      </c>
      <c r="J472" s="12">
        <v>133.97</v>
      </c>
      <c r="K472" s="94">
        <v>214</v>
      </c>
      <c r="L472" s="123">
        <v>217</v>
      </c>
      <c r="M472" s="96">
        <v>215.5</v>
      </c>
      <c r="N472" s="123"/>
      <c r="O472" s="97"/>
      <c r="P472" s="98"/>
      <c r="Q472" s="99">
        <f t="shared" si="23"/>
        <v>129.29999999999998</v>
      </c>
      <c r="R472" s="3"/>
    </row>
    <row r="473" spans="1:18" s="119" customFormat="1" ht="13" thickBot="1" x14ac:dyDescent="0.3">
      <c r="A473" s="113">
        <v>2014</v>
      </c>
      <c r="B473" s="113">
        <v>1</v>
      </c>
      <c r="C473" s="114">
        <v>135.28</v>
      </c>
      <c r="D473" s="114">
        <v>128.72</v>
      </c>
      <c r="E473" s="114">
        <v>145.6507543464933</v>
      </c>
      <c r="F473" s="115">
        <v>136.57</v>
      </c>
      <c r="G473" s="115">
        <v>168.1</v>
      </c>
      <c r="H473" s="116">
        <v>0.94080015052802413</v>
      </c>
      <c r="I473" s="114">
        <v>144.25</v>
      </c>
      <c r="J473" s="115">
        <v>134.66999999999999</v>
      </c>
      <c r="K473" s="115"/>
      <c r="L473" s="115"/>
      <c r="M473" s="115">
        <v>216</v>
      </c>
      <c r="N473" s="115"/>
      <c r="O473" s="117">
        <f t="shared" ref="O473:O523" si="24">+(I473-(G473/H473))</f>
        <v>-34.427692499999978</v>
      </c>
      <c r="P473" s="118">
        <f t="shared" ref="P473:P522" si="25">+(J473-(G473/H473))</f>
        <v>-44.00769249999999</v>
      </c>
      <c r="Q473" s="99">
        <f t="shared" si="23"/>
        <v>-15.56366724999998</v>
      </c>
    </row>
    <row r="474" spans="1:18" x14ac:dyDescent="0.25">
      <c r="A474" s="100">
        <v>2014</v>
      </c>
      <c r="B474" s="100">
        <v>2</v>
      </c>
      <c r="C474" s="94">
        <v>137.53</v>
      </c>
      <c r="D474" s="95">
        <v>130.94</v>
      </c>
      <c r="E474" s="95">
        <v>153.8946057526268</v>
      </c>
      <c r="F474" s="94">
        <v>136.97</v>
      </c>
      <c r="G474" s="95">
        <v>167.65</v>
      </c>
      <c r="H474" s="124">
        <v>0.92638912048616917</v>
      </c>
      <c r="I474" s="112">
        <v>172.22</v>
      </c>
      <c r="J474" s="12">
        <v>155.63999999999999</v>
      </c>
      <c r="K474" s="94">
        <v>214</v>
      </c>
      <c r="L474" s="123">
        <v>220</v>
      </c>
      <c r="M474" s="96">
        <v>217</v>
      </c>
      <c r="N474" s="123"/>
      <c r="O474" s="97">
        <f t="shared" si="24"/>
        <v>-8.751468999999986</v>
      </c>
      <c r="P474" s="98">
        <f t="shared" si="25"/>
        <v>-25.331468999999998</v>
      </c>
      <c r="Q474" s="99">
        <f t="shared" si="23"/>
        <v>-17.653636199999994</v>
      </c>
      <c r="R474" s="3"/>
    </row>
    <row r="475" spans="1:18" x14ac:dyDescent="0.25">
      <c r="A475" s="100">
        <v>2014</v>
      </c>
      <c r="B475" s="100">
        <v>3</v>
      </c>
      <c r="C475" s="94">
        <v>134.83000000000001</v>
      </c>
      <c r="D475" s="95">
        <v>138.02000000000001</v>
      </c>
      <c r="E475" s="95">
        <v>161.97565492276127</v>
      </c>
      <c r="F475" s="94">
        <v>139.30000000000001</v>
      </c>
      <c r="G475" s="95">
        <v>167.92</v>
      </c>
      <c r="H475" s="124">
        <v>0.91536532230013001</v>
      </c>
      <c r="I475" s="112">
        <v>185.71</v>
      </c>
      <c r="J475" s="12">
        <v>166.29</v>
      </c>
      <c r="K475" s="94">
        <v>218</v>
      </c>
      <c r="L475" s="123">
        <v>229</v>
      </c>
      <c r="M475" s="96">
        <v>223.5</v>
      </c>
      <c r="N475" s="123"/>
      <c r="O475" s="97">
        <f t="shared" si="24"/>
        <v>2.2641168000000391</v>
      </c>
      <c r="P475" s="98">
        <f t="shared" si="25"/>
        <v>-17.155883199999977</v>
      </c>
      <c r="Q475" s="99">
        <f t="shared" si="23"/>
        <v>-18.079678000000001</v>
      </c>
      <c r="R475" s="3"/>
    </row>
    <row r="476" spans="1:18" x14ac:dyDescent="0.25">
      <c r="A476" s="100">
        <v>2014</v>
      </c>
      <c r="B476" s="100">
        <v>4</v>
      </c>
      <c r="C476" s="94">
        <v>139.6</v>
      </c>
      <c r="D476" s="95">
        <v>142.65</v>
      </c>
      <c r="E476" s="95">
        <v>162.55560450232187</v>
      </c>
      <c r="F476" s="94">
        <v>140.1</v>
      </c>
      <c r="G476" s="95">
        <v>170.7</v>
      </c>
      <c r="H476" s="124">
        <v>0.90430221780118913</v>
      </c>
      <c r="I476" s="112">
        <v>189.36</v>
      </c>
      <c r="J476" s="12">
        <v>161.19</v>
      </c>
      <c r="K476" s="94">
        <v>226</v>
      </c>
      <c r="L476" s="123">
        <v>234</v>
      </c>
      <c r="M476" s="96">
        <v>230</v>
      </c>
      <c r="N476" s="123"/>
      <c r="O476" s="97">
        <f t="shared" si="24"/>
        <v>0.59567250000003469</v>
      </c>
      <c r="P476" s="98">
        <f t="shared" si="25"/>
        <v>-27.574327499999981</v>
      </c>
      <c r="Q476" s="99">
        <f t="shared" si="23"/>
        <v>-16.926082500000007</v>
      </c>
      <c r="R476" s="3"/>
    </row>
    <row r="477" spans="1:18" x14ac:dyDescent="0.25">
      <c r="A477" s="100">
        <v>2014</v>
      </c>
      <c r="B477" s="100">
        <v>5</v>
      </c>
      <c r="C477" s="94">
        <v>147.51</v>
      </c>
      <c r="D477" s="95">
        <v>144.91</v>
      </c>
      <c r="E477" s="95">
        <v>165.31553675636383</v>
      </c>
      <c r="F477" s="94">
        <v>140.41999999999999</v>
      </c>
      <c r="G477" s="95">
        <v>169.42</v>
      </c>
      <c r="H477" s="124">
        <v>0.89792399971266434</v>
      </c>
      <c r="I477" s="112">
        <v>189.62</v>
      </c>
      <c r="J477" s="12">
        <v>163.88</v>
      </c>
      <c r="K477" s="94">
        <v>228</v>
      </c>
      <c r="L477" s="123">
        <v>242</v>
      </c>
      <c r="M477" s="96">
        <v>235</v>
      </c>
      <c r="N477" s="123"/>
      <c r="O477" s="97">
        <f t="shared" si="24"/>
        <v>0.94033440000001178</v>
      </c>
      <c r="P477" s="98">
        <f t="shared" si="25"/>
        <v>-24.799665599999997</v>
      </c>
      <c r="Q477" s="99">
        <f t="shared" si="23"/>
        <v>-15.382945599999971</v>
      </c>
      <c r="R477" s="3"/>
    </row>
    <row r="478" spans="1:18" x14ac:dyDescent="0.25">
      <c r="A478" s="100">
        <v>2014</v>
      </c>
      <c r="B478" s="100">
        <v>6</v>
      </c>
      <c r="C478" s="94">
        <v>144.94999999999999</v>
      </c>
      <c r="D478" s="95">
        <v>145.22</v>
      </c>
      <c r="E478" s="95">
        <v>163.42591210916987</v>
      </c>
      <c r="F478" s="94">
        <v>140.4</v>
      </c>
      <c r="G478" s="95">
        <v>167.8</v>
      </c>
      <c r="H478" s="124">
        <v>0.90389760647913808</v>
      </c>
      <c r="I478" s="112">
        <v>184.85</v>
      </c>
      <c r="J478" s="12">
        <v>163.55000000000001</v>
      </c>
      <c r="K478" s="94">
        <v>238</v>
      </c>
      <c r="L478" s="123">
        <v>250</v>
      </c>
      <c r="M478" s="96">
        <v>244</v>
      </c>
      <c r="N478" s="123"/>
      <c r="O478" s="97">
        <f t="shared" si="24"/>
        <v>-0.79049600000001874</v>
      </c>
      <c r="P478" s="98">
        <f t="shared" si="25"/>
        <v>-22.090496000000002</v>
      </c>
      <c r="Q478" s="99">
        <f t="shared" si="23"/>
        <v>-8.9273279999999886</v>
      </c>
      <c r="R478" s="3"/>
    </row>
    <row r="479" spans="1:18" x14ac:dyDescent="0.25">
      <c r="A479" s="100">
        <v>2014</v>
      </c>
      <c r="B479" s="100">
        <v>7</v>
      </c>
      <c r="C479" s="94">
        <v>144.57</v>
      </c>
      <c r="D479" s="95">
        <v>135.19</v>
      </c>
      <c r="E479" s="95">
        <v>162.78104698225769</v>
      </c>
      <c r="F479" s="94">
        <v>141.1</v>
      </c>
      <c r="G479" s="95">
        <v>170.47</v>
      </c>
      <c r="H479" s="124">
        <v>0.9086448470750722</v>
      </c>
      <c r="I479" s="112">
        <v>192.09</v>
      </c>
      <c r="J479" s="12">
        <v>167.84</v>
      </c>
      <c r="K479" s="94">
        <v>245</v>
      </c>
      <c r="L479" s="123">
        <v>250</v>
      </c>
      <c r="M479" s="96">
        <v>247.5</v>
      </c>
      <c r="N479" s="123"/>
      <c r="O479" s="97">
        <f t="shared" si="24"/>
        <v>4.4809462000000053</v>
      </c>
      <c r="P479" s="98">
        <f t="shared" si="25"/>
        <v>-19.769053799999995</v>
      </c>
      <c r="Q479" s="99">
        <f t="shared" si="23"/>
        <v>-6.7861939999999947</v>
      </c>
      <c r="R479" s="3"/>
    </row>
    <row r="480" spans="1:18" x14ac:dyDescent="0.25">
      <c r="A480" s="100">
        <v>2014</v>
      </c>
      <c r="B480" s="100">
        <v>8</v>
      </c>
      <c r="C480" s="94">
        <v>145.86000000000001</v>
      </c>
      <c r="D480" s="95">
        <v>139.05000000000001</v>
      </c>
      <c r="E480" s="95">
        <v>161.01472569196835</v>
      </c>
      <c r="F480" s="94">
        <v>141.44999999999999</v>
      </c>
      <c r="G480" s="95">
        <v>170.7</v>
      </c>
      <c r="H480" s="124">
        <v>0.90152357484148216</v>
      </c>
      <c r="I480" s="112">
        <v>185.83</v>
      </c>
      <c r="J480" s="12">
        <v>161.12</v>
      </c>
      <c r="K480" s="94">
        <v>243</v>
      </c>
      <c r="L480" s="123">
        <v>250</v>
      </c>
      <c r="M480" s="96">
        <v>246.5</v>
      </c>
      <c r="N480" s="123"/>
      <c r="O480" s="97">
        <f t="shared" si="24"/>
        <v>-3.5161299999999756</v>
      </c>
      <c r="P480" s="98">
        <f t="shared" si="25"/>
        <v>-28.226129999999984</v>
      </c>
      <c r="Q480" s="99">
        <f t="shared" si="23"/>
        <v>-9.0010549999999796</v>
      </c>
      <c r="R480" s="3"/>
    </row>
    <row r="481" spans="1:18" x14ac:dyDescent="0.25">
      <c r="A481" s="100">
        <v>2014</v>
      </c>
      <c r="B481" s="100">
        <v>9</v>
      </c>
      <c r="C481" s="94">
        <v>148.72999999999999</v>
      </c>
      <c r="D481" s="95">
        <v>143.82</v>
      </c>
      <c r="E481" s="95">
        <v>162.68569322613433</v>
      </c>
      <c r="F481" s="94">
        <v>144.97</v>
      </c>
      <c r="G481" s="95">
        <v>173.07</v>
      </c>
      <c r="H481" s="124">
        <v>0.90132314237300359</v>
      </c>
      <c r="I481" s="112">
        <v>180.55</v>
      </c>
      <c r="J481" s="12">
        <v>156.18</v>
      </c>
      <c r="K481" s="94">
        <v>242</v>
      </c>
      <c r="L481" s="123">
        <v>248</v>
      </c>
      <c r="M481" s="96">
        <v>245</v>
      </c>
      <c r="N481" s="123"/>
      <c r="O481" s="97">
        <f t="shared" si="24"/>
        <v>-11.467703599999965</v>
      </c>
      <c r="P481" s="98">
        <f t="shared" si="25"/>
        <v>-35.837703599999969</v>
      </c>
      <c r="Q481" s="99">
        <f t="shared" si="23"/>
        <v>-13.841315600000001</v>
      </c>
      <c r="R481" s="3"/>
    </row>
    <row r="482" spans="1:18" x14ac:dyDescent="0.25">
      <c r="A482" s="100">
        <v>2014</v>
      </c>
      <c r="B482" s="100">
        <v>10</v>
      </c>
      <c r="C482" s="94">
        <v>147.38</v>
      </c>
      <c r="D482" s="95">
        <v>141.86000000000001</v>
      </c>
      <c r="E482" s="95">
        <v>169.39956029823705</v>
      </c>
      <c r="F482" s="94">
        <v>143.25</v>
      </c>
      <c r="G482" s="95">
        <v>173.65</v>
      </c>
      <c r="H482" s="124">
        <v>0.90396297367659817</v>
      </c>
      <c r="I482" s="112">
        <v>193.35</v>
      </c>
      <c r="J482" s="12">
        <v>170.92</v>
      </c>
      <c r="K482" s="94">
        <v>242</v>
      </c>
      <c r="L482" s="123">
        <v>247</v>
      </c>
      <c r="M482" s="96">
        <v>244.5</v>
      </c>
      <c r="N482" s="123"/>
      <c r="O482" s="97">
        <f t="shared" si="24"/>
        <v>1.2514239999999859</v>
      </c>
      <c r="P482" s="98">
        <f t="shared" si="25"/>
        <v>-21.178576000000021</v>
      </c>
      <c r="Q482" s="99">
        <f t="shared" si="23"/>
        <v>-11.768880000000024</v>
      </c>
      <c r="R482" s="3"/>
    </row>
    <row r="483" spans="1:18" x14ac:dyDescent="0.25">
      <c r="A483" s="100">
        <v>2014</v>
      </c>
      <c r="B483" s="100">
        <v>11</v>
      </c>
      <c r="C483" s="94">
        <v>148.44</v>
      </c>
      <c r="D483" s="95">
        <v>146.5</v>
      </c>
      <c r="E483" s="95">
        <v>164.21096363312088</v>
      </c>
      <c r="F483" s="94">
        <v>145.19999999999999</v>
      </c>
      <c r="G483" s="95">
        <v>177.22</v>
      </c>
      <c r="H483" s="124">
        <v>0.90943814911147891</v>
      </c>
      <c r="I483" s="112">
        <v>191.32</v>
      </c>
      <c r="J483" s="12">
        <v>162.16</v>
      </c>
      <c r="K483" s="94">
        <v>242</v>
      </c>
      <c r="L483" s="123">
        <v>249</v>
      </c>
      <c r="M483" s="96">
        <v>245.5</v>
      </c>
      <c r="N483" s="123"/>
      <c r="O483" s="97">
        <f t="shared" si="24"/>
        <v>-3.5475676000000078</v>
      </c>
      <c r="P483" s="98">
        <f t="shared" si="25"/>
        <v>-32.707567600000004</v>
      </c>
      <c r="Q483" s="99">
        <f t="shared" si="23"/>
        <v>-12.359015999999997</v>
      </c>
      <c r="R483" s="3"/>
    </row>
    <row r="484" spans="1:18" x14ac:dyDescent="0.25">
      <c r="A484" s="100">
        <v>2014</v>
      </c>
      <c r="B484" s="100">
        <v>12</v>
      </c>
      <c r="C484" s="94">
        <v>150.5</v>
      </c>
      <c r="D484" s="95">
        <v>141.81</v>
      </c>
      <c r="E484" s="95">
        <v>170.48211419693911</v>
      </c>
      <c r="F484" s="94">
        <v>144</v>
      </c>
      <c r="G484" s="95">
        <v>175.02</v>
      </c>
      <c r="H484" s="124">
        <v>0.89666798177970675</v>
      </c>
      <c r="I484" s="112">
        <v>194.05</v>
      </c>
      <c r="J484" s="12">
        <v>165.56</v>
      </c>
      <c r="K484" s="94">
        <v>246</v>
      </c>
      <c r="L484" s="123">
        <v>250</v>
      </c>
      <c r="M484" s="96">
        <v>248</v>
      </c>
      <c r="N484" s="123"/>
      <c r="O484" s="97">
        <f t="shared" si="24"/>
        <v>-1.1393047999999624</v>
      </c>
      <c r="P484" s="98">
        <f t="shared" si="25"/>
        <v>-29.629304799999971</v>
      </c>
      <c r="Q484" s="99">
        <f t="shared" si="23"/>
        <v>-11.79455999999999</v>
      </c>
      <c r="R484" s="3"/>
    </row>
    <row r="485" spans="1:18" x14ac:dyDescent="0.25">
      <c r="A485" s="100">
        <v>2014</v>
      </c>
      <c r="B485" s="100">
        <v>13</v>
      </c>
      <c r="C485" s="94">
        <v>151.85</v>
      </c>
      <c r="D485" s="95">
        <v>148.02000000000001</v>
      </c>
      <c r="E485" s="95">
        <v>169.88240020418041</v>
      </c>
      <c r="F485" s="94">
        <v>146.5</v>
      </c>
      <c r="G485" s="95">
        <v>178.35</v>
      </c>
      <c r="H485" s="124">
        <v>0.89835959537883825</v>
      </c>
      <c r="I485" s="112">
        <v>199.7</v>
      </c>
      <c r="J485" s="12">
        <v>167.78</v>
      </c>
      <c r="K485" s="94">
        <v>246</v>
      </c>
      <c r="L485" s="123">
        <v>250</v>
      </c>
      <c r="M485" s="96">
        <v>248</v>
      </c>
      <c r="N485" s="123"/>
      <c r="O485" s="97">
        <f t="shared" si="24"/>
        <v>1.171481</v>
      </c>
      <c r="P485" s="98">
        <f t="shared" si="25"/>
        <v>-30.748518999999987</v>
      </c>
      <c r="Q485" s="99">
        <f t="shared" si="23"/>
        <v>-14.275010000000009</v>
      </c>
      <c r="R485" s="3"/>
    </row>
    <row r="486" spans="1:18" x14ac:dyDescent="0.25">
      <c r="A486" s="100">
        <v>2014</v>
      </c>
      <c r="B486" s="100">
        <v>14</v>
      </c>
      <c r="C486" s="94">
        <v>143.63</v>
      </c>
      <c r="D486" s="95">
        <v>144.29</v>
      </c>
      <c r="E486" s="95">
        <v>173.08181674270378</v>
      </c>
      <c r="F486" s="94">
        <v>134.80000000000001</v>
      </c>
      <c r="G486" s="95">
        <v>178.52</v>
      </c>
      <c r="H486" s="124">
        <v>0.90704593280603718</v>
      </c>
      <c r="I486" s="112">
        <v>205.52</v>
      </c>
      <c r="J486" s="12">
        <v>169.96</v>
      </c>
      <c r="K486" s="94">
        <v>248</v>
      </c>
      <c r="L486" s="123">
        <v>253</v>
      </c>
      <c r="M486" s="96">
        <v>250.5</v>
      </c>
      <c r="N486" s="123"/>
      <c r="O486" s="97">
        <f t="shared" si="24"/>
        <v>8.7052703999999608</v>
      </c>
      <c r="P486" s="98">
        <f t="shared" si="25"/>
        <v>-26.854729600000042</v>
      </c>
      <c r="Q486" s="99">
        <f t="shared" si="23"/>
        <v>1.6856959999999503</v>
      </c>
      <c r="R486" s="3"/>
    </row>
    <row r="487" spans="1:18" x14ac:dyDescent="0.25">
      <c r="A487" s="100">
        <v>2014</v>
      </c>
      <c r="B487" s="100">
        <v>15</v>
      </c>
      <c r="C487" s="94">
        <v>151.59</v>
      </c>
      <c r="D487" s="95">
        <v>139.57</v>
      </c>
      <c r="E487" s="95">
        <v>173.5068221355429</v>
      </c>
      <c r="F487" s="94">
        <v>144.85</v>
      </c>
      <c r="G487" s="95">
        <v>179.5</v>
      </c>
      <c r="H487" s="124">
        <v>0.91461183873564045</v>
      </c>
      <c r="I487" s="112">
        <v>204.83</v>
      </c>
      <c r="J487" s="12">
        <v>171.85</v>
      </c>
      <c r="K487" s="94">
        <v>252</v>
      </c>
      <c r="L487" s="123">
        <v>256</v>
      </c>
      <c r="M487" s="96">
        <v>254</v>
      </c>
      <c r="N487" s="123"/>
      <c r="O487" s="97">
        <f t="shared" si="24"/>
        <v>8.5718799999999931</v>
      </c>
      <c r="P487" s="98">
        <f t="shared" si="25"/>
        <v>-24.408120000000025</v>
      </c>
      <c r="Q487" s="99">
        <f t="shared" si="23"/>
        <v>-5.9731960000000015</v>
      </c>
      <c r="R487" s="3"/>
    </row>
    <row r="488" spans="1:18" x14ac:dyDescent="0.25">
      <c r="A488" s="100">
        <v>2014</v>
      </c>
      <c r="B488" s="100">
        <v>16</v>
      </c>
      <c r="C488" s="94">
        <v>148.37</v>
      </c>
      <c r="D488" s="95">
        <v>146.31</v>
      </c>
      <c r="E488" s="95">
        <v>173.84631326943767</v>
      </c>
      <c r="F488" s="94">
        <v>144.19999999999999</v>
      </c>
      <c r="G488" s="95">
        <v>178.55</v>
      </c>
      <c r="H488" s="124">
        <v>0.90956636423585047</v>
      </c>
      <c r="I488" s="112">
        <v>207.03</v>
      </c>
      <c r="J488" s="12">
        <v>168.39</v>
      </c>
      <c r="K488" s="94">
        <v>254</v>
      </c>
      <c r="L488" s="123">
        <v>257</v>
      </c>
      <c r="M488" s="96">
        <v>255.5</v>
      </c>
      <c r="N488" s="123"/>
      <c r="O488" s="97">
        <f t="shared" si="24"/>
        <v>10.72766624999997</v>
      </c>
      <c r="P488" s="98">
        <f t="shared" si="25"/>
        <v>-27.912333750000045</v>
      </c>
      <c r="Q488" s="99">
        <f t="shared" si="23"/>
        <v>-5.2370850000000075</v>
      </c>
      <c r="R488" s="3"/>
    </row>
    <row r="489" spans="1:18" x14ac:dyDescent="0.25">
      <c r="A489" s="100">
        <v>2014</v>
      </c>
      <c r="B489" s="100">
        <v>17</v>
      </c>
      <c r="C489" s="94">
        <v>151.61000000000001</v>
      </c>
      <c r="D489" s="95">
        <v>146.22999999999999</v>
      </c>
      <c r="E489" s="95">
        <v>176.68669159638063</v>
      </c>
      <c r="F489" s="94">
        <v>136.77000000000001</v>
      </c>
      <c r="G489" s="95">
        <v>180</v>
      </c>
      <c r="H489" s="124">
        <v>0.90665119315297005</v>
      </c>
      <c r="I489" s="112">
        <v>207.55</v>
      </c>
      <c r="J489" s="12">
        <v>164.84</v>
      </c>
      <c r="K489" s="94">
        <v>254</v>
      </c>
      <c r="L489" s="123">
        <v>256</v>
      </c>
      <c r="M489" s="96">
        <v>255</v>
      </c>
      <c r="N489" s="123"/>
      <c r="O489" s="97">
        <f t="shared" si="24"/>
        <v>9.0171999999999741</v>
      </c>
      <c r="P489" s="98">
        <f t="shared" si="25"/>
        <v>-33.692800000000034</v>
      </c>
      <c r="Q489" s="99">
        <f t="shared" si="23"/>
        <v>2.148160799999971</v>
      </c>
      <c r="R489" s="3"/>
    </row>
    <row r="490" spans="1:18" x14ac:dyDescent="0.25">
      <c r="A490" s="100">
        <v>2014</v>
      </c>
      <c r="B490" s="100">
        <v>18</v>
      </c>
      <c r="C490" s="94">
        <v>152.74</v>
      </c>
      <c r="D490" s="95">
        <v>144.09</v>
      </c>
      <c r="E490" s="95">
        <v>181.38714531346352</v>
      </c>
      <c r="F490" s="94">
        <v>138.19999999999999</v>
      </c>
      <c r="G490" s="95">
        <v>191.37</v>
      </c>
      <c r="H490" s="124">
        <v>0.91089613962216032</v>
      </c>
      <c r="I490" s="112">
        <v>216.57</v>
      </c>
      <c r="J490" s="12">
        <v>170.63</v>
      </c>
      <c r="K490" s="94">
        <v>254</v>
      </c>
      <c r="L490" s="123">
        <v>256</v>
      </c>
      <c r="M490" s="96">
        <v>255</v>
      </c>
      <c r="N490" s="123"/>
      <c r="O490" s="97">
        <f t="shared" si="24"/>
        <v>6.4801865999999961</v>
      </c>
      <c r="P490" s="98">
        <f t="shared" si="25"/>
        <v>-39.459813400000002</v>
      </c>
      <c r="Q490" s="99">
        <f t="shared" si="23"/>
        <v>1.2812760000000196</v>
      </c>
      <c r="R490" s="3"/>
    </row>
    <row r="491" spans="1:18" x14ac:dyDescent="0.25">
      <c r="A491" s="100">
        <v>2014</v>
      </c>
      <c r="B491" s="100">
        <v>19</v>
      </c>
      <c r="C491" s="94">
        <v>152.43</v>
      </c>
      <c r="D491" s="95">
        <v>147.30000000000001</v>
      </c>
      <c r="E491" s="95">
        <v>188.75150866503458</v>
      </c>
      <c r="F491" s="94">
        <v>138.37</v>
      </c>
      <c r="G491" s="95">
        <v>193.32</v>
      </c>
      <c r="H491" s="124">
        <v>0.91744802656929492</v>
      </c>
      <c r="I491" s="112">
        <v>223.13</v>
      </c>
      <c r="J491" s="12">
        <v>173.26</v>
      </c>
      <c r="K491" s="94">
        <v>254</v>
      </c>
      <c r="L491" s="123">
        <v>257</v>
      </c>
      <c r="M491" s="96">
        <v>255.5</v>
      </c>
      <c r="N491" s="123"/>
      <c r="O491" s="97">
        <f t="shared" si="24"/>
        <v>12.415066400000029</v>
      </c>
      <c r="P491" s="98">
        <f t="shared" si="25"/>
        <v>-37.454933599999976</v>
      </c>
      <c r="Q491" s="99">
        <f t="shared" si="23"/>
        <v>2.4794673999999759</v>
      </c>
      <c r="R491" s="3"/>
    </row>
    <row r="492" spans="1:18" x14ac:dyDescent="0.25">
      <c r="A492" s="100">
        <v>2014</v>
      </c>
      <c r="B492" s="100">
        <v>20</v>
      </c>
      <c r="C492" s="94">
        <v>155.52000000000001</v>
      </c>
      <c r="D492" s="95">
        <v>149.44</v>
      </c>
      <c r="E492" s="95">
        <v>186.43228653018923</v>
      </c>
      <c r="F492" s="94">
        <v>138.37</v>
      </c>
      <c r="G492" s="95">
        <v>193.32</v>
      </c>
      <c r="H492" s="124">
        <v>0.91852668320014697</v>
      </c>
      <c r="I492" s="112">
        <v>216.45</v>
      </c>
      <c r="J492" s="12">
        <v>174.21</v>
      </c>
      <c r="K492" s="94">
        <v>255</v>
      </c>
      <c r="L492" s="123">
        <v>258</v>
      </c>
      <c r="M492" s="96">
        <v>256.5</v>
      </c>
      <c r="N492" s="123"/>
      <c r="O492" s="97">
        <f t="shared" si="24"/>
        <v>5.9825160000000039</v>
      </c>
      <c r="P492" s="98">
        <f t="shared" si="25"/>
        <v>-36.257483999999977</v>
      </c>
      <c r="Q492" s="99">
        <f t="shared" si="23"/>
        <v>3.2565810000000113</v>
      </c>
      <c r="R492" s="3"/>
    </row>
    <row r="493" spans="1:18" x14ac:dyDescent="0.25">
      <c r="A493" s="100">
        <v>2014</v>
      </c>
      <c r="B493" s="100">
        <v>21</v>
      </c>
      <c r="C493" s="94">
        <v>156.53</v>
      </c>
      <c r="D493" s="95">
        <v>151.86000000000001</v>
      </c>
      <c r="E493" s="95">
        <v>189.02798362442925</v>
      </c>
      <c r="F493" s="94">
        <v>137.25</v>
      </c>
      <c r="G493" s="95">
        <v>192.85</v>
      </c>
      <c r="H493" s="124">
        <v>0.91711146572754443</v>
      </c>
      <c r="I493" s="112">
        <v>222.82</v>
      </c>
      <c r="J493" s="12">
        <v>176.64</v>
      </c>
      <c r="K493" s="94">
        <v>257</v>
      </c>
      <c r="L493" s="123">
        <v>262</v>
      </c>
      <c r="M493" s="96">
        <v>259.5</v>
      </c>
      <c r="N493" s="123"/>
      <c r="O493" s="97">
        <f t="shared" si="24"/>
        <v>12.540216999999984</v>
      </c>
      <c r="P493" s="98">
        <f t="shared" si="25"/>
        <v>-33.639783000000023</v>
      </c>
      <c r="Q493" s="99">
        <f t="shared" si="23"/>
        <v>6.0453449999999691</v>
      </c>
      <c r="R493" s="3"/>
    </row>
    <row r="494" spans="1:18" x14ac:dyDescent="0.25">
      <c r="A494" s="100">
        <v>2014</v>
      </c>
      <c r="B494" s="100">
        <v>22</v>
      </c>
      <c r="C494" s="94">
        <v>152.38999999999999</v>
      </c>
      <c r="D494" s="95">
        <v>152.22999999999999</v>
      </c>
      <c r="E494" s="95">
        <v>186.47908574542905</v>
      </c>
      <c r="F494" s="94">
        <v>138.6</v>
      </c>
      <c r="G494" s="95">
        <v>198.12</v>
      </c>
      <c r="H494" s="124">
        <v>0.92081031307550654</v>
      </c>
      <c r="I494" s="112">
        <v>226.74</v>
      </c>
      <c r="J494" s="12">
        <v>176.74</v>
      </c>
      <c r="K494" s="94">
        <v>257</v>
      </c>
      <c r="L494" s="123">
        <v>264</v>
      </c>
      <c r="M494" s="96">
        <v>260.5</v>
      </c>
      <c r="N494" s="123"/>
      <c r="O494" s="97">
        <f t="shared" si="24"/>
        <v>11.581680000000034</v>
      </c>
      <c r="P494" s="98">
        <f t="shared" si="25"/>
        <v>-38.418319999999966</v>
      </c>
      <c r="Q494" s="99">
        <f t="shared" si="23"/>
        <v>5.7804000000000144</v>
      </c>
      <c r="R494" s="3"/>
    </row>
    <row r="495" spans="1:18" x14ac:dyDescent="0.25">
      <c r="A495" s="100">
        <v>2014</v>
      </c>
      <c r="B495" s="100">
        <v>23</v>
      </c>
      <c r="C495" s="94">
        <v>158.4</v>
      </c>
      <c r="D495" s="95">
        <v>154.69</v>
      </c>
      <c r="E495" s="95">
        <v>192.67186056095213</v>
      </c>
      <c r="F495" s="94">
        <v>141.30000000000001</v>
      </c>
      <c r="G495" s="95">
        <v>200.53</v>
      </c>
      <c r="H495" s="124">
        <v>0.91546588058663048</v>
      </c>
      <c r="I495" s="112">
        <v>229.84</v>
      </c>
      <c r="J495" s="12">
        <v>178.57</v>
      </c>
      <c r="K495" s="94">
        <v>257</v>
      </c>
      <c r="L495" s="123">
        <v>264</v>
      </c>
      <c r="M495" s="96">
        <v>260.5</v>
      </c>
      <c r="N495" s="123"/>
      <c r="O495" s="97">
        <f t="shared" si="24"/>
        <v>10.79305979999998</v>
      </c>
      <c r="P495" s="98">
        <f t="shared" si="25"/>
        <v>-40.47694020000003</v>
      </c>
      <c r="Q495" s="99">
        <f t="shared" si="23"/>
        <v>1.952357999999947</v>
      </c>
      <c r="R495" s="3"/>
    </row>
    <row r="496" spans="1:18" x14ac:dyDescent="0.25">
      <c r="A496" s="100">
        <v>2014</v>
      </c>
      <c r="B496" s="100">
        <v>24</v>
      </c>
      <c r="C496" s="94">
        <v>161.41999999999999</v>
      </c>
      <c r="D496" s="95">
        <v>156.13</v>
      </c>
      <c r="E496" s="95">
        <v>189.6236168119182</v>
      </c>
      <c r="F496" s="94">
        <v>146.62</v>
      </c>
      <c r="G496" s="95">
        <v>208.15</v>
      </c>
      <c r="H496" s="124">
        <v>0.91893183363658071</v>
      </c>
      <c r="I496" s="112">
        <v>232.85</v>
      </c>
      <c r="J496" s="12">
        <v>182.08</v>
      </c>
      <c r="K496" s="94">
        <v>261</v>
      </c>
      <c r="L496" s="123">
        <v>264</v>
      </c>
      <c r="M496" s="96">
        <v>262.5</v>
      </c>
      <c r="N496" s="123"/>
      <c r="O496" s="97">
        <f t="shared" si="24"/>
        <v>6.337006999999943</v>
      </c>
      <c r="P496" s="98">
        <f t="shared" si="25"/>
        <v>-44.432993000000039</v>
      </c>
      <c r="Q496" s="99">
        <f t="shared" si="23"/>
        <v>-2.0548164000000213</v>
      </c>
      <c r="R496" s="3"/>
    </row>
    <row r="497" spans="1:18" x14ac:dyDescent="0.25">
      <c r="A497" s="100">
        <v>2014</v>
      </c>
      <c r="B497" s="100">
        <v>25</v>
      </c>
      <c r="C497" s="94">
        <v>160.78</v>
      </c>
      <c r="D497" s="95">
        <v>159.63</v>
      </c>
      <c r="E497" s="95">
        <v>197.19668839898947</v>
      </c>
      <c r="F497" s="94">
        <v>146.32</v>
      </c>
      <c r="G497" s="95">
        <v>206.87</v>
      </c>
      <c r="H497" s="124">
        <v>0.92322463901916618</v>
      </c>
      <c r="I497" s="112">
        <v>238.6</v>
      </c>
      <c r="J497" s="12">
        <v>191.55</v>
      </c>
      <c r="K497" s="94">
        <v>261</v>
      </c>
      <c r="L497" s="123">
        <v>265</v>
      </c>
      <c r="M497" s="96">
        <v>263</v>
      </c>
      <c r="N497" s="123"/>
      <c r="O497" s="97">
        <f t="shared" si="24"/>
        <v>14.526690800000011</v>
      </c>
      <c r="P497" s="98">
        <f t="shared" si="25"/>
        <v>-32.523309199999971</v>
      </c>
      <c r="Q497" s="99">
        <f t="shared" si="23"/>
        <v>-0.68797119999999268</v>
      </c>
      <c r="R497" s="3"/>
    </row>
    <row r="498" spans="1:18" x14ac:dyDescent="0.25">
      <c r="A498" s="100">
        <v>2014</v>
      </c>
      <c r="B498" s="100">
        <v>26</v>
      </c>
      <c r="C498" s="94">
        <v>162.41</v>
      </c>
      <c r="D498" s="95">
        <v>156.26</v>
      </c>
      <c r="E498" s="95">
        <v>197.14321560037348</v>
      </c>
      <c r="F498" s="94">
        <v>151.12</v>
      </c>
      <c r="G498" s="95">
        <v>214.32</v>
      </c>
      <c r="H498" s="124">
        <v>0.93327111525898288</v>
      </c>
      <c r="I498" s="112">
        <v>247.48</v>
      </c>
      <c r="J498" s="12">
        <v>191.11</v>
      </c>
      <c r="K498" s="94">
        <v>261</v>
      </c>
      <c r="L498" s="123">
        <v>270</v>
      </c>
      <c r="M498" s="96">
        <v>265.5</v>
      </c>
      <c r="N498" s="123"/>
      <c r="O498" s="97">
        <f t="shared" si="24"/>
        <v>17.836120000000022</v>
      </c>
      <c r="P498" s="98">
        <f t="shared" si="25"/>
        <v>-38.533879999999954</v>
      </c>
      <c r="Q498" s="99">
        <f t="shared" si="23"/>
        <v>-2.625079999999997</v>
      </c>
      <c r="R498" s="3"/>
    </row>
    <row r="499" spans="1:18" x14ac:dyDescent="0.25">
      <c r="A499" s="100">
        <v>2014</v>
      </c>
      <c r="B499" s="100">
        <v>27</v>
      </c>
      <c r="C499" s="94">
        <v>164.42</v>
      </c>
      <c r="D499" s="95">
        <v>154.49</v>
      </c>
      <c r="E499" s="95">
        <v>201.80276963670491</v>
      </c>
      <c r="F499" s="94">
        <v>151.12</v>
      </c>
      <c r="G499" s="95">
        <v>214.32</v>
      </c>
      <c r="H499" s="124">
        <v>0.93780038918716158</v>
      </c>
      <c r="I499" s="112">
        <v>257.01</v>
      </c>
      <c r="J499" s="12">
        <v>205.66</v>
      </c>
      <c r="K499" s="94">
        <v>268</v>
      </c>
      <c r="L499" s="123">
        <v>272</v>
      </c>
      <c r="M499" s="96">
        <v>270</v>
      </c>
      <c r="N499" s="123"/>
      <c r="O499" s="97">
        <f t="shared" si="24"/>
        <v>28.475226000000021</v>
      </c>
      <c r="P499" s="98">
        <f t="shared" si="25"/>
        <v>-22.874773999999974</v>
      </c>
      <c r="Q499" s="99">
        <f t="shared" si="23"/>
        <v>0.85696599999999989</v>
      </c>
      <c r="R499" s="3"/>
    </row>
    <row r="500" spans="1:18" x14ac:dyDescent="0.25">
      <c r="A500" s="100">
        <v>2014</v>
      </c>
      <c r="B500" s="100">
        <v>28</v>
      </c>
      <c r="C500" s="94">
        <v>169.29</v>
      </c>
      <c r="D500" s="95">
        <v>162.13</v>
      </c>
      <c r="E500" s="95">
        <v>205.81496025053133</v>
      </c>
      <c r="F500" s="94">
        <v>151.65</v>
      </c>
      <c r="G500" s="95">
        <v>211.62</v>
      </c>
      <c r="H500" s="124">
        <v>0.93696124728281238</v>
      </c>
      <c r="I500" s="112">
        <v>258.49</v>
      </c>
      <c r="J500" s="12">
        <v>196.13</v>
      </c>
      <c r="K500" s="94">
        <v>268</v>
      </c>
      <c r="L500" s="123">
        <v>272</v>
      </c>
      <c r="M500" s="96">
        <v>270</v>
      </c>
      <c r="N500" s="123"/>
      <c r="O500" s="97">
        <f t="shared" si="24"/>
        <v>32.632206400000001</v>
      </c>
      <c r="P500" s="98">
        <f t="shared" si="25"/>
        <v>-29.727793600000012</v>
      </c>
      <c r="Q500" s="99">
        <f t="shared" si="23"/>
        <v>0.14698799999999324</v>
      </c>
      <c r="R500" s="3"/>
    </row>
    <row r="501" spans="1:18" x14ac:dyDescent="0.25">
      <c r="A501" s="100">
        <v>2014</v>
      </c>
      <c r="B501" s="100">
        <v>29</v>
      </c>
      <c r="C501" s="94">
        <v>167.84</v>
      </c>
      <c r="D501" s="95">
        <v>159.63999999999999</v>
      </c>
      <c r="E501" s="95">
        <v>205.29923859919688</v>
      </c>
      <c r="F501" s="94">
        <v>154.32</v>
      </c>
      <c r="G501" s="95">
        <v>212.3</v>
      </c>
      <c r="H501" s="124">
        <v>0.93061346039309112</v>
      </c>
      <c r="I501" s="112">
        <v>256.94</v>
      </c>
      <c r="J501" s="12">
        <v>196.85</v>
      </c>
      <c r="K501" s="94">
        <v>276</v>
      </c>
      <c r="L501" s="123">
        <v>280</v>
      </c>
      <c r="M501" s="96">
        <v>278</v>
      </c>
      <c r="N501" s="123"/>
      <c r="O501" s="97">
        <f t="shared" si="24"/>
        <v>28.810911999999973</v>
      </c>
      <c r="P501" s="98">
        <f t="shared" si="25"/>
        <v>-31.27908800000003</v>
      </c>
      <c r="Q501" s="99">
        <f t="shared" si="23"/>
        <v>0.97390079999999557</v>
      </c>
      <c r="R501" s="3"/>
    </row>
    <row r="502" spans="1:18" x14ac:dyDescent="0.25">
      <c r="A502" s="100">
        <v>2014</v>
      </c>
      <c r="B502" s="100">
        <v>30</v>
      </c>
      <c r="C502" s="94">
        <v>167.86</v>
      </c>
      <c r="D502" s="95">
        <v>162.47</v>
      </c>
      <c r="E502" s="95">
        <v>207.85957187653813</v>
      </c>
      <c r="F502" s="94">
        <v>159.80000000000001</v>
      </c>
      <c r="G502" s="95">
        <v>219.25</v>
      </c>
      <c r="H502" s="124">
        <v>0.92973093586716005</v>
      </c>
      <c r="I502" s="112">
        <v>263.08999999999997</v>
      </c>
      <c r="J502" s="12">
        <v>209.18</v>
      </c>
      <c r="K502" s="94">
        <v>276</v>
      </c>
      <c r="L502" s="123">
        <v>280</v>
      </c>
      <c r="M502" s="96">
        <v>278</v>
      </c>
      <c r="N502" s="123"/>
      <c r="O502" s="97">
        <f t="shared" si="24"/>
        <v>27.26908499999999</v>
      </c>
      <c r="P502" s="98">
        <f t="shared" si="25"/>
        <v>-26.640914999999978</v>
      </c>
      <c r="Q502" s="99">
        <f t="shared" si="23"/>
        <v>-5.0776840000000334</v>
      </c>
      <c r="R502" s="3"/>
    </row>
    <row r="503" spans="1:18" x14ac:dyDescent="0.25">
      <c r="A503" s="100">
        <v>2014</v>
      </c>
      <c r="B503" s="100">
        <v>31</v>
      </c>
      <c r="C503" s="94">
        <v>174.49</v>
      </c>
      <c r="D503" s="95">
        <v>169.64</v>
      </c>
      <c r="E503" s="95">
        <v>210.60500263958801</v>
      </c>
      <c r="F503" s="94">
        <v>156</v>
      </c>
      <c r="G503" s="95">
        <v>219.9</v>
      </c>
      <c r="H503" s="124">
        <v>0.91962479308442147</v>
      </c>
      <c r="I503" s="112">
        <v>278.83</v>
      </c>
      <c r="J503" s="12">
        <v>207.69</v>
      </c>
      <c r="K503" s="94">
        <v>276</v>
      </c>
      <c r="L503" s="123">
        <v>280</v>
      </c>
      <c r="M503" s="96">
        <v>278</v>
      </c>
      <c r="N503" s="123"/>
      <c r="O503" s="97">
        <f t="shared" si="24"/>
        <v>39.710739999999959</v>
      </c>
      <c r="P503" s="98">
        <f t="shared" si="25"/>
        <v>-31.429260000000028</v>
      </c>
      <c r="Q503" s="99">
        <f t="shared" si="23"/>
        <v>-2.8344000000000449</v>
      </c>
      <c r="R503" s="3"/>
    </row>
    <row r="504" spans="1:18" x14ac:dyDescent="0.25">
      <c r="A504" s="100">
        <v>2014</v>
      </c>
      <c r="B504" s="100">
        <v>32</v>
      </c>
      <c r="C504" s="94">
        <v>170.59</v>
      </c>
      <c r="D504" s="95">
        <v>166.11</v>
      </c>
      <c r="E504" s="95">
        <v>216.40299696732839</v>
      </c>
      <c r="F504" s="94">
        <v>150</v>
      </c>
      <c r="G504" s="95">
        <v>214.72</v>
      </c>
      <c r="H504" s="124">
        <v>0.92742010275814724</v>
      </c>
      <c r="I504" s="112">
        <v>278.93</v>
      </c>
      <c r="J504" s="12">
        <v>210</v>
      </c>
      <c r="K504" s="94">
        <v>279</v>
      </c>
      <c r="L504" s="123">
        <v>282</v>
      </c>
      <c r="M504" s="96">
        <v>280.5</v>
      </c>
      <c r="N504" s="123"/>
      <c r="O504" s="97">
        <f t="shared" si="24"/>
        <v>47.406012799999957</v>
      </c>
      <c r="P504" s="98">
        <f t="shared" si="25"/>
        <v>-21.52398720000005</v>
      </c>
      <c r="Q504" s="99">
        <f t="shared" si="23"/>
        <v>6.5609999999999502</v>
      </c>
      <c r="R504" s="3"/>
    </row>
    <row r="505" spans="1:18" x14ac:dyDescent="0.25">
      <c r="A505" s="100">
        <v>2014</v>
      </c>
      <c r="B505" s="100">
        <v>33</v>
      </c>
      <c r="C505" s="94">
        <v>167.68</v>
      </c>
      <c r="D505" s="95">
        <v>160.29</v>
      </c>
      <c r="E505" s="95">
        <v>217.29513108407477</v>
      </c>
      <c r="F505" s="94">
        <v>147.75</v>
      </c>
      <c r="G505" s="95">
        <v>215.1</v>
      </c>
      <c r="H505" s="124">
        <v>0.91524803221673068</v>
      </c>
      <c r="I505" s="112">
        <v>275.16000000000003</v>
      </c>
      <c r="J505" s="12">
        <v>216.36</v>
      </c>
      <c r="K505" s="94">
        <v>284</v>
      </c>
      <c r="L505" s="123">
        <v>286</v>
      </c>
      <c r="M505" s="96">
        <v>285</v>
      </c>
      <c r="N505" s="123"/>
      <c r="O505" s="97">
        <f t="shared" si="24"/>
        <v>40.141740000000027</v>
      </c>
      <c r="P505" s="98">
        <f t="shared" si="25"/>
        <v>-18.658259999999984</v>
      </c>
      <c r="Q505" s="99">
        <f t="shared" si="23"/>
        <v>9.568349999999981</v>
      </c>
      <c r="R505" s="3"/>
    </row>
    <row r="506" spans="1:18" x14ac:dyDescent="0.25">
      <c r="A506" s="100">
        <v>2014</v>
      </c>
      <c r="B506" s="100">
        <v>34</v>
      </c>
      <c r="C506" s="94">
        <v>164.96</v>
      </c>
      <c r="D506" s="95">
        <v>158.34</v>
      </c>
      <c r="E506" s="95">
        <v>217.96117245162469</v>
      </c>
      <c r="F506" s="94">
        <v>147</v>
      </c>
      <c r="G506" s="95">
        <v>210.9</v>
      </c>
      <c r="H506" s="124">
        <v>0.91474570069520678</v>
      </c>
      <c r="I506" s="112">
        <v>271.08</v>
      </c>
      <c r="J506" s="12">
        <v>215.31</v>
      </c>
      <c r="K506" s="94">
        <v>280</v>
      </c>
      <c r="L506" s="123">
        <v>285</v>
      </c>
      <c r="M506" s="96">
        <v>282.5</v>
      </c>
      <c r="N506" s="123"/>
      <c r="O506" s="97">
        <f t="shared" si="24"/>
        <v>40.524119999999982</v>
      </c>
      <c r="P506" s="98">
        <f t="shared" si="25"/>
        <v>-15.24588</v>
      </c>
      <c r="Q506" s="99">
        <f t="shared" si="23"/>
        <v>8.7995999999999981</v>
      </c>
      <c r="R506" s="3"/>
    </row>
    <row r="507" spans="1:18" x14ac:dyDescent="0.25">
      <c r="A507" s="100">
        <v>2014</v>
      </c>
      <c r="B507" s="100">
        <v>35</v>
      </c>
      <c r="C507" s="94">
        <v>156.19999999999999</v>
      </c>
      <c r="D507" s="95">
        <v>153.68</v>
      </c>
      <c r="E507" s="95">
        <v>209.42383520380741</v>
      </c>
      <c r="F507" s="94">
        <v>151.41999999999999</v>
      </c>
      <c r="G507" s="95">
        <v>216.72</v>
      </c>
      <c r="H507" s="124">
        <v>0.91680877202633071</v>
      </c>
      <c r="I507" s="112">
        <v>240.65</v>
      </c>
      <c r="J507" s="12">
        <v>201.79</v>
      </c>
      <c r="K507" s="94">
        <v>273</v>
      </c>
      <c r="L507" s="123">
        <v>283</v>
      </c>
      <c r="M507" s="96">
        <v>278</v>
      </c>
      <c r="N507" s="123"/>
      <c r="O507" s="97">
        <f t="shared" si="24"/>
        <v>4.2648271999999849</v>
      </c>
      <c r="P507" s="98">
        <f t="shared" si="25"/>
        <v>-34.595172800000029</v>
      </c>
      <c r="Q507" s="99">
        <f t="shared" si="23"/>
        <v>1.6401491999999962</v>
      </c>
      <c r="R507" s="3"/>
    </row>
    <row r="508" spans="1:18" x14ac:dyDescent="0.25">
      <c r="A508" s="100">
        <v>2014</v>
      </c>
      <c r="B508" s="100">
        <v>36</v>
      </c>
      <c r="C508" s="94">
        <v>157.71</v>
      </c>
      <c r="D508" s="95">
        <v>153.53</v>
      </c>
      <c r="E508" s="95">
        <v>215.40897154143337</v>
      </c>
      <c r="F508" s="94">
        <v>160.91999999999999</v>
      </c>
      <c r="G508" s="95">
        <v>224.37</v>
      </c>
      <c r="H508" s="124">
        <v>0.91846341071387561</v>
      </c>
      <c r="I508" s="112">
        <v>252.4</v>
      </c>
      <c r="J508" s="12">
        <v>205.11</v>
      </c>
      <c r="K508" s="94">
        <v>270</v>
      </c>
      <c r="L508" s="123">
        <v>275</v>
      </c>
      <c r="M508" s="96">
        <v>272.5</v>
      </c>
      <c r="N508" s="123"/>
      <c r="O508" s="97">
        <f t="shared" si="24"/>
        <v>8.1115532499999858</v>
      </c>
      <c r="P508" s="98">
        <f t="shared" si="25"/>
        <v>-39.178446750000006</v>
      </c>
      <c r="Q508" s="99">
        <f t="shared" si="23"/>
        <v>-11.70567299999999</v>
      </c>
      <c r="R508" s="3"/>
    </row>
    <row r="509" spans="1:18" x14ac:dyDescent="0.25">
      <c r="A509" s="100">
        <v>2014</v>
      </c>
      <c r="B509" s="100">
        <v>37</v>
      </c>
      <c r="C509" s="94">
        <v>153.46</v>
      </c>
      <c r="D509" s="95">
        <v>158.53</v>
      </c>
      <c r="E509" s="95">
        <v>220.39213122415407</v>
      </c>
      <c r="F509" s="94">
        <v>159.25</v>
      </c>
      <c r="G509" s="95">
        <v>225.92</v>
      </c>
      <c r="H509" s="124">
        <v>0.9089586969168123</v>
      </c>
      <c r="I509" s="112">
        <v>259.05</v>
      </c>
      <c r="J509" s="12">
        <v>219.89</v>
      </c>
      <c r="K509" s="94">
        <v>270</v>
      </c>
      <c r="L509" s="123">
        <v>274</v>
      </c>
      <c r="M509" s="96">
        <v>272</v>
      </c>
      <c r="N509" s="123"/>
      <c r="O509" s="97">
        <f t="shared" si="24"/>
        <v>10.50185280000008</v>
      </c>
      <c r="P509" s="98">
        <f t="shared" si="25"/>
        <v>-28.658147199999945</v>
      </c>
      <c r="Q509" s="99">
        <f t="shared" si="23"/>
        <v>-12.000479999999982</v>
      </c>
      <c r="R509" s="3"/>
    </row>
    <row r="510" spans="1:18" x14ac:dyDescent="0.25">
      <c r="A510" s="100">
        <v>2014</v>
      </c>
      <c r="B510" s="100">
        <v>38</v>
      </c>
      <c r="C510" s="94">
        <v>159.59</v>
      </c>
      <c r="D510" s="95">
        <v>158.76</v>
      </c>
      <c r="E510" s="95">
        <v>226.03936530401973</v>
      </c>
      <c r="F510" s="94">
        <v>158.69999999999999</v>
      </c>
      <c r="G510" s="95">
        <v>228.72</v>
      </c>
      <c r="H510" s="124">
        <v>0.91061411816128812</v>
      </c>
      <c r="I510" s="112">
        <v>274.11</v>
      </c>
      <c r="J510" s="12">
        <v>223.72</v>
      </c>
      <c r="K510" s="94">
        <v>270</v>
      </c>
      <c r="L510" s="123">
        <v>273</v>
      </c>
      <c r="M510" s="96">
        <v>271.5</v>
      </c>
      <c r="N510" s="123"/>
      <c r="O510" s="97">
        <f t="shared" si="24"/>
        <v>22.938844800000055</v>
      </c>
      <c r="P510" s="98">
        <f t="shared" si="25"/>
        <v>-27.45115519999996</v>
      </c>
      <c r="Q510" s="99">
        <f t="shared" si="23"/>
        <v>-11.377991999999949</v>
      </c>
      <c r="R510" s="3"/>
    </row>
    <row r="511" spans="1:18" x14ac:dyDescent="0.25">
      <c r="A511" s="100">
        <v>2014</v>
      </c>
      <c r="B511" s="100">
        <v>39</v>
      </c>
      <c r="C511" s="94">
        <v>161.32</v>
      </c>
      <c r="D511" s="95">
        <v>154.16999999999999</v>
      </c>
      <c r="E511" s="95">
        <v>228.53096613763324</v>
      </c>
      <c r="F511" s="94">
        <v>165.87</v>
      </c>
      <c r="G511" s="95">
        <v>240.97</v>
      </c>
      <c r="H511" s="124">
        <v>0.90207115537273586</v>
      </c>
      <c r="I511" s="112">
        <v>272.08</v>
      </c>
      <c r="J511" s="12">
        <v>220.66</v>
      </c>
      <c r="K511" s="94">
        <v>270</v>
      </c>
      <c r="L511" s="123">
        <v>274</v>
      </c>
      <c r="M511" s="96">
        <v>272</v>
      </c>
      <c r="N511" s="123"/>
      <c r="O511" s="97">
        <f t="shared" si="24"/>
        <v>4.9502967999999896</v>
      </c>
      <c r="P511" s="98">
        <f t="shared" si="25"/>
        <v>-46.469703199999998</v>
      </c>
      <c r="Q511" s="99">
        <f t="shared" si="23"/>
        <v>-20.676847199999997</v>
      </c>
      <c r="R511" s="3"/>
    </row>
    <row r="512" spans="1:18" x14ac:dyDescent="0.25">
      <c r="A512" s="100">
        <v>2014</v>
      </c>
      <c r="B512" s="100">
        <v>40</v>
      </c>
      <c r="C512" s="94">
        <v>161.47999999999999</v>
      </c>
      <c r="D512" s="95">
        <v>155.87</v>
      </c>
      <c r="E512" s="95">
        <v>237.79670173754849</v>
      </c>
      <c r="F512" s="94">
        <v>165.87</v>
      </c>
      <c r="G512" s="95">
        <v>240.97</v>
      </c>
      <c r="H512" s="124">
        <v>0.89395862759471501</v>
      </c>
      <c r="I512" s="112">
        <v>283.02999999999997</v>
      </c>
      <c r="J512" s="12">
        <v>232.65</v>
      </c>
      <c r="K512" s="94">
        <v>271</v>
      </c>
      <c r="L512" s="123">
        <v>275</v>
      </c>
      <c r="M512" s="96">
        <v>273</v>
      </c>
      <c r="N512" s="123"/>
      <c r="O512" s="97">
        <f t="shared" si="24"/>
        <v>13.476138600000013</v>
      </c>
      <c r="P512" s="98">
        <f t="shared" si="25"/>
        <v>-36.903861399999954</v>
      </c>
      <c r="Q512" s="99">
        <f t="shared" si="23"/>
        <v>-21.7454994</v>
      </c>
      <c r="R512" s="3"/>
    </row>
    <row r="513" spans="1:18" x14ac:dyDescent="0.25">
      <c r="A513" s="100">
        <v>2014</v>
      </c>
      <c r="B513" s="100">
        <v>41</v>
      </c>
      <c r="C513" s="94">
        <v>166.29</v>
      </c>
      <c r="D513" s="95">
        <v>159.32</v>
      </c>
      <c r="E513" s="95">
        <v>249.55704813090117</v>
      </c>
      <c r="F513" s="94">
        <v>165.3</v>
      </c>
      <c r="G513" s="95">
        <v>239.2</v>
      </c>
      <c r="H513" s="124">
        <v>0.89501476774366784</v>
      </c>
      <c r="I513" s="112">
        <v>292.45</v>
      </c>
      <c r="J513" s="12">
        <v>241.45</v>
      </c>
      <c r="K513" s="94">
        <v>271</v>
      </c>
      <c r="L513" s="123">
        <v>273</v>
      </c>
      <c r="M513" s="96">
        <v>272</v>
      </c>
      <c r="N513" s="123"/>
      <c r="O513" s="97">
        <f t="shared" si="24"/>
        <v>25.191840000000013</v>
      </c>
      <c r="P513" s="98">
        <f t="shared" si="25"/>
        <v>-25.808159999999987</v>
      </c>
      <c r="Q513" s="99">
        <f t="shared" si="23"/>
        <v>-21.489689999999996</v>
      </c>
      <c r="R513" s="3"/>
    </row>
    <row r="514" spans="1:18" x14ac:dyDescent="0.25">
      <c r="A514" s="100">
        <v>2014</v>
      </c>
      <c r="B514" s="100">
        <v>42</v>
      </c>
      <c r="C514" s="94">
        <v>166.31</v>
      </c>
      <c r="D514" s="95">
        <v>157.26</v>
      </c>
      <c r="E514" s="95">
        <v>241.00477818767038</v>
      </c>
      <c r="F514" s="94">
        <v>165.05</v>
      </c>
      <c r="G514" s="95">
        <v>234.15</v>
      </c>
      <c r="H514" s="124">
        <v>0.88942649779422245</v>
      </c>
      <c r="I514" s="112">
        <v>280.58999999999997</v>
      </c>
      <c r="J514" s="12">
        <v>238.38</v>
      </c>
      <c r="K514" s="94">
        <v>271</v>
      </c>
      <c r="L514" s="123">
        <v>276</v>
      </c>
      <c r="M514" s="96">
        <v>273.5</v>
      </c>
      <c r="N514" s="123"/>
      <c r="O514" s="97">
        <f t="shared" si="24"/>
        <v>17.330472000000043</v>
      </c>
      <c r="P514" s="98">
        <f t="shared" si="25"/>
        <v>-24.879527999999937</v>
      </c>
      <c r="Q514" s="99">
        <f t="shared" si="23"/>
        <v>-21.469015999999982</v>
      </c>
      <c r="R514" s="3"/>
    </row>
    <row r="515" spans="1:18" x14ac:dyDescent="0.25">
      <c r="A515" s="100">
        <v>2014</v>
      </c>
      <c r="B515" s="100">
        <v>43</v>
      </c>
      <c r="C515" s="94">
        <v>168.97</v>
      </c>
      <c r="D515" s="95">
        <v>165.15</v>
      </c>
      <c r="E515" s="95">
        <v>246.79539192171146</v>
      </c>
      <c r="F515" s="94">
        <v>166.9</v>
      </c>
      <c r="G515" s="95">
        <v>234.65</v>
      </c>
      <c r="H515" s="124">
        <v>0.89007565643079667</v>
      </c>
      <c r="I515" s="112">
        <v>284.35000000000002</v>
      </c>
      <c r="J515" s="12">
        <v>239.43</v>
      </c>
      <c r="K515" s="94">
        <v>274</v>
      </c>
      <c r="L515" s="123">
        <v>280</v>
      </c>
      <c r="M515" s="96">
        <v>277</v>
      </c>
      <c r="N515" s="123"/>
      <c r="O515" s="97">
        <f t="shared" si="24"/>
        <v>20.720725000000016</v>
      </c>
      <c r="P515" s="98">
        <f t="shared" si="25"/>
        <v>-24.199275</v>
      </c>
      <c r="Q515" s="99">
        <f t="shared" si="23"/>
        <v>-21.312150000000003</v>
      </c>
      <c r="R515" s="3"/>
    </row>
    <row r="516" spans="1:18" x14ac:dyDescent="0.25">
      <c r="A516" s="100">
        <v>2014</v>
      </c>
      <c r="B516" s="100">
        <v>44</v>
      </c>
      <c r="C516" s="94">
        <v>170.92</v>
      </c>
      <c r="D516" s="95">
        <v>169.19</v>
      </c>
      <c r="E516" s="95">
        <v>255.12774860945325</v>
      </c>
      <c r="F516" s="94">
        <v>166.05</v>
      </c>
      <c r="G516" s="95">
        <v>228.47</v>
      </c>
      <c r="H516" s="124">
        <v>0.89239500972710573</v>
      </c>
      <c r="I516" s="112">
        <v>286.74</v>
      </c>
      <c r="J516" s="12">
        <v>232.19</v>
      </c>
      <c r="K516" s="94">
        <v>278</v>
      </c>
      <c r="L516" s="123">
        <v>280</v>
      </c>
      <c r="M516" s="96">
        <v>279</v>
      </c>
      <c r="N516" s="123"/>
      <c r="O516" s="97">
        <f t="shared" si="24"/>
        <v>30.721087400000044</v>
      </c>
      <c r="P516" s="98">
        <f t="shared" si="25"/>
        <v>-23.828912599999967</v>
      </c>
      <c r="Q516" s="99">
        <f t="shared" si="23"/>
        <v>-18.672308999999984</v>
      </c>
      <c r="R516" s="3"/>
    </row>
    <row r="517" spans="1:18" x14ac:dyDescent="0.25">
      <c r="A517" s="100">
        <v>2014</v>
      </c>
      <c r="B517" s="100">
        <v>45</v>
      </c>
      <c r="C517" s="94">
        <v>171.8</v>
      </c>
      <c r="D517" s="95">
        <v>170.26</v>
      </c>
      <c r="E517" s="95">
        <v>246.56446018894209</v>
      </c>
      <c r="F517" s="94">
        <v>168.37</v>
      </c>
      <c r="G517" s="95">
        <v>232.45</v>
      </c>
      <c r="H517" s="124">
        <v>0.87907451035549766</v>
      </c>
      <c r="I517" s="112">
        <v>282.60000000000002</v>
      </c>
      <c r="J517" s="12">
        <v>235.83</v>
      </c>
      <c r="K517" s="94">
        <v>284</v>
      </c>
      <c r="L517" s="123">
        <v>288</v>
      </c>
      <c r="M517" s="96">
        <v>286</v>
      </c>
      <c r="N517" s="123"/>
      <c r="O517" s="97">
        <f t="shared" si="24"/>
        <v>18.17417800000004</v>
      </c>
      <c r="P517" s="98">
        <f t="shared" si="25"/>
        <v>-28.59582199999997</v>
      </c>
      <c r="Q517" s="99">
        <f t="shared" si="23"/>
        <v>-19.930977200000029</v>
      </c>
      <c r="R517" s="3"/>
    </row>
    <row r="518" spans="1:18" x14ac:dyDescent="0.25">
      <c r="A518" s="100">
        <v>2014</v>
      </c>
      <c r="B518" s="100">
        <v>46</v>
      </c>
      <c r="C518" s="94">
        <v>174.04</v>
      </c>
      <c r="D518" s="95">
        <v>169.53</v>
      </c>
      <c r="E518" s="95">
        <v>251.94897718935258</v>
      </c>
      <c r="F518" s="94">
        <v>171.27</v>
      </c>
      <c r="G518" s="95">
        <v>236.12</v>
      </c>
      <c r="H518" s="124">
        <v>0.88311137800699435</v>
      </c>
      <c r="I518" s="112">
        <v>281.27</v>
      </c>
      <c r="J518" s="12">
        <v>229.25</v>
      </c>
      <c r="K518" s="94">
        <v>288</v>
      </c>
      <c r="L518" s="123">
        <v>288</v>
      </c>
      <c r="M518" s="96">
        <v>288</v>
      </c>
      <c r="N518" s="123"/>
      <c r="O518" s="97">
        <f t="shared" si="24"/>
        <v>13.897156800000005</v>
      </c>
      <c r="P518" s="98">
        <f t="shared" si="25"/>
        <v>-38.122843199999977</v>
      </c>
      <c r="Q518" s="99">
        <f t="shared" ref="Q518:Q581" si="26">+((M518*0.6)-(F518/H518))</f>
        <v>-21.139297200000016</v>
      </c>
      <c r="R518" s="3"/>
    </row>
    <row r="519" spans="1:18" x14ac:dyDescent="0.25">
      <c r="A519" s="100">
        <v>2014</v>
      </c>
      <c r="B519" s="100">
        <v>47</v>
      </c>
      <c r="C519" s="94">
        <v>174.74</v>
      </c>
      <c r="D519" s="95">
        <v>165.46</v>
      </c>
      <c r="E519" s="95">
        <v>241.94266328795717</v>
      </c>
      <c r="F519" s="94">
        <v>175.15</v>
      </c>
      <c r="G519" s="95">
        <v>234.45</v>
      </c>
      <c r="H519" s="124">
        <v>0.88475218091412589</v>
      </c>
      <c r="I519" s="112">
        <v>266.82</v>
      </c>
      <c r="J519" s="12">
        <v>243.06</v>
      </c>
      <c r="K519" s="94">
        <v>288</v>
      </c>
      <c r="L519" s="123">
        <v>288</v>
      </c>
      <c r="M519" s="96">
        <v>288</v>
      </c>
      <c r="N519" s="123"/>
      <c r="O519" s="97">
        <f t="shared" si="24"/>
        <v>1.8305429999999774</v>
      </c>
      <c r="P519" s="98">
        <f t="shared" si="25"/>
        <v>-21.929457000000014</v>
      </c>
      <c r="Q519" s="99">
        <f t="shared" si="26"/>
        <v>-25.165039000000036</v>
      </c>
      <c r="R519" s="3"/>
    </row>
    <row r="520" spans="1:18" x14ac:dyDescent="0.25">
      <c r="A520" s="100">
        <v>2014</v>
      </c>
      <c r="B520" s="100">
        <v>48</v>
      </c>
      <c r="C520" s="94">
        <v>178.05</v>
      </c>
      <c r="D520" s="95">
        <v>168.29</v>
      </c>
      <c r="E520" s="95">
        <v>244.97195207088251</v>
      </c>
      <c r="F520" s="94">
        <v>169.22</v>
      </c>
      <c r="G520" s="95">
        <v>231.07</v>
      </c>
      <c r="H520" s="124">
        <v>0.88483829580144224</v>
      </c>
      <c r="I520" s="112">
        <v>272.8</v>
      </c>
      <c r="J520" s="12">
        <v>240.49</v>
      </c>
      <c r="K520" s="94">
        <v>288</v>
      </c>
      <c r="L520" s="123">
        <v>288</v>
      </c>
      <c r="M520" s="96">
        <v>288</v>
      </c>
      <c r="N520" s="123"/>
      <c r="O520" s="97">
        <f t="shared" si="24"/>
        <v>11.656239500000027</v>
      </c>
      <c r="P520" s="98">
        <f t="shared" si="25"/>
        <v>-20.653760499999976</v>
      </c>
      <c r="Q520" s="99">
        <f t="shared" si="26"/>
        <v>-18.443983000000031</v>
      </c>
      <c r="R520" s="3"/>
    </row>
    <row r="521" spans="1:18" x14ac:dyDescent="0.25">
      <c r="A521" s="100">
        <v>2014</v>
      </c>
      <c r="B521" s="100">
        <v>49</v>
      </c>
      <c r="C521" s="94">
        <v>178.33</v>
      </c>
      <c r="D521" s="95">
        <v>171.45</v>
      </c>
      <c r="E521" s="95">
        <v>241.61766170902521</v>
      </c>
      <c r="F521" s="94">
        <v>164.87</v>
      </c>
      <c r="G521" s="95">
        <v>231.22</v>
      </c>
      <c r="H521" s="124">
        <v>0.87873462214411258</v>
      </c>
      <c r="I521" s="112">
        <v>270.2</v>
      </c>
      <c r="J521" s="12">
        <v>236.25</v>
      </c>
      <c r="K521" s="94">
        <v>288</v>
      </c>
      <c r="L521" s="123">
        <v>296</v>
      </c>
      <c r="M521" s="96">
        <v>292</v>
      </c>
      <c r="N521" s="123"/>
      <c r="O521" s="97">
        <f t="shared" si="24"/>
        <v>7.0716400000000021</v>
      </c>
      <c r="P521" s="98">
        <f t="shared" si="25"/>
        <v>-26.878359999999986</v>
      </c>
      <c r="Q521" s="99">
        <f t="shared" si="26"/>
        <v>-12.422059999999988</v>
      </c>
      <c r="R521" s="3"/>
    </row>
    <row r="522" spans="1:18" x14ac:dyDescent="0.25">
      <c r="A522" s="100">
        <v>2014</v>
      </c>
      <c r="B522" s="100">
        <v>50</v>
      </c>
      <c r="C522" s="94">
        <v>180.25</v>
      </c>
      <c r="D522" s="95">
        <v>173.75</v>
      </c>
      <c r="E522" s="95"/>
      <c r="F522" s="94">
        <v>162.16999999999999</v>
      </c>
      <c r="G522" s="95">
        <v>221.25</v>
      </c>
      <c r="H522" s="124">
        <v>0.87030687020243347</v>
      </c>
      <c r="I522" s="112">
        <v>289.02999999999997</v>
      </c>
      <c r="J522" s="12">
        <v>242.73</v>
      </c>
      <c r="K522" s="94">
        <v>296</v>
      </c>
      <c r="L522" s="123">
        <v>298</v>
      </c>
      <c r="M522" s="96">
        <v>297</v>
      </c>
      <c r="N522" s="123"/>
      <c r="O522" s="97">
        <f t="shared" si="24"/>
        <v>34.809325000000001</v>
      </c>
      <c r="P522" s="98">
        <f t="shared" si="25"/>
        <v>-11.490674999999982</v>
      </c>
      <c r="Q522" s="99">
        <f t="shared" si="26"/>
        <v>-8.1365733999999748</v>
      </c>
      <c r="R522" s="3"/>
    </row>
    <row r="523" spans="1:18" x14ac:dyDescent="0.25">
      <c r="A523" s="100">
        <v>2014</v>
      </c>
      <c r="B523" s="100">
        <v>51</v>
      </c>
      <c r="C523" s="94">
        <v>175.07</v>
      </c>
      <c r="D523" s="95">
        <v>172.35</v>
      </c>
      <c r="E523" s="95"/>
      <c r="F523" s="94">
        <v>160.1</v>
      </c>
      <c r="G523" s="95">
        <v>217.97</v>
      </c>
      <c r="H523" s="124">
        <v>0.86048152546164824</v>
      </c>
      <c r="I523" s="112" t="e">
        <v>#N/A</v>
      </c>
      <c r="J523" s="112" t="e">
        <v>#N/A</v>
      </c>
      <c r="K523" s="94">
        <v>298</v>
      </c>
      <c r="L523" s="123">
        <v>302</v>
      </c>
      <c r="M523" s="96">
        <v>300</v>
      </c>
      <c r="N523" s="123"/>
      <c r="O523" s="97" t="e">
        <f t="shared" si="24"/>
        <v>#N/A</v>
      </c>
      <c r="P523" s="98"/>
      <c r="Q523" s="99">
        <f t="shared" si="26"/>
        <v>-6.0586140000000057</v>
      </c>
      <c r="R523" s="3"/>
    </row>
    <row r="524" spans="1:18" ht="13" thickBot="1" x14ac:dyDescent="0.3">
      <c r="A524" s="100">
        <v>2014</v>
      </c>
      <c r="B524" s="100">
        <v>52</v>
      </c>
      <c r="C524" s="94">
        <v>157.41999999999999</v>
      </c>
      <c r="D524" s="95">
        <v>135.9</v>
      </c>
      <c r="E524" s="95">
        <v>232.14245250997766</v>
      </c>
      <c r="F524" s="94">
        <v>160.1</v>
      </c>
      <c r="G524" s="95">
        <v>217.97</v>
      </c>
      <c r="H524" s="124">
        <v>0.85991916759824572</v>
      </c>
      <c r="I524" s="112">
        <v>287.45</v>
      </c>
      <c r="J524" s="12">
        <v>215.46</v>
      </c>
      <c r="K524" s="94">
        <v>298</v>
      </c>
      <c r="L524" s="123">
        <v>302</v>
      </c>
      <c r="M524" s="96">
        <v>300</v>
      </c>
      <c r="N524" s="123"/>
      <c r="O524" s="97">
        <f t="shared" ref="O524:O587" si="27">+(I524-(G524/H524))</f>
        <v>33.972686999999979</v>
      </c>
      <c r="P524" s="98">
        <f t="shared" ref="P524:P587" si="28">+(J524-(G524/H524))</f>
        <v>-38.017313000000001</v>
      </c>
      <c r="Q524" s="99">
        <f t="shared" si="26"/>
        <v>-6.1802900000000136</v>
      </c>
      <c r="R524" s="3"/>
    </row>
    <row r="525" spans="1:18" s="119" customFormat="1" ht="13" thickBot="1" x14ac:dyDescent="0.3">
      <c r="A525" s="113">
        <v>2015</v>
      </c>
      <c r="B525" s="113">
        <v>1</v>
      </c>
      <c r="C525" s="114">
        <v>168.92</v>
      </c>
      <c r="D525" s="114">
        <v>162.97</v>
      </c>
      <c r="E525" s="114">
        <v>234.68430396622111</v>
      </c>
      <c r="F525" s="115">
        <v>160.6</v>
      </c>
      <c r="G525" s="115">
        <v>212.55</v>
      </c>
      <c r="H525" s="116">
        <v>0.85910652920962194</v>
      </c>
      <c r="I525" s="114">
        <v>271.62</v>
      </c>
      <c r="J525" s="115">
        <v>237.77</v>
      </c>
      <c r="K525" s="115"/>
      <c r="L525" s="115"/>
      <c r="M525" s="115">
        <v>300</v>
      </c>
      <c r="N525" s="115"/>
      <c r="O525" s="117">
        <f t="shared" si="27"/>
        <v>24.211799999999982</v>
      </c>
      <c r="P525" s="118">
        <f t="shared" si="28"/>
        <v>-9.6382000000000119</v>
      </c>
      <c r="Q525" s="99">
        <f t="shared" si="26"/>
        <v>-6.9384000000000015</v>
      </c>
    </row>
    <row r="526" spans="1:18" x14ac:dyDescent="0.25">
      <c r="A526" s="100">
        <v>2015</v>
      </c>
      <c r="B526" s="100">
        <v>2</v>
      </c>
      <c r="C526" s="125">
        <v>181.51</v>
      </c>
      <c r="D526" s="126">
        <v>181.68</v>
      </c>
      <c r="E526" s="126">
        <v>230.7763302394913</v>
      </c>
      <c r="F526" s="125">
        <v>160.6</v>
      </c>
      <c r="G526" s="125">
        <v>212.55</v>
      </c>
      <c r="H526" s="127">
        <v>0.84586625162829254</v>
      </c>
      <c r="I526" s="112">
        <v>271.22000000000003</v>
      </c>
      <c r="J526" s="12">
        <v>213.48</v>
      </c>
      <c r="K526" s="128"/>
      <c r="L526" s="123"/>
      <c r="M526" s="96">
        <v>303</v>
      </c>
      <c r="N526" s="123"/>
      <c r="O526" s="97">
        <f t="shared" si="27"/>
        <v>19.939139000000011</v>
      </c>
      <c r="P526" s="98">
        <f t="shared" si="28"/>
        <v>-37.800861000000026</v>
      </c>
      <c r="Q526" s="99">
        <f t="shared" si="26"/>
        <v>-8.064532000000014</v>
      </c>
      <c r="R526" s="3"/>
    </row>
    <row r="527" spans="1:18" x14ac:dyDescent="0.25">
      <c r="A527" s="100">
        <v>2015</v>
      </c>
      <c r="B527" s="100">
        <v>3</v>
      </c>
      <c r="C527" s="125">
        <v>186.24</v>
      </c>
      <c r="D527" s="126">
        <v>183.57</v>
      </c>
      <c r="E527" s="126">
        <v>249.13315289692454</v>
      </c>
      <c r="F527" s="125">
        <v>154.44999999999999</v>
      </c>
      <c r="G527" s="125">
        <v>204.85</v>
      </c>
      <c r="H527" s="127">
        <v>0.83676406600394948</v>
      </c>
      <c r="I527" s="112">
        <v>286.44</v>
      </c>
      <c r="J527" s="12">
        <v>238.06</v>
      </c>
      <c r="K527" s="94">
        <v>302</v>
      </c>
      <c r="L527" s="123">
        <v>310</v>
      </c>
      <c r="M527" s="96">
        <v>306</v>
      </c>
      <c r="N527" s="123"/>
      <c r="O527" s="97">
        <f t="shared" si="27"/>
        <v>41.627861999999993</v>
      </c>
      <c r="P527" s="98">
        <f t="shared" si="28"/>
        <v>-6.7521380000000022</v>
      </c>
      <c r="Q527" s="99">
        <f t="shared" si="26"/>
        <v>-0.98010600000000636</v>
      </c>
      <c r="R527" s="3"/>
    </row>
    <row r="528" spans="1:18" x14ac:dyDescent="0.25">
      <c r="A528" s="100">
        <v>2015</v>
      </c>
      <c r="B528" s="100">
        <v>4</v>
      </c>
      <c r="C528" s="125">
        <v>186.59</v>
      </c>
      <c r="D528" s="126">
        <v>184.03</v>
      </c>
      <c r="E528" s="126">
        <v>241.9419187217961</v>
      </c>
      <c r="F528" s="125">
        <v>150.35</v>
      </c>
      <c r="G528" s="125">
        <v>201.82</v>
      </c>
      <c r="H528" s="127">
        <v>0.81700681383682749</v>
      </c>
      <c r="I528" s="112">
        <v>284.39</v>
      </c>
      <c r="J528" s="12">
        <v>239.42</v>
      </c>
      <c r="K528" s="94">
        <v>314</v>
      </c>
      <c r="L528" s="123">
        <v>316</v>
      </c>
      <c r="M528" s="96">
        <v>315</v>
      </c>
      <c r="N528" s="123"/>
      <c r="O528" s="97">
        <f t="shared" si="27"/>
        <v>37.366356400000029</v>
      </c>
      <c r="P528" s="98">
        <f t="shared" si="28"/>
        <v>-7.6036435999999696</v>
      </c>
      <c r="Q528" s="99">
        <f t="shared" si="26"/>
        <v>4.9746070000000202</v>
      </c>
      <c r="R528" s="3"/>
    </row>
    <row r="529" spans="1:18" x14ac:dyDescent="0.25">
      <c r="A529" s="100">
        <v>2015</v>
      </c>
      <c r="B529" s="100">
        <v>5</v>
      </c>
      <c r="C529" s="125">
        <v>185.91</v>
      </c>
      <c r="D529" s="126">
        <v>183.42</v>
      </c>
      <c r="E529" s="126">
        <v>236.91889167032991</v>
      </c>
      <c r="F529" s="125">
        <v>154.85</v>
      </c>
      <c r="G529" s="125">
        <v>205.2</v>
      </c>
      <c r="H529" s="127">
        <v>0.79837769652066981</v>
      </c>
      <c r="I529" s="112">
        <v>279.62</v>
      </c>
      <c r="J529" s="12">
        <v>233.16</v>
      </c>
      <c r="K529" s="94">
        <v>310</v>
      </c>
      <c r="L529" s="123">
        <v>318</v>
      </c>
      <c r="M529" s="96">
        <v>314</v>
      </c>
      <c r="N529" s="123"/>
      <c r="O529" s="97">
        <f t="shared" si="27"/>
        <v>22.598791999999946</v>
      </c>
      <c r="P529" s="98">
        <f t="shared" si="28"/>
        <v>-23.861208000000062</v>
      </c>
      <c r="Q529" s="99">
        <f t="shared" si="26"/>
        <v>-5.5558190000000423</v>
      </c>
      <c r="R529" s="3"/>
    </row>
    <row r="530" spans="1:18" x14ac:dyDescent="0.25">
      <c r="A530" s="100">
        <v>2015</v>
      </c>
      <c r="B530" s="100">
        <v>6</v>
      </c>
      <c r="C530" s="125">
        <v>187.94</v>
      </c>
      <c r="D530" s="126">
        <v>183.56</v>
      </c>
      <c r="E530" s="126">
        <v>235.8784060300579</v>
      </c>
      <c r="F530" s="125">
        <v>151.02000000000001</v>
      </c>
      <c r="G530" s="125">
        <v>199.45</v>
      </c>
      <c r="H530" s="127">
        <v>0.79962897215691919</v>
      </c>
      <c r="I530" s="112">
        <v>279.42</v>
      </c>
      <c r="J530" s="12">
        <v>227.16</v>
      </c>
      <c r="K530" s="94">
        <v>312</v>
      </c>
      <c r="L530" s="123">
        <v>317</v>
      </c>
      <c r="M530" s="96">
        <v>314.5</v>
      </c>
      <c r="N530" s="123"/>
      <c r="O530" s="97">
        <f t="shared" si="27"/>
        <v>29.991819000000021</v>
      </c>
      <c r="P530" s="98">
        <f t="shared" si="28"/>
        <v>-22.268180999999998</v>
      </c>
      <c r="Q530" s="99">
        <f t="shared" si="26"/>
        <v>-0.16259160000001316</v>
      </c>
      <c r="R530" s="3"/>
    </row>
    <row r="531" spans="1:18" x14ac:dyDescent="0.25">
      <c r="A531" s="100">
        <v>2015</v>
      </c>
      <c r="B531" s="100">
        <v>7</v>
      </c>
      <c r="C531" s="125">
        <v>188.75</v>
      </c>
      <c r="D531" s="126">
        <v>185.83</v>
      </c>
      <c r="E531" s="126">
        <v>237.13599899318459</v>
      </c>
      <c r="F531" s="125">
        <v>153.22</v>
      </c>
      <c r="G531" s="125">
        <v>203.85</v>
      </c>
      <c r="H531" s="127">
        <v>0.79971849908832093</v>
      </c>
      <c r="I531" s="112">
        <v>285.95999999999998</v>
      </c>
      <c r="J531" s="12">
        <v>224.86</v>
      </c>
      <c r="K531" s="94">
        <v>312</v>
      </c>
      <c r="L531" s="123">
        <v>317</v>
      </c>
      <c r="M531" s="96">
        <v>314.5</v>
      </c>
      <c r="N531" s="123"/>
      <c r="O531" s="97">
        <f t="shared" si="27"/>
        <v>31.057805999999999</v>
      </c>
      <c r="P531" s="98">
        <f t="shared" si="28"/>
        <v>-30.042193999999967</v>
      </c>
      <c r="Q531" s="99">
        <f t="shared" si="26"/>
        <v>-2.8924168000000066</v>
      </c>
      <c r="R531" s="3"/>
    </row>
    <row r="532" spans="1:18" x14ac:dyDescent="0.25">
      <c r="A532" s="100">
        <v>2015</v>
      </c>
      <c r="B532" s="100">
        <v>8</v>
      </c>
      <c r="C532" s="125">
        <v>191.44</v>
      </c>
      <c r="D532" s="126">
        <v>182.55</v>
      </c>
      <c r="E532" s="126">
        <v>234.18487815350159</v>
      </c>
      <c r="F532" s="125">
        <v>148.52000000000001</v>
      </c>
      <c r="G532" s="125">
        <v>198.35</v>
      </c>
      <c r="H532" s="127">
        <v>0.80113226693727135</v>
      </c>
      <c r="I532" s="112">
        <v>280.22000000000003</v>
      </c>
      <c r="J532" s="12">
        <v>230.23</v>
      </c>
      <c r="K532" s="94">
        <v>312</v>
      </c>
      <c r="L532" s="123">
        <v>318</v>
      </c>
      <c r="M532" s="96">
        <v>315</v>
      </c>
      <c r="N532" s="123"/>
      <c r="O532" s="97">
        <f t="shared" si="27"/>
        <v>32.632918333333379</v>
      </c>
      <c r="P532" s="98">
        <f t="shared" si="28"/>
        <v>-17.357081666666659</v>
      </c>
      <c r="Q532" s="99">
        <f t="shared" si="26"/>
        <v>3.6123853333333216</v>
      </c>
      <c r="R532" s="3"/>
    </row>
    <row r="533" spans="1:18" x14ac:dyDescent="0.25">
      <c r="A533" s="100">
        <v>2015</v>
      </c>
      <c r="B533" s="100">
        <v>9</v>
      </c>
      <c r="C533" s="125">
        <v>189.85</v>
      </c>
      <c r="D533" s="126">
        <v>186.25</v>
      </c>
      <c r="E533" s="126">
        <v>234.35522273351958</v>
      </c>
      <c r="F533" s="125">
        <v>151.69999999999999</v>
      </c>
      <c r="G533" s="125">
        <v>200.32</v>
      </c>
      <c r="H533" s="127">
        <v>0.79872204472843455</v>
      </c>
      <c r="I533" s="112">
        <v>275.7</v>
      </c>
      <c r="J533" s="12">
        <v>217.35</v>
      </c>
      <c r="K533" s="94">
        <v>312</v>
      </c>
      <c r="L533" s="123">
        <v>317</v>
      </c>
      <c r="M533" s="96">
        <v>314.5</v>
      </c>
      <c r="N533" s="123"/>
      <c r="O533" s="97">
        <f t="shared" si="27"/>
        <v>24.899360000000001</v>
      </c>
      <c r="P533" s="98">
        <f t="shared" si="28"/>
        <v>-33.450639999999993</v>
      </c>
      <c r="Q533" s="99">
        <f t="shared" si="26"/>
        <v>-1.2283999999999935</v>
      </c>
      <c r="R533" s="3"/>
    </row>
    <row r="534" spans="1:18" x14ac:dyDescent="0.25">
      <c r="A534" s="100">
        <v>2015</v>
      </c>
      <c r="B534" s="100">
        <v>10</v>
      </c>
      <c r="C534" s="125">
        <v>190.92</v>
      </c>
      <c r="D534" s="126">
        <v>185.23</v>
      </c>
      <c r="E534" s="126">
        <v>236.93645206402411</v>
      </c>
      <c r="F534" s="125">
        <v>147.1</v>
      </c>
      <c r="G534" s="125">
        <v>208.54</v>
      </c>
      <c r="H534" s="127">
        <v>0.79968012794882048</v>
      </c>
      <c r="I534" s="112">
        <v>287.81</v>
      </c>
      <c r="J534" s="12">
        <v>222.52</v>
      </c>
      <c r="K534" s="94">
        <v>310</v>
      </c>
      <c r="L534" s="123">
        <v>317</v>
      </c>
      <c r="M534" s="96">
        <v>313.5</v>
      </c>
      <c r="N534" s="123"/>
      <c r="O534" s="97">
        <f t="shared" si="27"/>
        <v>27.030730000000005</v>
      </c>
      <c r="P534" s="98">
        <f t="shared" si="28"/>
        <v>-38.259269999999987</v>
      </c>
      <c r="Q534" s="99">
        <f t="shared" si="26"/>
        <v>4.1514500000000112</v>
      </c>
      <c r="R534" s="3"/>
    </row>
    <row r="535" spans="1:18" x14ac:dyDescent="0.25">
      <c r="A535" s="100">
        <v>2015</v>
      </c>
      <c r="B535" s="100">
        <v>11</v>
      </c>
      <c r="C535" s="125">
        <v>195.48</v>
      </c>
      <c r="D535" s="126">
        <v>190.33</v>
      </c>
      <c r="E535" s="126">
        <v>245.64928325333662</v>
      </c>
      <c r="F535" s="125">
        <v>154.28</v>
      </c>
      <c r="G535" s="125">
        <v>211.23</v>
      </c>
      <c r="H535" s="127">
        <v>0.78753799870843755</v>
      </c>
      <c r="I535" s="112">
        <v>301.68</v>
      </c>
      <c r="J535" s="12">
        <v>226.73</v>
      </c>
      <c r="K535" s="94">
        <v>312</v>
      </c>
      <c r="L535" s="123">
        <v>314</v>
      </c>
      <c r="M535" s="96">
        <v>313</v>
      </c>
      <c r="N535" s="123"/>
      <c r="O535" s="97">
        <f t="shared" si="27"/>
        <v>33.464370599999995</v>
      </c>
      <c r="P535" s="98">
        <f t="shared" si="28"/>
        <v>-41.485629400000022</v>
      </c>
      <c r="Q535" s="99">
        <f t="shared" si="26"/>
        <v>-8.1016584000000478</v>
      </c>
      <c r="R535" s="3"/>
    </row>
    <row r="536" spans="1:18" x14ac:dyDescent="0.25">
      <c r="A536" s="100">
        <v>2015</v>
      </c>
      <c r="B536" s="100">
        <v>12</v>
      </c>
      <c r="C536" s="125">
        <v>196.14</v>
      </c>
      <c r="D536" s="126">
        <v>193.53</v>
      </c>
      <c r="E536" s="126">
        <v>243.48860747716475</v>
      </c>
      <c r="F536" s="125">
        <v>150.47</v>
      </c>
      <c r="G536" s="125">
        <v>216.2</v>
      </c>
      <c r="H536" s="127">
        <v>0.78562001131292813</v>
      </c>
      <c r="I536" s="112">
        <v>305.82</v>
      </c>
      <c r="J536" s="12">
        <v>226.02</v>
      </c>
      <c r="K536" s="94">
        <v>314</v>
      </c>
      <c r="L536" s="123">
        <v>320</v>
      </c>
      <c r="M536" s="96">
        <v>317</v>
      </c>
      <c r="N536" s="123"/>
      <c r="O536" s="97">
        <f t="shared" si="27"/>
        <v>30.623343999999975</v>
      </c>
      <c r="P536" s="98">
        <f t="shared" si="28"/>
        <v>-49.176656000000008</v>
      </c>
      <c r="Q536" s="99">
        <f t="shared" si="26"/>
        <v>-1.3302536000000202</v>
      </c>
      <c r="R536" s="3"/>
    </row>
    <row r="537" spans="1:18" x14ac:dyDescent="0.25">
      <c r="A537" s="100">
        <v>2015</v>
      </c>
      <c r="B537" s="100">
        <v>13</v>
      </c>
      <c r="C537" s="125">
        <v>195.49</v>
      </c>
      <c r="D537" s="126">
        <v>186.97</v>
      </c>
      <c r="E537" s="126">
        <v>254.30694014874146</v>
      </c>
      <c r="F537" s="125">
        <v>152.97</v>
      </c>
      <c r="G537" s="125">
        <v>219.27</v>
      </c>
      <c r="H537" s="127">
        <v>0.79883689348308862</v>
      </c>
      <c r="I537" s="112">
        <v>301.31</v>
      </c>
      <c r="J537" s="12">
        <v>227.57</v>
      </c>
      <c r="K537" s="94">
        <v>318</v>
      </c>
      <c r="L537" s="123">
        <v>321</v>
      </c>
      <c r="M537" s="96">
        <v>319.5</v>
      </c>
      <c r="N537" s="123"/>
      <c r="O537" s="97">
        <f t="shared" si="27"/>
        <v>26.8234286</v>
      </c>
      <c r="P537" s="98">
        <f t="shared" si="28"/>
        <v>-46.916571400000009</v>
      </c>
      <c r="Q537" s="99">
        <f t="shared" si="26"/>
        <v>0.20909459999998603</v>
      </c>
      <c r="R537" s="3"/>
    </row>
    <row r="538" spans="1:18" x14ac:dyDescent="0.25">
      <c r="A538" s="100">
        <v>2015</v>
      </c>
      <c r="B538" s="100">
        <v>14</v>
      </c>
      <c r="C538" s="125">
        <v>195.65</v>
      </c>
      <c r="D538" s="126">
        <v>195.68</v>
      </c>
      <c r="E538" s="126">
        <v>247.80919890627536</v>
      </c>
      <c r="F538" s="125">
        <v>153.37</v>
      </c>
      <c r="G538" s="125">
        <v>217.45</v>
      </c>
      <c r="H538" s="127">
        <v>0.79084204907174915</v>
      </c>
      <c r="I538" s="112">
        <v>311.5</v>
      </c>
      <c r="J538" s="12">
        <v>234.84</v>
      </c>
      <c r="K538" s="94">
        <v>318</v>
      </c>
      <c r="L538" s="123">
        <v>322</v>
      </c>
      <c r="M538" s="96">
        <v>320</v>
      </c>
      <c r="N538" s="123"/>
      <c r="O538" s="97">
        <f t="shared" si="27"/>
        <v>36.539911250000046</v>
      </c>
      <c r="P538" s="98">
        <f t="shared" si="28"/>
        <v>-40.120088749999951</v>
      </c>
      <c r="Q538" s="99">
        <f t="shared" si="26"/>
        <v>-1.9325307500000122</v>
      </c>
      <c r="R538" s="3"/>
    </row>
    <row r="539" spans="1:18" x14ac:dyDescent="0.25">
      <c r="A539" s="100">
        <v>2015</v>
      </c>
      <c r="B539" s="100">
        <v>15</v>
      </c>
      <c r="C539" s="125">
        <v>203.32</v>
      </c>
      <c r="D539" s="126">
        <v>195.05</v>
      </c>
      <c r="E539" s="126">
        <v>255.878833455066</v>
      </c>
      <c r="F539" s="125">
        <v>148.80000000000001</v>
      </c>
      <c r="G539" s="125">
        <v>209.73</v>
      </c>
      <c r="H539" s="127">
        <v>0.79842869233348779</v>
      </c>
      <c r="I539" s="112">
        <v>309.83999999999997</v>
      </c>
      <c r="J539" s="12">
        <v>238.73</v>
      </c>
      <c r="K539" s="94">
        <v>322</v>
      </c>
      <c r="L539" s="123">
        <v>328</v>
      </c>
      <c r="M539" s="96">
        <v>325</v>
      </c>
      <c r="N539" s="123"/>
      <c r="O539" s="97">
        <f t="shared" si="27"/>
        <v>47.161564200000043</v>
      </c>
      <c r="P539" s="98">
        <f t="shared" si="28"/>
        <v>-23.948435799999942</v>
      </c>
      <c r="Q539" s="99">
        <f t="shared" si="26"/>
        <v>8.6339519999999936</v>
      </c>
      <c r="R539" s="3"/>
    </row>
    <row r="540" spans="1:18" x14ac:dyDescent="0.25">
      <c r="A540" s="100">
        <v>2015</v>
      </c>
      <c r="B540" s="100">
        <v>16</v>
      </c>
      <c r="C540" s="125">
        <v>200.7</v>
      </c>
      <c r="D540" s="126">
        <v>197.53</v>
      </c>
      <c r="E540" s="126">
        <v>265.08917288182971</v>
      </c>
      <c r="F540" s="125">
        <v>149</v>
      </c>
      <c r="G540" s="125">
        <v>208.52</v>
      </c>
      <c r="H540" s="127">
        <v>0.80783274630820434</v>
      </c>
      <c r="I540" s="112">
        <v>331.99</v>
      </c>
      <c r="J540" s="12">
        <v>241.28</v>
      </c>
      <c r="K540" s="94">
        <v>330</v>
      </c>
      <c r="L540" s="123">
        <v>332</v>
      </c>
      <c r="M540" s="96">
        <v>331</v>
      </c>
      <c r="N540" s="123"/>
      <c r="O540" s="97">
        <f t="shared" si="27"/>
        <v>73.867262400000016</v>
      </c>
      <c r="P540" s="98">
        <f t="shared" si="28"/>
        <v>-16.842737599999992</v>
      </c>
      <c r="Q540" s="99">
        <f t="shared" si="26"/>
        <v>14.155879999999996</v>
      </c>
      <c r="R540" s="3"/>
    </row>
    <row r="541" spans="1:18" x14ac:dyDescent="0.25">
      <c r="A541" s="100">
        <v>2015</v>
      </c>
      <c r="B541" s="100">
        <v>17</v>
      </c>
      <c r="C541" s="125">
        <v>198.88</v>
      </c>
      <c r="D541" s="126">
        <v>192.81</v>
      </c>
      <c r="E541" s="126">
        <v>254.73898127297809</v>
      </c>
      <c r="F541" s="125">
        <v>151.19999999999999</v>
      </c>
      <c r="G541" s="125">
        <v>215.67</v>
      </c>
      <c r="H541" s="127">
        <v>0.81912157402401664</v>
      </c>
      <c r="I541" s="112">
        <v>308.58</v>
      </c>
      <c r="J541" s="12">
        <v>235.85</v>
      </c>
      <c r="K541" s="94">
        <v>333</v>
      </c>
      <c r="L541" s="123">
        <v>336</v>
      </c>
      <c r="M541" s="96">
        <v>334.5</v>
      </c>
      <c r="N541" s="123"/>
      <c r="O541" s="97">
        <f t="shared" si="27"/>
        <v>45.285750599999972</v>
      </c>
      <c r="P541" s="98">
        <f t="shared" si="28"/>
        <v>-27.444249400000018</v>
      </c>
      <c r="Q541" s="99">
        <f t="shared" si="26"/>
        <v>16.112016000000011</v>
      </c>
      <c r="R541" s="3"/>
    </row>
    <row r="542" spans="1:18" x14ac:dyDescent="0.25">
      <c r="A542" s="100">
        <v>2015</v>
      </c>
      <c r="B542" s="100">
        <v>18</v>
      </c>
      <c r="C542" s="125">
        <v>193.79</v>
      </c>
      <c r="D542" s="126">
        <v>190.23</v>
      </c>
      <c r="E542" s="126">
        <v>255.90499476631408</v>
      </c>
      <c r="F542" s="125">
        <v>149.72</v>
      </c>
      <c r="G542" s="125">
        <v>215.67</v>
      </c>
      <c r="H542" s="127">
        <v>0.82793793777218472</v>
      </c>
      <c r="I542" s="112">
        <v>301.26</v>
      </c>
      <c r="J542" s="12">
        <v>236.62</v>
      </c>
      <c r="K542" s="94">
        <v>330</v>
      </c>
      <c r="L542" s="123">
        <v>335</v>
      </c>
      <c r="M542" s="96">
        <v>332.5</v>
      </c>
      <c r="N542" s="123"/>
      <c r="O542" s="97">
        <f t="shared" si="27"/>
        <v>40.769460600000059</v>
      </c>
      <c r="P542" s="98">
        <f t="shared" si="28"/>
        <v>-23.870539399999927</v>
      </c>
      <c r="Q542" s="99">
        <f t="shared" si="26"/>
        <v>18.665189600000019</v>
      </c>
      <c r="R542" s="3"/>
    </row>
    <row r="543" spans="1:18" x14ac:dyDescent="0.25">
      <c r="A543" s="100">
        <v>2015</v>
      </c>
      <c r="B543" s="100">
        <v>19</v>
      </c>
      <c r="C543" s="125">
        <v>198.02</v>
      </c>
      <c r="D543" s="126">
        <v>187.59</v>
      </c>
      <c r="E543" s="126">
        <v>263.92074616759999</v>
      </c>
      <c r="F543" s="125">
        <v>151.19999999999999</v>
      </c>
      <c r="G543" s="125">
        <v>215.67</v>
      </c>
      <c r="H543" s="127">
        <v>0.82799277990295939</v>
      </c>
      <c r="I543" s="112">
        <v>311.27999999999997</v>
      </c>
      <c r="J543" s="12">
        <v>237.85</v>
      </c>
      <c r="K543" s="94">
        <v>328</v>
      </c>
      <c r="L543" s="123">
        <v>333</v>
      </c>
      <c r="M543" s="96">
        <v>330.5</v>
      </c>
      <c r="N543" s="123"/>
      <c r="O543" s="97">
        <f t="shared" si="27"/>
        <v>50.806714200000044</v>
      </c>
      <c r="P543" s="98">
        <f t="shared" si="28"/>
        <v>-22.623285799999934</v>
      </c>
      <c r="Q543" s="99">
        <f t="shared" si="26"/>
        <v>15.689712000000014</v>
      </c>
      <c r="R543" s="3"/>
    </row>
    <row r="544" spans="1:18" x14ac:dyDescent="0.25">
      <c r="A544" s="100">
        <v>2015</v>
      </c>
      <c r="B544" s="100">
        <v>20</v>
      </c>
      <c r="C544" s="125">
        <v>196.88</v>
      </c>
      <c r="D544" s="126">
        <v>191.21</v>
      </c>
      <c r="E544" s="126">
        <v>253.58648396127853</v>
      </c>
      <c r="F544" s="125">
        <v>150.80000000000001</v>
      </c>
      <c r="G544" s="125">
        <v>218.4</v>
      </c>
      <c r="H544" s="127">
        <v>0.83270880173203421</v>
      </c>
      <c r="I544" s="112">
        <v>298.39999999999998</v>
      </c>
      <c r="J544" s="12">
        <v>235.24</v>
      </c>
      <c r="K544" s="94">
        <v>327</v>
      </c>
      <c r="L544" s="123">
        <v>330</v>
      </c>
      <c r="M544" s="96">
        <v>328.5</v>
      </c>
      <c r="N544" s="123"/>
      <c r="O544" s="97">
        <f t="shared" si="27"/>
        <v>36.12343999999996</v>
      </c>
      <c r="P544" s="98">
        <f t="shared" si="28"/>
        <v>-27.036560000000009</v>
      </c>
      <c r="Q544" s="99">
        <f t="shared" si="26"/>
        <v>16.004279999999966</v>
      </c>
      <c r="R544" s="3"/>
    </row>
    <row r="545" spans="1:18" x14ac:dyDescent="0.25">
      <c r="A545" s="100">
        <v>2015</v>
      </c>
      <c r="B545" s="100">
        <v>21</v>
      </c>
      <c r="C545" s="125">
        <v>199.5</v>
      </c>
      <c r="D545" s="126">
        <v>193.35</v>
      </c>
      <c r="E545" s="126">
        <v>257.98075886566113</v>
      </c>
      <c r="F545" s="125">
        <v>150.69999999999999</v>
      </c>
      <c r="G545" s="125">
        <v>218</v>
      </c>
      <c r="H545" s="127">
        <v>0.82072157841173965</v>
      </c>
      <c r="I545" s="112">
        <v>308.93</v>
      </c>
      <c r="J545" s="12">
        <v>240.44</v>
      </c>
      <c r="K545" s="94">
        <v>326</v>
      </c>
      <c r="L545" s="123">
        <v>330</v>
      </c>
      <c r="M545" s="96">
        <v>328</v>
      </c>
      <c r="N545" s="123"/>
      <c r="O545" s="97">
        <f t="shared" si="27"/>
        <v>43.310080000000028</v>
      </c>
      <c r="P545" s="98">
        <f t="shared" si="28"/>
        <v>-25.179919999999981</v>
      </c>
      <c r="Q545" s="99">
        <f t="shared" si="26"/>
        <v>13.181092000000007</v>
      </c>
      <c r="R545" s="3"/>
    </row>
    <row r="546" spans="1:18" x14ac:dyDescent="0.25">
      <c r="A546" s="100">
        <v>2015</v>
      </c>
      <c r="B546" s="100">
        <v>22</v>
      </c>
      <c r="C546" s="125">
        <v>198.93</v>
      </c>
      <c r="D546" s="126">
        <v>195.42</v>
      </c>
      <c r="E546" s="126">
        <v>262.73294809181954</v>
      </c>
      <c r="F546" s="125">
        <v>151.27000000000001</v>
      </c>
      <c r="G546" s="125">
        <v>222.95</v>
      </c>
      <c r="H546" s="127">
        <v>0.80229456244860298</v>
      </c>
      <c r="I546" s="112">
        <v>312.57</v>
      </c>
      <c r="J546" s="12">
        <v>248.76</v>
      </c>
      <c r="K546" s="94">
        <v>328</v>
      </c>
      <c r="L546" s="123">
        <v>332</v>
      </c>
      <c r="M546" s="96">
        <v>330</v>
      </c>
      <c r="N546" s="123"/>
      <c r="O546" s="97">
        <f t="shared" si="27"/>
        <v>34.679546249999987</v>
      </c>
      <c r="P546" s="98">
        <f t="shared" si="28"/>
        <v>-29.130453750000015</v>
      </c>
      <c r="Q546" s="99">
        <f t="shared" si="26"/>
        <v>9.4532902499999807</v>
      </c>
      <c r="R546" s="3"/>
    </row>
    <row r="547" spans="1:18" x14ac:dyDescent="0.25">
      <c r="A547" s="100">
        <v>2015</v>
      </c>
      <c r="B547" s="100">
        <v>23</v>
      </c>
      <c r="C547" s="125">
        <v>203.26</v>
      </c>
      <c r="D547" s="126">
        <v>201.12</v>
      </c>
      <c r="E547" s="126">
        <v>258.97412827309716</v>
      </c>
      <c r="F547" s="125">
        <v>150.57</v>
      </c>
      <c r="G547" s="125">
        <v>221.9</v>
      </c>
      <c r="H547" s="127">
        <v>0.80160320641282556</v>
      </c>
      <c r="I547" s="112">
        <v>329.42</v>
      </c>
      <c r="J547" s="12">
        <v>238.6</v>
      </c>
      <c r="K547" s="94">
        <v>332</v>
      </c>
      <c r="L547" s="123">
        <v>334</v>
      </c>
      <c r="M547" s="96">
        <v>333</v>
      </c>
      <c r="N547" s="123"/>
      <c r="O547" s="97">
        <f t="shared" si="27"/>
        <v>52.599749999999972</v>
      </c>
      <c r="P547" s="98">
        <f t="shared" si="28"/>
        <v>-38.22025000000005</v>
      </c>
      <c r="Q547" s="99">
        <f t="shared" si="26"/>
        <v>11.963924999999961</v>
      </c>
      <c r="R547" s="3"/>
    </row>
    <row r="548" spans="1:18" x14ac:dyDescent="0.25">
      <c r="A548" s="100">
        <v>2015</v>
      </c>
      <c r="B548" s="100">
        <v>24</v>
      </c>
      <c r="C548" s="125">
        <v>197.06</v>
      </c>
      <c r="D548" s="126">
        <v>195.82</v>
      </c>
      <c r="E548" s="126">
        <v>251.19324401614389</v>
      </c>
      <c r="F548" s="125">
        <v>150.80000000000001</v>
      </c>
      <c r="G548" s="125">
        <v>223.45</v>
      </c>
      <c r="H548" s="127">
        <v>0.81120106429579619</v>
      </c>
      <c r="I548" s="112">
        <v>323.67</v>
      </c>
      <c r="J548" s="12">
        <v>238.2</v>
      </c>
      <c r="K548" s="94">
        <v>336</v>
      </c>
      <c r="L548" s="123">
        <v>339</v>
      </c>
      <c r="M548" s="96">
        <v>337.5</v>
      </c>
      <c r="N548" s="123"/>
      <c r="O548" s="97">
        <f t="shared" si="27"/>
        <v>48.214247</v>
      </c>
      <c r="P548" s="98">
        <f t="shared" si="28"/>
        <v>-37.255753000000027</v>
      </c>
      <c r="Q548" s="99">
        <f t="shared" si="26"/>
        <v>16.602807999999953</v>
      </c>
      <c r="R548" s="3"/>
    </row>
    <row r="549" spans="1:18" x14ac:dyDescent="0.25">
      <c r="A549" s="100">
        <v>2015</v>
      </c>
      <c r="B549" s="100">
        <v>25</v>
      </c>
      <c r="C549" s="125">
        <v>195.01</v>
      </c>
      <c r="D549" s="126">
        <v>191.32</v>
      </c>
      <c r="E549" s="126">
        <v>248.73295708713093</v>
      </c>
      <c r="F549" s="125">
        <v>150.66999999999999</v>
      </c>
      <c r="G549" s="125">
        <v>223.42</v>
      </c>
      <c r="H549" s="127">
        <v>0.82072157841173965</v>
      </c>
      <c r="I549" s="112">
        <v>322.14999999999998</v>
      </c>
      <c r="J549" s="12">
        <v>235.27</v>
      </c>
      <c r="K549" s="94">
        <v>335</v>
      </c>
      <c r="L549" s="123">
        <v>340</v>
      </c>
      <c r="M549" s="96">
        <v>337.5</v>
      </c>
      <c r="N549" s="123"/>
      <c r="O549" s="97">
        <f t="shared" si="27"/>
        <v>49.926135200000033</v>
      </c>
      <c r="P549" s="98">
        <f t="shared" si="28"/>
        <v>-36.953864799999934</v>
      </c>
      <c r="Q549" s="99">
        <f t="shared" si="26"/>
        <v>18.917645200000038</v>
      </c>
      <c r="R549" s="3"/>
    </row>
    <row r="550" spans="1:18" x14ac:dyDescent="0.25">
      <c r="A550" s="100">
        <v>2015</v>
      </c>
      <c r="B550" s="100">
        <v>26</v>
      </c>
      <c r="C550" s="125">
        <v>196.73</v>
      </c>
      <c r="D550" s="126">
        <v>194.8</v>
      </c>
      <c r="E550" s="126">
        <v>247.1749356277725</v>
      </c>
      <c r="F550" s="125">
        <v>148.52000000000001</v>
      </c>
      <c r="G550" s="125">
        <v>217.25</v>
      </c>
      <c r="H550" s="127">
        <v>0.80990022029285991</v>
      </c>
      <c r="I550" s="112">
        <v>328.32</v>
      </c>
      <c r="J550" s="12">
        <v>241.94</v>
      </c>
      <c r="K550" s="94">
        <v>335</v>
      </c>
      <c r="L550" s="123">
        <v>340</v>
      </c>
      <c r="M550" s="96">
        <v>337.5</v>
      </c>
      <c r="N550" s="123"/>
      <c r="O550" s="97">
        <f t="shared" si="27"/>
        <v>60.077079999999967</v>
      </c>
      <c r="P550" s="98">
        <f t="shared" si="28"/>
        <v>-26.302920000000029</v>
      </c>
      <c r="Q550" s="99">
        <f t="shared" si="26"/>
        <v>19.119385599999987</v>
      </c>
      <c r="R550" s="3"/>
    </row>
    <row r="551" spans="1:18" x14ac:dyDescent="0.25">
      <c r="A551" s="100">
        <v>2015</v>
      </c>
      <c r="B551" s="100">
        <v>27</v>
      </c>
      <c r="C551" s="125">
        <v>193.86</v>
      </c>
      <c r="D551" s="126">
        <v>189.84</v>
      </c>
      <c r="E551" s="126">
        <v>244.8002875719535</v>
      </c>
      <c r="F551" s="125">
        <v>154.12</v>
      </c>
      <c r="G551" s="125">
        <v>216.1</v>
      </c>
      <c r="H551" s="127">
        <v>0.80042262314502066</v>
      </c>
      <c r="I551" s="112">
        <v>304.62</v>
      </c>
      <c r="J551" s="12">
        <v>238.65</v>
      </c>
      <c r="K551" s="94">
        <v>330</v>
      </c>
      <c r="L551" s="123">
        <v>335</v>
      </c>
      <c r="M551" s="96">
        <v>332.5</v>
      </c>
      <c r="N551" s="123"/>
      <c r="O551" s="97">
        <f t="shared" si="27"/>
        <v>34.637626000000068</v>
      </c>
      <c r="P551" s="98">
        <f t="shared" si="28"/>
        <v>-31.33237399999993</v>
      </c>
      <c r="Q551" s="99">
        <f t="shared" si="26"/>
        <v>6.9517192000000136</v>
      </c>
      <c r="R551" s="3"/>
    </row>
    <row r="552" spans="1:18" x14ac:dyDescent="0.25">
      <c r="A552" s="100">
        <v>2015</v>
      </c>
      <c r="B552" s="100">
        <v>28</v>
      </c>
      <c r="C552" s="125">
        <v>198.67</v>
      </c>
      <c r="D552" s="126">
        <v>195.47</v>
      </c>
      <c r="E552" s="126">
        <v>241.41521172458678</v>
      </c>
      <c r="F552" s="125">
        <v>150.41999999999999</v>
      </c>
      <c r="G552" s="125">
        <v>209.62</v>
      </c>
      <c r="H552" s="127">
        <v>0.78694304106268786</v>
      </c>
      <c r="I552" s="112">
        <v>300.26</v>
      </c>
      <c r="J552" s="12">
        <v>236.04</v>
      </c>
      <c r="K552" s="94">
        <v>330</v>
      </c>
      <c r="L552" s="123">
        <v>335</v>
      </c>
      <c r="M552" s="96">
        <v>332.5</v>
      </c>
      <c r="N552" s="123"/>
      <c r="O552" s="97">
        <f t="shared" si="27"/>
        <v>33.887481199999968</v>
      </c>
      <c r="P552" s="98">
        <f t="shared" si="28"/>
        <v>-30.332518800000031</v>
      </c>
      <c r="Q552" s="99">
        <f t="shared" si="26"/>
        <v>8.3552892000000156</v>
      </c>
      <c r="R552" s="3"/>
    </row>
    <row r="553" spans="1:18" x14ac:dyDescent="0.25">
      <c r="A553" s="100">
        <v>2015</v>
      </c>
      <c r="B553" s="100">
        <v>29</v>
      </c>
      <c r="C553" s="125">
        <v>195.77</v>
      </c>
      <c r="D553" s="126">
        <v>195.32</v>
      </c>
      <c r="E553" s="126">
        <v>238.73966667790944</v>
      </c>
      <c r="F553" s="125">
        <v>149.12</v>
      </c>
      <c r="G553" s="125">
        <v>211.7</v>
      </c>
      <c r="H553" s="127">
        <v>0.77901034525738488</v>
      </c>
      <c r="I553" s="112">
        <v>289.58999999999997</v>
      </c>
      <c r="J553" s="12">
        <v>241.72</v>
      </c>
      <c r="K553" s="94">
        <v>330</v>
      </c>
      <c r="L553" s="123">
        <v>334</v>
      </c>
      <c r="M553" s="96">
        <v>332</v>
      </c>
      <c r="N553" s="123"/>
      <c r="O553" s="97">
        <f t="shared" si="27"/>
        <v>17.83494399999995</v>
      </c>
      <c r="P553" s="98">
        <f t="shared" si="28"/>
        <v>-30.035056000000026</v>
      </c>
      <c r="Q553" s="99">
        <f t="shared" si="26"/>
        <v>7.7776383999999439</v>
      </c>
      <c r="R553" s="3"/>
    </row>
    <row r="554" spans="1:18" x14ac:dyDescent="0.25">
      <c r="A554" s="100">
        <v>2015</v>
      </c>
      <c r="B554" s="100">
        <v>30</v>
      </c>
      <c r="C554" s="125">
        <v>195.4</v>
      </c>
      <c r="D554" s="126">
        <v>190.59</v>
      </c>
      <c r="E554" s="126">
        <v>243.6042425224197</v>
      </c>
      <c r="F554" s="125">
        <v>144.12</v>
      </c>
      <c r="G554" s="125">
        <v>207.55</v>
      </c>
      <c r="H554" s="127">
        <v>0.76853317757727602</v>
      </c>
      <c r="I554" s="112">
        <v>313.35000000000002</v>
      </c>
      <c r="J554" s="12">
        <v>240.22</v>
      </c>
      <c r="K554" s="94">
        <v>329</v>
      </c>
      <c r="L554" s="123">
        <v>334</v>
      </c>
      <c r="M554" s="96">
        <v>331.5</v>
      </c>
      <c r="N554" s="123"/>
      <c r="O554" s="97">
        <f t="shared" si="27"/>
        <v>43.290091000000018</v>
      </c>
      <c r="P554" s="98">
        <f t="shared" si="28"/>
        <v>-29.839909000000006</v>
      </c>
      <c r="Q554" s="99">
        <f t="shared" si="26"/>
        <v>11.373938400000014</v>
      </c>
      <c r="R554" s="3"/>
    </row>
    <row r="555" spans="1:18" x14ac:dyDescent="0.25">
      <c r="A555" s="100">
        <v>2015</v>
      </c>
      <c r="B555" s="100">
        <v>31</v>
      </c>
      <c r="C555" s="125">
        <v>190.26</v>
      </c>
      <c r="D555" s="126">
        <v>187</v>
      </c>
      <c r="E555" s="126">
        <v>246.8591860118579</v>
      </c>
      <c r="F555" s="125">
        <v>145.91999999999999</v>
      </c>
      <c r="G555" s="125">
        <v>205.8</v>
      </c>
      <c r="H555" s="127">
        <v>0.77030920211372855</v>
      </c>
      <c r="I555" s="112">
        <v>297.87</v>
      </c>
      <c r="J555" s="12">
        <v>241.17</v>
      </c>
      <c r="K555" s="94">
        <v>328</v>
      </c>
      <c r="L555" s="123">
        <v>334</v>
      </c>
      <c r="M555" s="96">
        <v>331</v>
      </c>
      <c r="N555" s="123"/>
      <c r="O555" s="97">
        <f t="shared" si="27"/>
        <v>30.704556000000025</v>
      </c>
      <c r="P555" s="98">
        <f t="shared" si="28"/>
        <v>-25.995443999999992</v>
      </c>
      <c r="Q555" s="99">
        <f t="shared" si="26"/>
        <v>9.1695744000000445</v>
      </c>
      <c r="R555" s="3"/>
    </row>
    <row r="556" spans="1:18" x14ac:dyDescent="0.25">
      <c r="A556" s="100">
        <v>2015</v>
      </c>
      <c r="B556" s="100">
        <v>32</v>
      </c>
      <c r="C556" s="125">
        <v>189.09</v>
      </c>
      <c r="D556" s="126">
        <v>190.08</v>
      </c>
      <c r="E556" s="126">
        <v>247.95617918894894</v>
      </c>
      <c r="F556" s="125">
        <v>148.52000000000001</v>
      </c>
      <c r="G556" s="125">
        <v>208.27</v>
      </c>
      <c r="H556" s="127">
        <v>0.76185832482591531</v>
      </c>
      <c r="I556" s="112">
        <v>307.27</v>
      </c>
      <c r="J556" s="12">
        <v>240.77</v>
      </c>
      <c r="K556" s="94">
        <v>323</v>
      </c>
      <c r="L556" s="123">
        <v>331</v>
      </c>
      <c r="M556" s="96">
        <v>327</v>
      </c>
      <c r="N556" s="123"/>
      <c r="O556" s="97">
        <f t="shared" si="27"/>
        <v>33.898963399999957</v>
      </c>
      <c r="P556" s="98">
        <f t="shared" si="28"/>
        <v>-32.601036600000015</v>
      </c>
      <c r="Q556" s="99">
        <f t="shared" si="26"/>
        <v>1.2556183999999462</v>
      </c>
      <c r="R556" s="3"/>
    </row>
    <row r="557" spans="1:18" x14ac:dyDescent="0.25">
      <c r="A557" s="100">
        <v>2015</v>
      </c>
      <c r="B557" s="100">
        <v>33</v>
      </c>
      <c r="C557" s="125">
        <v>190.18</v>
      </c>
      <c r="D557" s="126">
        <v>188.63</v>
      </c>
      <c r="E557" s="126">
        <v>252.81499480518994</v>
      </c>
      <c r="F557" s="125">
        <v>146.85</v>
      </c>
      <c r="G557" s="125">
        <v>207.42</v>
      </c>
      <c r="H557" s="127">
        <v>0.76531002709197482</v>
      </c>
      <c r="I557" s="112">
        <v>315</v>
      </c>
      <c r="J557" s="12">
        <v>249.55</v>
      </c>
      <c r="K557" s="94">
        <v>318</v>
      </c>
      <c r="L557" s="123">
        <v>330</v>
      </c>
      <c r="M557" s="96">
        <v>324</v>
      </c>
      <c r="N557" s="123"/>
      <c r="O557" s="97">
        <f t="shared" si="27"/>
        <v>43.972582799999941</v>
      </c>
      <c r="P557" s="98">
        <f t="shared" si="28"/>
        <v>-21.477417200000048</v>
      </c>
      <c r="Q557" s="99">
        <f t="shared" si="26"/>
        <v>2.5169789999999921</v>
      </c>
      <c r="R557" s="3"/>
    </row>
    <row r="558" spans="1:18" x14ac:dyDescent="0.25">
      <c r="A558" s="100">
        <v>2015</v>
      </c>
      <c r="B558" s="100">
        <v>34</v>
      </c>
      <c r="C558" s="125">
        <v>186.89</v>
      </c>
      <c r="D558" s="126">
        <v>186.08</v>
      </c>
      <c r="E558" s="126">
        <v>252.66048005935738</v>
      </c>
      <c r="F558" s="125">
        <v>143.85</v>
      </c>
      <c r="G558" s="125">
        <v>199.47</v>
      </c>
      <c r="H558" s="127">
        <v>0.76268342536380007</v>
      </c>
      <c r="I558" s="112">
        <v>318.11</v>
      </c>
      <c r="J558" s="12">
        <v>244.58</v>
      </c>
      <c r="K558" s="94">
        <v>316</v>
      </c>
      <c r="L558" s="123">
        <v>325</v>
      </c>
      <c r="M558" s="96">
        <v>320.5</v>
      </c>
      <c r="N558" s="123"/>
      <c r="O558" s="97">
        <f t="shared" si="27"/>
        <v>56.572914800000035</v>
      </c>
      <c r="P558" s="98">
        <f t="shared" si="28"/>
        <v>-16.957085199999966</v>
      </c>
      <c r="Q558" s="99">
        <f t="shared" si="26"/>
        <v>3.6896340000000123</v>
      </c>
      <c r="R558" s="3"/>
    </row>
    <row r="559" spans="1:18" x14ac:dyDescent="0.25">
      <c r="A559" s="100">
        <v>2015</v>
      </c>
      <c r="B559" s="100">
        <v>35</v>
      </c>
      <c r="C559" s="125">
        <v>187.42</v>
      </c>
      <c r="D559" s="126">
        <v>183.7</v>
      </c>
      <c r="E559" s="126">
        <v>252.17109462860014</v>
      </c>
      <c r="F559" s="125">
        <v>143.97</v>
      </c>
      <c r="G559" s="125">
        <v>198.92</v>
      </c>
      <c r="H559" s="127">
        <v>0.7543981411629801</v>
      </c>
      <c r="I559" s="112">
        <v>311.83</v>
      </c>
      <c r="J559" s="12">
        <v>244.42</v>
      </c>
      <c r="K559" s="94">
        <v>315</v>
      </c>
      <c r="L559" s="123">
        <v>322</v>
      </c>
      <c r="M559" s="96">
        <v>318.5</v>
      </c>
      <c r="N559" s="123"/>
      <c r="O559" s="97">
        <f t="shared" si="27"/>
        <v>48.149604799999963</v>
      </c>
      <c r="P559" s="98">
        <f t="shared" si="28"/>
        <v>-19.260395200000033</v>
      </c>
      <c r="Q559" s="99">
        <f t="shared" si="26"/>
        <v>0.25912679999999</v>
      </c>
      <c r="R559" s="3"/>
    </row>
    <row r="560" spans="1:18" x14ac:dyDescent="0.25">
      <c r="A560" s="100">
        <v>2015</v>
      </c>
      <c r="B560" s="100">
        <v>36</v>
      </c>
      <c r="C560" s="125">
        <v>184.91</v>
      </c>
      <c r="D560" s="126">
        <v>186.68</v>
      </c>
      <c r="E560" s="126">
        <v>250.53591691205679</v>
      </c>
      <c r="F560" s="125">
        <v>143.97</v>
      </c>
      <c r="G560" s="125">
        <v>198.92</v>
      </c>
      <c r="H560" s="127">
        <v>0.75545818538943865</v>
      </c>
      <c r="I560" s="112">
        <v>307.19</v>
      </c>
      <c r="J560" s="12">
        <v>242.94</v>
      </c>
      <c r="K560" s="94">
        <v>312</v>
      </c>
      <c r="L560" s="123">
        <v>318</v>
      </c>
      <c r="M560" s="96">
        <v>315</v>
      </c>
      <c r="N560" s="123"/>
      <c r="O560" s="97">
        <f t="shared" si="27"/>
        <v>43.879595999999992</v>
      </c>
      <c r="P560" s="98">
        <f t="shared" si="28"/>
        <v>-20.370404000000008</v>
      </c>
      <c r="Q560" s="99">
        <f t="shared" si="26"/>
        <v>-1.5730890000000102</v>
      </c>
      <c r="R560" s="3"/>
    </row>
    <row r="561" spans="1:18" x14ac:dyDescent="0.25">
      <c r="A561" s="100">
        <v>2015</v>
      </c>
      <c r="B561" s="100">
        <v>37</v>
      </c>
      <c r="C561" s="125">
        <v>181.78</v>
      </c>
      <c r="D561" s="126">
        <v>177.97</v>
      </c>
      <c r="E561" s="126">
        <v>255.08094404718895</v>
      </c>
      <c r="F561" s="125">
        <v>142.37</v>
      </c>
      <c r="G561" s="125">
        <v>195.1</v>
      </c>
      <c r="H561" s="127">
        <v>0.75595789314535189</v>
      </c>
      <c r="I561" s="112">
        <v>311.74</v>
      </c>
      <c r="J561" s="12">
        <v>242.53</v>
      </c>
      <c r="K561" s="94">
        <v>308</v>
      </c>
      <c r="L561" s="123">
        <v>316</v>
      </c>
      <c r="M561" s="96">
        <v>312</v>
      </c>
      <c r="N561" s="123"/>
      <c r="O561" s="97">
        <f t="shared" si="27"/>
        <v>53.656842500000039</v>
      </c>
      <c r="P561" s="98">
        <f t="shared" si="28"/>
        <v>-15.553157499999969</v>
      </c>
      <c r="Q561" s="99">
        <f t="shared" si="26"/>
        <v>-1.1305952499999989</v>
      </c>
      <c r="R561" s="3"/>
    </row>
    <row r="562" spans="1:18" x14ac:dyDescent="0.25">
      <c r="A562" s="100">
        <v>2015</v>
      </c>
      <c r="B562" s="100">
        <v>38</v>
      </c>
      <c r="C562" s="125">
        <v>178.8</v>
      </c>
      <c r="D562" s="126">
        <v>174.4</v>
      </c>
      <c r="E562" s="126">
        <v>255.13647089678176</v>
      </c>
      <c r="F562" s="125">
        <v>138.37</v>
      </c>
      <c r="G562" s="125">
        <v>183.62</v>
      </c>
      <c r="H562" s="127">
        <v>0.75707104354672639</v>
      </c>
      <c r="I562" s="112">
        <v>303.89</v>
      </c>
      <c r="J562" s="12">
        <v>256.2</v>
      </c>
      <c r="K562" s="94">
        <v>302</v>
      </c>
      <c r="L562" s="123">
        <v>314</v>
      </c>
      <c r="M562" s="96">
        <v>308</v>
      </c>
      <c r="N562" s="123"/>
      <c r="O562" s="97">
        <f t="shared" si="27"/>
        <v>61.350014399999964</v>
      </c>
      <c r="P562" s="98">
        <f t="shared" si="28"/>
        <v>13.660014399999966</v>
      </c>
      <c r="Q562" s="99">
        <f t="shared" si="26"/>
        <v>2.0298343999999702</v>
      </c>
      <c r="R562" s="3"/>
    </row>
    <row r="563" spans="1:18" x14ac:dyDescent="0.25">
      <c r="A563" s="100">
        <v>2015</v>
      </c>
      <c r="B563" s="100">
        <v>39</v>
      </c>
      <c r="C563" s="125">
        <v>170.93</v>
      </c>
      <c r="D563" s="126">
        <v>166.5</v>
      </c>
      <c r="E563" s="126">
        <v>248.81165584987619</v>
      </c>
      <c r="F563" s="125">
        <v>137</v>
      </c>
      <c r="G563" s="125">
        <v>181.6</v>
      </c>
      <c r="H563" s="127">
        <v>0.7516649378373097</v>
      </c>
      <c r="I563" s="112">
        <v>307.91000000000003</v>
      </c>
      <c r="J563" s="12">
        <v>243.28</v>
      </c>
      <c r="K563" s="94">
        <v>298</v>
      </c>
      <c r="L563" s="123">
        <v>305</v>
      </c>
      <c r="M563" s="96">
        <v>301.5</v>
      </c>
      <c r="N563" s="123"/>
      <c r="O563" s="97">
        <f t="shared" si="27"/>
        <v>66.312992000000065</v>
      </c>
      <c r="P563" s="98">
        <f t="shared" si="28"/>
        <v>1.6829920000000413</v>
      </c>
      <c r="Q563" s="99">
        <f t="shared" si="26"/>
        <v>-1.3620599999999854</v>
      </c>
      <c r="R563" s="3"/>
    </row>
    <row r="564" spans="1:18" x14ac:dyDescent="0.25">
      <c r="A564" s="100">
        <v>2015</v>
      </c>
      <c r="B564" s="100">
        <v>40</v>
      </c>
      <c r="C564" s="125">
        <v>163.91</v>
      </c>
      <c r="D564" s="126">
        <v>162.24</v>
      </c>
      <c r="E564" s="126">
        <v>241.30449035782146</v>
      </c>
      <c r="F564" s="125">
        <v>131.37</v>
      </c>
      <c r="G564" s="125">
        <v>174.52</v>
      </c>
      <c r="H564" s="127">
        <v>0.75048030739673399</v>
      </c>
      <c r="I564" s="112">
        <v>289.74</v>
      </c>
      <c r="J564" s="12">
        <v>242.81</v>
      </c>
      <c r="K564" s="94">
        <v>289</v>
      </c>
      <c r="L564" s="123">
        <v>300</v>
      </c>
      <c r="M564" s="96">
        <v>294.5</v>
      </c>
      <c r="N564" s="123"/>
      <c r="O564" s="97">
        <f t="shared" si="27"/>
        <v>57.195590400000015</v>
      </c>
      <c r="P564" s="98">
        <f t="shared" si="28"/>
        <v>10.265590400000008</v>
      </c>
      <c r="Q564" s="99">
        <f t="shared" si="26"/>
        <v>1.6521023999999898</v>
      </c>
      <c r="R564" s="3"/>
    </row>
    <row r="565" spans="1:18" x14ac:dyDescent="0.25">
      <c r="A565" s="100">
        <v>2015</v>
      </c>
      <c r="B565" s="100">
        <v>41</v>
      </c>
      <c r="C565" s="125">
        <v>155.37</v>
      </c>
      <c r="D565" s="126">
        <v>155.05000000000001</v>
      </c>
      <c r="E565" s="126">
        <v>232.77261092852618</v>
      </c>
      <c r="F565" s="125">
        <v>137.32</v>
      </c>
      <c r="G565" s="125">
        <v>184.87</v>
      </c>
      <c r="H565" s="127">
        <v>0.76756574200580274</v>
      </c>
      <c r="I565" s="112">
        <v>269.13</v>
      </c>
      <c r="J565" s="12">
        <v>230.96</v>
      </c>
      <c r="K565" s="94">
        <v>278</v>
      </c>
      <c r="L565" s="123">
        <v>288</v>
      </c>
      <c r="M565" s="96">
        <v>283</v>
      </c>
      <c r="N565" s="123"/>
      <c r="O565" s="97">
        <f t="shared" si="27"/>
        <v>28.277666599999975</v>
      </c>
      <c r="P565" s="98">
        <f t="shared" si="28"/>
        <v>-9.8923334000000125</v>
      </c>
      <c r="Q565" s="99">
        <f t="shared" si="26"/>
        <v>-9.1032424000000276</v>
      </c>
      <c r="R565" s="3"/>
    </row>
    <row r="566" spans="1:18" x14ac:dyDescent="0.25">
      <c r="A566" s="100">
        <v>2015</v>
      </c>
      <c r="B566" s="100">
        <v>42</v>
      </c>
      <c r="C566" s="125">
        <v>157.97999999999999</v>
      </c>
      <c r="D566" s="126">
        <v>154.77000000000001</v>
      </c>
      <c r="E566" s="126">
        <v>240.42691537417167</v>
      </c>
      <c r="F566" s="125">
        <v>139.41999999999999</v>
      </c>
      <c r="G566" s="125">
        <v>190.15</v>
      </c>
      <c r="H566" s="127">
        <v>0.77222462469883235</v>
      </c>
      <c r="I566" s="112">
        <v>282.49</v>
      </c>
      <c r="J566" s="12">
        <v>235.37</v>
      </c>
      <c r="K566" s="94">
        <v>255</v>
      </c>
      <c r="L566" s="123">
        <v>260</v>
      </c>
      <c r="M566" s="96">
        <v>257.5</v>
      </c>
      <c r="N566" s="123"/>
      <c r="O566" s="97">
        <f t="shared" si="27"/>
        <v>36.253355999999997</v>
      </c>
      <c r="P566" s="98">
        <f t="shared" si="28"/>
        <v>-10.866644000000008</v>
      </c>
      <c r="Q566" s="99">
        <f t="shared" si="26"/>
        <v>-26.043323200000003</v>
      </c>
      <c r="R566" s="3"/>
    </row>
    <row r="567" spans="1:18" x14ac:dyDescent="0.25">
      <c r="A567" s="100">
        <v>2015</v>
      </c>
      <c r="B567" s="100">
        <v>43</v>
      </c>
      <c r="C567" s="125">
        <v>162.4</v>
      </c>
      <c r="D567" s="126">
        <v>157.4</v>
      </c>
      <c r="E567" s="126">
        <v>244.40603240524564</v>
      </c>
      <c r="F567" s="125">
        <v>143.4</v>
      </c>
      <c r="G567" s="125">
        <v>185.5</v>
      </c>
      <c r="H567" s="127">
        <v>0.76513435759319337</v>
      </c>
      <c r="I567" s="112">
        <v>294.97000000000003</v>
      </c>
      <c r="J567" s="12">
        <v>239.23</v>
      </c>
      <c r="K567" s="94">
        <v>255</v>
      </c>
      <c r="L567" s="123">
        <v>265</v>
      </c>
      <c r="M567" s="96">
        <v>260</v>
      </c>
      <c r="N567" s="123"/>
      <c r="O567" s="97">
        <f t="shared" si="27"/>
        <v>52.528920000000028</v>
      </c>
      <c r="P567" s="98">
        <f t="shared" si="28"/>
        <v>-3.2110800000000097</v>
      </c>
      <c r="Q567" s="99">
        <f t="shared" si="26"/>
        <v>-31.418064000000015</v>
      </c>
      <c r="R567" s="3"/>
    </row>
    <row r="568" spans="1:18" x14ac:dyDescent="0.25">
      <c r="A568" s="100">
        <v>2015</v>
      </c>
      <c r="B568" s="100">
        <v>44</v>
      </c>
      <c r="C568" s="125">
        <v>165.57</v>
      </c>
      <c r="D568" s="126">
        <v>163.84</v>
      </c>
      <c r="E568" s="126">
        <v>258.18694534422286</v>
      </c>
      <c r="F568" s="125">
        <v>141.72</v>
      </c>
      <c r="G568" s="125">
        <v>183.2</v>
      </c>
      <c r="H568" s="127">
        <v>0.76015567988324007</v>
      </c>
      <c r="I568" s="112">
        <v>303.52999999999997</v>
      </c>
      <c r="J568" s="12">
        <v>233.55</v>
      </c>
      <c r="K568" s="94">
        <v>258</v>
      </c>
      <c r="L568" s="123">
        <v>275</v>
      </c>
      <c r="M568" s="96">
        <v>266.5</v>
      </c>
      <c r="N568" s="123"/>
      <c r="O568" s="97">
        <f t="shared" si="27"/>
        <v>62.526735999999971</v>
      </c>
      <c r="P568" s="98">
        <f t="shared" si="28"/>
        <v>-7.4532639999999901</v>
      </c>
      <c r="Q568" s="99">
        <f t="shared" si="26"/>
        <v>-26.535494400000005</v>
      </c>
      <c r="R568" s="3"/>
    </row>
    <row r="569" spans="1:18" x14ac:dyDescent="0.25">
      <c r="A569" s="100">
        <v>2015</v>
      </c>
      <c r="B569" s="100">
        <v>45</v>
      </c>
      <c r="C569" s="125">
        <v>164.03</v>
      </c>
      <c r="D569" s="126">
        <v>163.59</v>
      </c>
      <c r="E569" s="126">
        <v>244.88583526755764</v>
      </c>
      <c r="F569" s="125">
        <v>134.91999999999999</v>
      </c>
      <c r="G569" s="125">
        <v>172.02</v>
      </c>
      <c r="H569" s="127">
        <v>0.75941676792223578</v>
      </c>
      <c r="I569" s="112">
        <v>291.64</v>
      </c>
      <c r="J569" s="12">
        <v>228.86</v>
      </c>
      <c r="K569" s="94">
        <v>265</v>
      </c>
      <c r="L569" s="123">
        <v>278</v>
      </c>
      <c r="M569" s="96">
        <v>271.5</v>
      </c>
      <c r="N569" s="123"/>
      <c r="O569" s="97">
        <f t="shared" si="27"/>
        <v>65.124064000000004</v>
      </c>
      <c r="P569" s="98">
        <f t="shared" si="28"/>
        <v>2.3440640000000315</v>
      </c>
      <c r="Q569" s="99">
        <f t="shared" si="26"/>
        <v>-14.762655999999964</v>
      </c>
      <c r="R569" s="129"/>
    </row>
    <row r="570" spans="1:18" x14ac:dyDescent="0.25">
      <c r="A570" s="100">
        <v>2015</v>
      </c>
      <c r="B570" s="100">
        <v>46</v>
      </c>
      <c r="C570" s="125">
        <v>160.63999999999999</v>
      </c>
      <c r="D570" s="126">
        <v>156.9</v>
      </c>
      <c r="E570" s="126">
        <v>239.92169170565299</v>
      </c>
      <c r="F570" s="125">
        <v>132.65</v>
      </c>
      <c r="G570" s="125">
        <v>164.55</v>
      </c>
      <c r="H570" s="127">
        <v>0.75264932562620424</v>
      </c>
      <c r="I570" s="112">
        <v>269.48</v>
      </c>
      <c r="J570" s="12">
        <v>217.11</v>
      </c>
      <c r="K570" s="94">
        <v>278</v>
      </c>
      <c r="L570" s="123">
        <v>280</v>
      </c>
      <c r="M570" s="96">
        <v>279</v>
      </c>
      <c r="N570" s="123"/>
      <c r="O570" s="97">
        <f t="shared" si="27"/>
        <v>50.852288000000016</v>
      </c>
      <c r="P570" s="98">
        <f t="shared" si="28"/>
        <v>-1.5177119999999888</v>
      </c>
      <c r="Q570" s="99">
        <f t="shared" si="26"/>
        <v>-8.8440960000000075</v>
      </c>
      <c r="R570" s="3"/>
    </row>
    <row r="571" spans="1:18" ht="14.5" x14ac:dyDescent="0.35">
      <c r="A571" s="100">
        <v>2015</v>
      </c>
      <c r="B571" s="100">
        <v>47</v>
      </c>
      <c r="C571" s="125">
        <v>153.63999999999999</v>
      </c>
      <c r="D571" s="126">
        <v>152.77000000000001</v>
      </c>
      <c r="E571" s="126">
        <v>220.31579989648239</v>
      </c>
      <c r="F571" s="125">
        <v>132.02000000000001</v>
      </c>
      <c r="G571" s="125">
        <v>163.65</v>
      </c>
      <c r="H571" s="127">
        <v>0.75035641929916708</v>
      </c>
      <c r="I571" s="112">
        <v>252.41</v>
      </c>
      <c r="J571" s="12">
        <v>210.44</v>
      </c>
      <c r="K571" s="130">
        <v>268</v>
      </c>
      <c r="L571" s="104">
        <v>282</v>
      </c>
      <c r="M571" s="96">
        <v>275</v>
      </c>
      <c r="N571" s="123"/>
      <c r="O571" s="97">
        <f t="shared" si="27"/>
        <v>34.31364499999998</v>
      </c>
      <c r="P571" s="98">
        <f t="shared" si="28"/>
        <v>-7.6563550000000191</v>
      </c>
      <c r="Q571" s="99">
        <f t="shared" si="26"/>
        <v>-10.943054000000018</v>
      </c>
      <c r="R571" s="3"/>
    </row>
    <row r="572" spans="1:18" x14ac:dyDescent="0.25">
      <c r="A572" s="100">
        <v>2015</v>
      </c>
      <c r="B572" s="100">
        <v>48</v>
      </c>
      <c r="C572" s="125">
        <v>155.71</v>
      </c>
      <c r="D572" s="126">
        <v>152.58000000000001</v>
      </c>
      <c r="E572" s="126">
        <v>220.30890223664372</v>
      </c>
      <c r="F572" s="125">
        <v>133.85</v>
      </c>
      <c r="G572" s="125">
        <v>163.66999999999999</v>
      </c>
      <c r="H572" s="127">
        <v>0.7501031391816374</v>
      </c>
      <c r="I572" s="112">
        <v>241.01</v>
      </c>
      <c r="J572" s="12">
        <v>208.34</v>
      </c>
      <c r="K572" s="131">
        <v>260</v>
      </c>
      <c r="L572" s="104">
        <v>271</v>
      </c>
      <c r="M572" s="96">
        <v>265.5</v>
      </c>
      <c r="N572" s="123"/>
      <c r="O572" s="97">
        <f t="shared" si="27"/>
        <v>22.813339499999984</v>
      </c>
      <c r="P572" s="98">
        <f t="shared" si="28"/>
        <v>-9.8566605000000038</v>
      </c>
      <c r="Q572" s="99">
        <f t="shared" si="26"/>
        <v>-19.142127500000015</v>
      </c>
      <c r="R572" s="3"/>
    </row>
    <row r="573" spans="1:18" x14ac:dyDescent="0.25">
      <c r="A573" s="100">
        <v>2015</v>
      </c>
      <c r="B573" s="100">
        <v>49</v>
      </c>
      <c r="C573" s="125">
        <v>154.26</v>
      </c>
      <c r="D573" s="126">
        <v>152.12</v>
      </c>
      <c r="E573" s="126">
        <v>224.67947002859952</v>
      </c>
      <c r="F573" s="125">
        <v>129.22</v>
      </c>
      <c r="G573" s="125">
        <v>157.30000000000001</v>
      </c>
      <c r="H573" s="127">
        <v>0.74823416736501847</v>
      </c>
      <c r="I573" s="112">
        <v>266.31</v>
      </c>
      <c r="J573" s="12">
        <v>226.05</v>
      </c>
      <c r="K573" s="131">
        <v>260</v>
      </c>
      <c r="L573" s="104">
        <v>266</v>
      </c>
      <c r="M573" s="96">
        <v>263</v>
      </c>
      <c r="N573" s="123"/>
      <c r="O573" s="97">
        <f t="shared" si="27"/>
        <v>56.081695999999965</v>
      </c>
      <c r="P573" s="98">
        <f t="shared" si="28"/>
        <v>15.821695999999974</v>
      </c>
      <c r="Q573" s="99">
        <f t="shared" si="26"/>
        <v>-14.899945600000024</v>
      </c>
      <c r="R573" s="3"/>
    </row>
    <row r="574" spans="1:18" x14ac:dyDescent="0.25">
      <c r="A574" s="100">
        <v>2015</v>
      </c>
      <c r="B574" s="100">
        <v>50</v>
      </c>
      <c r="C574" s="125">
        <v>153.01</v>
      </c>
      <c r="D574" s="126">
        <v>151.35</v>
      </c>
      <c r="E574" s="126">
        <v>205.07290936421515</v>
      </c>
      <c r="F574" s="125">
        <v>126.25</v>
      </c>
      <c r="G574" s="125">
        <v>150.12</v>
      </c>
      <c r="H574" s="127">
        <v>0.73539144886823271</v>
      </c>
      <c r="I574" s="112">
        <v>237.36</v>
      </c>
      <c r="J574" s="12">
        <v>204.6</v>
      </c>
      <c r="K574" s="131">
        <v>260</v>
      </c>
      <c r="L574" s="104">
        <v>265</v>
      </c>
      <c r="M574" s="96">
        <v>262.5</v>
      </c>
      <c r="N574" s="123"/>
      <c r="O574" s="97">
        <f t="shared" si="27"/>
        <v>33.223821600000036</v>
      </c>
      <c r="P574" s="98">
        <f t="shared" si="28"/>
        <v>0.46382160000001704</v>
      </c>
      <c r="Q574" s="99">
        <f t="shared" si="26"/>
        <v>-14.177274999999952</v>
      </c>
      <c r="R574" s="3"/>
    </row>
    <row r="575" spans="1:18" x14ac:dyDescent="0.25">
      <c r="A575" s="100">
        <v>2015</v>
      </c>
      <c r="B575" s="100">
        <v>51</v>
      </c>
      <c r="C575" s="125">
        <v>150.91</v>
      </c>
      <c r="D575" s="126">
        <v>152.72</v>
      </c>
      <c r="E575" s="126">
        <v>204.1423200960096</v>
      </c>
      <c r="F575" s="125">
        <v>125.52</v>
      </c>
      <c r="G575" s="125">
        <v>147.94999999999999</v>
      </c>
      <c r="H575" s="127">
        <v>0.72340056135883557</v>
      </c>
      <c r="I575" s="112">
        <v>241.6</v>
      </c>
      <c r="J575" s="12">
        <v>201.5</v>
      </c>
      <c r="K575" s="131">
        <v>254</v>
      </c>
      <c r="L575" s="104">
        <v>264</v>
      </c>
      <c r="M575" s="96">
        <v>259</v>
      </c>
      <c r="N575" s="123"/>
      <c r="O575" s="97">
        <f t="shared" si="27"/>
        <v>37.079837999999995</v>
      </c>
      <c r="P575" s="98">
        <f t="shared" si="28"/>
        <v>-3.0201619999999991</v>
      </c>
      <c r="Q575" s="99">
        <f t="shared" si="26"/>
        <v>-18.113827200000003</v>
      </c>
      <c r="R575" s="3"/>
    </row>
    <row r="576" spans="1:18" ht="13" thickBot="1" x14ac:dyDescent="0.3">
      <c r="A576" s="100">
        <v>2015</v>
      </c>
      <c r="B576" s="100">
        <v>52</v>
      </c>
      <c r="C576" s="125">
        <v>173.04</v>
      </c>
      <c r="D576" s="125">
        <v>173.04</v>
      </c>
      <c r="E576" s="125">
        <v>173.04</v>
      </c>
      <c r="F576" s="125">
        <v>173.04</v>
      </c>
      <c r="G576" s="125">
        <v>173.04</v>
      </c>
      <c r="H576" s="127">
        <v>0.71911405148856611</v>
      </c>
      <c r="I576" s="112">
        <v>263.18</v>
      </c>
      <c r="J576" s="12">
        <v>213.31</v>
      </c>
      <c r="K576" s="131">
        <v>254</v>
      </c>
      <c r="L576" s="104">
        <v>257</v>
      </c>
      <c r="M576" s="96">
        <v>255.5</v>
      </c>
      <c r="N576" s="123"/>
      <c r="O576" s="97">
        <f t="shared" si="27"/>
        <v>22.550576000000035</v>
      </c>
      <c r="P576" s="98">
        <f t="shared" si="28"/>
        <v>-27.31942399999997</v>
      </c>
      <c r="Q576" s="99">
        <f t="shared" si="26"/>
        <v>-87.329423999999989</v>
      </c>
      <c r="R576" s="3"/>
    </row>
    <row r="577" spans="1:18" s="119" customFormat="1" ht="13" thickBot="1" x14ac:dyDescent="0.3">
      <c r="A577" s="113">
        <v>2016</v>
      </c>
      <c r="B577" s="113">
        <v>1</v>
      </c>
      <c r="C577" s="114">
        <v>162.85</v>
      </c>
      <c r="D577" s="114">
        <v>162.85</v>
      </c>
      <c r="E577" s="114">
        <v>162.85</v>
      </c>
      <c r="F577" s="115">
        <v>162.85</v>
      </c>
      <c r="G577" s="115">
        <v>162.85</v>
      </c>
      <c r="H577" s="116">
        <v>0.72177412078889913</v>
      </c>
      <c r="I577" s="114">
        <v>233.5</v>
      </c>
      <c r="J577" s="115">
        <v>218.58</v>
      </c>
      <c r="K577" s="115">
        <v>254</v>
      </c>
      <c r="L577" s="115">
        <v>257</v>
      </c>
      <c r="M577" s="115">
        <v>255.5</v>
      </c>
      <c r="N577" s="115"/>
      <c r="O577" s="117">
        <f t="shared" si="27"/>
        <v>7.8753962500000227</v>
      </c>
      <c r="P577" s="118">
        <f t="shared" si="28"/>
        <v>-7.0446037499999647</v>
      </c>
      <c r="Q577" s="99">
        <f t="shared" si="26"/>
        <v>-72.324603749999994</v>
      </c>
    </row>
    <row r="578" spans="1:18" x14ac:dyDescent="0.25">
      <c r="A578" s="100">
        <v>2016</v>
      </c>
      <c r="B578" s="100">
        <v>2</v>
      </c>
      <c r="C578" s="3">
        <v>173.04</v>
      </c>
      <c r="D578" s="93">
        <v>171.19</v>
      </c>
      <c r="E578" s="93">
        <v>223.34276346979433</v>
      </c>
      <c r="F578" s="132">
        <v>133.82</v>
      </c>
      <c r="G578" s="3">
        <v>157.32</v>
      </c>
      <c r="H578" s="133">
        <v>0.71166272879956738</v>
      </c>
      <c r="I578" s="112">
        <v>252.62</v>
      </c>
      <c r="J578" s="12">
        <v>223.33</v>
      </c>
      <c r="K578" s="131">
        <v>288</v>
      </c>
      <c r="L578" s="104">
        <v>291</v>
      </c>
      <c r="M578" s="96">
        <v>289.5</v>
      </c>
      <c r="N578" s="123"/>
      <c r="O578" s="97">
        <f t="shared" si="27"/>
        <v>31.560228800000033</v>
      </c>
      <c r="P578" s="98">
        <f t="shared" si="28"/>
        <v>2.2702288000000408</v>
      </c>
      <c r="Q578" s="99">
        <f t="shared" si="26"/>
        <v>-14.338511199999971</v>
      </c>
      <c r="R578" s="3"/>
    </row>
    <row r="579" spans="1:18" x14ac:dyDescent="0.25">
      <c r="A579" s="100">
        <v>2016</v>
      </c>
      <c r="B579" s="100">
        <v>3</v>
      </c>
      <c r="C579" s="3">
        <v>171.43</v>
      </c>
      <c r="D579" s="93">
        <v>171.91</v>
      </c>
      <c r="E579" s="93">
        <v>224.4086081303351</v>
      </c>
      <c r="F579" s="132">
        <v>128.5</v>
      </c>
      <c r="G579" s="3">
        <v>150.85</v>
      </c>
      <c r="H579" s="133">
        <v>0.69743761420540928</v>
      </c>
      <c r="I579" s="112">
        <v>264.20999999999998</v>
      </c>
      <c r="J579" s="12">
        <v>219.42</v>
      </c>
      <c r="K579" s="131">
        <v>289</v>
      </c>
      <c r="L579" s="104">
        <v>292</v>
      </c>
      <c r="M579" s="96">
        <v>290.5</v>
      </c>
      <c r="N579" s="123"/>
      <c r="O579" s="97">
        <f t="shared" si="27"/>
        <v>47.918252999999964</v>
      </c>
      <c r="P579" s="98">
        <f t="shared" si="28"/>
        <v>3.1282529999999724</v>
      </c>
      <c r="Q579" s="99">
        <f t="shared" si="26"/>
        <v>-9.945870000000042</v>
      </c>
      <c r="R579" s="3"/>
    </row>
    <row r="580" spans="1:18" x14ac:dyDescent="0.25">
      <c r="A580" s="100">
        <v>2016</v>
      </c>
      <c r="B580" s="100">
        <v>4</v>
      </c>
      <c r="C580" s="3">
        <v>172.25</v>
      </c>
      <c r="D580" s="93">
        <v>172.07</v>
      </c>
      <c r="E580" s="93">
        <v>223.49465428255056</v>
      </c>
      <c r="F580" s="132">
        <v>133.07</v>
      </c>
      <c r="G580" s="3">
        <v>157.82</v>
      </c>
      <c r="H580" s="133">
        <v>0.69202236616287438</v>
      </c>
      <c r="I580" s="112">
        <v>256.72000000000003</v>
      </c>
      <c r="J580" s="12">
        <v>219.26</v>
      </c>
      <c r="K580" s="94">
        <v>287</v>
      </c>
      <c r="L580" s="123">
        <v>291</v>
      </c>
      <c r="M580" s="96">
        <v>289</v>
      </c>
      <c r="N580" s="123"/>
      <c r="O580" s="97">
        <f t="shared" si="27"/>
        <v>28.66378720000003</v>
      </c>
      <c r="P580" s="98">
        <f t="shared" si="28"/>
        <v>-8.7962128000000064</v>
      </c>
      <c r="Q580" s="99">
        <f t="shared" si="26"/>
        <v>-18.891472799999974</v>
      </c>
      <c r="R580" s="3"/>
    </row>
    <row r="581" spans="1:18" x14ac:dyDescent="0.25">
      <c r="A581" s="100">
        <v>2016</v>
      </c>
      <c r="B581" s="100">
        <v>5</v>
      </c>
      <c r="C581" s="3">
        <v>172.2</v>
      </c>
      <c r="D581" s="93">
        <v>170.88</v>
      </c>
      <c r="E581" s="93">
        <v>223.24311683974113</v>
      </c>
      <c r="F581" s="132">
        <v>134</v>
      </c>
      <c r="G581" s="3">
        <v>156.66999999999999</v>
      </c>
      <c r="H581" s="133">
        <v>0.70911927386186346</v>
      </c>
      <c r="I581" s="112">
        <v>259.33</v>
      </c>
      <c r="J581" s="12">
        <v>212.55</v>
      </c>
      <c r="K581" s="94">
        <v>290</v>
      </c>
      <c r="L581" s="123">
        <v>292</v>
      </c>
      <c r="M581" s="96">
        <v>291</v>
      </c>
      <c r="N581" s="123"/>
      <c r="O581" s="97">
        <f t="shared" si="27"/>
        <v>38.393965999999978</v>
      </c>
      <c r="P581" s="98">
        <f t="shared" si="28"/>
        <v>-8.3860339999999951</v>
      </c>
      <c r="Q581" s="99">
        <f t="shared" si="26"/>
        <v>-14.36680000000004</v>
      </c>
      <c r="R581" s="3"/>
    </row>
    <row r="582" spans="1:18" x14ac:dyDescent="0.25">
      <c r="A582" s="100">
        <v>2016</v>
      </c>
      <c r="B582" s="100">
        <v>6</v>
      </c>
      <c r="C582" s="3">
        <v>170.57</v>
      </c>
      <c r="D582" s="93">
        <v>170.15</v>
      </c>
      <c r="E582" s="93">
        <v>214.83724654837914</v>
      </c>
      <c r="F582" s="132">
        <v>134.4</v>
      </c>
      <c r="G582" s="3">
        <v>153.47</v>
      </c>
      <c r="H582" s="133">
        <v>0.7194865743805221</v>
      </c>
      <c r="I582" s="112">
        <v>253.08</v>
      </c>
      <c r="J582" s="12">
        <v>213.21</v>
      </c>
      <c r="K582" s="94">
        <v>292</v>
      </c>
      <c r="L582" s="123">
        <v>294</v>
      </c>
      <c r="M582" s="96">
        <v>293</v>
      </c>
      <c r="N582" s="123"/>
      <c r="O582" s="97">
        <f t="shared" si="27"/>
        <v>39.77511640000003</v>
      </c>
      <c r="P582" s="98">
        <f t="shared" si="28"/>
        <v>-9.4883599999974422E-2</v>
      </c>
      <c r="Q582" s="99">
        <f t="shared" ref="Q582:Q645" si="29">+((M582*0.6)-(F582/H582))</f>
        <v>-10.999872000000011</v>
      </c>
      <c r="R582" s="3"/>
    </row>
    <row r="583" spans="1:18" x14ac:dyDescent="0.25">
      <c r="A583" s="100">
        <v>2016</v>
      </c>
      <c r="B583" s="100">
        <v>7</v>
      </c>
      <c r="C583" s="3">
        <v>170.59</v>
      </c>
      <c r="D583" s="93">
        <v>169.94</v>
      </c>
      <c r="E583" s="93">
        <v>216.7632324842875</v>
      </c>
      <c r="F583" s="132">
        <v>129.12</v>
      </c>
      <c r="G583" s="3">
        <v>149.5</v>
      </c>
      <c r="H583" s="133">
        <v>0.71969369836197727</v>
      </c>
      <c r="I583" s="112">
        <v>255.78</v>
      </c>
      <c r="J583" s="12">
        <v>210.13</v>
      </c>
      <c r="K583" s="128">
        <v>284</v>
      </c>
      <c r="L583" s="123">
        <v>294</v>
      </c>
      <c r="M583" s="134">
        <v>289</v>
      </c>
      <c r="N583" s="104"/>
      <c r="O583" s="97">
        <f t="shared" si="27"/>
        <v>48.052740000000028</v>
      </c>
      <c r="P583" s="98">
        <f t="shared" si="28"/>
        <v>2.4027400000000227</v>
      </c>
      <c r="Q583" s="99">
        <f t="shared" si="29"/>
        <v>-6.0096575999999686</v>
      </c>
      <c r="R583" s="3"/>
    </row>
    <row r="584" spans="1:18" x14ac:dyDescent="0.25">
      <c r="A584" s="100">
        <v>2016</v>
      </c>
      <c r="B584" s="100">
        <v>8</v>
      </c>
      <c r="C584" s="3">
        <v>167.89</v>
      </c>
      <c r="D584" s="93">
        <v>166.74</v>
      </c>
      <c r="E584" s="93">
        <v>211.08605111659088</v>
      </c>
      <c r="F584" s="132">
        <v>133.94999999999999</v>
      </c>
      <c r="G584" s="3">
        <v>154.62</v>
      </c>
      <c r="H584" s="133">
        <v>0.72640104601750621</v>
      </c>
      <c r="I584" s="112">
        <v>251.07</v>
      </c>
      <c r="J584" s="12">
        <v>206.69</v>
      </c>
      <c r="K584" s="128">
        <v>284</v>
      </c>
      <c r="L584" s="123">
        <v>290</v>
      </c>
      <c r="M584" s="134">
        <v>287</v>
      </c>
      <c r="N584" s="104"/>
      <c r="O584" s="97">
        <f t="shared" si="27"/>
        <v>38.212376999999975</v>
      </c>
      <c r="P584" s="98">
        <f t="shared" si="28"/>
        <v>-6.1676230000000203</v>
      </c>
      <c r="Q584" s="99">
        <f t="shared" si="29"/>
        <v>-12.202267500000005</v>
      </c>
      <c r="R584" s="3"/>
    </row>
    <row r="585" spans="1:18" x14ac:dyDescent="0.25">
      <c r="A585" s="100">
        <v>2016</v>
      </c>
      <c r="B585" s="100">
        <v>9</v>
      </c>
      <c r="C585" s="3">
        <v>165.77</v>
      </c>
      <c r="D585" s="93">
        <v>167.45</v>
      </c>
      <c r="E585" s="93">
        <v>209.08321735940837</v>
      </c>
      <c r="F585" s="132">
        <v>137</v>
      </c>
      <c r="G585" s="3">
        <v>158.85</v>
      </c>
      <c r="H585" s="133">
        <v>0.73371160242613975</v>
      </c>
      <c r="I585" s="112">
        <v>251.48</v>
      </c>
      <c r="J585" s="12">
        <v>202.65</v>
      </c>
      <c r="K585" s="128">
        <v>284</v>
      </c>
      <c r="L585" s="123">
        <v>287</v>
      </c>
      <c r="M585" s="134">
        <v>285.5</v>
      </c>
      <c r="N585" s="104"/>
      <c r="O585" s="97">
        <f t="shared" si="27"/>
        <v>34.978040000000021</v>
      </c>
      <c r="P585" s="98">
        <f t="shared" si="28"/>
        <v>-13.851959999999963</v>
      </c>
      <c r="Q585" s="99">
        <f t="shared" si="29"/>
        <v>-15.421866666666659</v>
      </c>
      <c r="R585" s="3"/>
    </row>
    <row r="586" spans="1:18" x14ac:dyDescent="0.25">
      <c r="A586" s="100">
        <v>2016</v>
      </c>
      <c r="B586" s="100">
        <v>10</v>
      </c>
      <c r="C586" s="3">
        <v>167.37</v>
      </c>
      <c r="D586" s="93">
        <v>166.37</v>
      </c>
      <c r="E586" s="93">
        <v>207.73777435339667</v>
      </c>
      <c r="F586" s="132">
        <v>126.47</v>
      </c>
      <c r="G586" s="3">
        <v>157.16999999999999</v>
      </c>
      <c r="H586" s="133">
        <v>0.74469035774924786</v>
      </c>
      <c r="I586" s="112">
        <v>254.37</v>
      </c>
      <c r="J586" s="12">
        <v>198.45</v>
      </c>
      <c r="K586" s="128">
        <v>284</v>
      </c>
      <c r="L586" s="123">
        <v>287</v>
      </c>
      <c r="M586" s="134">
        <v>285.5</v>
      </c>
      <c r="N586" s="104"/>
      <c r="O586" s="97">
        <f t="shared" si="27"/>
        <v>43.315837200000033</v>
      </c>
      <c r="P586" s="98">
        <f t="shared" si="28"/>
        <v>-12.604162799999983</v>
      </c>
      <c r="Q586" s="99">
        <f t="shared" si="29"/>
        <v>1.4710251999999855</v>
      </c>
      <c r="R586" s="3"/>
    </row>
    <row r="587" spans="1:18" x14ac:dyDescent="0.25">
      <c r="A587" s="100">
        <v>2016</v>
      </c>
      <c r="B587" s="100">
        <v>11</v>
      </c>
      <c r="C587" s="3">
        <v>168.67</v>
      </c>
      <c r="D587" s="93">
        <v>165.21</v>
      </c>
      <c r="E587" s="93">
        <v>200.47048959347345</v>
      </c>
      <c r="F587" s="132">
        <v>139.80000000000001</v>
      </c>
      <c r="G587" s="3">
        <v>162.72</v>
      </c>
      <c r="H587" s="133">
        <v>0.75172144210241443</v>
      </c>
      <c r="I587" s="112">
        <v>242.76</v>
      </c>
      <c r="J587" s="12">
        <v>192.48</v>
      </c>
      <c r="K587" s="128">
        <v>284</v>
      </c>
      <c r="L587" s="123">
        <v>286</v>
      </c>
      <c r="M587" s="134">
        <v>285</v>
      </c>
      <c r="N587" s="104"/>
      <c r="O587" s="97">
        <f t="shared" si="27"/>
        <v>26.296838399999956</v>
      </c>
      <c r="P587" s="98">
        <f t="shared" si="28"/>
        <v>-23.983161600000045</v>
      </c>
      <c r="Q587" s="99">
        <f t="shared" si="29"/>
        <v>-14.973144000000048</v>
      </c>
      <c r="R587" s="3"/>
    </row>
    <row r="588" spans="1:18" x14ac:dyDescent="0.25">
      <c r="A588" s="100">
        <v>2016</v>
      </c>
      <c r="B588" s="100">
        <v>12</v>
      </c>
      <c r="C588" s="3">
        <v>165.97</v>
      </c>
      <c r="D588" s="93">
        <v>166.57</v>
      </c>
      <c r="E588" s="93">
        <v>195.72128965663407</v>
      </c>
      <c r="F588" s="132">
        <v>129.1</v>
      </c>
      <c r="G588" s="3">
        <v>160.69999999999999</v>
      </c>
      <c r="H588" s="133">
        <v>0.7578053955744164</v>
      </c>
      <c r="I588" s="112">
        <v>235.67</v>
      </c>
      <c r="J588" s="12">
        <v>190.74</v>
      </c>
      <c r="K588" s="128">
        <v>282</v>
      </c>
      <c r="L588" s="123">
        <v>285</v>
      </c>
      <c r="M588" s="134">
        <v>283.5</v>
      </c>
      <c r="N588" s="104"/>
      <c r="O588" s="97">
        <f t="shared" ref="O588:O628" si="30">+(I588-(G588/H588))</f>
        <v>23.610279999999989</v>
      </c>
      <c r="P588" s="98">
        <f t="shared" ref="P588:P651" si="31">+(J588-(G588/H588))</f>
        <v>-21.31971999999999</v>
      </c>
      <c r="Q588" s="99">
        <f t="shared" si="29"/>
        <v>-0.26036000000001991</v>
      </c>
      <c r="R588" s="3"/>
    </row>
    <row r="589" spans="1:18" x14ac:dyDescent="0.25">
      <c r="A589" s="100">
        <v>2016</v>
      </c>
      <c r="B589" s="100">
        <v>13</v>
      </c>
      <c r="C589" s="3">
        <v>163.78</v>
      </c>
      <c r="D589" s="93">
        <v>166.39</v>
      </c>
      <c r="E589" s="93">
        <v>192.02971098649945</v>
      </c>
      <c r="F589" s="132">
        <v>125.37</v>
      </c>
      <c r="G589" s="3">
        <v>155.02000000000001</v>
      </c>
      <c r="H589" s="133">
        <v>0.76008056854026529</v>
      </c>
      <c r="I589" s="112">
        <v>229.08</v>
      </c>
      <c r="J589" s="12">
        <v>184.88</v>
      </c>
      <c r="K589" s="128">
        <v>282</v>
      </c>
      <c r="L589" s="123">
        <v>285</v>
      </c>
      <c r="M589" s="134">
        <v>283.5</v>
      </c>
      <c r="N589" s="104"/>
      <c r="O589" s="97">
        <f t="shared" si="30"/>
        <v>25.127937000000003</v>
      </c>
      <c r="P589" s="98">
        <f t="shared" si="31"/>
        <v>-19.072063000000014</v>
      </c>
      <c r="Q589" s="99">
        <f t="shared" si="29"/>
        <v>5.1569594999999993</v>
      </c>
      <c r="R589" s="3"/>
    </row>
    <row r="590" spans="1:18" x14ac:dyDescent="0.25">
      <c r="A590" s="100">
        <v>2016</v>
      </c>
      <c r="B590" s="100">
        <v>14</v>
      </c>
      <c r="C590" s="3">
        <v>162.41999999999999</v>
      </c>
      <c r="D590" s="93">
        <v>163.71</v>
      </c>
      <c r="E590" s="93">
        <v>192.75413636909119</v>
      </c>
      <c r="F590" s="132">
        <v>123.57</v>
      </c>
      <c r="G590" s="3">
        <v>154.69999999999999</v>
      </c>
      <c r="H590" s="133">
        <v>0.76555609995100438</v>
      </c>
      <c r="I590" s="112">
        <v>218.63</v>
      </c>
      <c r="J590" s="12">
        <v>189.34</v>
      </c>
      <c r="K590" s="128">
        <v>280</v>
      </c>
      <c r="L590" s="123">
        <v>285</v>
      </c>
      <c r="M590" s="134">
        <v>282.5</v>
      </c>
      <c r="N590" s="104"/>
      <c r="O590" s="97">
        <f t="shared" si="30"/>
        <v>16.554672000000011</v>
      </c>
      <c r="P590" s="98">
        <f t="shared" si="31"/>
        <v>-12.735327999999981</v>
      </c>
      <c r="Q590" s="99">
        <f t="shared" si="29"/>
        <v>8.0879232000000059</v>
      </c>
      <c r="R590" s="3"/>
    </row>
    <row r="591" spans="1:18" x14ac:dyDescent="0.25">
      <c r="A591" s="100">
        <v>2016</v>
      </c>
      <c r="B591" s="100">
        <v>15</v>
      </c>
      <c r="C591" s="3">
        <v>157.66999999999999</v>
      </c>
      <c r="D591" s="93">
        <v>157.22999999999999</v>
      </c>
      <c r="E591" s="93">
        <v>185.09379705997242</v>
      </c>
      <c r="F591" s="132">
        <v>124.02</v>
      </c>
      <c r="G591" s="3">
        <v>152.85</v>
      </c>
      <c r="H591" s="133">
        <v>0.76404700417169658</v>
      </c>
      <c r="I591" s="112">
        <v>224.15</v>
      </c>
      <c r="J591" s="12">
        <v>183.05</v>
      </c>
      <c r="K591" s="128" t="e">
        <v>#N/A</v>
      </c>
      <c r="L591" s="123" t="e">
        <v>#N/A</v>
      </c>
      <c r="M591" s="134" t="e">
        <v>#N/A</v>
      </c>
      <c r="N591" s="104"/>
      <c r="O591" s="97">
        <f t="shared" si="30"/>
        <v>24.096862999999985</v>
      </c>
      <c r="P591" s="98">
        <f t="shared" si="31"/>
        <v>-17.003137000000009</v>
      </c>
      <c r="Q591" s="99" t="e">
        <f t="shared" si="29"/>
        <v>#N/A</v>
      </c>
      <c r="R591" s="3"/>
    </row>
    <row r="592" spans="1:18" x14ac:dyDescent="0.25">
      <c r="A592" s="100">
        <v>2016</v>
      </c>
      <c r="B592" s="100">
        <v>16</v>
      </c>
      <c r="C592" s="3">
        <v>150.49</v>
      </c>
      <c r="D592" s="93">
        <v>149.66999999999999</v>
      </c>
      <c r="E592" s="93">
        <v>183.23093689759187</v>
      </c>
      <c r="F592" s="132">
        <v>122.17</v>
      </c>
      <c r="G592" s="3">
        <v>150.55000000000001</v>
      </c>
      <c r="H592" s="133">
        <v>0.77884046231969839</v>
      </c>
      <c r="I592" s="112">
        <v>218.09</v>
      </c>
      <c r="J592" s="12">
        <v>181.06</v>
      </c>
      <c r="K592" s="128">
        <v>268</v>
      </c>
      <c r="L592" s="123">
        <v>275</v>
      </c>
      <c r="M592" s="134">
        <v>271.5</v>
      </c>
      <c r="N592" s="104"/>
      <c r="O592" s="97">
        <f t="shared" si="30"/>
        <v>24.789821999999987</v>
      </c>
      <c r="P592" s="98">
        <f t="shared" si="31"/>
        <v>-12.240178000000014</v>
      </c>
      <c r="Q592" s="99">
        <f t="shared" si="29"/>
        <v>6.0386067999999966</v>
      </c>
      <c r="R592" s="3"/>
    </row>
    <row r="593" spans="1:18" x14ac:dyDescent="0.25">
      <c r="A593" s="100">
        <v>2016</v>
      </c>
      <c r="B593" s="100">
        <v>17</v>
      </c>
      <c r="C593" s="3">
        <v>149.03</v>
      </c>
      <c r="D593" s="93">
        <v>150.58000000000001</v>
      </c>
      <c r="E593" s="93">
        <v>179.15932685456713</v>
      </c>
      <c r="F593" s="132">
        <v>114.65</v>
      </c>
      <c r="G593" s="3">
        <v>142.1</v>
      </c>
      <c r="H593" s="133">
        <v>0.78762483853690801</v>
      </c>
      <c r="I593" s="112">
        <v>218.77</v>
      </c>
      <c r="J593" s="12">
        <v>172.58</v>
      </c>
      <c r="K593" s="128">
        <v>266</v>
      </c>
      <c r="L593" s="123">
        <v>270</v>
      </c>
      <c r="M593" s="134">
        <v>268</v>
      </c>
      <c r="N593" s="104"/>
      <c r="O593" s="97">
        <f t="shared" si="30"/>
        <v>38.354155999999989</v>
      </c>
      <c r="P593" s="98">
        <f t="shared" si="31"/>
        <v>-7.8358440000000087</v>
      </c>
      <c r="Q593" s="99">
        <f t="shared" si="29"/>
        <v>15.235773999999964</v>
      </c>
      <c r="R593" s="3"/>
    </row>
    <row r="594" spans="1:18" x14ac:dyDescent="0.25">
      <c r="A594" s="100">
        <v>2016</v>
      </c>
      <c r="B594" s="100">
        <v>18</v>
      </c>
      <c r="C594" s="3">
        <v>148.38</v>
      </c>
      <c r="D594" s="93">
        <v>149.30000000000001</v>
      </c>
      <c r="E594" s="93">
        <v>170.71653057311687</v>
      </c>
      <c r="F594" s="132">
        <v>114.92</v>
      </c>
      <c r="G594" s="3">
        <v>140.37</v>
      </c>
      <c r="H594" s="133">
        <v>0.79337374250261816</v>
      </c>
      <c r="I594" s="112">
        <v>193.6</v>
      </c>
      <c r="J594" s="12">
        <v>164.86</v>
      </c>
      <c r="K594" s="128">
        <v>248</v>
      </c>
      <c r="L594" s="123">
        <v>269</v>
      </c>
      <c r="M594" s="134">
        <v>258.5</v>
      </c>
      <c r="N594" s="104"/>
      <c r="O594" s="97">
        <f t="shared" si="30"/>
        <v>16.672037200000005</v>
      </c>
      <c r="P594" s="98">
        <f t="shared" si="31"/>
        <v>-12.067962799999975</v>
      </c>
      <c r="Q594" s="99">
        <f t="shared" si="29"/>
        <v>10.250235199999992</v>
      </c>
      <c r="R594" s="3"/>
    </row>
    <row r="595" spans="1:18" x14ac:dyDescent="0.25">
      <c r="A595" s="100">
        <v>2016</v>
      </c>
      <c r="B595" s="100">
        <v>19</v>
      </c>
      <c r="C595" s="3">
        <v>147.69</v>
      </c>
      <c r="D595" s="93">
        <v>146.53</v>
      </c>
      <c r="E595" s="93">
        <v>171.98147674229958</v>
      </c>
      <c r="F595" s="132">
        <v>117.9</v>
      </c>
      <c r="G595" s="3">
        <v>147.16999999999999</v>
      </c>
      <c r="H595" s="133">
        <v>0.7825705878670256</v>
      </c>
      <c r="I595" s="112">
        <v>193.65</v>
      </c>
      <c r="J595" s="12">
        <v>168.33</v>
      </c>
      <c r="K595" s="128">
        <v>248</v>
      </c>
      <c r="L595" s="123">
        <v>255</v>
      </c>
      <c r="M595" s="134">
        <v>251.5</v>
      </c>
      <c r="N595" s="104"/>
      <c r="O595" s="97">
        <f t="shared" si="30"/>
        <v>5.5902872000000343</v>
      </c>
      <c r="P595" s="98">
        <f t="shared" si="31"/>
        <v>-19.729712799999959</v>
      </c>
      <c r="Q595" s="99">
        <f t="shared" si="29"/>
        <v>0.24266399999999066</v>
      </c>
      <c r="R595" s="3"/>
    </row>
    <row r="596" spans="1:18" x14ac:dyDescent="0.25">
      <c r="A596" s="100">
        <v>2016</v>
      </c>
      <c r="B596" s="100">
        <v>20</v>
      </c>
      <c r="C596" s="3">
        <v>148.34</v>
      </c>
      <c r="D596" s="93">
        <v>153.05000000000001</v>
      </c>
      <c r="E596" s="93">
        <v>178.70687725628568</v>
      </c>
      <c r="F596" s="132">
        <v>118.72</v>
      </c>
      <c r="G596" s="3">
        <v>146.25</v>
      </c>
      <c r="H596" s="133">
        <v>0.77414959666806005</v>
      </c>
      <c r="I596" s="112">
        <v>206.56</v>
      </c>
      <c r="J596" s="12">
        <v>167.55</v>
      </c>
      <c r="K596" s="128">
        <v>248</v>
      </c>
      <c r="L596" s="123">
        <v>250</v>
      </c>
      <c r="M596" s="134">
        <v>249</v>
      </c>
      <c r="N596" s="104"/>
      <c r="O596" s="97">
        <f t="shared" si="30"/>
        <v>17.643024999999994</v>
      </c>
      <c r="P596" s="98">
        <f t="shared" si="31"/>
        <v>-21.366974999999996</v>
      </c>
      <c r="Q596" s="99">
        <f t="shared" si="29"/>
        <v>-3.9553728000000206</v>
      </c>
      <c r="R596" s="3"/>
    </row>
    <row r="597" spans="1:18" x14ac:dyDescent="0.25">
      <c r="A597" s="100">
        <v>2016</v>
      </c>
      <c r="B597" s="100">
        <v>21</v>
      </c>
      <c r="C597" s="3">
        <v>158.12</v>
      </c>
      <c r="D597" s="93">
        <v>157.03</v>
      </c>
      <c r="E597" s="93">
        <v>188.33193503992663</v>
      </c>
      <c r="F597" s="132">
        <v>117.45</v>
      </c>
      <c r="G597" s="3">
        <v>147.91999999999999</v>
      </c>
      <c r="H597" s="133">
        <v>0.76988220802217255</v>
      </c>
      <c r="I597" s="112">
        <v>217.03</v>
      </c>
      <c r="J597" s="12">
        <v>174.47</v>
      </c>
      <c r="K597" s="128">
        <v>248</v>
      </c>
      <c r="L597" s="123">
        <v>256</v>
      </c>
      <c r="M597" s="134">
        <v>252</v>
      </c>
      <c r="N597" s="104"/>
      <c r="O597" s="97">
        <f t="shared" si="30"/>
        <v>24.896712000000008</v>
      </c>
      <c r="P597" s="98">
        <f t="shared" si="31"/>
        <v>-17.663287999999994</v>
      </c>
      <c r="Q597" s="99">
        <f t="shared" si="29"/>
        <v>-1.3558050000000321</v>
      </c>
      <c r="R597" s="3"/>
    </row>
    <row r="598" spans="1:18" x14ac:dyDescent="0.25">
      <c r="A598" s="100">
        <v>2016</v>
      </c>
      <c r="B598" s="100">
        <v>22</v>
      </c>
      <c r="C598" s="3">
        <v>158.27000000000001</v>
      </c>
      <c r="D598" s="93">
        <v>156.66999999999999</v>
      </c>
      <c r="E598" s="93">
        <v>195.81311529830271</v>
      </c>
      <c r="F598" s="132">
        <v>116.42</v>
      </c>
      <c r="G598" s="3">
        <v>146.69999999999999</v>
      </c>
      <c r="H598" s="133">
        <v>0.76536860151849129</v>
      </c>
      <c r="I598" s="112">
        <v>229.94</v>
      </c>
      <c r="J598" s="12">
        <v>183.87</v>
      </c>
      <c r="K598" s="128">
        <v>256</v>
      </c>
      <c r="L598" s="123">
        <v>263</v>
      </c>
      <c r="M598" s="134">
        <v>259.5</v>
      </c>
      <c r="N598" s="104"/>
      <c r="O598" s="97">
        <f t="shared" si="30"/>
        <v>38.267648000000008</v>
      </c>
      <c r="P598" s="98">
        <f t="shared" si="31"/>
        <v>-7.8023519999999849</v>
      </c>
      <c r="Q598" s="99">
        <f t="shared" si="29"/>
        <v>3.5902847999999778</v>
      </c>
      <c r="R598" s="3"/>
    </row>
    <row r="599" spans="1:18" x14ac:dyDescent="0.25">
      <c r="A599" s="100">
        <v>2016</v>
      </c>
      <c r="B599" s="100">
        <v>23</v>
      </c>
      <c r="C599" s="3">
        <v>157.41999999999999</v>
      </c>
      <c r="D599" s="93">
        <v>159.12</v>
      </c>
      <c r="E599" s="93">
        <v>187.76484874481474</v>
      </c>
      <c r="F599" s="132">
        <v>117.8</v>
      </c>
      <c r="G599" s="3">
        <v>146.66999999999999</v>
      </c>
      <c r="H599" s="133">
        <v>0.76600471092897227</v>
      </c>
      <c r="I599" s="112">
        <v>230.31</v>
      </c>
      <c r="J599" s="12">
        <v>181.87</v>
      </c>
      <c r="K599" s="128">
        <v>263</v>
      </c>
      <c r="L599" s="123">
        <v>265</v>
      </c>
      <c r="M599" s="134">
        <v>264</v>
      </c>
      <c r="N599" s="104"/>
      <c r="O599" s="97">
        <f t="shared" si="30"/>
        <v>38.83598175000003</v>
      </c>
      <c r="P599" s="98">
        <f t="shared" si="31"/>
        <v>-9.6040182499999673</v>
      </c>
      <c r="Q599" s="99">
        <f t="shared" si="29"/>
        <v>4.6150450000000092</v>
      </c>
      <c r="R599" s="3"/>
    </row>
    <row r="600" spans="1:18" x14ac:dyDescent="0.25">
      <c r="A600" s="100">
        <v>2016</v>
      </c>
      <c r="B600" s="100">
        <v>24</v>
      </c>
      <c r="C600" s="3">
        <v>155.44</v>
      </c>
      <c r="D600" s="93">
        <v>154.37</v>
      </c>
      <c r="E600" s="93">
        <v>183.26837737088923</v>
      </c>
      <c r="F600" s="132">
        <v>117.35</v>
      </c>
      <c r="G600" s="3">
        <v>145.55000000000001</v>
      </c>
      <c r="H600" s="133">
        <v>0.78361308320403733</v>
      </c>
      <c r="I600" s="112">
        <v>217.41</v>
      </c>
      <c r="J600" s="12">
        <v>183.09</v>
      </c>
      <c r="K600" s="128">
        <v>263</v>
      </c>
      <c r="L600" s="123">
        <v>271</v>
      </c>
      <c r="M600" s="134">
        <v>267</v>
      </c>
      <c r="N600" s="104"/>
      <c r="O600" s="97">
        <f t="shared" si="30"/>
        <v>31.667823000000027</v>
      </c>
      <c r="P600" s="98">
        <f t="shared" si="31"/>
        <v>-2.6521769999999663</v>
      </c>
      <c r="Q600" s="99">
        <f t="shared" si="29"/>
        <v>10.444971000000038</v>
      </c>
      <c r="R600" s="3"/>
    </row>
    <row r="601" spans="1:18" x14ac:dyDescent="0.25">
      <c r="A601" s="100">
        <v>2016</v>
      </c>
      <c r="B601" s="100">
        <v>25</v>
      </c>
      <c r="C601" s="3">
        <v>151.97999999999999</v>
      </c>
      <c r="D601" s="93">
        <v>153.07</v>
      </c>
      <c r="E601" s="93">
        <v>179.32203200318187</v>
      </c>
      <c r="F601" s="132">
        <v>112.55</v>
      </c>
      <c r="G601" s="3">
        <v>137.41999999999999</v>
      </c>
      <c r="H601" s="133">
        <v>0.77568687072402609</v>
      </c>
      <c r="I601" s="112">
        <v>222.3</v>
      </c>
      <c r="J601" s="12">
        <v>176.28</v>
      </c>
      <c r="K601" s="128">
        <v>258</v>
      </c>
      <c r="L601" s="123">
        <v>271</v>
      </c>
      <c r="M601" s="134">
        <v>264.5</v>
      </c>
      <c r="N601" s="104"/>
      <c r="O601" s="97">
        <f t="shared" si="30"/>
        <v>45.140884400000033</v>
      </c>
      <c r="P601" s="98">
        <f t="shared" si="31"/>
        <v>-0.87911559999997735</v>
      </c>
      <c r="Q601" s="99">
        <f t="shared" si="29"/>
        <v>13.602790999999996</v>
      </c>
      <c r="R601" s="3"/>
    </row>
    <row r="602" spans="1:18" x14ac:dyDescent="0.25">
      <c r="A602" s="100">
        <v>2016</v>
      </c>
      <c r="B602" s="100">
        <v>26</v>
      </c>
      <c r="C602" s="3">
        <v>147.66999999999999</v>
      </c>
      <c r="D602" s="93">
        <v>147.32</v>
      </c>
      <c r="E602" s="93">
        <v>166.39172825031562</v>
      </c>
      <c r="F602" s="132">
        <v>110.87</v>
      </c>
      <c r="G602" s="3">
        <v>139.44999999999999</v>
      </c>
      <c r="H602" s="133">
        <v>0.77943537701289201</v>
      </c>
      <c r="I602" s="112">
        <v>201.54</v>
      </c>
      <c r="J602" s="12">
        <v>167.41</v>
      </c>
      <c r="K602" s="128">
        <v>248</v>
      </c>
      <c r="L602" s="123">
        <v>260</v>
      </c>
      <c r="M602" s="134">
        <v>254</v>
      </c>
      <c r="N602" s="104"/>
      <c r="O602" s="97">
        <f t="shared" si="30"/>
        <v>22.628439000000043</v>
      </c>
      <c r="P602" s="98">
        <f t="shared" si="31"/>
        <v>-11.501560999999953</v>
      </c>
      <c r="Q602" s="99">
        <f t="shared" si="29"/>
        <v>10.156007400000021</v>
      </c>
      <c r="R602" s="3"/>
    </row>
    <row r="603" spans="1:18" x14ac:dyDescent="0.25">
      <c r="A603" s="100">
        <v>2016</v>
      </c>
      <c r="B603" s="100">
        <v>27</v>
      </c>
      <c r="C603" s="3">
        <v>146.93</v>
      </c>
      <c r="D603" s="93">
        <v>145.71</v>
      </c>
      <c r="E603" s="93">
        <v>165.42741185102275</v>
      </c>
      <c r="F603" s="132">
        <v>114.82</v>
      </c>
      <c r="G603" s="3">
        <v>144.30000000000001</v>
      </c>
      <c r="H603" s="133">
        <v>0.80029450837908345</v>
      </c>
      <c r="I603" s="112">
        <v>198.68</v>
      </c>
      <c r="J603" s="12">
        <v>165.13</v>
      </c>
      <c r="K603" s="128">
        <v>246</v>
      </c>
      <c r="L603" s="123">
        <v>255</v>
      </c>
      <c r="M603" s="134">
        <v>250.5</v>
      </c>
      <c r="N603" s="104"/>
      <c r="O603" s="97">
        <f t="shared" si="30"/>
        <v>18.371377999999993</v>
      </c>
      <c r="P603" s="98">
        <f t="shared" si="31"/>
        <v>-15.178622000000018</v>
      </c>
      <c r="Q603" s="99">
        <f t="shared" si="29"/>
        <v>6.8278171999999699</v>
      </c>
      <c r="R603" s="3"/>
    </row>
    <row r="604" spans="1:18" x14ac:dyDescent="0.25">
      <c r="A604" s="100">
        <v>2016</v>
      </c>
      <c r="B604" s="100">
        <v>28</v>
      </c>
      <c r="C604" s="3">
        <v>150.33000000000001</v>
      </c>
      <c r="D604" s="93">
        <v>152.32</v>
      </c>
      <c r="E604" s="93">
        <v>173.19745976259921</v>
      </c>
      <c r="F604" s="132">
        <v>112.22</v>
      </c>
      <c r="G604" s="3">
        <v>143.44999999999999</v>
      </c>
      <c r="H604" s="133">
        <v>0.77095058206768952</v>
      </c>
      <c r="I604" s="112">
        <v>196.35</v>
      </c>
      <c r="J604" s="12">
        <v>169.86</v>
      </c>
      <c r="K604" s="128">
        <v>246</v>
      </c>
      <c r="L604" s="123">
        <v>254</v>
      </c>
      <c r="M604" s="134">
        <v>250</v>
      </c>
      <c r="N604" s="104"/>
      <c r="O604" s="97">
        <f t="shared" si="30"/>
        <v>10.281005000000022</v>
      </c>
      <c r="P604" s="98">
        <f t="shared" si="31"/>
        <v>-16.208994999999959</v>
      </c>
      <c r="Q604" s="99">
        <f t="shared" si="29"/>
        <v>4.439438000000024</v>
      </c>
      <c r="R604" s="3"/>
    </row>
    <row r="605" spans="1:18" x14ac:dyDescent="0.25">
      <c r="A605" s="100">
        <v>2016</v>
      </c>
      <c r="B605" s="100">
        <v>29</v>
      </c>
      <c r="C605" s="3">
        <v>152.61000000000001</v>
      </c>
      <c r="D605" s="93">
        <v>151.30000000000001</v>
      </c>
      <c r="E605" s="93">
        <v>170.96883784246361</v>
      </c>
      <c r="F605" s="132">
        <v>110.92</v>
      </c>
      <c r="G605" s="3">
        <v>139.57</v>
      </c>
      <c r="H605" s="133">
        <v>0.76925443859811071</v>
      </c>
      <c r="I605" s="112">
        <v>216.5</v>
      </c>
      <c r="J605" s="12">
        <v>174.02</v>
      </c>
      <c r="K605" s="128">
        <v>255</v>
      </c>
      <c r="L605" s="123">
        <v>259</v>
      </c>
      <c r="M605" s="134">
        <v>257</v>
      </c>
      <c r="N605" s="104"/>
      <c r="O605" s="97">
        <f t="shared" si="30"/>
        <v>35.064582800000011</v>
      </c>
      <c r="P605" s="98">
        <f t="shared" si="31"/>
        <v>-7.4154171999999789</v>
      </c>
      <c r="Q605" s="99">
        <f t="shared" si="29"/>
        <v>10.008436799999998</v>
      </c>
      <c r="R605" s="3"/>
    </row>
    <row r="606" spans="1:18" x14ac:dyDescent="0.25">
      <c r="A606" s="100">
        <v>2016</v>
      </c>
      <c r="B606" s="100">
        <v>30</v>
      </c>
      <c r="C606" s="3">
        <v>149.16</v>
      </c>
      <c r="D606" s="93">
        <v>159.12</v>
      </c>
      <c r="E606" s="93">
        <v>168.72891261363455</v>
      </c>
      <c r="F606" s="132">
        <v>109.95</v>
      </c>
      <c r="G606" s="3">
        <v>137.19999999999999</v>
      </c>
      <c r="H606" s="133">
        <v>0.76636574038594174</v>
      </c>
      <c r="I606" s="112">
        <v>204.59</v>
      </c>
      <c r="J606" s="12">
        <v>171.9</v>
      </c>
      <c r="K606" s="128">
        <v>249</v>
      </c>
      <c r="L606" s="123">
        <v>259</v>
      </c>
      <c r="M606" s="134">
        <v>254</v>
      </c>
      <c r="N606" s="104"/>
      <c r="O606" s="97">
        <f t="shared" si="30"/>
        <v>25.563208000000003</v>
      </c>
      <c r="P606" s="98">
        <f t="shared" si="31"/>
        <v>-7.1267919999999947</v>
      </c>
      <c r="Q606" s="99">
        <f t="shared" si="29"/>
        <v>8.9306430000000034</v>
      </c>
      <c r="R606" s="3"/>
    </row>
    <row r="607" spans="1:18" x14ac:dyDescent="0.25">
      <c r="A607" s="100">
        <v>2016</v>
      </c>
      <c r="B607" s="100">
        <v>31</v>
      </c>
      <c r="C607" s="3">
        <v>146.24</v>
      </c>
      <c r="D607" s="93">
        <v>141.44</v>
      </c>
      <c r="E607" s="93">
        <v>163.29804359579842</v>
      </c>
      <c r="F607" s="132">
        <v>113.07</v>
      </c>
      <c r="G607" s="3">
        <v>140.05000000000001</v>
      </c>
      <c r="H607" s="133">
        <v>0.75901328273244772</v>
      </c>
      <c r="I607" s="112">
        <v>197.64</v>
      </c>
      <c r="J607" s="12">
        <v>168.48</v>
      </c>
      <c r="K607" s="128">
        <v>238</v>
      </c>
      <c r="L607" s="123">
        <v>250</v>
      </c>
      <c r="M607" s="134">
        <v>244</v>
      </c>
      <c r="N607" s="104"/>
      <c r="O607" s="97">
        <f t="shared" si="30"/>
        <v>13.124124999999935</v>
      </c>
      <c r="P607" s="98">
        <f t="shared" si="31"/>
        <v>-16.035875000000061</v>
      </c>
      <c r="Q607" s="99">
        <f t="shared" si="29"/>
        <v>-2.5697250000000054</v>
      </c>
      <c r="R607" s="3"/>
    </row>
    <row r="608" spans="1:18" x14ac:dyDescent="0.25">
      <c r="A608" s="100">
        <v>2016</v>
      </c>
      <c r="B608" s="100">
        <v>32</v>
      </c>
      <c r="C608" s="3">
        <v>148.97999999999999</v>
      </c>
      <c r="D608" s="93">
        <v>145.85</v>
      </c>
      <c r="E608" s="93">
        <v>161.90061343293229</v>
      </c>
      <c r="F608" s="132">
        <v>117.67</v>
      </c>
      <c r="G608" s="3">
        <v>149.65</v>
      </c>
      <c r="H608" s="133">
        <v>0.76435068409386209</v>
      </c>
      <c r="I608" s="112">
        <v>185.44</v>
      </c>
      <c r="J608" s="12">
        <v>167.46</v>
      </c>
      <c r="K608" s="128">
        <v>243</v>
      </c>
      <c r="L608" s="123">
        <v>252</v>
      </c>
      <c r="M608" s="134">
        <v>247.5</v>
      </c>
      <c r="N608" s="104"/>
      <c r="O608" s="97">
        <f t="shared" si="30"/>
        <v>-10.347095000000053</v>
      </c>
      <c r="P608" s="98">
        <f t="shared" si="31"/>
        <v>-28.327095000000043</v>
      </c>
      <c r="Q608" s="99">
        <f t="shared" si="29"/>
        <v>-5.4476610000000392</v>
      </c>
      <c r="R608" s="3"/>
    </row>
    <row r="609" spans="1:18" x14ac:dyDescent="0.25">
      <c r="A609" s="100">
        <v>2016</v>
      </c>
      <c r="B609" s="100">
        <v>33</v>
      </c>
      <c r="C609" s="3">
        <v>151.9</v>
      </c>
      <c r="D609" s="93">
        <v>145.1</v>
      </c>
      <c r="E609" s="93">
        <v>166.52692629351361</v>
      </c>
      <c r="F609" s="132">
        <v>116.32</v>
      </c>
      <c r="G609" s="3">
        <v>149.07</v>
      </c>
      <c r="H609" s="133">
        <v>0.76577887369243258</v>
      </c>
      <c r="I609" s="112">
        <v>184.09</v>
      </c>
      <c r="J609" s="12">
        <v>172.92</v>
      </c>
      <c r="K609" s="128">
        <v>247</v>
      </c>
      <c r="L609" s="123">
        <v>252</v>
      </c>
      <c r="M609" s="134">
        <v>249.5</v>
      </c>
      <c r="N609" s="104"/>
      <c r="O609" s="97">
        <f t="shared" si="30"/>
        <v>-10.574550199999976</v>
      </c>
      <c r="P609" s="98">
        <f t="shared" si="31"/>
        <v>-21.744550199999992</v>
      </c>
      <c r="Q609" s="99">
        <f t="shared" si="29"/>
        <v>-2.1976352000000077</v>
      </c>
      <c r="R609" s="3"/>
    </row>
    <row r="610" spans="1:18" x14ac:dyDescent="0.25">
      <c r="A610" s="100">
        <v>2016</v>
      </c>
      <c r="B610" s="100">
        <v>34</v>
      </c>
      <c r="C610" s="3">
        <v>140.80000000000001</v>
      </c>
      <c r="D610" s="93">
        <v>138.49</v>
      </c>
      <c r="E610" s="93">
        <v>169.1467481592843</v>
      </c>
      <c r="F610" s="132">
        <v>113.55</v>
      </c>
      <c r="G610" s="3">
        <v>146.07</v>
      </c>
      <c r="H610" s="133">
        <v>0.777339013090389</v>
      </c>
      <c r="I610" s="112">
        <v>187.16</v>
      </c>
      <c r="J610" s="12">
        <v>174.08</v>
      </c>
      <c r="K610" s="128">
        <v>242</v>
      </c>
      <c r="L610" s="123">
        <v>253</v>
      </c>
      <c r="M610" s="134">
        <v>247.5</v>
      </c>
      <c r="N610" s="104"/>
      <c r="O610" s="97">
        <f t="shared" si="30"/>
        <v>-0.75029079999998771</v>
      </c>
      <c r="P610" s="98">
        <f t="shared" si="31"/>
        <v>-13.830290799999972</v>
      </c>
      <c r="Q610" s="99">
        <f t="shared" si="29"/>
        <v>2.4247380000000192</v>
      </c>
      <c r="R610" s="3"/>
    </row>
    <row r="611" spans="1:18" x14ac:dyDescent="0.25">
      <c r="A611" s="100">
        <v>2016</v>
      </c>
      <c r="B611" s="100">
        <v>35</v>
      </c>
      <c r="C611" s="3">
        <v>138.38999999999999</v>
      </c>
      <c r="D611" s="93">
        <v>134.41999999999999</v>
      </c>
      <c r="E611" s="93">
        <v>162.93329595104117</v>
      </c>
      <c r="F611" s="132">
        <v>106.35</v>
      </c>
      <c r="G611" s="3">
        <v>135.94999999999999</v>
      </c>
      <c r="H611" s="133">
        <v>0.77317993443434152</v>
      </c>
      <c r="I611" s="112">
        <v>192.56</v>
      </c>
      <c r="J611" s="12">
        <v>172.35</v>
      </c>
      <c r="K611" s="128">
        <v>228</v>
      </c>
      <c r="L611" s="123">
        <v>243</v>
      </c>
      <c r="M611" s="134">
        <v>235.5</v>
      </c>
      <c r="N611" s="104"/>
      <c r="O611" s="97">
        <f t="shared" si="30"/>
        <v>16.727708000000007</v>
      </c>
      <c r="P611" s="98">
        <f t="shared" si="31"/>
        <v>-3.4822920000000011</v>
      </c>
      <c r="Q611" s="99">
        <f t="shared" si="29"/>
        <v>3.7511639999999886</v>
      </c>
      <c r="R611" s="3"/>
    </row>
    <row r="612" spans="1:18" x14ac:dyDescent="0.25">
      <c r="A612" s="100">
        <v>2016</v>
      </c>
      <c r="B612" s="100">
        <v>36</v>
      </c>
      <c r="C612" s="3">
        <v>133.43</v>
      </c>
      <c r="D612" s="93">
        <v>131.19</v>
      </c>
      <c r="E612" s="93">
        <v>162.58049580005439</v>
      </c>
      <c r="F612" s="132">
        <v>103.47</v>
      </c>
      <c r="G612" s="3">
        <v>129.66999999999999</v>
      </c>
      <c r="H612" s="133">
        <v>0.76540375047837739</v>
      </c>
      <c r="I612" s="112">
        <v>187.68</v>
      </c>
      <c r="J612" s="12">
        <v>166.29</v>
      </c>
      <c r="K612" s="128">
        <v>218</v>
      </c>
      <c r="L612" s="123">
        <v>232</v>
      </c>
      <c r="M612" s="134">
        <v>225</v>
      </c>
      <c r="N612" s="104"/>
      <c r="O612" s="97">
        <f t="shared" si="30"/>
        <v>18.266145000000023</v>
      </c>
      <c r="P612" s="98">
        <f t="shared" si="31"/>
        <v>-3.1238549999999918</v>
      </c>
      <c r="Q612" s="99">
        <f t="shared" si="29"/>
        <v>-0.18355499999998415</v>
      </c>
      <c r="R612" s="3"/>
    </row>
    <row r="613" spans="1:18" x14ac:dyDescent="0.25">
      <c r="A613" s="100">
        <v>2016</v>
      </c>
      <c r="B613" s="100">
        <v>37</v>
      </c>
      <c r="C613" s="3">
        <v>126.52</v>
      </c>
      <c r="D613" s="93">
        <v>124.39</v>
      </c>
      <c r="E613" s="93">
        <v>160.25043222506213</v>
      </c>
      <c r="F613" s="132">
        <v>105.4</v>
      </c>
      <c r="G613" s="3">
        <v>128.66999999999999</v>
      </c>
      <c r="H613" s="133">
        <v>0.77399380804953555</v>
      </c>
      <c r="I613" s="112">
        <v>185.51</v>
      </c>
      <c r="J613" s="12">
        <v>157.44</v>
      </c>
      <c r="K613" s="128">
        <v>207</v>
      </c>
      <c r="L613" s="123">
        <v>223</v>
      </c>
      <c r="M613" s="134">
        <v>215</v>
      </c>
      <c r="N613" s="104"/>
      <c r="O613" s="97">
        <f t="shared" si="30"/>
        <v>19.268360000000001</v>
      </c>
      <c r="P613" s="98">
        <f t="shared" si="31"/>
        <v>-8.8016399999999919</v>
      </c>
      <c r="Q613" s="99">
        <f t="shared" si="29"/>
        <v>-7.1768000000000143</v>
      </c>
      <c r="R613" s="3"/>
    </row>
    <row r="614" spans="1:18" x14ac:dyDescent="0.25">
      <c r="A614" s="100">
        <v>2016</v>
      </c>
      <c r="B614" s="100">
        <v>38</v>
      </c>
      <c r="C614" s="3">
        <v>126.32</v>
      </c>
      <c r="D614" s="93">
        <v>122.64</v>
      </c>
      <c r="E614" s="93">
        <v>164.51417426516835</v>
      </c>
      <c r="F614" s="132">
        <v>108.05</v>
      </c>
      <c r="G614" s="3">
        <v>130.69999999999999</v>
      </c>
      <c r="H614" s="133">
        <v>0.75997081712062264</v>
      </c>
      <c r="I614" s="112">
        <v>185.58</v>
      </c>
      <c r="J614" s="12">
        <v>165.94</v>
      </c>
      <c r="K614" s="128">
        <v>203</v>
      </c>
      <c r="L614" s="123">
        <v>205</v>
      </c>
      <c r="M614" s="134">
        <v>204</v>
      </c>
      <c r="N614" s="104"/>
      <c r="O614" s="97">
        <f t="shared" si="30"/>
        <v>13.599712000000039</v>
      </c>
      <c r="P614" s="98">
        <f t="shared" si="31"/>
        <v>-6.0402879999999755</v>
      </c>
      <c r="Q614" s="99">
        <f t="shared" si="29"/>
        <v>-19.776511999999983</v>
      </c>
      <c r="R614" s="3"/>
    </row>
    <row r="615" spans="1:18" x14ac:dyDescent="0.25">
      <c r="A615" s="100">
        <v>2016</v>
      </c>
      <c r="B615" s="100">
        <v>39</v>
      </c>
      <c r="C615" s="3">
        <v>129.09</v>
      </c>
      <c r="D615" s="93">
        <v>125.86</v>
      </c>
      <c r="E615" s="93">
        <v>171.24605043556957</v>
      </c>
      <c r="F615" s="132">
        <v>106.85</v>
      </c>
      <c r="G615" s="3">
        <v>129.72</v>
      </c>
      <c r="H615" s="133">
        <v>0.7598899679326433</v>
      </c>
      <c r="I615" s="112">
        <v>203.07</v>
      </c>
      <c r="J615" s="12">
        <v>171.16</v>
      </c>
      <c r="K615" s="128">
        <v>213</v>
      </c>
      <c r="L615" s="123">
        <v>215</v>
      </c>
      <c r="M615" s="134">
        <v>214</v>
      </c>
      <c r="N615" s="104"/>
      <c r="O615" s="97">
        <f t="shared" si="30"/>
        <v>32.361074399999978</v>
      </c>
      <c r="P615" s="98">
        <f t="shared" si="31"/>
        <v>0.45107439999998178</v>
      </c>
      <c r="Q615" s="99">
        <f t="shared" si="29"/>
        <v>-12.212462999999985</v>
      </c>
      <c r="R615" s="3"/>
    </row>
    <row r="616" spans="1:18" x14ac:dyDescent="0.25">
      <c r="A616" s="100">
        <v>2016</v>
      </c>
      <c r="B616" s="100">
        <v>40</v>
      </c>
      <c r="C616" s="3">
        <v>125.71</v>
      </c>
      <c r="D616" s="93">
        <v>121.84</v>
      </c>
      <c r="E616" s="93">
        <v>173.2541084618251</v>
      </c>
      <c r="F616" s="132">
        <v>100.12</v>
      </c>
      <c r="G616" s="3">
        <v>119.65</v>
      </c>
      <c r="H616" s="133">
        <v>0.75866777937940977</v>
      </c>
      <c r="I616" s="112">
        <v>203.21</v>
      </c>
      <c r="J616" s="12">
        <v>179.32</v>
      </c>
      <c r="K616" s="128">
        <v>213</v>
      </c>
      <c r="L616" s="123">
        <v>224</v>
      </c>
      <c r="M616" s="134">
        <v>218.5</v>
      </c>
      <c r="N616" s="104"/>
      <c r="O616" s="97">
        <f t="shared" si="30"/>
        <v>45.499335000000002</v>
      </c>
      <c r="P616" s="98">
        <f t="shared" si="31"/>
        <v>21.609334999999987</v>
      </c>
      <c r="Q616" s="99">
        <f t="shared" si="29"/>
        <v>-0.86817200000001549</v>
      </c>
      <c r="R616" s="3"/>
    </row>
    <row r="617" spans="1:18" x14ac:dyDescent="0.25">
      <c r="A617" s="100">
        <v>2016</v>
      </c>
      <c r="B617" s="100">
        <v>41</v>
      </c>
      <c r="C617" s="3">
        <v>126.52</v>
      </c>
      <c r="D617" s="93">
        <v>124.39</v>
      </c>
      <c r="E617" s="93">
        <v>162.90311463973384</v>
      </c>
      <c r="F617" s="132">
        <v>103.05</v>
      </c>
      <c r="G617" s="3">
        <v>122.77</v>
      </c>
      <c r="H617" s="133">
        <v>0.75758723617024504</v>
      </c>
      <c r="I617" s="112">
        <v>185.51</v>
      </c>
      <c r="J617" s="12">
        <v>157.44</v>
      </c>
      <c r="K617" s="128">
        <v>202</v>
      </c>
      <c r="L617" s="123">
        <v>224</v>
      </c>
      <c r="M617" s="134">
        <v>213</v>
      </c>
      <c r="N617" s="104"/>
      <c r="O617" s="97">
        <f t="shared" si="30"/>
        <v>23.456055399999997</v>
      </c>
      <c r="P617" s="98">
        <f t="shared" si="31"/>
        <v>-4.6139445999999964</v>
      </c>
      <c r="Q617" s="99">
        <f t="shared" si="29"/>
        <v>-8.2239389999999872</v>
      </c>
      <c r="R617" s="3"/>
    </row>
    <row r="618" spans="1:18" x14ac:dyDescent="0.25">
      <c r="A618" s="100">
        <v>2016</v>
      </c>
      <c r="B618" s="100">
        <v>42</v>
      </c>
      <c r="C618" s="3">
        <v>126.89</v>
      </c>
      <c r="D618" s="93">
        <v>123.65</v>
      </c>
      <c r="E618" s="93" t="e">
        <v>#DIV/0!</v>
      </c>
      <c r="F618" s="132">
        <v>97.45</v>
      </c>
      <c r="G618" s="3">
        <v>115.65</v>
      </c>
      <c r="H618" s="133">
        <v>0.75520715332215627</v>
      </c>
      <c r="I618" s="112">
        <v>200.02</v>
      </c>
      <c r="J618" s="12">
        <v>176.9</v>
      </c>
      <c r="K618" s="128">
        <v>212</v>
      </c>
      <c r="L618" s="123">
        <v>217</v>
      </c>
      <c r="M618" s="134">
        <v>214.5</v>
      </c>
      <c r="N618" s="104"/>
      <c r="O618" s="97">
        <f t="shared" si="30"/>
        <v>46.883208999999994</v>
      </c>
      <c r="P618" s="98">
        <f t="shared" si="31"/>
        <v>23.763208999999989</v>
      </c>
      <c r="Q618" s="99">
        <f t="shared" si="29"/>
        <v>-0.33744300000000749</v>
      </c>
      <c r="R618" s="3"/>
    </row>
    <row r="619" spans="1:18" x14ac:dyDescent="0.25">
      <c r="A619" s="100">
        <v>2016</v>
      </c>
      <c r="B619" s="100">
        <v>43</v>
      </c>
      <c r="C619" s="3">
        <v>123.67</v>
      </c>
      <c r="D619" s="93">
        <v>120.05</v>
      </c>
      <c r="E619" s="93">
        <v>167.8618331237646</v>
      </c>
      <c r="F619" s="132">
        <v>101.87</v>
      </c>
      <c r="G619" s="3">
        <v>119.7</v>
      </c>
      <c r="H619" s="133">
        <v>0.75905937362420495</v>
      </c>
      <c r="I619" s="112">
        <v>184.67</v>
      </c>
      <c r="J619" s="12">
        <v>169.5</v>
      </c>
      <c r="K619" s="128">
        <v>209</v>
      </c>
      <c r="L619" s="123">
        <v>213</v>
      </c>
      <c r="M619" s="134">
        <v>211</v>
      </c>
      <c r="N619" s="104"/>
      <c r="O619" s="97">
        <f t="shared" si="30"/>
        <v>26.974826000000007</v>
      </c>
      <c r="P619" s="98">
        <f t="shared" si="31"/>
        <v>11.80482600000002</v>
      </c>
      <c r="Q619" s="99">
        <f t="shared" si="29"/>
        <v>-7.6055753999999922</v>
      </c>
      <c r="R619" s="3"/>
    </row>
    <row r="620" spans="1:18" x14ac:dyDescent="0.25">
      <c r="A620" s="100">
        <v>2016</v>
      </c>
      <c r="B620" s="100">
        <v>44</v>
      </c>
      <c r="C620" s="3">
        <v>123.47</v>
      </c>
      <c r="D620" s="93">
        <v>122.84</v>
      </c>
      <c r="E620" s="93">
        <v>164.68307488084102</v>
      </c>
      <c r="F620" s="132">
        <v>104.35</v>
      </c>
      <c r="G620" s="3">
        <v>116</v>
      </c>
      <c r="H620" s="133">
        <v>0.74790959268843582</v>
      </c>
      <c r="I620" s="112">
        <v>187.3</v>
      </c>
      <c r="J620" s="12">
        <v>163.22999999999999</v>
      </c>
      <c r="K620" s="128">
        <v>209</v>
      </c>
      <c r="L620" s="123">
        <v>217</v>
      </c>
      <c r="M620" s="134">
        <v>213</v>
      </c>
      <c r="N620" s="104"/>
      <c r="O620" s="97">
        <f t="shared" si="30"/>
        <v>32.201040000000006</v>
      </c>
      <c r="P620" s="98">
        <f t="shared" si="31"/>
        <v>8.1310399999999845</v>
      </c>
      <c r="Q620" s="99">
        <f t="shared" si="29"/>
        <v>-11.722211000000001</v>
      </c>
      <c r="R620" s="3"/>
    </row>
    <row r="621" spans="1:18" x14ac:dyDescent="0.25">
      <c r="A621" s="100">
        <v>2016</v>
      </c>
      <c r="B621" s="100">
        <v>45</v>
      </c>
      <c r="C621" s="3">
        <v>123.79</v>
      </c>
      <c r="D621" s="93">
        <v>124.33</v>
      </c>
      <c r="E621" s="93">
        <v>160.62996315012012</v>
      </c>
      <c r="F621" s="132">
        <v>102.72</v>
      </c>
      <c r="G621" s="3">
        <v>117.85</v>
      </c>
      <c r="H621" s="133">
        <v>0.74660295654770792</v>
      </c>
      <c r="I621" s="112">
        <v>180.68</v>
      </c>
      <c r="J621" s="12">
        <v>168.24</v>
      </c>
      <c r="K621" s="128">
        <v>212</v>
      </c>
      <c r="L621" s="123">
        <v>217</v>
      </c>
      <c r="M621" s="134">
        <v>214.5</v>
      </c>
      <c r="N621" s="104"/>
      <c r="O621" s="97">
        <f t="shared" si="30"/>
        <v>22.831710000000015</v>
      </c>
      <c r="P621" s="98">
        <f t="shared" si="31"/>
        <v>10.391710000000018</v>
      </c>
      <c r="Q621" s="99">
        <f t="shared" si="29"/>
        <v>-8.8831680000000119</v>
      </c>
      <c r="R621" s="3"/>
    </row>
    <row r="622" spans="1:18" x14ac:dyDescent="0.25">
      <c r="A622" s="100">
        <v>2016</v>
      </c>
      <c r="B622" s="100">
        <v>46</v>
      </c>
      <c r="C622" s="3">
        <v>124.42</v>
      </c>
      <c r="D622" s="93">
        <v>121.97</v>
      </c>
      <c r="E622" s="93">
        <v>168.13268667958766</v>
      </c>
      <c r="F622" s="132">
        <v>105.6</v>
      </c>
      <c r="G622" s="3">
        <v>121.02</v>
      </c>
      <c r="H622" s="133">
        <v>0.74540087659143084</v>
      </c>
      <c r="I622" s="112">
        <v>184.89</v>
      </c>
      <c r="J622" s="12">
        <v>161.91999999999999</v>
      </c>
      <c r="K622" s="128">
        <v>212</v>
      </c>
      <c r="L622" s="123">
        <v>216</v>
      </c>
      <c r="M622" s="134">
        <v>214</v>
      </c>
      <c r="N622" s="104"/>
      <c r="O622" s="97">
        <f t="shared" si="30"/>
        <v>22.534408799999994</v>
      </c>
      <c r="P622" s="98">
        <f t="shared" si="31"/>
        <v>-0.43559120000000462</v>
      </c>
      <c r="Q622" s="99">
        <f t="shared" si="29"/>
        <v>-13.26873599999999</v>
      </c>
      <c r="R622" s="3"/>
    </row>
    <row r="623" spans="1:18" x14ac:dyDescent="0.25">
      <c r="A623" s="100">
        <v>2016</v>
      </c>
      <c r="B623" s="100">
        <v>47</v>
      </c>
      <c r="C623" s="3">
        <v>126.9</v>
      </c>
      <c r="D623" s="93">
        <v>124.15</v>
      </c>
      <c r="E623" s="93">
        <v>167.22028873461292</v>
      </c>
      <c r="F623" s="132">
        <v>108.32</v>
      </c>
      <c r="G623" s="3">
        <v>124.97</v>
      </c>
      <c r="H623" s="133">
        <v>0.74168570326638372</v>
      </c>
      <c r="I623" s="112">
        <v>181.64</v>
      </c>
      <c r="J623" s="12">
        <v>170</v>
      </c>
      <c r="K623" s="128">
        <v>212</v>
      </c>
      <c r="L623" s="123">
        <v>216</v>
      </c>
      <c r="M623" s="134">
        <v>214</v>
      </c>
      <c r="N623" s="104"/>
      <c r="O623" s="97">
        <f t="shared" si="30"/>
        <v>13.145448399999964</v>
      </c>
      <c r="P623" s="98">
        <f t="shared" si="31"/>
        <v>1.5054483999999775</v>
      </c>
      <c r="Q623" s="99">
        <f t="shared" si="29"/>
        <v>-17.645689599999997</v>
      </c>
      <c r="R623" s="3"/>
    </row>
    <row r="624" spans="1:18" x14ac:dyDescent="0.25">
      <c r="A624" s="100">
        <v>2016</v>
      </c>
      <c r="B624" s="100">
        <v>48</v>
      </c>
      <c r="C624" s="3">
        <v>128.91999999999999</v>
      </c>
      <c r="D624" s="93">
        <v>122.98</v>
      </c>
      <c r="E624" s="93">
        <v>175.37603506689914</v>
      </c>
      <c r="F624" s="132">
        <v>112.2</v>
      </c>
      <c r="G624" s="3">
        <v>123.35</v>
      </c>
      <c r="H624" s="133">
        <v>0.74259723382530407</v>
      </c>
      <c r="I624" s="112">
        <v>192.9</v>
      </c>
      <c r="J624" s="12">
        <v>165.36</v>
      </c>
      <c r="K624" s="128">
        <v>215</v>
      </c>
      <c r="L624" s="123">
        <v>220</v>
      </c>
      <c r="M624" s="134">
        <v>217.5</v>
      </c>
      <c r="N624" s="104"/>
      <c r="O624" s="97">
        <f t="shared" si="30"/>
        <v>26.793806250000017</v>
      </c>
      <c r="P624" s="98">
        <f t="shared" si="31"/>
        <v>-0.7461937499999749</v>
      </c>
      <c r="Q624" s="99">
        <f t="shared" si="29"/>
        <v>-20.591324999999983</v>
      </c>
      <c r="R624" s="3"/>
    </row>
    <row r="625" spans="1:18" x14ac:dyDescent="0.25">
      <c r="A625" s="100">
        <v>2016</v>
      </c>
      <c r="B625" s="100">
        <v>49</v>
      </c>
      <c r="C625" s="3">
        <v>131.13</v>
      </c>
      <c r="D625" s="93">
        <v>132.21</v>
      </c>
      <c r="E625" s="93">
        <v>174.22572461770773</v>
      </c>
      <c r="F625" s="132">
        <v>108.87</v>
      </c>
      <c r="G625" s="3">
        <v>121.52</v>
      </c>
      <c r="H625" s="133">
        <v>0.74748471393759996</v>
      </c>
      <c r="I625" s="112">
        <v>187.7</v>
      </c>
      <c r="J625" s="12">
        <v>177.69</v>
      </c>
      <c r="K625" s="128">
        <v>220</v>
      </c>
      <c r="L625" s="123">
        <v>229</v>
      </c>
      <c r="M625" s="134">
        <v>224.5</v>
      </c>
      <c r="N625" s="104"/>
      <c r="O625" s="97">
        <f t="shared" si="30"/>
        <v>25.128113599999978</v>
      </c>
      <c r="P625" s="98">
        <f t="shared" si="31"/>
        <v>15.118113599999987</v>
      </c>
      <c r="Q625" s="99">
        <f t="shared" si="29"/>
        <v>-10.948463400000009</v>
      </c>
      <c r="R625" s="3"/>
    </row>
    <row r="626" spans="1:18" x14ac:dyDescent="0.25">
      <c r="A626" s="100">
        <v>2016</v>
      </c>
      <c r="B626" s="100">
        <v>50</v>
      </c>
      <c r="C626" s="3">
        <v>134.84</v>
      </c>
      <c r="D626" s="93">
        <v>133.65</v>
      </c>
      <c r="E626" s="93">
        <v>177.88228488880711</v>
      </c>
      <c r="F626" s="132">
        <v>110.52</v>
      </c>
      <c r="G626" s="3">
        <v>122.5</v>
      </c>
      <c r="H626" s="133">
        <v>0.75540111799365472</v>
      </c>
      <c r="I626" s="112">
        <v>193.68</v>
      </c>
      <c r="J626" s="12">
        <v>180.13</v>
      </c>
      <c r="K626" s="128">
        <v>228</v>
      </c>
      <c r="L626" s="123">
        <v>235</v>
      </c>
      <c r="M626" s="134">
        <v>231.5</v>
      </c>
      <c r="N626" s="104"/>
      <c r="O626" s="97">
        <f t="shared" si="30"/>
        <v>31.514500000000027</v>
      </c>
      <c r="P626" s="98">
        <f t="shared" si="31"/>
        <v>17.964500000000015</v>
      </c>
      <c r="Q626" s="99">
        <f t="shared" si="29"/>
        <v>-7.4063759999999661</v>
      </c>
      <c r="R626" s="3"/>
    </row>
    <row r="627" spans="1:18" x14ac:dyDescent="0.25">
      <c r="A627" s="100">
        <v>2016</v>
      </c>
      <c r="B627" s="100">
        <v>51</v>
      </c>
      <c r="C627" s="3">
        <v>132.44999999999999</v>
      </c>
      <c r="D627" s="93">
        <v>133.04</v>
      </c>
      <c r="E627" s="93">
        <v>171.37961405627811</v>
      </c>
      <c r="F627" s="132">
        <v>115.35</v>
      </c>
      <c r="G627" s="3">
        <v>126.3</v>
      </c>
      <c r="H627" s="133">
        <v>0.75622372122568726</v>
      </c>
      <c r="I627" s="112">
        <v>188.55</v>
      </c>
      <c r="J627" s="12">
        <v>180.57</v>
      </c>
      <c r="K627" s="128">
        <v>228</v>
      </c>
      <c r="L627" s="123">
        <v>240</v>
      </c>
      <c r="M627" s="134">
        <v>234</v>
      </c>
      <c r="N627" s="104"/>
      <c r="O627" s="97">
        <f t="shared" si="30"/>
        <v>21.535931999999974</v>
      </c>
      <c r="P627" s="98">
        <f t="shared" si="31"/>
        <v>13.555931999999956</v>
      </c>
      <c r="Q627" s="99">
        <f t="shared" si="29"/>
        <v>-12.134226000000012</v>
      </c>
      <c r="R627" s="3"/>
    </row>
    <row r="628" spans="1:18" ht="13" thickBot="1" x14ac:dyDescent="0.3">
      <c r="A628" s="100">
        <v>2016</v>
      </c>
      <c r="B628" s="100">
        <v>52</v>
      </c>
      <c r="C628" s="3">
        <v>128.36000000000001</v>
      </c>
      <c r="D628" s="93">
        <v>132.38</v>
      </c>
      <c r="E628" s="93">
        <v>171.25274074482215</v>
      </c>
      <c r="F628" s="132">
        <v>116.3</v>
      </c>
      <c r="G628" s="3">
        <v>126.7</v>
      </c>
      <c r="H628" s="133">
        <v>0.7442802066121853</v>
      </c>
      <c r="I628" s="112">
        <v>182.91</v>
      </c>
      <c r="J628" s="12">
        <v>180.24</v>
      </c>
      <c r="K628" s="128">
        <v>228</v>
      </c>
      <c r="L628" s="123">
        <v>240</v>
      </c>
      <c r="M628" s="134">
        <v>234</v>
      </c>
      <c r="N628" s="104"/>
      <c r="O628" s="97">
        <f t="shared" si="30"/>
        <v>12.678413999999975</v>
      </c>
      <c r="P628" s="98">
        <f t="shared" si="31"/>
        <v>10.008413999999988</v>
      </c>
      <c r="Q628" s="99">
        <f t="shared" si="29"/>
        <v>-15.858353999999991</v>
      </c>
      <c r="R628" s="3"/>
    </row>
    <row r="629" spans="1:18" s="119" customFormat="1" ht="13" thickBot="1" x14ac:dyDescent="0.3">
      <c r="A629" s="113">
        <v>2017</v>
      </c>
      <c r="B629" s="113">
        <v>1</v>
      </c>
      <c r="C629" s="114">
        <v>141.59</v>
      </c>
      <c r="D629" s="114">
        <v>146.16999999999999</v>
      </c>
      <c r="E629" s="114">
        <v>171.69024009215343</v>
      </c>
      <c r="F629" s="115">
        <v>114.02</v>
      </c>
      <c r="G629" s="115">
        <v>123.7</v>
      </c>
      <c r="H629" s="116">
        <v>0.75086349301696942</v>
      </c>
      <c r="I629" s="114">
        <v>193.69</v>
      </c>
      <c r="J629" s="115">
        <v>163.49</v>
      </c>
      <c r="K629" s="115">
        <v>246</v>
      </c>
      <c r="L629" s="115">
        <v>252</v>
      </c>
      <c r="M629" s="115">
        <v>249</v>
      </c>
      <c r="N629" s="115"/>
      <c r="O629" s="117">
        <f>+(I629-(G629/H629))</f>
        <v>28.946339999999964</v>
      </c>
      <c r="P629" s="118">
        <f t="shared" si="31"/>
        <v>-1.2536600000000249</v>
      </c>
      <c r="Q629" s="99">
        <f t="shared" si="29"/>
        <v>-2.4518360000000143</v>
      </c>
    </row>
    <row r="630" spans="1:18" ht="13" thickBot="1" x14ac:dyDescent="0.3">
      <c r="A630" s="100">
        <v>2017</v>
      </c>
      <c r="B630" s="100">
        <v>2</v>
      </c>
      <c r="C630" s="93">
        <v>146.21</v>
      </c>
      <c r="D630" s="93">
        <v>143.66999999999999</v>
      </c>
      <c r="E630" s="93">
        <v>181.84537232822447</v>
      </c>
      <c r="F630" s="12">
        <v>117.92</v>
      </c>
      <c r="G630" s="12">
        <v>128.85</v>
      </c>
      <c r="H630" s="135">
        <v>0.75841461009904909</v>
      </c>
      <c r="I630" s="112">
        <v>199.05</v>
      </c>
      <c r="J630" s="112">
        <v>189.19</v>
      </c>
      <c r="K630" s="128">
        <v>250</v>
      </c>
      <c r="L630" s="123">
        <v>252</v>
      </c>
      <c r="M630" s="134">
        <v>251</v>
      </c>
      <c r="N630" s="104"/>
      <c r="O630" s="136">
        <f t="shared" ref="O630:O693" si="32">+(I630-(G630/H630))</f>
        <v>29.156121000000041</v>
      </c>
      <c r="P630" s="137">
        <f t="shared" si="31"/>
        <v>19.296121000000028</v>
      </c>
      <c r="Q630" s="99">
        <f t="shared" si="29"/>
        <v>-4.8822367999999869</v>
      </c>
    </row>
    <row r="631" spans="1:18" ht="13" thickBot="1" x14ac:dyDescent="0.3">
      <c r="A631" s="100">
        <v>2017</v>
      </c>
      <c r="B631" s="100">
        <v>3</v>
      </c>
      <c r="C631" s="93">
        <v>141.77000000000001</v>
      </c>
      <c r="D631" s="93">
        <v>143.47999999999999</v>
      </c>
      <c r="E631" s="93">
        <v>169.10088949659942</v>
      </c>
      <c r="F631" s="12">
        <v>118.97</v>
      </c>
      <c r="G631" s="12">
        <v>130.1</v>
      </c>
      <c r="H631" s="135">
        <v>0.75679602833444337</v>
      </c>
      <c r="I631" s="112">
        <v>186.56</v>
      </c>
      <c r="J631" s="112">
        <v>178.59</v>
      </c>
      <c r="K631" s="128">
        <v>250</v>
      </c>
      <c r="L631" s="123">
        <v>252</v>
      </c>
      <c r="M631" s="134">
        <v>251</v>
      </c>
      <c r="N631" s="104"/>
      <c r="O631" s="136">
        <f t="shared" si="32"/>
        <v>14.651064000000019</v>
      </c>
      <c r="P631" s="137">
        <f t="shared" si="31"/>
        <v>6.6810640000000205</v>
      </c>
      <c r="Q631" s="99">
        <f t="shared" si="29"/>
        <v>-6.6021992000000012</v>
      </c>
    </row>
    <row r="632" spans="1:18" ht="13" thickBot="1" x14ac:dyDescent="0.3">
      <c r="A632" s="100">
        <v>2017</v>
      </c>
      <c r="B632" s="100">
        <v>4</v>
      </c>
      <c r="C632" s="93">
        <v>148.72</v>
      </c>
      <c r="D632" s="93">
        <v>142.97</v>
      </c>
      <c r="E632" s="93">
        <v>166.0729936048134</v>
      </c>
      <c r="F632" s="12">
        <v>117.32</v>
      </c>
      <c r="G632" s="12">
        <v>126.75</v>
      </c>
      <c r="H632" s="135">
        <v>0.76071080817916248</v>
      </c>
      <c r="I632" s="112">
        <v>184.29</v>
      </c>
      <c r="J632" s="112">
        <v>171.88</v>
      </c>
      <c r="K632" s="128">
        <v>250</v>
      </c>
      <c r="L632" s="123">
        <v>252</v>
      </c>
      <c r="M632" s="134">
        <v>251</v>
      </c>
      <c r="N632" s="104"/>
      <c r="O632" s="136">
        <f t="shared" si="32"/>
        <v>17.669519999999977</v>
      </c>
      <c r="P632" s="137">
        <f t="shared" si="31"/>
        <v>5.2595199999999807</v>
      </c>
      <c r="Q632" s="99">
        <f t="shared" si="29"/>
        <v>-3.6241792000000146</v>
      </c>
    </row>
    <row r="633" spans="1:18" ht="13" thickBot="1" x14ac:dyDescent="0.3">
      <c r="A633" s="100">
        <v>2017</v>
      </c>
      <c r="B633" s="100">
        <v>5</v>
      </c>
      <c r="C633" s="93">
        <v>144.44999999999999</v>
      </c>
      <c r="D633" s="93">
        <v>145.12</v>
      </c>
      <c r="E633" s="93">
        <v>168.435350157855</v>
      </c>
      <c r="F633" s="12">
        <v>115.62</v>
      </c>
      <c r="G633" s="12">
        <v>123.5</v>
      </c>
      <c r="H633" s="135">
        <v>0.76645972254158046</v>
      </c>
      <c r="I633" s="112">
        <v>184.18</v>
      </c>
      <c r="J633" s="112">
        <v>175.7</v>
      </c>
      <c r="K633" s="128">
        <v>250</v>
      </c>
      <c r="L633" s="123">
        <v>252</v>
      </c>
      <c r="M633" s="134">
        <v>251</v>
      </c>
      <c r="N633" s="104"/>
      <c r="O633" s="136">
        <f t="shared" si="32"/>
        <v>23.049550000000011</v>
      </c>
      <c r="P633" s="137">
        <f t="shared" si="31"/>
        <v>14.569549999999992</v>
      </c>
      <c r="Q633" s="99">
        <f t="shared" si="29"/>
        <v>-0.24941400000000158</v>
      </c>
    </row>
    <row r="634" spans="1:18" ht="13" thickBot="1" x14ac:dyDescent="0.3">
      <c r="A634" s="100">
        <v>2017</v>
      </c>
      <c r="B634" s="100">
        <v>6</v>
      </c>
      <c r="C634" s="93">
        <v>144.44</v>
      </c>
      <c r="D634" s="93">
        <v>145.11000000000001</v>
      </c>
      <c r="E634" s="93">
        <v>167.17065862466387</v>
      </c>
      <c r="F634" s="12">
        <v>113.15</v>
      </c>
      <c r="G634" s="12">
        <v>122.45</v>
      </c>
      <c r="H634" s="135">
        <v>0.76154502254173262</v>
      </c>
      <c r="I634" s="112">
        <v>183.39</v>
      </c>
      <c r="J634" s="112">
        <v>175.95</v>
      </c>
      <c r="K634" s="128">
        <v>249</v>
      </c>
      <c r="L634" s="123">
        <v>252</v>
      </c>
      <c r="M634" s="134">
        <v>250.5</v>
      </c>
      <c r="N634" s="104"/>
      <c r="O634" s="136">
        <f t="shared" si="32"/>
        <v>22.59845599999997</v>
      </c>
      <c r="P634" s="137">
        <f t="shared" si="31"/>
        <v>15.158455999999973</v>
      </c>
      <c r="Q634" s="99">
        <f t="shared" si="29"/>
        <v>1.7204719999999725</v>
      </c>
    </row>
    <row r="635" spans="1:18" ht="13" thickBot="1" x14ac:dyDescent="0.3">
      <c r="A635" s="100">
        <v>2017</v>
      </c>
      <c r="B635" s="100">
        <v>7</v>
      </c>
      <c r="C635" s="93">
        <v>147.15</v>
      </c>
      <c r="D635" s="93">
        <v>144.22999999999999</v>
      </c>
      <c r="E635" s="93">
        <v>170.99539456093825</v>
      </c>
      <c r="F635" s="12">
        <v>114.92</v>
      </c>
      <c r="G635" s="12">
        <v>124.2</v>
      </c>
      <c r="H635" s="135">
        <v>0.76426890036990625</v>
      </c>
      <c r="I635" s="112">
        <v>189.84</v>
      </c>
      <c r="J635" s="112">
        <v>177.01</v>
      </c>
      <c r="K635" s="128">
        <v>249</v>
      </c>
      <c r="L635" s="123">
        <v>252</v>
      </c>
      <c r="M635" s="134">
        <v>250.5</v>
      </c>
      <c r="N635" s="104"/>
      <c r="O635" s="136">
        <f t="shared" si="32"/>
        <v>27.331752000000023</v>
      </c>
      <c r="P635" s="137">
        <f t="shared" si="31"/>
        <v>14.50175200000001</v>
      </c>
      <c r="Q635" s="99">
        <f t="shared" si="29"/>
        <v>-6.592480000000478E-2</v>
      </c>
    </row>
    <row r="636" spans="1:18" ht="13" thickBot="1" x14ac:dyDescent="0.3">
      <c r="A636" s="100">
        <v>2017</v>
      </c>
      <c r="B636" s="100">
        <v>8</v>
      </c>
      <c r="C636" s="93">
        <v>146.66</v>
      </c>
      <c r="D636" s="93">
        <v>141.88999999999999</v>
      </c>
      <c r="E636" s="93">
        <v>162.51295731184305</v>
      </c>
      <c r="F636" s="12">
        <v>114.95</v>
      </c>
      <c r="G636" s="12">
        <v>121.55</v>
      </c>
      <c r="H636" s="135">
        <v>0.76142131979695438</v>
      </c>
      <c r="I636" s="112">
        <v>189.03</v>
      </c>
      <c r="J636" s="112">
        <v>167.47</v>
      </c>
      <c r="K636" s="128">
        <v>249</v>
      </c>
      <c r="L636" s="123">
        <v>252</v>
      </c>
      <c r="M636" s="134">
        <v>250.5</v>
      </c>
      <c r="N636" s="104"/>
      <c r="O636" s="136">
        <f t="shared" si="32"/>
        <v>29.39433333333335</v>
      </c>
      <c r="P636" s="137">
        <f t="shared" si="31"/>
        <v>7.8343333333333476</v>
      </c>
      <c r="Q636" s="99">
        <f t="shared" si="29"/>
        <v>-0.66766666666666197</v>
      </c>
    </row>
    <row r="637" spans="1:18" ht="13" thickBot="1" x14ac:dyDescent="0.3">
      <c r="A637" s="100">
        <v>2017</v>
      </c>
      <c r="B637" s="100">
        <v>9</v>
      </c>
      <c r="C637" s="93">
        <v>146.46</v>
      </c>
      <c r="D637" s="93">
        <v>147.96</v>
      </c>
      <c r="E637" s="93">
        <v>159.87896033143821</v>
      </c>
      <c r="F637" s="12">
        <v>115.97</v>
      </c>
      <c r="G637" s="12">
        <v>122.95</v>
      </c>
      <c r="H637" s="135">
        <v>0.75190231285151432</v>
      </c>
      <c r="I637" s="112">
        <v>186.79</v>
      </c>
      <c r="J637" s="112">
        <v>168.22</v>
      </c>
      <c r="K637" s="128">
        <v>250</v>
      </c>
      <c r="L637" s="123">
        <v>252</v>
      </c>
      <c r="M637" s="134">
        <v>251</v>
      </c>
      <c r="N637" s="104"/>
      <c r="O637" s="136">
        <f t="shared" si="32"/>
        <v>23.271417999999983</v>
      </c>
      <c r="P637" s="137">
        <f t="shared" si="31"/>
        <v>4.7014179999999897</v>
      </c>
      <c r="Q637" s="99">
        <f t="shared" si="29"/>
        <v>-3.6354612000000088</v>
      </c>
    </row>
    <row r="638" spans="1:18" ht="13" thickBot="1" x14ac:dyDescent="0.3">
      <c r="A638" s="100">
        <v>2017</v>
      </c>
      <c r="B638" s="100">
        <v>10</v>
      </c>
      <c r="C638" s="93">
        <v>150.18</v>
      </c>
      <c r="D638" s="93">
        <v>148.38</v>
      </c>
      <c r="E638" s="93">
        <v>166.15913986283593</v>
      </c>
      <c r="F638" s="12">
        <v>107.5</v>
      </c>
      <c r="G638" s="12">
        <v>125.77</v>
      </c>
      <c r="H638" s="135">
        <v>0.74318499360860901</v>
      </c>
      <c r="I638" s="112">
        <v>194.29</v>
      </c>
      <c r="J638" s="112">
        <v>167.69</v>
      </c>
      <c r="K638" s="128">
        <v>253</v>
      </c>
      <c r="L638" s="123">
        <v>260</v>
      </c>
      <c r="M638" s="134">
        <v>256.5</v>
      </c>
      <c r="N638" s="104"/>
      <c r="O638" s="136">
        <f t="shared" si="32"/>
        <v>25.058918799999987</v>
      </c>
      <c r="P638" s="137">
        <f t="shared" si="31"/>
        <v>-1.5410812000000078</v>
      </c>
      <c r="Q638" s="99">
        <f t="shared" si="29"/>
        <v>9.2522999999999911</v>
      </c>
    </row>
    <row r="639" spans="1:18" ht="13" thickBot="1" x14ac:dyDescent="0.3">
      <c r="A639" s="100">
        <v>2017</v>
      </c>
      <c r="B639" s="100">
        <v>11</v>
      </c>
      <c r="C639" s="93">
        <v>158.31</v>
      </c>
      <c r="D639" s="93">
        <v>156.30000000000001</v>
      </c>
      <c r="E639" s="93">
        <v>167.70287688934167</v>
      </c>
      <c r="F639" s="12">
        <v>109.67</v>
      </c>
      <c r="G639" s="12">
        <v>130.37</v>
      </c>
      <c r="H639" s="135">
        <v>0.74568991230686632</v>
      </c>
      <c r="I639" s="112">
        <v>200.94</v>
      </c>
      <c r="J639" s="112">
        <v>171.14</v>
      </c>
      <c r="K639" s="128">
        <v>258</v>
      </c>
      <c r="L639" s="123">
        <v>260</v>
      </c>
      <c r="M639" s="134">
        <v>259</v>
      </c>
      <c r="N639" s="104"/>
      <c r="O639" s="136">
        <f t="shared" si="32"/>
        <v>26.108615200000003</v>
      </c>
      <c r="P639" s="137">
        <f t="shared" si="31"/>
        <v>-3.6913848000000087</v>
      </c>
      <c r="Q639" s="99">
        <f t="shared" si="29"/>
        <v>8.3281431999999995</v>
      </c>
    </row>
    <row r="640" spans="1:18" ht="13" thickBot="1" x14ac:dyDescent="0.3">
      <c r="A640" s="100">
        <v>2017</v>
      </c>
      <c r="B640" s="100">
        <v>12</v>
      </c>
      <c r="C640" s="93">
        <v>157.53</v>
      </c>
      <c r="D640" s="93">
        <v>155.24</v>
      </c>
      <c r="E640" s="93">
        <v>173.50502747283056</v>
      </c>
      <c r="F640" s="12">
        <v>112.85</v>
      </c>
      <c r="G640" s="12">
        <v>133.80000000000001</v>
      </c>
      <c r="H640" s="135">
        <v>0.74928817623257915</v>
      </c>
      <c r="I640" s="112">
        <v>197.41</v>
      </c>
      <c r="J640" s="112">
        <v>169.6</v>
      </c>
      <c r="K640" s="128">
        <v>260</v>
      </c>
      <c r="L640" s="123">
        <v>267</v>
      </c>
      <c r="M640" s="134">
        <v>263.5</v>
      </c>
      <c r="N640" s="104"/>
      <c r="O640" s="136">
        <f t="shared" si="32"/>
        <v>18.840519999999998</v>
      </c>
      <c r="P640" s="137">
        <f t="shared" si="31"/>
        <v>-8.9694800000000043</v>
      </c>
      <c r="Q640" s="99">
        <f t="shared" si="29"/>
        <v>7.4903900000000192</v>
      </c>
    </row>
    <row r="641" spans="1:17" ht="13" thickBot="1" x14ac:dyDescent="0.3">
      <c r="A641" s="100">
        <v>2017</v>
      </c>
      <c r="B641" s="100">
        <v>13</v>
      </c>
      <c r="C641" s="93">
        <v>159.9</v>
      </c>
      <c r="D641" s="93">
        <v>156.77000000000001</v>
      </c>
      <c r="E641" s="93">
        <v>172.33404471250094</v>
      </c>
      <c r="F641" s="12">
        <v>110.87</v>
      </c>
      <c r="G641" s="12">
        <v>132.69999999999999</v>
      </c>
      <c r="H641" s="135">
        <v>0.74958023506836158</v>
      </c>
      <c r="I641" s="112">
        <v>206.72</v>
      </c>
      <c r="J641" s="112">
        <v>171.2</v>
      </c>
      <c r="K641" s="128">
        <v>268</v>
      </c>
      <c r="L641" s="123">
        <v>277</v>
      </c>
      <c r="M641" s="134">
        <v>272.5</v>
      </c>
      <c r="N641" s="104"/>
      <c r="O641" s="136">
        <f t="shared" si="32"/>
        <v>29.687583999999987</v>
      </c>
      <c r="P641" s="137">
        <f t="shared" si="31"/>
        <v>-5.8324160000000234</v>
      </c>
      <c r="Q641" s="99">
        <f t="shared" si="29"/>
        <v>15.590550399999955</v>
      </c>
    </row>
    <row r="642" spans="1:17" ht="13" thickBot="1" x14ac:dyDescent="0.3">
      <c r="A642" s="100">
        <v>2017</v>
      </c>
      <c r="B642" s="100">
        <v>14</v>
      </c>
      <c r="C642" s="93">
        <v>155.80000000000001</v>
      </c>
      <c r="D642" s="93">
        <v>154.13999999999999</v>
      </c>
      <c r="E642" s="93">
        <v>171.18513990153625</v>
      </c>
      <c r="F642" s="12">
        <v>107.97</v>
      </c>
      <c r="G642" s="12">
        <v>135.65</v>
      </c>
      <c r="H642" s="135">
        <v>0.74678137228544972</v>
      </c>
      <c r="I642" s="112">
        <v>204.49</v>
      </c>
      <c r="J642" s="112">
        <v>168.18</v>
      </c>
      <c r="K642" s="128">
        <v>268</v>
      </c>
      <c r="L642" s="123">
        <v>272</v>
      </c>
      <c r="M642" s="134">
        <v>270</v>
      </c>
      <c r="N642" s="104"/>
      <c r="O642" s="136">
        <f t="shared" si="32"/>
        <v>22.843797999999992</v>
      </c>
      <c r="P642" s="137">
        <f t="shared" si="31"/>
        <v>-13.46620200000001</v>
      </c>
      <c r="Q642" s="99">
        <f t="shared" si="29"/>
        <v>17.419532400000008</v>
      </c>
    </row>
    <row r="643" spans="1:17" ht="13" thickBot="1" x14ac:dyDescent="0.3">
      <c r="A643" s="100">
        <v>2017</v>
      </c>
      <c r="B643" s="100">
        <v>15</v>
      </c>
      <c r="C643" s="93">
        <v>152.1</v>
      </c>
      <c r="D643" s="93">
        <v>154.22999999999999</v>
      </c>
      <c r="E643" s="93">
        <v>170.66397126005941</v>
      </c>
      <c r="F643" s="12">
        <v>110.8</v>
      </c>
      <c r="G643" s="12">
        <v>140.27000000000001</v>
      </c>
      <c r="H643" s="135">
        <v>0.75172144210241454</v>
      </c>
      <c r="I643" s="112">
        <v>193.9</v>
      </c>
      <c r="J643" s="112">
        <v>166.61</v>
      </c>
      <c r="K643" s="128">
        <v>266</v>
      </c>
      <c r="L643" s="123">
        <v>271</v>
      </c>
      <c r="M643" s="134">
        <v>268.5</v>
      </c>
      <c r="N643" s="104"/>
      <c r="O643" s="136">
        <f t="shared" si="32"/>
        <v>7.3016244000000086</v>
      </c>
      <c r="P643" s="137">
        <f t="shared" si="31"/>
        <v>-19.988375599999983</v>
      </c>
      <c r="Q643" s="99">
        <f t="shared" si="29"/>
        <v>13.704975999999988</v>
      </c>
    </row>
    <row r="644" spans="1:17" ht="13" thickBot="1" x14ac:dyDescent="0.3">
      <c r="A644" s="100">
        <v>2017</v>
      </c>
      <c r="B644" s="100">
        <v>16</v>
      </c>
      <c r="C644" s="93">
        <v>159.35</v>
      </c>
      <c r="D644" s="93">
        <v>154.66999999999999</v>
      </c>
      <c r="E644" s="93">
        <v>174.27177758922079</v>
      </c>
      <c r="F644" s="12">
        <v>112.77</v>
      </c>
      <c r="G644" s="12">
        <v>142.25</v>
      </c>
      <c r="H644" s="135">
        <v>0.74504544777231418</v>
      </c>
      <c r="I644" s="112">
        <v>208.35</v>
      </c>
      <c r="J644" s="112">
        <v>166.26</v>
      </c>
      <c r="K644" s="128">
        <v>268</v>
      </c>
      <c r="L644" s="123">
        <v>271</v>
      </c>
      <c r="M644" s="134">
        <v>269.5</v>
      </c>
      <c r="N644" s="104"/>
      <c r="O644" s="136">
        <f t="shared" si="32"/>
        <v>17.422050000000013</v>
      </c>
      <c r="P644" s="137">
        <f t="shared" si="31"/>
        <v>-24.66794999999999</v>
      </c>
      <c r="Q644" s="99">
        <f t="shared" si="29"/>
        <v>10.34010600000002</v>
      </c>
    </row>
    <row r="645" spans="1:17" ht="13" thickBot="1" x14ac:dyDescent="0.3">
      <c r="A645" s="100">
        <v>2017</v>
      </c>
      <c r="B645" s="100">
        <v>17</v>
      </c>
      <c r="C645" s="93">
        <v>163.05000000000001</v>
      </c>
      <c r="D645" s="93">
        <v>156.80000000000001</v>
      </c>
      <c r="E645" s="93">
        <v>177.08828933537123</v>
      </c>
      <c r="F645" s="12">
        <v>106.62</v>
      </c>
      <c r="G645" s="12">
        <v>133.75</v>
      </c>
      <c r="H645" s="135">
        <v>0.73478625067967729</v>
      </c>
      <c r="I645" s="112">
        <v>208.15</v>
      </c>
      <c r="J645" s="112">
        <v>171.2</v>
      </c>
      <c r="K645" s="128">
        <v>268</v>
      </c>
      <c r="L645" s="123">
        <v>277</v>
      </c>
      <c r="M645" s="134">
        <v>272.5</v>
      </c>
      <c r="N645" s="104"/>
      <c r="O645" s="136">
        <f t="shared" si="32"/>
        <v>26.124275000000011</v>
      </c>
      <c r="P645" s="137">
        <f t="shared" si="31"/>
        <v>-10.825725000000006</v>
      </c>
      <c r="Q645" s="99">
        <f t="shared" si="29"/>
        <v>18.396577199999996</v>
      </c>
    </row>
    <row r="646" spans="1:17" ht="13" thickBot="1" x14ac:dyDescent="0.3">
      <c r="A646" s="100">
        <v>2017</v>
      </c>
      <c r="B646" s="100">
        <v>18</v>
      </c>
      <c r="C646" s="93">
        <v>167.85</v>
      </c>
      <c r="D646" s="93">
        <v>168.79</v>
      </c>
      <c r="E646" s="93">
        <v>185.5015846741081</v>
      </c>
      <c r="F646" s="12">
        <v>121.17</v>
      </c>
      <c r="G646" s="12">
        <v>153.41999999999999</v>
      </c>
      <c r="H646" s="135">
        <v>0.72983111707950787</v>
      </c>
      <c r="I646" s="112">
        <v>215.66</v>
      </c>
      <c r="J646" s="112">
        <v>178.73</v>
      </c>
      <c r="K646" s="128">
        <v>280</v>
      </c>
      <c r="L646" s="123">
        <v>286</v>
      </c>
      <c r="M646" s="134">
        <v>283</v>
      </c>
      <c r="N646" s="104"/>
      <c r="O646" s="136">
        <f t="shared" si="32"/>
        <v>5.4469844000000478</v>
      </c>
      <c r="P646" s="137">
        <f t="shared" si="31"/>
        <v>-31.483015599999959</v>
      </c>
      <c r="Q646" s="99">
        <f t="shared" ref="Q646:Q709" si="33">+((M646*0.6)-(F646/H646))</f>
        <v>3.7752893999999912</v>
      </c>
    </row>
    <row r="647" spans="1:17" ht="13" thickBot="1" x14ac:dyDescent="0.3">
      <c r="A647" s="100">
        <v>2017</v>
      </c>
      <c r="B647" s="100">
        <v>19</v>
      </c>
      <c r="C647" s="93">
        <v>177.11</v>
      </c>
      <c r="D647" s="93">
        <v>173.45</v>
      </c>
      <c r="E647" s="93">
        <v>182.7351319137554</v>
      </c>
      <c r="F647" s="12">
        <v>121.77</v>
      </c>
      <c r="G647" s="12">
        <v>151.82</v>
      </c>
      <c r="H647" s="135">
        <v>0.73030015336303222</v>
      </c>
      <c r="I647" s="112">
        <v>218.52</v>
      </c>
      <c r="J647" s="112">
        <v>175.95</v>
      </c>
      <c r="K647" s="128">
        <v>290</v>
      </c>
      <c r="L647" s="123">
        <v>300</v>
      </c>
      <c r="M647" s="134">
        <v>295</v>
      </c>
      <c r="N647" s="104"/>
      <c r="O647" s="136">
        <f t="shared" si="32"/>
        <v>10.632874000000015</v>
      </c>
      <c r="P647" s="137">
        <f t="shared" si="31"/>
        <v>-31.937126000000006</v>
      </c>
      <c r="Q647" s="99">
        <f t="shared" si="33"/>
        <v>10.260339000000016</v>
      </c>
    </row>
    <row r="648" spans="1:17" ht="13" thickBot="1" x14ac:dyDescent="0.3">
      <c r="A648" s="100">
        <v>2017</v>
      </c>
      <c r="B648" s="100">
        <v>20</v>
      </c>
      <c r="C648" s="93">
        <v>173.83</v>
      </c>
      <c r="D648" s="93">
        <v>170.63</v>
      </c>
      <c r="E648" s="93">
        <v>187.37382386933319</v>
      </c>
      <c r="F648" s="12">
        <v>121.05</v>
      </c>
      <c r="G648" s="12">
        <v>150.44999999999999</v>
      </c>
      <c r="H648" s="135">
        <v>0.73567277275068055</v>
      </c>
      <c r="I648" s="112">
        <v>225.54</v>
      </c>
      <c r="J648" s="112">
        <v>181.08</v>
      </c>
      <c r="K648" s="128">
        <v>296</v>
      </c>
      <c r="L648" s="123">
        <v>300</v>
      </c>
      <c r="M648" s="134">
        <v>298</v>
      </c>
      <c r="N648" s="104"/>
      <c r="O648" s="136">
        <f t="shared" si="32"/>
        <v>21.033315000000016</v>
      </c>
      <c r="P648" s="137">
        <f t="shared" si="31"/>
        <v>-23.426684999999964</v>
      </c>
      <c r="Q648" s="99">
        <f t="shared" si="33"/>
        <v>14.256734999999992</v>
      </c>
    </row>
    <row r="649" spans="1:17" ht="13" thickBot="1" x14ac:dyDescent="0.3">
      <c r="A649" s="100">
        <v>2017</v>
      </c>
      <c r="B649" s="100">
        <v>21</v>
      </c>
      <c r="C649" s="93">
        <v>170.62</v>
      </c>
      <c r="D649" s="93">
        <v>170.41</v>
      </c>
      <c r="E649" s="93">
        <v>184.09130634186627</v>
      </c>
      <c r="F649" s="12">
        <v>118.95</v>
      </c>
      <c r="G649" s="12">
        <v>146.94999999999999</v>
      </c>
      <c r="H649" s="135">
        <v>0.74255587732976902</v>
      </c>
      <c r="I649" s="112">
        <v>222.11</v>
      </c>
      <c r="J649" s="112">
        <v>183.66</v>
      </c>
      <c r="K649" s="128">
        <v>296</v>
      </c>
      <c r="L649" s="123">
        <v>298</v>
      </c>
      <c r="M649" s="134">
        <v>297</v>
      </c>
      <c r="N649" s="104"/>
      <c r="O649" s="136">
        <f t="shared" si="32"/>
        <v>24.212435000000028</v>
      </c>
      <c r="P649" s="137">
        <f t="shared" si="31"/>
        <v>-14.237564999999989</v>
      </c>
      <c r="Q649" s="99">
        <f t="shared" si="33"/>
        <v>18.010034999999988</v>
      </c>
    </row>
    <row r="650" spans="1:17" ht="13" thickBot="1" x14ac:dyDescent="0.3">
      <c r="A650" s="100">
        <v>2017</v>
      </c>
      <c r="B650" s="100">
        <v>22</v>
      </c>
      <c r="C650" s="93">
        <v>172.35</v>
      </c>
      <c r="D650" s="93">
        <v>168.33</v>
      </c>
      <c r="E650" s="93">
        <v>187.33529585098324</v>
      </c>
      <c r="F650" s="12">
        <v>126.05</v>
      </c>
      <c r="G650" s="12">
        <v>158.72</v>
      </c>
      <c r="H650" s="135">
        <v>0.74117995849392249</v>
      </c>
      <c r="I650" s="112">
        <v>231.43</v>
      </c>
      <c r="J650" s="112">
        <v>180.45</v>
      </c>
      <c r="K650" s="128">
        <v>296</v>
      </c>
      <c r="L650" s="123">
        <v>298</v>
      </c>
      <c r="M650" s="134">
        <v>297</v>
      </c>
      <c r="N650" s="104"/>
      <c r="O650" s="136">
        <f t="shared" si="32"/>
        <v>17.284976000000057</v>
      </c>
      <c r="P650" s="137">
        <f t="shared" si="31"/>
        <v>-33.695023999999961</v>
      </c>
      <c r="Q650" s="99">
        <f t="shared" si="33"/>
        <v>8.1333400000000324</v>
      </c>
    </row>
    <row r="651" spans="1:17" ht="13" thickBot="1" x14ac:dyDescent="0.3">
      <c r="A651" s="100">
        <v>2017</v>
      </c>
      <c r="B651" s="100">
        <v>23</v>
      </c>
      <c r="C651" s="93">
        <v>179</v>
      </c>
      <c r="D651" s="93">
        <v>172.64</v>
      </c>
      <c r="E651" s="93">
        <v>187.068819621752</v>
      </c>
      <c r="F651" s="12">
        <v>123.85</v>
      </c>
      <c r="G651" s="12">
        <v>154.16999999999999</v>
      </c>
      <c r="H651" s="135">
        <v>0.74155370331919424</v>
      </c>
      <c r="I651" s="112">
        <v>239.35</v>
      </c>
      <c r="J651" s="112">
        <v>189.79</v>
      </c>
      <c r="K651" s="128">
        <v>296</v>
      </c>
      <c r="L651" s="123">
        <v>298</v>
      </c>
      <c r="M651" s="134">
        <v>297</v>
      </c>
      <c r="N651" s="104"/>
      <c r="O651" s="136">
        <f t="shared" si="32"/>
        <v>31.448671599999983</v>
      </c>
      <c r="P651" s="137">
        <f t="shared" si="31"/>
        <v>-18.111328400000019</v>
      </c>
      <c r="Q651" s="99">
        <f t="shared" si="33"/>
        <v>11.185797999999977</v>
      </c>
    </row>
    <row r="652" spans="1:17" ht="13" thickBot="1" x14ac:dyDescent="0.3">
      <c r="A652" s="100">
        <v>2017</v>
      </c>
      <c r="B652" s="100">
        <v>24</v>
      </c>
      <c r="C652" s="93">
        <v>174.59</v>
      </c>
      <c r="D652" s="93">
        <v>172.62</v>
      </c>
      <c r="E652" s="93">
        <v>187.02875067861217</v>
      </c>
      <c r="F652" s="12">
        <v>118.17</v>
      </c>
      <c r="G652" s="12">
        <v>147.87</v>
      </c>
      <c r="H652" s="135">
        <v>0.75431847325941015</v>
      </c>
      <c r="I652" s="112">
        <v>243.11</v>
      </c>
      <c r="J652" s="112">
        <v>190.07</v>
      </c>
      <c r="K652" s="128">
        <v>296</v>
      </c>
      <c r="L652" s="123">
        <v>298</v>
      </c>
      <c r="M652" s="134">
        <v>297</v>
      </c>
      <c r="N652" s="104"/>
      <c r="O652" s="136">
        <f t="shared" si="32"/>
        <v>47.078741000000008</v>
      </c>
      <c r="P652" s="137">
        <f t="shared" ref="P652:P715" si="34">+(J652-(G652/H652))</f>
        <v>-5.9612590000000125</v>
      </c>
      <c r="Q652" s="99">
        <f t="shared" si="33"/>
        <v>21.54203099999998</v>
      </c>
    </row>
    <row r="653" spans="1:17" ht="13" thickBot="1" x14ac:dyDescent="0.3">
      <c r="A653" s="100">
        <v>2017</v>
      </c>
      <c r="B653" s="100">
        <v>25</v>
      </c>
      <c r="C653" s="93">
        <v>166.11</v>
      </c>
      <c r="D653" s="93">
        <v>164.1</v>
      </c>
      <c r="E653" s="93">
        <v>176.59328994843111</v>
      </c>
      <c r="F653" s="12">
        <v>115.27</v>
      </c>
      <c r="G653" s="12">
        <v>144.94999999999999</v>
      </c>
      <c r="H653" s="135">
        <v>0.75468280681629507</v>
      </c>
      <c r="I653" s="112">
        <v>205.96</v>
      </c>
      <c r="J653" s="112">
        <v>179.4</v>
      </c>
      <c r="K653" s="128">
        <v>277</v>
      </c>
      <c r="L653" s="123">
        <v>285</v>
      </c>
      <c r="M653" s="134">
        <v>281</v>
      </c>
      <c r="N653" s="104"/>
      <c r="O653" s="136">
        <f t="shared" si="32"/>
        <v>13.892553000000021</v>
      </c>
      <c r="P653" s="137">
        <f t="shared" si="34"/>
        <v>-12.667446999999981</v>
      </c>
      <c r="Q653" s="99">
        <f t="shared" si="33"/>
        <v>15.860333799999978</v>
      </c>
    </row>
    <row r="654" spans="1:17" ht="13" thickBot="1" x14ac:dyDescent="0.3">
      <c r="A654" s="100">
        <v>2017</v>
      </c>
      <c r="B654" s="100">
        <v>26</v>
      </c>
      <c r="C654" s="93">
        <v>161.93</v>
      </c>
      <c r="D654" s="93">
        <v>157.33000000000001</v>
      </c>
      <c r="E654" s="93">
        <v>173.92678586267027</v>
      </c>
      <c r="F654" s="12">
        <v>116.3</v>
      </c>
      <c r="G654" s="12">
        <v>147.91999999999999</v>
      </c>
      <c r="H654" s="135">
        <v>0.76525146163029167</v>
      </c>
      <c r="I654" s="112">
        <v>217.58</v>
      </c>
      <c r="J654" s="112">
        <v>177.11</v>
      </c>
      <c r="K654" s="128">
        <v>258</v>
      </c>
      <c r="L654" s="123">
        <v>280</v>
      </c>
      <c r="M654" s="134">
        <v>269</v>
      </c>
      <c r="N654" s="104"/>
      <c r="O654" s="136">
        <f t="shared" si="32"/>
        <v>24.28406080000002</v>
      </c>
      <c r="P654" s="137">
        <f t="shared" si="34"/>
        <v>-16.185939199999979</v>
      </c>
      <c r="Q654" s="99">
        <f t="shared" si="33"/>
        <v>9.4238119999999981</v>
      </c>
    </row>
    <row r="655" spans="1:17" ht="13" thickBot="1" x14ac:dyDescent="0.3">
      <c r="A655" s="100">
        <v>2017</v>
      </c>
      <c r="B655" s="100">
        <v>27</v>
      </c>
      <c r="C655" s="93">
        <v>153.37</v>
      </c>
      <c r="D655" s="93">
        <v>154.13999999999999</v>
      </c>
      <c r="E655" s="93">
        <v>167.66685489422855</v>
      </c>
      <c r="F655" s="12">
        <v>113.82</v>
      </c>
      <c r="G655" s="12">
        <v>145.02000000000001</v>
      </c>
      <c r="H655" s="135">
        <v>0.77285725326532184</v>
      </c>
      <c r="I655" s="112">
        <v>206.56</v>
      </c>
      <c r="J655" s="112">
        <v>173.3</v>
      </c>
      <c r="K655" s="128">
        <v>253</v>
      </c>
      <c r="L655" s="123">
        <v>278</v>
      </c>
      <c r="M655" s="134">
        <v>265.5</v>
      </c>
      <c r="N655" s="104"/>
      <c r="O655" s="136">
        <f t="shared" si="32"/>
        <v>18.918621999999971</v>
      </c>
      <c r="P655" s="137">
        <f t="shared" si="34"/>
        <v>-14.34137800000002</v>
      </c>
      <c r="Q655" s="99">
        <f t="shared" si="33"/>
        <v>12.028301999999968</v>
      </c>
    </row>
    <row r="656" spans="1:17" ht="13" thickBot="1" x14ac:dyDescent="0.3">
      <c r="A656" s="100">
        <v>2017</v>
      </c>
      <c r="B656" s="100">
        <v>28</v>
      </c>
      <c r="C656" s="93">
        <v>155.11000000000001</v>
      </c>
      <c r="D656" s="93">
        <v>150.94999999999999</v>
      </c>
      <c r="E656" s="93">
        <v>174.2371760217369</v>
      </c>
      <c r="F656" s="12">
        <v>118.57</v>
      </c>
      <c r="G656" s="12">
        <v>154.07</v>
      </c>
      <c r="H656" s="135">
        <v>0.78319575194624136</v>
      </c>
      <c r="I656" s="112">
        <v>211.65</v>
      </c>
      <c r="J656" s="112">
        <v>174.98</v>
      </c>
      <c r="K656" s="128">
        <v>253</v>
      </c>
      <c r="L656" s="123">
        <v>256</v>
      </c>
      <c r="M656" s="134">
        <v>254.5</v>
      </c>
      <c r="N656" s="104"/>
      <c r="O656" s="136">
        <f t="shared" si="32"/>
        <v>14.930342599999989</v>
      </c>
      <c r="P656" s="137">
        <f t="shared" si="34"/>
        <v>-21.739657400000027</v>
      </c>
      <c r="Q656" s="99">
        <f t="shared" si="33"/>
        <v>1.3074525999999764</v>
      </c>
    </row>
    <row r="657" spans="1:17" ht="13" thickBot="1" x14ac:dyDescent="0.3">
      <c r="A657" s="100">
        <v>2017</v>
      </c>
      <c r="B657" s="100">
        <v>29</v>
      </c>
      <c r="C657" s="93">
        <v>151.79</v>
      </c>
      <c r="D657" s="93">
        <v>151.25</v>
      </c>
      <c r="E657" s="93">
        <v>179.69633835327556</v>
      </c>
      <c r="F657" s="12">
        <v>117.4</v>
      </c>
      <c r="G657" s="12">
        <v>153.15</v>
      </c>
      <c r="H657" s="135">
        <v>0.79415501905972041</v>
      </c>
      <c r="I657" s="112">
        <v>222.76</v>
      </c>
      <c r="J657" s="112">
        <v>178.78</v>
      </c>
      <c r="K657" s="128">
        <v>249</v>
      </c>
      <c r="L657" s="123">
        <v>260</v>
      </c>
      <c r="M657" s="134">
        <v>254.5</v>
      </c>
      <c r="N657" s="104"/>
      <c r="O657" s="136">
        <f t="shared" si="32"/>
        <v>29.913519999999977</v>
      </c>
      <c r="P657" s="137">
        <f t="shared" si="34"/>
        <v>-14.066480000000013</v>
      </c>
      <c r="Q657" s="99">
        <f t="shared" si="33"/>
        <v>4.8699199999999792</v>
      </c>
    </row>
    <row r="658" spans="1:17" ht="13" thickBot="1" x14ac:dyDescent="0.3">
      <c r="A658" s="100">
        <v>2017</v>
      </c>
      <c r="B658" s="100">
        <v>30</v>
      </c>
      <c r="C658" s="93">
        <v>145.9</v>
      </c>
      <c r="D658" s="93">
        <v>143.66</v>
      </c>
      <c r="E658" s="93">
        <v>167.06078159593136</v>
      </c>
      <c r="F658" s="12">
        <v>112.42</v>
      </c>
      <c r="G658" s="12">
        <v>146.85</v>
      </c>
      <c r="H658" s="135">
        <v>0.80064051240992784</v>
      </c>
      <c r="I658" s="112">
        <v>215.91</v>
      </c>
      <c r="J658" s="112">
        <v>171.31</v>
      </c>
      <c r="K658" s="128">
        <v>245</v>
      </c>
      <c r="L658" s="123">
        <v>260</v>
      </c>
      <c r="M658" s="134">
        <v>252.5</v>
      </c>
      <c r="N658" s="104"/>
      <c r="O658" s="136">
        <f t="shared" si="32"/>
        <v>32.494349999999969</v>
      </c>
      <c r="P658" s="137">
        <f t="shared" si="34"/>
        <v>-12.105650000000026</v>
      </c>
      <c r="Q658" s="99">
        <f t="shared" si="33"/>
        <v>11.08741999999998</v>
      </c>
    </row>
    <row r="659" spans="1:17" ht="13" thickBot="1" x14ac:dyDescent="0.3">
      <c r="A659" s="100">
        <v>2017</v>
      </c>
      <c r="B659" s="100">
        <v>31</v>
      </c>
      <c r="C659" s="93">
        <v>145.61000000000001</v>
      </c>
      <c r="D659" s="93">
        <v>146.22999999999999</v>
      </c>
      <c r="E659" s="93">
        <v>169.96476692216035</v>
      </c>
      <c r="F659" s="12">
        <v>114.1</v>
      </c>
      <c r="G659" s="12">
        <v>149.91999999999999</v>
      </c>
      <c r="H659" s="135">
        <v>0.79700326771339758</v>
      </c>
      <c r="I659" s="112">
        <v>216.24</v>
      </c>
      <c r="J659" s="112">
        <v>167.29</v>
      </c>
      <c r="K659" s="128">
        <v>244</v>
      </c>
      <c r="L659" s="123">
        <v>255</v>
      </c>
      <c r="M659" s="134">
        <v>249.5</v>
      </c>
      <c r="N659" s="104"/>
      <c r="O659" s="136">
        <f t="shared" si="32"/>
        <v>28.135376000000008</v>
      </c>
      <c r="P659" s="137">
        <f t="shared" si="34"/>
        <v>-20.814624000000009</v>
      </c>
      <c r="Q659" s="99">
        <f t="shared" si="33"/>
        <v>6.5387299999999868</v>
      </c>
    </row>
    <row r="660" spans="1:17" ht="13" thickBot="1" x14ac:dyDescent="0.3">
      <c r="A660" s="100">
        <v>2017</v>
      </c>
      <c r="B660" s="100">
        <v>32</v>
      </c>
      <c r="C660" s="93">
        <v>145.35</v>
      </c>
      <c r="D660" s="93">
        <v>142.85</v>
      </c>
      <c r="E660" s="93">
        <v>172.29251053105224</v>
      </c>
      <c r="F660" s="12">
        <v>107.4</v>
      </c>
      <c r="G660" s="12">
        <v>141.6</v>
      </c>
      <c r="H660" s="135">
        <v>0.78850672596237237</v>
      </c>
      <c r="I660" s="112">
        <v>210.66</v>
      </c>
      <c r="J660" s="112">
        <v>177.79</v>
      </c>
      <c r="K660" s="128">
        <v>245</v>
      </c>
      <c r="L660" s="123">
        <v>250</v>
      </c>
      <c r="M660" s="134">
        <v>247.5</v>
      </c>
      <c r="N660" s="104"/>
      <c r="O660" s="136">
        <f t="shared" si="32"/>
        <v>31.080047999999977</v>
      </c>
      <c r="P660" s="137">
        <f t="shared" si="34"/>
        <v>-1.789952000000028</v>
      </c>
      <c r="Q660" s="99">
        <f t="shared" si="33"/>
        <v>12.29317199999997</v>
      </c>
    </row>
    <row r="661" spans="1:17" ht="13" thickBot="1" x14ac:dyDescent="0.3">
      <c r="A661" s="100">
        <v>2017</v>
      </c>
      <c r="B661" s="100">
        <v>33</v>
      </c>
      <c r="C661" s="93">
        <v>140.85</v>
      </c>
      <c r="D661" s="93">
        <v>137.66</v>
      </c>
      <c r="E661" s="93">
        <v>167.83788104302644</v>
      </c>
      <c r="F661" s="12">
        <v>105.9</v>
      </c>
      <c r="G661" s="12">
        <v>139.91999999999999</v>
      </c>
      <c r="H661" s="135">
        <v>0.78937812791083184</v>
      </c>
      <c r="I661" s="112">
        <v>204.16</v>
      </c>
      <c r="J661" s="112">
        <v>175.05</v>
      </c>
      <c r="K661" s="128">
        <v>227</v>
      </c>
      <c r="L661" s="123">
        <v>242</v>
      </c>
      <c r="M661" s="134">
        <v>234.5</v>
      </c>
      <c r="N661" s="104"/>
      <c r="O661" s="136">
        <f t="shared" si="32"/>
        <v>26.906545600000015</v>
      </c>
      <c r="P661" s="137">
        <f t="shared" si="34"/>
        <v>-2.2034543999999698</v>
      </c>
      <c r="Q661" s="99">
        <f t="shared" si="33"/>
        <v>6.5437619999999868</v>
      </c>
    </row>
    <row r="662" spans="1:17" ht="13" thickBot="1" x14ac:dyDescent="0.3">
      <c r="A662" s="100">
        <v>2017</v>
      </c>
      <c r="B662" s="100">
        <v>34</v>
      </c>
      <c r="C662" s="93">
        <v>136.06</v>
      </c>
      <c r="D662" s="93">
        <v>132.57</v>
      </c>
      <c r="E662" s="93">
        <v>169.0620692721491</v>
      </c>
      <c r="F662" s="12">
        <v>105.9</v>
      </c>
      <c r="G662" s="12">
        <v>139.91999999999999</v>
      </c>
      <c r="H662" s="135">
        <v>0.79782990266475196</v>
      </c>
      <c r="I662" s="112">
        <v>196.94</v>
      </c>
      <c r="J662" s="112">
        <v>173.71</v>
      </c>
      <c r="K662" s="128">
        <v>227</v>
      </c>
      <c r="L662" s="123">
        <v>242</v>
      </c>
      <c r="M662" s="134">
        <v>234.5</v>
      </c>
      <c r="N662" s="104"/>
      <c r="O662" s="136">
        <f t="shared" si="32"/>
        <v>21.564272000000045</v>
      </c>
      <c r="P662" s="137">
        <f t="shared" si="34"/>
        <v>-1.6657279999999446</v>
      </c>
      <c r="Q662" s="99">
        <f t="shared" si="33"/>
        <v>7.9649399999999844</v>
      </c>
    </row>
    <row r="663" spans="1:17" ht="13" thickBot="1" x14ac:dyDescent="0.3">
      <c r="A663" s="100">
        <v>2017</v>
      </c>
      <c r="B663" s="100">
        <v>35</v>
      </c>
      <c r="C663" s="93">
        <v>128.9</v>
      </c>
      <c r="D663" s="93">
        <v>123.8</v>
      </c>
      <c r="E663" s="93">
        <v>172.70939931544046</v>
      </c>
      <c r="F663" s="12">
        <v>105.15</v>
      </c>
      <c r="G663" s="12">
        <v>143.55000000000001</v>
      </c>
      <c r="H663" s="135">
        <v>0.79975687391033112</v>
      </c>
      <c r="I663" s="112">
        <v>197.66</v>
      </c>
      <c r="J663" s="112">
        <v>175.7</v>
      </c>
      <c r="K663" s="128" t="e">
        <v>#N/A</v>
      </c>
      <c r="L663" s="123" t="e">
        <v>#N/A</v>
      </c>
      <c r="M663" s="134" t="e">
        <v>#N/A</v>
      </c>
      <c r="N663" s="104"/>
      <c r="O663" s="136">
        <f t="shared" si="32"/>
        <v>18.16795099999996</v>
      </c>
      <c r="P663" s="137">
        <f t="shared" si="34"/>
        <v>-3.7920490000000484</v>
      </c>
      <c r="Q663" s="99" t="e">
        <f t="shared" si="33"/>
        <v>#N/A</v>
      </c>
    </row>
    <row r="664" spans="1:17" ht="13" thickBot="1" x14ac:dyDescent="0.3">
      <c r="A664" s="100">
        <v>2017</v>
      </c>
      <c r="B664" s="100">
        <v>36</v>
      </c>
      <c r="C664" s="93">
        <v>125.13</v>
      </c>
      <c r="D664" s="93">
        <v>126.51</v>
      </c>
      <c r="E664" s="93">
        <v>175.32744582235279</v>
      </c>
      <c r="F664" s="12">
        <v>107.32</v>
      </c>
      <c r="G664" s="12">
        <v>148.41999999999999</v>
      </c>
      <c r="H664" s="135">
        <v>0.81843106764332785</v>
      </c>
      <c r="I664" s="112">
        <v>202.07</v>
      </c>
      <c r="J664" s="112">
        <v>184.39</v>
      </c>
      <c r="K664" s="128" t="e">
        <v>#N/A</v>
      </c>
      <c r="L664" s="123" t="e">
        <v>#N/A</v>
      </c>
      <c r="M664" s="134" t="e">
        <v>#N/A</v>
      </c>
      <c r="N664" s="104"/>
      <c r="O664" s="136">
        <f t="shared" si="32"/>
        <v>20.72302300000004</v>
      </c>
      <c r="P664" s="137">
        <f t="shared" si="34"/>
        <v>3.0430230000000336</v>
      </c>
      <c r="Q664" s="99" t="e">
        <f t="shared" si="33"/>
        <v>#N/A</v>
      </c>
    </row>
    <row r="665" spans="1:17" ht="13" thickBot="1" x14ac:dyDescent="0.3">
      <c r="A665" s="100">
        <v>2017</v>
      </c>
      <c r="B665" s="100">
        <v>37</v>
      </c>
      <c r="C665" s="93">
        <v>124.53</v>
      </c>
      <c r="D665" s="93">
        <v>118.02</v>
      </c>
      <c r="E665" s="93">
        <v>170.90717497772403</v>
      </c>
      <c r="F665" s="12">
        <v>112.82</v>
      </c>
      <c r="G665" s="12">
        <v>150.72</v>
      </c>
      <c r="H665" s="135">
        <v>0.8215036803364878</v>
      </c>
      <c r="I665" s="112">
        <v>218.18</v>
      </c>
      <c r="J665" s="112">
        <v>174.51</v>
      </c>
      <c r="K665" s="128">
        <v>207</v>
      </c>
      <c r="L665" s="123">
        <v>210</v>
      </c>
      <c r="M665" s="134">
        <v>208.5</v>
      </c>
      <c r="N665" s="104"/>
      <c r="O665" s="136">
        <f t="shared" si="32"/>
        <v>34.711558399999973</v>
      </c>
      <c r="P665" s="137">
        <f t="shared" si="34"/>
        <v>-8.9584416000000431</v>
      </c>
      <c r="Q665" s="99">
        <f t="shared" si="33"/>
        <v>-12.233529600000026</v>
      </c>
    </row>
    <row r="666" spans="1:17" ht="13" thickBot="1" x14ac:dyDescent="0.3">
      <c r="A666" s="100">
        <v>2017</v>
      </c>
      <c r="B666" s="100">
        <v>38</v>
      </c>
      <c r="C666" s="93">
        <v>123.93</v>
      </c>
      <c r="D666" s="93">
        <v>121.63</v>
      </c>
      <c r="E666" s="93">
        <v>179.0305028442354</v>
      </c>
      <c r="F666" s="12">
        <v>111.57</v>
      </c>
      <c r="G666" s="12">
        <v>156.1</v>
      </c>
      <c r="H666" s="135">
        <v>0.81205742870135766</v>
      </c>
      <c r="I666" s="112">
        <v>211.9</v>
      </c>
      <c r="J666" s="112">
        <v>184.83</v>
      </c>
      <c r="K666" s="128">
        <v>208</v>
      </c>
      <c r="L666" s="123">
        <v>210</v>
      </c>
      <c r="M666" s="134">
        <v>209</v>
      </c>
      <c r="N666" s="104"/>
      <c r="O666" s="136">
        <f t="shared" si="32"/>
        <v>19.672215999999992</v>
      </c>
      <c r="P666" s="137">
        <f t="shared" si="34"/>
        <v>-7.3977840000000015</v>
      </c>
      <c r="Q666" s="99">
        <f t="shared" si="33"/>
        <v>-11.991760800000023</v>
      </c>
    </row>
    <row r="667" spans="1:17" ht="13" thickBot="1" x14ac:dyDescent="0.3">
      <c r="A667" s="100">
        <v>2017</v>
      </c>
      <c r="B667" s="100">
        <v>39</v>
      </c>
      <c r="C667" s="93">
        <v>124.7</v>
      </c>
      <c r="D667" s="93">
        <v>124.08</v>
      </c>
      <c r="E667" s="93">
        <v>187.16395817767963</v>
      </c>
      <c r="F667" s="12">
        <v>109.1</v>
      </c>
      <c r="G667" s="12">
        <v>152.22</v>
      </c>
      <c r="H667" s="135">
        <v>0.80613955888043332</v>
      </c>
      <c r="I667" s="112">
        <v>217.37</v>
      </c>
      <c r="J667" s="112">
        <v>187.04</v>
      </c>
      <c r="K667" s="128">
        <v>213</v>
      </c>
      <c r="L667" s="123">
        <v>220</v>
      </c>
      <c r="M667" s="134">
        <v>216.5</v>
      </c>
      <c r="N667" s="104"/>
      <c r="O667" s="136">
        <f t="shared" si="32"/>
        <v>28.54413439999999</v>
      </c>
      <c r="P667" s="137">
        <f t="shared" si="34"/>
        <v>-1.7858656000000224</v>
      </c>
      <c r="Q667" s="99">
        <f t="shared" si="33"/>
        <v>-5.4363679999999874</v>
      </c>
    </row>
    <row r="668" spans="1:17" ht="13" thickBot="1" x14ac:dyDescent="0.3">
      <c r="A668" s="100">
        <v>2017</v>
      </c>
      <c r="B668" s="100">
        <v>40</v>
      </c>
      <c r="C668" s="93">
        <v>130.52000000000001</v>
      </c>
      <c r="D668" s="93">
        <v>126.32</v>
      </c>
      <c r="E668" s="93">
        <v>190.75501263858004</v>
      </c>
      <c r="F668" s="12">
        <v>116.92</v>
      </c>
      <c r="G668" s="12">
        <v>155.75</v>
      </c>
      <c r="H668" s="135">
        <v>0.79934773225048361</v>
      </c>
      <c r="I668" s="112">
        <v>220.35</v>
      </c>
      <c r="J668" s="112">
        <v>191.26</v>
      </c>
      <c r="K668" s="128">
        <v>218</v>
      </c>
      <c r="L668" s="123">
        <v>228</v>
      </c>
      <c r="M668" s="134">
        <v>223</v>
      </c>
      <c r="N668" s="104"/>
      <c r="O668" s="136">
        <f t="shared" si="32"/>
        <v>25.503635000000003</v>
      </c>
      <c r="P668" s="137">
        <f t="shared" si="34"/>
        <v>-3.5863650000000007</v>
      </c>
      <c r="Q668" s="99">
        <f t="shared" si="33"/>
        <v>-12.469258400000029</v>
      </c>
    </row>
    <row r="669" spans="1:17" ht="13" thickBot="1" x14ac:dyDescent="0.3">
      <c r="A669" s="100">
        <v>2017</v>
      </c>
      <c r="B669" s="100">
        <v>41</v>
      </c>
      <c r="C669" s="93">
        <v>131.72999999999999</v>
      </c>
      <c r="D669" s="93">
        <v>128.91999999999999</v>
      </c>
      <c r="E669" s="93" t="e">
        <v>#DIV/0!</v>
      </c>
      <c r="F669" s="12">
        <v>117.12</v>
      </c>
      <c r="G669" s="12">
        <v>155</v>
      </c>
      <c r="H669" s="135">
        <v>0.80056359677212763</v>
      </c>
      <c r="I669" s="112">
        <v>225.68</v>
      </c>
      <c r="J669" s="112">
        <v>203.88</v>
      </c>
      <c r="K669" s="128">
        <v>226</v>
      </c>
      <c r="L669" s="123">
        <v>228</v>
      </c>
      <c r="M669" s="134">
        <v>227</v>
      </c>
      <c r="N669" s="104"/>
      <c r="O669" s="136">
        <f t="shared" si="32"/>
        <v>32.066400000000016</v>
      </c>
      <c r="P669" s="137">
        <f t="shared" si="34"/>
        <v>10.266400000000004</v>
      </c>
      <c r="Q669" s="99">
        <f t="shared" si="33"/>
        <v>-10.096934400000009</v>
      </c>
    </row>
    <row r="670" spans="1:17" ht="13" thickBot="1" x14ac:dyDescent="0.3">
      <c r="A670" s="100">
        <v>2017</v>
      </c>
      <c r="B670" s="100">
        <v>42</v>
      </c>
      <c r="C670" s="93">
        <v>131.63999999999999</v>
      </c>
      <c r="D670" s="93">
        <v>129.79</v>
      </c>
      <c r="E670" s="93">
        <v>194.38565708567506</v>
      </c>
      <c r="F670" s="12">
        <v>116.6</v>
      </c>
      <c r="G670" s="12">
        <v>151.32</v>
      </c>
      <c r="H670" s="135">
        <v>0.79858171886729179</v>
      </c>
      <c r="I670" s="112">
        <v>224.96</v>
      </c>
      <c r="J670" s="112">
        <v>202.63</v>
      </c>
      <c r="K670" s="128">
        <v>226</v>
      </c>
      <c r="L670" s="123">
        <v>230</v>
      </c>
      <c r="M670" s="134">
        <v>228</v>
      </c>
      <c r="N670" s="104"/>
      <c r="O670" s="136">
        <f t="shared" si="32"/>
        <v>35.474069600000036</v>
      </c>
      <c r="P670" s="137">
        <f t="shared" si="34"/>
        <v>13.144069600000023</v>
      </c>
      <c r="Q670" s="99">
        <f t="shared" si="33"/>
        <v>-9.2088519999999789</v>
      </c>
    </row>
    <row r="671" spans="1:17" ht="13" thickBot="1" x14ac:dyDescent="0.3">
      <c r="A671" s="100">
        <v>2017</v>
      </c>
      <c r="B671" s="100">
        <v>43</v>
      </c>
      <c r="C671" s="93">
        <v>134.19999999999999</v>
      </c>
      <c r="D671" s="93">
        <v>128.9</v>
      </c>
      <c r="E671" s="93">
        <v>197.51109288911309</v>
      </c>
      <c r="F671" s="12">
        <v>120.82</v>
      </c>
      <c r="G671" s="12">
        <v>155.94999999999999</v>
      </c>
      <c r="H671" s="135">
        <v>0.78360080240722152</v>
      </c>
      <c r="I671" s="112">
        <v>222.95</v>
      </c>
      <c r="J671" s="112">
        <v>202.86</v>
      </c>
      <c r="K671" s="128">
        <v>223</v>
      </c>
      <c r="L671" s="123">
        <v>228</v>
      </c>
      <c r="M671" s="134">
        <v>225.5</v>
      </c>
      <c r="N671" s="104"/>
      <c r="O671" s="136">
        <f t="shared" si="32"/>
        <v>23.932847999999979</v>
      </c>
      <c r="P671" s="137">
        <f t="shared" si="34"/>
        <v>3.8428480000000036</v>
      </c>
      <c r="Q671" s="99">
        <f t="shared" si="33"/>
        <v>-18.885651200000041</v>
      </c>
    </row>
    <row r="672" spans="1:17" ht="13" thickBot="1" x14ac:dyDescent="0.3">
      <c r="A672" s="100">
        <v>2017</v>
      </c>
      <c r="B672" s="100">
        <v>44</v>
      </c>
      <c r="C672" s="93">
        <v>134.07</v>
      </c>
      <c r="D672" s="93">
        <v>132.71</v>
      </c>
      <c r="E672" s="93">
        <v>210.88426947559745</v>
      </c>
      <c r="F672" s="12">
        <v>131.75</v>
      </c>
      <c r="G672" s="12">
        <v>161.52000000000001</v>
      </c>
      <c r="H672" s="135">
        <v>0.7791924449500538</v>
      </c>
      <c r="I672" s="112">
        <v>244.51</v>
      </c>
      <c r="J672" s="112">
        <v>195.55</v>
      </c>
      <c r="K672" s="128">
        <v>225</v>
      </c>
      <c r="L672" s="123">
        <v>235</v>
      </c>
      <c r="M672" s="134">
        <v>230</v>
      </c>
      <c r="N672" s="104"/>
      <c r="O672" s="136">
        <f t="shared" si="32"/>
        <v>37.218462399999993</v>
      </c>
      <c r="P672" s="137">
        <f t="shared" si="34"/>
        <v>-11.741537599999987</v>
      </c>
      <c r="Q672" s="99">
        <f t="shared" si="33"/>
        <v>-31.08531499999998</v>
      </c>
    </row>
    <row r="673" spans="1:17" ht="13" thickBot="1" x14ac:dyDescent="0.3">
      <c r="A673" s="100">
        <v>2017</v>
      </c>
      <c r="B673" s="100">
        <v>45</v>
      </c>
      <c r="C673" s="93">
        <v>139.99</v>
      </c>
      <c r="D673" s="93">
        <v>136.38999999999999</v>
      </c>
      <c r="E673" s="93">
        <v>207.76169887379535</v>
      </c>
      <c r="F673" s="12">
        <v>126.75</v>
      </c>
      <c r="G673" s="12">
        <v>157.16999999999999</v>
      </c>
      <c r="H673" s="135">
        <v>0.78634898167806888</v>
      </c>
      <c r="I673" s="112">
        <v>235.62</v>
      </c>
      <c r="J673" s="112">
        <v>198.47</v>
      </c>
      <c r="K673" s="128">
        <v>235</v>
      </c>
      <c r="L673" s="123">
        <v>243</v>
      </c>
      <c r="M673" s="134">
        <v>239</v>
      </c>
      <c r="N673" s="104"/>
      <c r="O673" s="136">
        <f t="shared" si="32"/>
        <v>35.746911000000068</v>
      </c>
      <c r="P673" s="137">
        <f t="shared" si="34"/>
        <v>-1.4030889999999374</v>
      </c>
      <c r="Q673" s="99">
        <f t="shared" si="33"/>
        <v>-17.78797499999996</v>
      </c>
    </row>
    <row r="674" spans="1:17" ht="13" thickBot="1" x14ac:dyDescent="0.3">
      <c r="A674" s="100">
        <v>2017</v>
      </c>
      <c r="B674" s="100">
        <v>46</v>
      </c>
      <c r="C674" s="93">
        <v>139.08000000000001</v>
      </c>
      <c r="D674" s="93">
        <v>138.18</v>
      </c>
      <c r="E674" s="93">
        <v>208.64358180244571</v>
      </c>
      <c r="F674" s="12">
        <v>124.67</v>
      </c>
      <c r="G674" s="12">
        <v>151.72</v>
      </c>
      <c r="H674" s="135">
        <v>0.784486004769675</v>
      </c>
      <c r="I674" s="112">
        <v>245.13</v>
      </c>
      <c r="J674" s="112">
        <v>188.36</v>
      </c>
      <c r="K674" s="128">
        <v>237</v>
      </c>
      <c r="L674" s="123">
        <v>245</v>
      </c>
      <c r="M674" s="134">
        <v>241</v>
      </c>
      <c r="N674" s="104"/>
      <c r="O674" s="136">
        <f t="shared" si="32"/>
        <v>51.729481600000014</v>
      </c>
      <c r="P674" s="137">
        <f t="shared" si="34"/>
        <v>-5.0405183999999679</v>
      </c>
      <c r="Q674" s="99">
        <f t="shared" si="33"/>
        <v>-14.319342399999982</v>
      </c>
    </row>
    <row r="675" spans="1:17" ht="13" thickBot="1" x14ac:dyDescent="0.3">
      <c r="A675" s="100">
        <v>2017</v>
      </c>
      <c r="B675" s="100">
        <v>47</v>
      </c>
      <c r="C675" s="93">
        <v>136.62</v>
      </c>
      <c r="D675" s="93">
        <v>137.84</v>
      </c>
      <c r="E675" s="93">
        <v>201.02660152572238</v>
      </c>
      <c r="F675" s="12">
        <v>124.57</v>
      </c>
      <c r="G675" s="12">
        <v>153.30000000000001</v>
      </c>
      <c r="H675" s="135">
        <v>0.78502794699491296</v>
      </c>
      <c r="I675" s="112">
        <v>227.31</v>
      </c>
      <c r="J675" s="112">
        <v>205.45</v>
      </c>
      <c r="K675" s="128">
        <v>237</v>
      </c>
      <c r="L675" s="123">
        <v>242</v>
      </c>
      <c r="M675" s="134">
        <v>239.5</v>
      </c>
      <c r="N675" s="104"/>
      <c r="O675" s="136">
        <f t="shared" si="32"/>
        <v>32.030327999999969</v>
      </c>
      <c r="P675" s="137">
        <f t="shared" si="34"/>
        <v>10.170327999999955</v>
      </c>
      <c r="Q675" s="99">
        <f t="shared" si="33"/>
        <v>-14.982248800000008</v>
      </c>
    </row>
    <row r="676" spans="1:17" ht="13" thickBot="1" x14ac:dyDescent="0.3">
      <c r="A676" s="100">
        <v>2017</v>
      </c>
      <c r="B676" s="100">
        <v>48</v>
      </c>
      <c r="C676" s="93">
        <v>135.87</v>
      </c>
      <c r="D676" s="93">
        <v>134.88999999999999</v>
      </c>
      <c r="E676" s="93">
        <v>194.87800442515547</v>
      </c>
      <c r="F676" s="12">
        <v>121.97</v>
      </c>
      <c r="G676" s="12">
        <v>148.02000000000001</v>
      </c>
      <c r="H676" s="135">
        <v>0.78101813524110042</v>
      </c>
      <c r="I676" s="112">
        <v>225.19</v>
      </c>
      <c r="J676" s="112">
        <v>197.67</v>
      </c>
      <c r="K676" s="128">
        <v>234</v>
      </c>
      <c r="L676" s="123">
        <v>242</v>
      </c>
      <c r="M676" s="134">
        <v>238</v>
      </c>
      <c r="N676" s="104"/>
      <c r="O676" s="136">
        <f t="shared" si="32"/>
        <v>35.668152400000025</v>
      </c>
      <c r="P676" s="137">
        <f t="shared" si="34"/>
        <v>8.1481524000000149</v>
      </c>
      <c r="Q676" s="99">
        <f t="shared" si="33"/>
        <v>-13.367948600000005</v>
      </c>
    </row>
    <row r="677" spans="1:17" ht="13" thickBot="1" x14ac:dyDescent="0.3">
      <c r="A677" s="100">
        <v>2017</v>
      </c>
      <c r="B677" s="100">
        <v>49</v>
      </c>
      <c r="C677" s="93">
        <v>137.54</v>
      </c>
      <c r="D677" s="93">
        <v>136.38999999999999</v>
      </c>
      <c r="E677" s="93">
        <v>192.47139793263432</v>
      </c>
      <c r="F677" s="12">
        <v>118.3</v>
      </c>
      <c r="G677" s="12">
        <v>143.32</v>
      </c>
      <c r="H677" s="135">
        <v>0.78230121726069402</v>
      </c>
      <c r="I677" s="112">
        <v>224.36</v>
      </c>
      <c r="J677" s="112">
        <v>199.73</v>
      </c>
      <c r="K677" s="128">
        <v>238</v>
      </c>
      <c r="L677" s="123">
        <v>242</v>
      </c>
      <c r="M677" s="134">
        <v>240</v>
      </c>
      <c r="N677" s="104"/>
      <c r="O677" s="136">
        <f t="shared" si="32"/>
        <v>41.156910400000015</v>
      </c>
      <c r="P677" s="137">
        <f t="shared" si="34"/>
        <v>16.526910399999991</v>
      </c>
      <c r="Q677" s="99">
        <f t="shared" si="33"/>
        <v>-7.2205240000000117</v>
      </c>
    </row>
    <row r="678" spans="1:17" ht="13" thickBot="1" x14ac:dyDescent="0.3">
      <c r="A678" s="100">
        <v>2017</v>
      </c>
      <c r="B678" s="100">
        <v>50</v>
      </c>
      <c r="C678" s="93">
        <v>135.63999999999999</v>
      </c>
      <c r="D678" s="93">
        <v>134.91999999999999</v>
      </c>
      <c r="E678" s="93">
        <v>196.47113449361015</v>
      </c>
      <c r="F678" s="12">
        <v>121.02</v>
      </c>
      <c r="G678" s="12">
        <v>145.55000000000001</v>
      </c>
      <c r="H678" s="135">
        <v>0.7790346202985261</v>
      </c>
      <c r="I678" s="112">
        <v>223.23</v>
      </c>
      <c r="J678" s="112">
        <v>212.53</v>
      </c>
      <c r="K678" s="128">
        <v>238</v>
      </c>
      <c r="L678" s="123">
        <v>240</v>
      </c>
      <c r="M678" s="134">
        <v>239</v>
      </c>
      <c r="N678" s="104"/>
      <c r="O678" s="136">
        <f t="shared" si="32"/>
        <v>36.396197999999998</v>
      </c>
      <c r="P678" s="137">
        <f t="shared" si="34"/>
        <v>25.69619800000001</v>
      </c>
      <c r="Q678" s="99">
        <f t="shared" si="33"/>
        <v>-11.94611279999998</v>
      </c>
    </row>
    <row r="679" spans="1:17" ht="13" thickBot="1" x14ac:dyDescent="0.3">
      <c r="A679" s="100">
        <v>2017</v>
      </c>
      <c r="B679" s="100">
        <v>51</v>
      </c>
      <c r="C679" s="93">
        <v>138.97999999999999</v>
      </c>
      <c r="D679" s="93">
        <v>139.74</v>
      </c>
      <c r="E679" s="93">
        <v>193.53908110801464</v>
      </c>
      <c r="F679" s="12">
        <v>118.57</v>
      </c>
      <c r="G679" s="12">
        <v>138.55000000000001</v>
      </c>
      <c r="H679" s="135">
        <v>0.78188528179145544</v>
      </c>
      <c r="I679" s="112">
        <v>195</v>
      </c>
      <c r="J679" s="112">
        <v>217.59</v>
      </c>
      <c r="K679" s="128">
        <v>238</v>
      </c>
      <c r="L679" s="123">
        <v>245</v>
      </c>
      <c r="M679" s="134">
        <v>241.5</v>
      </c>
      <c r="N679" s="104"/>
      <c r="O679" s="136">
        <f t="shared" si="32"/>
        <v>17.80009199999995</v>
      </c>
      <c r="P679" s="137">
        <f t="shared" si="34"/>
        <v>40.390091999999953</v>
      </c>
      <c r="Q679" s="99">
        <f t="shared" si="33"/>
        <v>-6.7462872000000118</v>
      </c>
    </row>
    <row r="680" spans="1:17" ht="13" thickBot="1" x14ac:dyDescent="0.3">
      <c r="A680" s="100">
        <v>2017</v>
      </c>
      <c r="B680" s="100">
        <v>52</v>
      </c>
      <c r="C680" s="93">
        <v>138.54</v>
      </c>
      <c r="D680" s="93">
        <v>146.76</v>
      </c>
      <c r="E680" s="93">
        <v>204.80391887704928</v>
      </c>
      <c r="F680" s="12">
        <v>121.55</v>
      </c>
      <c r="G680" s="12">
        <v>142.66999999999999</v>
      </c>
      <c r="H680" s="135">
        <v>0.79393434162994725</v>
      </c>
      <c r="I680" s="112">
        <v>223</v>
      </c>
      <c r="J680" s="112">
        <v>200.12</v>
      </c>
      <c r="K680" s="128">
        <v>248</v>
      </c>
      <c r="L680" s="123">
        <v>255</v>
      </c>
      <c r="M680" s="134">
        <v>251.5</v>
      </c>
      <c r="N680" s="104"/>
      <c r="O680" s="97">
        <f t="shared" si="32"/>
        <v>43.300001500000036</v>
      </c>
      <c r="P680" s="98">
        <f t="shared" si="34"/>
        <v>20.420001500000041</v>
      </c>
      <c r="Q680" s="99">
        <f t="shared" si="33"/>
        <v>-2.1983024999999827</v>
      </c>
    </row>
    <row r="681" spans="1:17" s="119" customFormat="1" ht="13" thickBot="1" x14ac:dyDescent="0.3">
      <c r="A681" s="113">
        <v>2018</v>
      </c>
      <c r="B681" s="113">
        <v>1</v>
      </c>
      <c r="C681" s="114">
        <v>149.27000000000001</v>
      </c>
      <c r="D681" s="114">
        <v>147.6</v>
      </c>
      <c r="E681" s="114">
        <v>188.12928248284075</v>
      </c>
      <c r="F681" s="115">
        <v>120.85</v>
      </c>
      <c r="G681" s="115">
        <v>142.35</v>
      </c>
      <c r="H681" s="116">
        <v>0.80157107931545835</v>
      </c>
      <c r="I681" s="114">
        <v>225.47</v>
      </c>
      <c r="J681" s="114">
        <v>197</v>
      </c>
      <c r="K681" s="114">
        <v>253</v>
      </c>
      <c r="L681" s="114">
        <v>260</v>
      </c>
      <c r="M681" s="114">
        <v>256.5</v>
      </c>
      <c r="N681" s="114"/>
      <c r="O681" s="117">
        <f t="shared" si="32"/>
        <v>47.881257500000004</v>
      </c>
      <c r="P681" s="118">
        <f t="shared" si="34"/>
        <v>19.411257500000005</v>
      </c>
      <c r="Q681" s="99">
        <f t="shared" si="33"/>
        <v>3.133582500000017</v>
      </c>
    </row>
    <row r="682" spans="1:17" ht="13" thickBot="1" x14ac:dyDescent="0.3">
      <c r="A682" s="100">
        <v>2018</v>
      </c>
      <c r="B682" s="100">
        <v>2</v>
      </c>
      <c r="C682" s="93">
        <v>147.18</v>
      </c>
      <c r="D682" s="93">
        <v>145.88999999999999</v>
      </c>
      <c r="E682" s="93">
        <v>190.81247898927163</v>
      </c>
      <c r="F682" s="12">
        <v>119.45</v>
      </c>
      <c r="G682" s="12">
        <v>143</v>
      </c>
      <c r="H682" s="135">
        <v>0.80119217395484477</v>
      </c>
      <c r="I682" s="112">
        <v>218.14</v>
      </c>
      <c r="J682" s="112">
        <v>194.63</v>
      </c>
      <c r="K682" s="112">
        <v>253</v>
      </c>
      <c r="L682" s="112">
        <v>260</v>
      </c>
      <c r="M682" s="112">
        <v>256.5</v>
      </c>
      <c r="N682" s="112"/>
      <c r="O682" s="136">
        <f t="shared" si="32"/>
        <v>39.655979999999971</v>
      </c>
      <c r="P682" s="137">
        <f t="shared" si="34"/>
        <v>16.14597999999998</v>
      </c>
      <c r="Q682" s="99">
        <f t="shared" si="33"/>
        <v>4.8096769999999935</v>
      </c>
    </row>
    <row r="683" spans="1:17" ht="13" thickBot="1" x14ac:dyDescent="0.3">
      <c r="A683" s="100">
        <v>2018</v>
      </c>
      <c r="B683" s="100">
        <v>3</v>
      </c>
      <c r="C683" s="93">
        <v>134.36000000000001</v>
      </c>
      <c r="D683" s="93">
        <v>134.43</v>
      </c>
      <c r="E683" s="93">
        <v>178.87081329609586</v>
      </c>
      <c r="F683" s="12">
        <v>122.72</v>
      </c>
      <c r="G683" s="12">
        <v>146.07</v>
      </c>
      <c r="H683" s="135">
        <v>0.80515297906602257</v>
      </c>
      <c r="I683" s="112">
        <v>213.56</v>
      </c>
      <c r="J683" s="112">
        <v>190.09</v>
      </c>
      <c r="K683" s="112">
        <v>250</v>
      </c>
      <c r="L683" s="112">
        <v>255</v>
      </c>
      <c r="M683" s="112">
        <v>252.5</v>
      </c>
      <c r="N683" s="112"/>
      <c r="O683" s="138">
        <f t="shared" si="32"/>
        <v>32.14106000000001</v>
      </c>
      <c r="P683" s="139">
        <f t="shared" si="34"/>
        <v>8.6710600000000113</v>
      </c>
      <c r="Q683" s="99">
        <f t="shared" si="33"/>
        <v>-0.91823999999999728</v>
      </c>
    </row>
    <row r="684" spans="1:17" ht="13" thickBot="1" x14ac:dyDescent="0.3">
      <c r="A684" s="100">
        <v>2018</v>
      </c>
      <c r="B684" s="100">
        <v>4</v>
      </c>
      <c r="C684" s="93">
        <v>136.55000000000001</v>
      </c>
      <c r="D684" s="93">
        <v>139.58000000000001</v>
      </c>
      <c r="E684" s="93">
        <v>183.75330610412806</v>
      </c>
      <c r="F684" s="12">
        <v>124.62</v>
      </c>
      <c r="G684" s="12">
        <v>147.22</v>
      </c>
      <c r="H684" s="135">
        <v>0.8079632861482775</v>
      </c>
      <c r="I684" s="112">
        <v>220.31</v>
      </c>
      <c r="J684" s="112">
        <v>184.3</v>
      </c>
      <c r="K684" s="112">
        <v>250</v>
      </c>
      <c r="L684" s="112">
        <v>254</v>
      </c>
      <c r="M684" s="112">
        <v>252</v>
      </c>
      <c r="N684" s="112"/>
      <c r="O684" s="138">
        <f t="shared" si="32"/>
        <v>38.098750400000029</v>
      </c>
      <c r="P684" s="139">
        <f t="shared" si="34"/>
        <v>2.0887504000000376</v>
      </c>
      <c r="Q684" s="99">
        <f t="shared" si="33"/>
        <v>-3.0396815999999944</v>
      </c>
    </row>
    <row r="685" spans="1:17" ht="13" thickBot="1" x14ac:dyDescent="0.3">
      <c r="A685" s="100">
        <v>2018</v>
      </c>
      <c r="B685" s="100">
        <v>5</v>
      </c>
      <c r="C685" s="93">
        <v>141.66</v>
      </c>
      <c r="D685" s="93">
        <v>140.34</v>
      </c>
      <c r="E685" s="93">
        <v>176.94838126202134</v>
      </c>
      <c r="F685" s="12">
        <v>126.12</v>
      </c>
      <c r="G685" s="12">
        <v>151.77000000000001</v>
      </c>
      <c r="H685" s="135">
        <v>0.81178055947916172</v>
      </c>
      <c r="I685" s="112">
        <v>210.43</v>
      </c>
      <c r="J685" s="112">
        <v>181.62</v>
      </c>
      <c r="K685" s="112">
        <v>247</v>
      </c>
      <c r="L685" s="112">
        <v>253</v>
      </c>
      <c r="M685" s="112">
        <v>250</v>
      </c>
      <c r="N685" s="112"/>
      <c r="O685" s="138">
        <f t="shared" si="32"/>
        <v>23.47060780000001</v>
      </c>
      <c r="P685" s="139">
        <f t="shared" si="34"/>
        <v>-5.3393921999999918</v>
      </c>
      <c r="Q685" s="99">
        <f t="shared" si="33"/>
        <v>-5.3621831999999756</v>
      </c>
    </row>
    <row r="686" spans="1:17" ht="13" thickBot="1" x14ac:dyDescent="0.3">
      <c r="A686" s="100">
        <v>2018</v>
      </c>
      <c r="B686" s="100">
        <v>6</v>
      </c>
      <c r="C686" s="93">
        <v>144.74</v>
      </c>
      <c r="D686" s="93">
        <v>145.72999999999999</v>
      </c>
      <c r="E686" s="93">
        <v>186.53780140762859</v>
      </c>
      <c r="F686" s="12">
        <v>123.62</v>
      </c>
      <c r="G686" s="12">
        <v>147.75</v>
      </c>
      <c r="H686" s="135">
        <v>0.79648273225436472</v>
      </c>
      <c r="I686" s="112">
        <v>220.01</v>
      </c>
      <c r="J686" s="112">
        <v>191.08</v>
      </c>
      <c r="K686" s="112">
        <v>247</v>
      </c>
      <c r="L686" s="112">
        <v>250</v>
      </c>
      <c r="M686" s="112">
        <v>248.5</v>
      </c>
      <c r="N686" s="112"/>
      <c r="O686" s="138">
        <f t="shared" si="32"/>
        <v>34.50691999999998</v>
      </c>
      <c r="P686" s="139">
        <f t="shared" si="34"/>
        <v>5.5769200000000012</v>
      </c>
      <c r="Q686" s="99">
        <f t="shared" si="33"/>
        <v>-6.1073824000000059</v>
      </c>
    </row>
    <row r="687" spans="1:17" ht="13" thickBot="1" x14ac:dyDescent="0.3">
      <c r="A687" s="100">
        <v>2018</v>
      </c>
      <c r="B687" s="100">
        <v>7</v>
      </c>
      <c r="C687" s="93">
        <v>146.24</v>
      </c>
      <c r="D687" s="93">
        <v>145.62</v>
      </c>
      <c r="E687" s="93">
        <v>188.91476353338669</v>
      </c>
      <c r="F687" s="12">
        <v>127.65</v>
      </c>
      <c r="G687" s="12">
        <v>152.4</v>
      </c>
      <c r="H687" s="135">
        <v>0.79668578712555771</v>
      </c>
      <c r="I687" s="112">
        <v>224.65</v>
      </c>
      <c r="J687" s="112">
        <v>185.91</v>
      </c>
      <c r="K687" s="112">
        <v>247</v>
      </c>
      <c r="L687" s="112">
        <v>250</v>
      </c>
      <c r="M687" s="112">
        <v>248.5</v>
      </c>
      <c r="N687" s="112"/>
      <c r="O687" s="138">
        <f t="shared" si="32"/>
        <v>33.357519999999994</v>
      </c>
      <c r="P687" s="139">
        <f t="shared" si="34"/>
        <v>-5.3824800000000153</v>
      </c>
      <c r="Q687" s="99">
        <f t="shared" si="33"/>
        <v>-11.126280000000008</v>
      </c>
    </row>
    <row r="688" spans="1:17" ht="13" thickBot="1" x14ac:dyDescent="0.3">
      <c r="A688" s="100">
        <v>2018</v>
      </c>
      <c r="B688" s="100">
        <v>8</v>
      </c>
      <c r="C688" s="93">
        <v>149.36000000000001</v>
      </c>
      <c r="D688" s="93">
        <v>148.49</v>
      </c>
      <c r="E688" s="93">
        <v>183.66909453166113</v>
      </c>
      <c r="F688" s="12">
        <v>124.85</v>
      </c>
      <c r="G688" s="12">
        <v>148.5</v>
      </c>
      <c r="H688" s="135">
        <v>0.78912065654838615</v>
      </c>
      <c r="I688" s="112">
        <v>229.72</v>
      </c>
      <c r="J688" s="112">
        <v>185.28</v>
      </c>
      <c r="K688" s="112">
        <v>247</v>
      </c>
      <c r="L688" s="112" t="s">
        <v>68</v>
      </c>
      <c r="M688" s="112">
        <v>251.5</v>
      </c>
      <c r="N688" s="112"/>
      <c r="O688" s="138">
        <f t="shared" si="32"/>
        <v>41.535849999999982</v>
      </c>
      <c r="P688" s="139">
        <f t="shared" si="34"/>
        <v>-2.9041500000000156</v>
      </c>
      <c r="Q688" s="99">
        <f t="shared" si="33"/>
        <v>-7.3140816666666808</v>
      </c>
    </row>
    <row r="689" spans="1:17" ht="13" thickBot="1" x14ac:dyDescent="0.3">
      <c r="A689" s="100">
        <v>2018</v>
      </c>
      <c r="B689" s="100">
        <v>9</v>
      </c>
      <c r="C689" s="93">
        <v>147.57</v>
      </c>
      <c r="D689" s="93">
        <v>144.66</v>
      </c>
      <c r="E689" s="93">
        <v>186.70788202201987</v>
      </c>
      <c r="F689" s="12">
        <v>114.4</v>
      </c>
      <c r="G689" s="12">
        <v>145.62</v>
      </c>
      <c r="H689" s="135">
        <v>0.78129883117694854</v>
      </c>
      <c r="I689" s="112">
        <v>227.28</v>
      </c>
      <c r="J689" s="112">
        <v>178.69</v>
      </c>
      <c r="K689" s="112">
        <v>254</v>
      </c>
      <c r="L689" s="112">
        <v>256</v>
      </c>
      <c r="M689" s="112">
        <v>255</v>
      </c>
      <c r="N689" s="112"/>
      <c r="O689" s="138">
        <f t="shared" si="32"/>
        <v>40.898049599999979</v>
      </c>
      <c r="P689" s="139">
        <f t="shared" si="34"/>
        <v>-7.6919504000000245</v>
      </c>
      <c r="Q689" s="99">
        <f t="shared" si="33"/>
        <v>6.5771519999999839</v>
      </c>
    </row>
    <row r="690" spans="1:17" ht="13" thickBot="1" x14ac:dyDescent="0.3">
      <c r="A690" s="100">
        <v>2018</v>
      </c>
      <c r="B690" s="100">
        <v>10</v>
      </c>
      <c r="C690" s="93">
        <v>149.13999999999999</v>
      </c>
      <c r="D690" s="93">
        <v>143.97</v>
      </c>
      <c r="E690" s="93">
        <v>187.59204283369323</v>
      </c>
      <c r="F690" s="12">
        <v>114.3</v>
      </c>
      <c r="G690" s="12">
        <v>144.65</v>
      </c>
      <c r="H690" s="135">
        <v>0.77377820421554366</v>
      </c>
      <c r="I690" s="112">
        <v>230.23</v>
      </c>
      <c r="J690" s="112">
        <v>179.77</v>
      </c>
      <c r="K690" s="112">
        <v>254</v>
      </c>
      <c r="L690" s="112">
        <v>256</v>
      </c>
      <c r="M690" s="112">
        <v>255</v>
      </c>
      <c r="N690" s="112"/>
      <c r="O690" s="138">
        <f t="shared" si="32"/>
        <v>43.290125999999987</v>
      </c>
      <c r="P690" s="139">
        <f t="shared" si="34"/>
        <v>-7.169873999999993</v>
      </c>
      <c r="Q690" s="99">
        <f t="shared" si="33"/>
        <v>5.2832520000000045</v>
      </c>
    </row>
    <row r="691" spans="1:17" ht="13" thickBot="1" x14ac:dyDescent="0.3">
      <c r="A691" s="100">
        <v>2018</v>
      </c>
      <c r="B691" s="100">
        <v>11</v>
      </c>
      <c r="C691" s="93">
        <v>151.19999999999999</v>
      </c>
      <c r="D691" s="93">
        <v>147.66</v>
      </c>
      <c r="E691" s="93">
        <v>182.30794224571619</v>
      </c>
      <c r="F691" s="12">
        <v>111.75</v>
      </c>
      <c r="G691" s="12">
        <v>139.97</v>
      </c>
      <c r="H691" s="135">
        <v>0.771390663087414</v>
      </c>
      <c r="I691" s="112">
        <v>216.9</v>
      </c>
      <c r="J691" s="112">
        <v>178.72</v>
      </c>
      <c r="K691" s="112">
        <v>254</v>
      </c>
      <c r="L691" s="112">
        <v>256</v>
      </c>
      <c r="M691" s="112">
        <v>255</v>
      </c>
      <c r="N691" s="112"/>
      <c r="O691" s="138">
        <f t="shared" si="32"/>
        <v>35.448490800000002</v>
      </c>
      <c r="P691" s="139">
        <f t="shared" si="34"/>
        <v>-2.731509200000005</v>
      </c>
      <c r="Q691" s="99">
        <f t="shared" si="33"/>
        <v>8.1317699999999888</v>
      </c>
    </row>
    <row r="692" spans="1:17" ht="13" thickBot="1" x14ac:dyDescent="0.3">
      <c r="A692" s="100">
        <v>2018</v>
      </c>
      <c r="B692" s="100">
        <v>12</v>
      </c>
      <c r="C692" s="93">
        <v>147.94</v>
      </c>
      <c r="D692" s="93">
        <v>141.78</v>
      </c>
      <c r="E692" s="93">
        <v>182.35587046802394</v>
      </c>
      <c r="F692" s="12">
        <v>106.2</v>
      </c>
      <c r="G692" s="12">
        <v>137.30000000000001</v>
      </c>
      <c r="H692" s="135">
        <v>0.77234390929593133</v>
      </c>
      <c r="I692" s="112">
        <v>219.52</v>
      </c>
      <c r="J692" s="112">
        <v>176.4</v>
      </c>
      <c r="K692" s="112">
        <v>254</v>
      </c>
      <c r="L692" s="112">
        <v>260</v>
      </c>
      <c r="M692" s="112">
        <v>257</v>
      </c>
      <c r="N692" s="112"/>
      <c r="O692" s="138">
        <f t="shared" si="32"/>
        <v>41.749451999999991</v>
      </c>
      <c r="P692" s="139">
        <f t="shared" si="34"/>
        <v>-1.3705480000000136</v>
      </c>
      <c r="Q692" s="99">
        <f t="shared" si="33"/>
        <v>16.696487999999988</v>
      </c>
    </row>
    <row r="693" spans="1:17" ht="13" thickBot="1" x14ac:dyDescent="0.3">
      <c r="A693" s="100">
        <v>2018</v>
      </c>
      <c r="B693" s="100">
        <v>13</v>
      </c>
      <c r="C693" s="93">
        <v>146.19</v>
      </c>
      <c r="D693" s="93">
        <v>142.88999999999999</v>
      </c>
      <c r="E693" s="93">
        <v>174.37523300235659</v>
      </c>
      <c r="F693" s="12">
        <v>101.47</v>
      </c>
      <c r="G693" s="12">
        <v>140.41999999999999</v>
      </c>
      <c r="H693" s="135">
        <v>0.77718193829175397</v>
      </c>
      <c r="I693" s="112">
        <v>210.63</v>
      </c>
      <c r="J693" s="112">
        <v>162.81</v>
      </c>
      <c r="K693" s="112">
        <v>251</v>
      </c>
      <c r="L693" s="112">
        <v>260</v>
      </c>
      <c r="M693" s="112">
        <v>255.5</v>
      </c>
      <c r="N693" s="112"/>
      <c r="O693" s="138">
        <f t="shared" si="32"/>
        <v>29.951585999999992</v>
      </c>
      <c r="P693" s="139">
        <f t="shared" si="34"/>
        <v>-17.868414000000001</v>
      </c>
      <c r="Q693" s="99">
        <f t="shared" si="33"/>
        <v>22.738550999999973</v>
      </c>
    </row>
    <row r="694" spans="1:17" ht="13" thickBot="1" x14ac:dyDescent="0.3">
      <c r="A694" s="100">
        <v>2018</v>
      </c>
      <c r="B694" s="100">
        <v>14</v>
      </c>
      <c r="C694" s="93">
        <v>143.78</v>
      </c>
      <c r="D694" s="93">
        <v>142.35</v>
      </c>
      <c r="E694" s="93">
        <v>168.9015376693543</v>
      </c>
      <c r="F694" s="12">
        <v>102.77</v>
      </c>
      <c r="G694" s="12">
        <v>141.44999999999999</v>
      </c>
      <c r="H694" s="135">
        <v>0.78148200246948318</v>
      </c>
      <c r="I694" s="112">
        <v>204.98</v>
      </c>
      <c r="J694" s="112">
        <v>164.05</v>
      </c>
      <c r="K694" s="112">
        <v>243</v>
      </c>
      <c r="L694" s="112">
        <v>248</v>
      </c>
      <c r="M694" s="112">
        <v>245.5</v>
      </c>
      <c r="N694" s="112"/>
      <c r="O694" s="138">
        <f t="shared" ref="O694:O732" si="35">+(I694-(G694/H694))</f>
        <v>23.977751000000012</v>
      </c>
      <c r="P694" s="139">
        <f t="shared" si="34"/>
        <v>-16.952248999999966</v>
      </c>
      <c r="Q694" s="99">
        <f t="shared" si="33"/>
        <v>15.793452599999995</v>
      </c>
    </row>
    <row r="695" spans="1:17" ht="13" thickBot="1" x14ac:dyDescent="0.3">
      <c r="A695" s="100">
        <v>2018</v>
      </c>
      <c r="B695" s="100">
        <v>15</v>
      </c>
      <c r="C695" s="93">
        <v>139.21</v>
      </c>
      <c r="D695" s="93">
        <v>137.65</v>
      </c>
      <c r="E695" s="93">
        <v>166.18020961936355</v>
      </c>
      <c r="F695" s="12">
        <v>104.27</v>
      </c>
      <c r="G695" s="12">
        <v>145.1</v>
      </c>
      <c r="H695" s="135">
        <v>0.79376418853487007</v>
      </c>
      <c r="I695" s="112">
        <v>190.57</v>
      </c>
      <c r="J695" s="112">
        <v>161.24</v>
      </c>
      <c r="K695" s="112">
        <v>243</v>
      </c>
      <c r="L695" s="112">
        <v>245</v>
      </c>
      <c r="M695" s="112">
        <v>244</v>
      </c>
      <c r="N695" s="112"/>
      <c r="O695" s="138">
        <f t="shared" si="35"/>
        <v>7.7701179999999965</v>
      </c>
      <c r="P695" s="139">
        <f t="shared" si="34"/>
        <v>-21.559881999999988</v>
      </c>
      <c r="Q695" s="99">
        <f t="shared" si="33"/>
        <v>15.038568600000019</v>
      </c>
    </row>
    <row r="696" spans="1:17" ht="13" thickBot="1" x14ac:dyDescent="0.3">
      <c r="A696" s="100">
        <v>2018</v>
      </c>
      <c r="B696" s="100">
        <v>16</v>
      </c>
      <c r="C696" s="93">
        <v>141.79</v>
      </c>
      <c r="D696" s="93">
        <v>136.19999999999999</v>
      </c>
      <c r="E696" s="93">
        <v>171.56699953962959</v>
      </c>
      <c r="F696" s="12">
        <v>103.8</v>
      </c>
      <c r="G696" s="12">
        <v>144.5</v>
      </c>
      <c r="H696" s="135">
        <v>0.79244326106250784</v>
      </c>
      <c r="I696" s="112">
        <v>205.48</v>
      </c>
      <c r="J696" s="112">
        <v>162.28</v>
      </c>
      <c r="K696" s="112">
        <v>243</v>
      </c>
      <c r="L696" s="112">
        <v>245</v>
      </c>
      <c r="M696" s="112">
        <v>244</v>
      </c>
      <c r="N696" s="112"/>
      <c r="O696" s="138">
        <f t="shared" si="35"/>
        <v>23.132559999999984</v>
      </c>
      <c r="P696" s="139">
        <f t="shared" si="34"/>
        <v>-20.067440000000005</v>
      </c>
      <c r="Q696" s="99">
        <f t="shared" si="33"/>
        <v>15.412703999999991</v>
      </c>
    </row>
    <row r="697" spans="1:17" ht="13" thickBot="1" x14ac:dyDescent="0.3">
      <c r="A697" s="100">
        <v>2018</v>
      </c>
      <c r="B697" s="100">
        <v>17</v>
      </c>
      <c r="C697" s="93">
        <v>142.54</v>
      </c>
      <c r="D697" s="93">
        <v>142.93</v>
      </c>
      <c r="E697" s="93">
        <v>173.15705706812017</v>
      </c>
      <c r="F697" s="12">
        <v>124.45</v>
      </c>
      <c r="G697" s="12">
        <v>142.02000000000001</v>
      </c>
      <c r="H697" s="135">
        <v>0.77926530866698884</v>
      </c>
      <c r="I697" s="112">
        <v>209.81</v>
      </c>
      <c r="J697" s="112">
        <v>161.27000000000001</v>
      </c>
      <c r="K697" s="112">
        <v>243</v>
      </c>
      <c r="L697" s="112">
        <v>245</v>
      </c>
      <c r="M697" s="112">
        <v>244</v>
      </c>
      <c r="N697" s="112"/>
      <c r="O697" s="138">
        <f t="shared" si="35"/>
        <v>27.561414799999994</v>
      </c>
      <c r="P697" s="139">
        <f t="shared" si="34"/>
        <v>-20.978585199999998</v>
      </c>
      <c r="Q697" s="99">
        <f t="shared" si="33"/>
        <v>-13.301706999999993</v>
      </c>
    </row>
    <row r="698" spans="1:17" ht="13" thickBot="1" x14ac:dyDescent="0.3">
      <c r="A698" s="100">
        <v>2018</v>
      </c>
      <c r="B698" s="100">
        <v>18</v>
      </c>
      <c r="C698" s="93">
        <v>136.37</v>
      </c>
      <c r="D698" s="93">
        <v>144.47</v>
      </c>
      <c r="E698" s="93">
        <v>184.22745820204287</v>
      </c>
      <c r="F698" s="12">
        <v>106.05</v>
      </c>
      <c r="G698" s="12">
        <v>140.4</v>
      </c>
      <c r="H698" s="135">
        <v>0.77942322681215903</v>
      </c>
      <c r="I698" s="112">
        <v>216.46</v>
      </c>
      <c r="J698" s="112">
        <v>171.14</v>
      </c>
      <c r="K698" s="112">
        <v>243</v>
      </c>
      <c r="L698" s="112">
        <v>255</v>
      </c>
      <c r="M698" s="112">
        <v>249</v>
      </c>
      <c r="N698" s="112"/>
      <c r="O698" s="138">
        <f t="shared" si="35"/>
        <v>36.32680000000002</v>
      </c>
      <c r="P698" s="139">
        <f t="shared" si="34"/>
        <v>-8.9932000000000016</v>
      </c>
      <c r="Q698" s="99">
        <f t="shared" si="33"/>
        <v>13.337850000000003</v>
      </c>
    </row>
    <row r="699" spans="1:17" ht="13" thickBot="1" x14ac:dyDescent="0.3">
      <c r="A699" s="100">
        <v>2018</v>
      </c>
      <c r="B699" s="100">
        <v>19</v>
      </c>
      <c r="C699" s="93">
        <v>152</v>
      </c>
      <c r="D699" s="93">
        <v>150.43</v>
      </c>
      <c r="E699" s="93">
        <v>182.87242831557944</v>
      </c>
      <c r="F699" s="12">
        <v>104.42</v>
      </c>
      <c r="G699" s="12">
        <v>143.9</v>
      </c>
      <c r="H699" s="135">
        <v>0.77918030232195734</v>
      </c>
      <c r="I699" s="112">
        <v>220.59</v>
      </c>
      <c r="J699" s="112">
        <v>169.29</v>
      </c>
      <c r="K699" s="112">
        <v>243</v>
      </c>
      <c r="L699" s="112">
        <v>255</v>
      </c>
      <c r="M699" s="112">
        <v>249</v>
      </c>
      <c r="N699" s="112"/>
      <c r="O699" s="138">
        <f t="shared" si="35"/>
        <v>35.908739999999995</v>
      </c>
      <c r="P699" s="139">
        <f t="shared" si="34"/>
        <v>-15.391260000000017</v>
      </c>
      <c r="Q699" s="99">
        <f t="shared" si="33"/>
        <v>15.387371999999999</v>
      </c>
    </row>
    <row r="700" spans="1:17" ht="13" thickBot="1" x14ac:dyDescent="0.3">
      <c r="A700" s="100">
        <v>2018</v>
      </c>
      <c r="B700" s="100">
        <v>20</v>
      </c>
      <c r="C700" s="93">
        <v>143.72</v>
      </c>
      <c r="D700" s="93">
        <v>141.34</v>
      </c>
      <c r="E700" s="93">
        <v>175.28541354473327</v>
      </c>
      <c r="F700" s="12">
        <v>98.22</v>
      </c>
      <c r="G700" s="12">
        <v>137.62</v>
      </c>
      <c r="H700" s="135">
        <v>0.78022595343611512</v>
      </c>
      <c r="I700" s="112">
        <v>208.36</v>
      </c>
      <c r="J700" s="112">
        <v>165.92</v>
      </c>
      <c r="K700" s="112">
        <v>248</v>
      </c>
      <c r="L700" s="112">
        <v>256</v>
      </c>
      <c r="M700" s="112">
        <v>252</v>
      </c>
      <c r="N700" s="112"/>
      <c r="O700" s="138">
        <f t="shared" si="35"/>
        <v>31.975198400000011</v>
      </c>
      <c r="P700" s="139">
        <f t="shared" si="34"/>
        <v>-10.464801600000015</v>
      </c>
      <c r="Q700" s="99">
        <f t="shared" si="33"/>
        <v>25.313390399999989</v>
      </c>
    </row>
    <row r="701" spans="1:17" ht="13" thickBot="1" x14ac:dyDescent="0.3">
      <c r="A701" s="100">
        <v>2018</v>
      </c>
      <c r="B701" s="100">
        <v>21</v>
      </c>
      <c r="C701" s="93">
        <v>143.22999999999999</v>
      </c>
      <c r="D701" s="93">
        <v>136.03</v>
      </c>
      <c r="E701" s="93">
        <v>174.32938929089687</v>
      </c>
      <c r="F701" s="12">
        <v>102.3</v>
      </c>
      <c r="G701" s="12">
        <v>144.91999999999999</v>
      </c>
      <c r="H701" s="135">
        <v>0.77764125853461274</v>
      </c>
      <c r="I701" s="112">
        <v>202.95</v>
      </c>
      <c r="J701" s="112">
        <v>171.43</v>
      </c>
      <c r="K701" s="112">
        <v>245</v>
      </c>
      <c r="L701" s="112">
        <v>250</v>
      </c>
      <c r="M701" s="112">
        <v>247.5</v>
      </c>
      <c r="N701" s="112"/>
      <c r="O701" s="138">
        <f t="shared" si="35"/>
        <v>16.591575199999994</v>
      </c>
      <c r="P701" s="139">
        <f t="shared" si="34"/>
        <v>-14.928424799999988</v>
      </c>
      <c r="Q701" s="99">
        <f t="shared" si="33"/>
        <v>16.948337999999978</v>
      </c>
    </row>
    <row r="702" spans="1:17" ht="13" thickBot="1" x14ac:dyDescent="0.3">
      <c r="A702" s="100">
        <v>2018</v>
      </c>
      <c r="B702" s="100">
        <v>22</v>
      </c>
      <c r="C702" s="93">
        <v>141.97999999999999</v>
      </c>
      <c r="D702" s="93">
        <v>139.6</v>
      </c>
      <c r="E702" s="93">
        <v>171.64393292731415</v>
      </c>
      <c r="F702" s="12">
        <v>103.62</v>
      </c>
      <c r="G702" s="12">
        <v>146.32</v>
      </c>
      <c r="H702" s="135">
        <v>0.77194743037999114</v>
      </c>
      <c r="I702" s="112">
        <v>204.59</v>
      </c>
      <c r="J702" s="112">
        <v>164.69</v>
      </c>
      <c r="K702" s="112">
        <v>245</v>
      </c>
      <c r="L702" s="112">
        <v>247</v>
      </c>
      <c r="M702" s="112">
        <v>246</v>
      </c>
      <c r="N702" s="112"/>
      <c r="O702" s="138">
        <f t="shared" si="35"/>
        <v>15.043414000000013</v>
      </c>
      <c r="P702" s="139">
        <f t="shared" si="34"/>
        <v>-24.856585999999993</v>
      </c>
      <c r="Q702" s="99">
        <f t="shared" si="33"/>
        <v>13.368061499999982</v>
      </c>
    </row>
    <row r="703" spans="1:17" ht="13" thickBot="1" x14ac:dyDescent="0.3">
      <c r="A703" s="100">
        <v>2018</v>
      </c>
      <c r="B703" s="100">
        <v>23</v>
      </c>
      <c r="C703" s="93">
        <v>143.93</v>
      </c>
      <c r="D703" s="93">
        <v>141.08000000000001</v>
      </c>
      <c r="E703" s="93">
        <v>172.57191839762044</v>
      </c>
      <c r="F703" s="12">
        <v>105.77</v>
      </c>
      <c r="G703" s="12">
        <v>147.27000000000001</v>
      </c>
      <c r="H703" s="135">
        <v>0.77217692117617986</v>
      </c>
      <c r="I703" s="112">
        <v>214.04</v>
      </c>
      <c r="J703" s="112">
        <v>168.68</v>
      </c>
      <c r="K703" s="112">
        <v>245</v>
      </c>
      <c r="L703" s="112">
        <v>247</v>
      </c>
      <c r="M703" s="112">
        <v>246</v>
      </c>
      <c r="N703" s="112"/>
      <c r="O703" s="138">
        <f t="shared" si="35"/>
        <v>23.319459199999983</v>
      </c>
      <c r="P703" s="139">
        <f t="shared" si="34"/>
        <v>-22.040540800000002</v>
      </c>
      <c r="Q703" s="99">
        <f t="shared" si="33"/>
        <v>10.623619200000007</v>
      </c>
    </row>
    <row r="704" spans="1:17" ht="13" thickBot="1" x14ac:dyDescent="0.3">
      <c r="A704" s="100">
        <v>2018</v>
      </c>
      <c r="B704" s="100">
        <v>24</v>
      </c>
      <c r="C704" s="93">
        <v>146.97</v>
      </c>
      <c r="D704" s="93">
        <v>141.97</v>
      </c>
      <c r="E704" s="93">
        <v>169.1593585801059</v>
      </c>
      <c r="F704" s="12">
        <v>104.77</v>
      </c>
      <c r="G704" s="12">
        <v>147.97</v>
      </c>
      <c r="H704" s="135">
        <v>0.76547405808417157</v>
      </c>
      <c r="I704" s="112">
        <v>214.22</v>
      </c>
      <c r="J704" s="112">
        <v>171.87</v>
      </c>
      <c r="K704" s="112">
        <v>245</v>
      </c>
      <c r="L704" s="112">
        <v>247</v>
      </c>
      <c r="M704" s="112">
        <v>246</v>
      </c>
      <c r="N704" s="112"/>
      <c r="O704" s="138">
        <f t="shared" si="35"/>
        <v>20.914951400000007</v>
      </c>
      <c r="P704" s="139">
        <f t="shared" si="34"/>
        <v>-21.435048599999988</v>
      </c>
      <c r="Q704" s="99">
        <f t="shared" si="33"/>
        <v>10.730567400000012</v>
      </c>
    </row>
    <row r="705" spans="1:17" ht="13" thickBot="1" x14ac:dyDescent="0.3">
      <c r="A705" s="100">
        <v>2018</v>
      </c>
      <c r="B705" s="100">
        <v>25</v>
      </c>
      <c r="C705" s="93">
        <v>146.43</v>
      </c>
      <c r="D705" s="93">
        <v>142.74</v>
      </c>
      <c r="E705" s="93">
        <v>169.83539507611644</v>
      </c>
      <c r="F705" s="12">
        <v>105.9</v>
      </c>
      <c r="G705" s="12">
        <v>149.19999999999999</v>
      </c>
      <c r="H705" s="135">
        <v>0.75403408234052194</v>
      </c>
      <c r="I705" s="112">
        <v>205.75</v>
      </c>
      <c r="J705" s="112">
        <v>169.78</v>
      </c>
      <c r="K705" s="112">
        <v>245</v>
      </c>
      <c r="L705" s="112">
        <v>250</v>
      </c>
      <c r="M705" s="112">
        <v>247.5</v>
      </c>
      <c r="N705" s="112"/>
      <c r="O705" s="138">
        <f t="shared" si="35"/>
        <v>7.8809600000000444</v>
      </c>
      <c r="P705" s="139">
        <f t="shared" si="34"/>
        <v>-28.089039999999954</v>
      </c>
      <c r="Q705" s="99">
        <f t="shared" si="33"/>
        <v>8.0554200000000264</v>
      </c>
    </row>
    <row r="706" spans="1:17" ht="13" thickBot="1" x14ac:dyDescent="0.3">
      <c r="A706" s="100">
        <v>2018</v>
      </c>
      <c r="B706" s="100">
        <v>26</v>
      </c>
      <c r="C706" s="93">
        <v>141.44999999999999</v>
      </c>
      <c r="D706" s="93">
        <v>143.09</v>
      </c>
      <c r="E706" s="93">
        <v>169.26873763669917</v>
      </c>
      <c r="F706" s="12">
        <v>106.72</v>
      </c>
      <c r="G706" s="12">
        <v>151.32</v>
      </c>
      <c r="H706" s="135">
        <v>0.75463724587590741</v>
      </c>
      <c r="I706" s="112">
        <v>215.98</v>
      </c>
      <c r="J706" s="112">
        <v>172.06</v>
      </c>
      <c r="K706" s="112">
        <v>248</v>
      </c>
      <c r="L706" s="112">
        <v>250</v>
      </c>
      <c r="M706" s="112">
        <v>249</v>
      </c>
      <c r="N706" s="112"/>
      <c r="O706" s="138">
        <f t="shared" si="35"/>
        <v>15.45981519999998</v>
      </c>
      <c r="P706" s="139">
        <f t="shared" si="34"/>
        <v>-28.460184800000007</v>
      </c>
      <c r="Q706" s="99">
        <f t="shared" si="33"/>
        <v>7.9810592000000042</v>
      </c>
    </row>
    <row r="707" spans="1:17" ht="13" thickBot="1" x14ac:dyDescent="0.3">
      <c r="A707" s="100">
        <v>2018</v>
      </c>
      <c r="B707" s="100">
        <v>27</v>
      </c>
      <c r="C707" s="93">
        <v>138.69</v>
      </c>
      <c r="D707" s="93">
        <v>137.03</v>
      </c>
      <c r="E707" s="93">
        <v>165.96208335296384</v>
      </c>
      <c r="F707" s="12">
        <v>109.62</v>
      </c>
      <c r="G707" s="12">
        <v>152.15</v>
      </c>
      <c r="H707" s="135">
        <v>0.76156822128126234</v>
      </c>
      <c r="I707" s="112">
        <v>226.53</v>
      </c>
      <c r="J707" s="112">
        <v>168.41</v>
      </c>
      <c r="K707" s="112">
        <v>248</v>
      </c>
      <c r="L707" s="112">
        <v>250</v>
      </c>
      <c r="M707" s="112">
        <v>249</v>
      </c>
      <c r="N707" s="112"/>
      <c r="O707" s="138">
        <f t="shared" si="35"/>
        <v>26.744877999999972</v>
      </c>
      <c r="P707" s="139">
        <f t="shared" si="34"/>
        <v>-31.375122000000033</v>
      </c>
      <c r="Q707" s="99">
        <f t="shared" si="33"/>
        <v>5.4601703999999813</v>
      </c>
    </row>
    <row r="708" spans="1:17" ht="13" thickBot="1" x14ac:dyDescent="0.3">
      <c r="A708" s="100">
        <v>2018</v>
      </c>
      <c r="B708" s="100">
        <v>28</v>
      </c>
      <c r="C708" s="93">
        <v>143.16999999999999</v>
      </c>
      <c r="D708" s="93">
        <v>139.46</v>
      </c>
      <c r="E708" s="93">
        <v>162.92170825838915</v>
      </c>
      <c r="F708" s="12">
        <v>107.37</v>
      </c>
      <c r="G708" s="12">
        <v>151.35</v>
      </c>
      <c r="H708" s="135">
        <v>0.76130152108043903</v>
      </c>
      <c r="I708" s="112">
        <v>205.77</v>
      </c>
      <c r="J708" s="112">
        <v>169.33</v>
      </c>
      <c r="K708" s="112">
        <v>248</v>
      </c>
      <c r="L708" s="112">
        <v>250</v>
      </c>
      <c r="M708" s="112">
        <v>249</v>
      </c>
      <c r="N708" s="112"/>
      <c r="O708" s="138">
        <f t="shared" si="35"/>
        <v>6.9657210000000021</v>
      </c>
      <c r="P708" s="139">
        <f t="shared" si="34"/>
        <v>-29.474278999999996</v>
      </c>
      <c r="Q708" s="99">
        <f t="shared" si="33"/>
        <v>8.3652101999999786</v>
      </c>
    </row>
    <row r="709" spans="1:17" ht="13" thickBot="1" x14ac:dyDescent="0.3">
      <c r="A709" s="100">
        <v>2018</v>
      </c>
      <c r="B709" s="100">
        <v>29</v>
      </c>
      <c r="C709" s="93">
        <v>138.66</v>
      </c>
      <c r="D709" s="93">
        <v>139.22</v>
      </c>
      <c r="E709" s="93">
        <v>170.91193031181604</v>
      </c>
      <c r="F709" s="12">
        <v>110.25</v>
      </c>
      <c r="G709" s="12">
        <v>154.77000000000001</v>
      </c>
      <c r="H709" s="135">
        <v>0.75953212820902327</v>
      </c>
      <c r="I709" s="112">
        <v>219.61</v>
      </c>
      <c r="J709" s="112">
        <v>171.32</v>
      </c>
      <c r="K709" s="112">
        <v>246</v>
      </c>
      <c r="L709" s="112">
        <v>250</v>
      </c>
      <c r="M709" s="112">
        <v>248</v>
      </c>
      <c r="N709" s="112"/>
      <c r="O709" s="138">
        <f t="shared" si="35"/>
        <v>15.839818000000008</v>
      </c>
      <c r="P709" s="139">
        <f t="shared" si="34"/>
        <v>-32.450182000000012</v>
      </c>
      <c r="Q709" s="99">
        <f t="shared" si="33"/>
        <v>3.644849999999991</v>
      </c>
    </row>
    <row r="710" spans="1:17" ht="13" thickBot="1" x14ac:dyDescent="0.3">
      <c r="A710" s="100">
        <v>2018</v>
      </c>
      <c r="B710" s="100">
        <v>30</v>
      </c>
      <c r="C710" s="93">
        <v>140.69</v>
      </c>
      <c r="D710" s="93">
        <v>136.16999999999999</v>
      </c>
      <c r="E710" s="93">
        <v>178.10508774841657</v>
      </c>
      <c r="F710" s="12">
        <v>110.47</v>
      </c>
      <c r="G710" s="12">
        <v>152.75</v>
      </c>
      <c r="H710" s="135">
        <v>0.76383690554392825</v>
      </c>
      <c r="I710" s="112">
        <v>210</v>
      </c>
      <c r="J710" s="112">
        <v>178.61</v>
      </c>
      <c r="K710" s="112">
        <v>246</v>
      </c>
      <c r="L710" s="112">
        <v>250</v>
      </c>
      <c r="M710" s="112">
        <v>248</v>
      </c>
      <c r="N710" s="112"/>
      <c r="O710" s="138">
        <f t="shared" si="35"/>
        <v>10.022754999999989</v>
      </c>
      <c r="P710" s="139">
        <f t="shared" si="34"/>
        <v>-21.367244999999997</v>
      </c>
      <c r="Q710" s="99">
        <f t="shared" ref="Q710:Q732" si="36">+((M710*0.6)-(F710/H710))</f>
        <v>4.1748853999999938</v>
      </c>
    </row>
    <row r="711" spans="1:17" ht="13" thickBot="1" x14ac:dyDescent="0.3">
      <c r="A711" s="100">
        <v>2018</v>
      </c>
      <c r="B711" s="100">
        <v>31</v>
      </c>
      <c r="C711" s="93">
        <v>140.93</v>
      </c>
      <c r="D711" s="93">
        <v>135.33000000000001</v>
      </c>
      <c r="E711" s="93">
        <v>177.51969856485087</v>
      </c>
      <c r="F711" s="12">
        <v>112</v>
      </c>
      <c r="G711" s="12">
        <v>153.02000000000001</v>
      </c>
      <c r="H711" s="135">
        <v>0.7695859627520395</v>
      </c>
      <c r="I711" s="112">
        <v>215.16</v>
      </c>
      <c r="J711" s="112">
        <v>183.8</v>
      </c>
      <c r="K711" s="112">
        <v>244</v>
      </c>
      <c r="L711" s="112">
        <v>248</v>
      </c>
      <c r="M711" s="112">
        <v>246</v>
      </c>
      <c r="N711" s="112"/>
      <c r="O711" s="138">
        <f t="shared" si="35"/>
        <v>16.325812000000013</v>
      </c>
      <c r="P711" s="139">
        <f t="shared" si="34"/>
        <v>-15.034187999999972</v>
      </c>
      <c r="Q711" s="99">
        <f t="shared" si="36"/>
        <v>2.0672000000000139</v>
      </c>
    </row>
    <row r="712" spans="1:17" ht="13" thickBot="1" x14ac:dyDescent="0.3">
      <c r="A712" s="100">
        <v>2018</v>
      </c>
      <c r="B712" s="100">
        <v>32</v>
      </c>
      <c r="C712" s="93">
        <v>139.12</v>
      </c>
      <c r="D712" s="93">
        <v>134</v>
      </c>
      <c r="E712" s="93">
        <v>178.3823686208581</v>
      </c>
      <c r="F712" s="12">
        <v>109.25</v>
      </c>
      <c r="G712" s="12">
        <v>149.47</v>
      </c>
      <c r="H712" s="135">
        <v>0.76663600122661757</v>
      </c>
      <c r="I712" s="112">
        <v>211.67</v>
      </c>
      <c r="J712" s="112">
        <v>186.74</v>
      </c>
      <c r="K712" s="112">
        <v>236</v>
      </c>
      <c r="L712" s="112">
        <v>244</v>
      </c>
      <c r="M712" s="112">
        <v>240</v>
      </c>
      <c r="N712" s="112"/>
      <c r="O712" s="138">
        <f t="shared" si="35"/>
        <v>16.701331999999979</v>
      </c>
      <c r="P712" s="139">
        <f t="shared" si="34"/>
        <v>-8.228667999999999</v>
      </c>
      <c r="Q712" s="99">
        <f t="shared" si="36"/>
        <v>1.4942999999999813</v>
      </c>
    </row>
    <row r="713" spans="1:17" ht="13" thickBot="1" x14ac:dyDescent="0.3">
      <c r="A713" s="100">
        <v>2018</v>
      </c>
      <c r="B713" s="100">
        <v>33</v>
      </c>
      <c r="C713" s="93">
        <v>138.72</v>
      </c>
      <c r="D713" s="93">
        <v>130.47</v>
      </c>
      <c r="E713" s="93">
        <v>179.68659989528035</v>
      </c>
      <c r="F713" s="12">
        <v>110.87</v>
      </c>
      <c r="G713" s="12">
        <v>151.85</v>
      </c>
      <c r="H713" s="135">
        <v>0.76281141776130101</v>
      </c>
      <c r="I713" s="112">
        <v>210.08</v>
      </c>
      <c r="J713" s="112">
        <v>187.13</v>
      </c>
      <c r="K713" s="112">
        <v>228</v>
      </c>
      <c r="L713" s="112">
        <v>232</v>
      </c>
      <c r="M713" s="112">
        <v>230</v>
      </c>
      <c r="N713" s="112"/>
      <c r="O713" s="138">
        <f t="shared" si="35"/>
        <v>11.013761000000017</v>
      </c>
      <c r="P713" s="139">
        <f t="shared" si="34"/>
        <v>-11.936239</v>
      </c>
      <c r="Q713" s="99">
        <f t="shared" si="36"/>
        <v>-7.343917800000014</v>
      </c>
    </row>
    <row r="714" spans="1:17" ht="13" thickBot="1" x14ac:dyDescent="0.3">
      <c r="A714" s="100">
        <v>2018</v>
      </c>
      <c r="B714" s="100">
        <v>34</v>
      </c>
      <c r="C714" s="93">
        <v>133.07</v>
      </c>
      <c r="D714" s="93">
        <v>130.16999999999999</v>
      </c>
      <c r="E714" s="93">
        <v>177.30883002609121</v>
      </c>
      <c r="F714" s="12">
        <v>106.7</v>
      </c>
      <c r="G714" s="12">
        <v>146.72</v>
      </c>
      <c r="H714" s="135">
        <v>0.76714178314436066</v>
      </c>
      <c r="I714" s="112">
        <v>214.72</v>
      </c>
      <c r="J714" s="112">
        <v>189.93</v>
      </c>
      <c r="K714" s="112">
        <v>228</v>
      </c>
      <c r="L714" s="112">
        <v>232</v>
      </c>
      <c r="M714" s="112">
        <v>230</v>
      </c>
      <c r="N714" s="112"/>
      <c r="O714" s="138">
        <f t="shared" si="35"/>
        <v>23.464611199999979</v>
      </c>
      <c r="P714" s="139">
        <f t="shared" si="34"/>
        <v>-1.3253888000000131</v>
      </c>
      <c r="Q714" s="99">
        <f t="shared" si="36"/>
        <v>-1.0877180000000237</v>
      </c>
    </row>
    <row r="715" spans="1:17" ht="13" thickBot="1" x14ac:dyDescent="0.3">
      <c r="A715" s="100">
        <v>2018</v>
      </c>
      <c r="B715" s="100">
        <v>35</v>
      </c>
      <c r="C715" s="93">
        <v>133.02000000000001</v>
      </c>
      <c r="D715" s="93">
        <v>125.42</v>
      </c>
      <c r="E715" s="93">
        <v>181.30321681364111</v>
      </c>
      <c r="F715" s="12">
        <v>108.77</v>
      </c>
      <c r="G715" s="12">
        <v>149.12</v>
      </c>
      <c r="H715" s="135">
        <v>0.77204576687306015</v>
      </c>
      <c r="I715" s="112">
        <v>213.19</v>
      </c>
      <c r="J715" s="112">
        <v>189.31</v>
      </c>
      <c r="K715" s="112">
        <v>228</v>
      </c>
      <c r="L715" s="112">
        <v>232</v>
      </c>
      <c r="M715" s="112">
        <v>230</v>
      </c>
      <c r="N715" s="112"/>
      <c r="O715" s="138">
        <f t="shared" si="35"/>
        <v>20.040828799999957</v>
      </c>
      <c r="P715" s="139">
        <f t="shared" si="34"/>
        <v>-3.8391712000000382</v>
      </c>
      <c r="Q715" s="99">
        <f t="shared" si="36"/>
        <v>-2.8854302000000018</v>
      </c>
    </row>
    <row r="716" spans="1:17" ht="13" thickBot="1" x14ac:dyDescent="0.3">
      <c r="A716" s="100">
        <v>2018</v>
      </c>
      <c r="B716" s="100">
        <v>36</v>
      </c>
      <c r="C716" s="93">
        <v>133.29</v>
      </c>
      <c r="D716" s="93">
        <v>123.3</v>
      </c>
      <c r="E716" s="93">
        <v>182.21322167773434</v>
      </c>
      <c r="F716" s="12">
        <v>109.95</v>
      </c>
      <c r="G716" s="12">
        <v>152.97</v>
      </c>
      <c r="H716" s="135">
        <v>0.76070212806420323</v>
      </c>
      <c r="I716" s="112">
        <v>209.96</v>
      </c>
      <c r="J716" s="112">
        <v>184.33</v>
      </c>
      <c r="K716" s="112">
        <v>228</v>
      </c>
      <c r="L716" s="112">
        <v>232</v>
      </c>
      <c r="M716" s="112">
        <v>230</v>
      </c>
      <c r="N716" s="112"/>
      <c r="O716" s="138">
        <f t="shared" si="35"/>
        <v>8.869462249999998</v>
      </c>
      <c r="P716" s="139">
        <f t="shared" ref="P716:P733" si="37">+(J716-(G716/H716))</f>
        <v>-16.760537749999997</v>
      </c>
      <c r="Q716" s="99">
        <f t="shared" si="36"/>
        <v>-6.5375212499999975</v>
      </c>
    </row>
    <row r="717" spans="1:17" ht="13" thickBot="1" x14ac:dyDescent="0.3">
      <c r="A717" s="100">
        <v>2018</v>
      </c>
      <c r="B717" s="100">
        <v>37</v>
      </c>
      <c r="C717" s="93">
        <v>133.96</v>
      </c>
      <c r="D717" s="93">
        <v>125.48</v>
      </c>
      <c r="E717" s="93">
        <v>188.48517664377297</v>
      </c>
      <c r="F717" s="12">
        <v>113.8</v>
      </c>
      <c r="G717" s="12">
        <v>158.87</v>
      </c>
      <c r="H717" s="135">
        <v>0.7668711656441719</v>
      </c>
      <c r="I717" s="112">
        <v>217.79</v>
      </c>
      <c r="J717" s="112">
        <v>195.96</v>
      </c>
      <c r="K717" s="112">
        <v>228</v>
      </c>
      <c r="L717" s="112">
        <v>230</v>
      </c>
      <c r="M717" s="112">
        <v>229</v>
      </c>
      <c r="N717" s="112"/>
      <c r="O717" s="138">
        <f t="shared" si="35"/>
        <v>10.623520000000013</v>
      </c>
      <c r="P717" s="139">
        <f t="shared" si="37"/>
        <v>-11.206479999999971</v>
      </c>
      <c r="Q717" s="99">
        <f t="shared" si="36"/>
        <v>-10.995199999999954</v>
      </c>
    </row>
    <row r="718" spans="1:17" ht="13" thickBot="1" x14ac:dyDescent="0.3">
      <c r="A718" s="100">
        <v>2018</v>
      </c>
      <c r="B718" s="100">
        <v>38</v>
      </c>
      <c r="C718" s="93">
        <v>136.76</v>
      </c>
      <c r="D718" s="93">
        <v>128.03</v>
      </c>
      <c r="E718" s="93">
        <v>191.53044948534261</v>
      </c>
      <c r="F718" s="12">
        <v>118.45</v>
      </c>
      <c r="G718" s="12">
        <v>157.80000000000001</v>
      </c>
      <c r="H718" s="140">
        <v>0.7734909192166084</v>
      </c>
      <c r="I718" s="112">
        <v>217.9</v>
      </c>
      <c r="J718" s="112">
        <v>198.67</v>
      </c>
      <c r="K718" s="112">
        <v>228</v>
      </c>
      <c r="L718" s="112">
        <v>240</v>
      </c>
      <c r="M718" s="112">
        <v>234</v>
      </c>
      <c r="N718" s="112"/>
      <c r="O718" s="138">
        <f t="shared" si="35"/>
        <v>13.889848000000001</v>
      </c>
      <c r="P718" s="139">
        <f t="shared" si="37"/>
        <v>-5.3401520000000176</v>
      </c>
      <c r="Q718" s="99">
        <f t="shared" si="36"/>
        <v>-12.736897999999997</v>
      </c>
    </row>
    <row r="719" spans="1:17" ht="13" thickBot="1" x14ac:dyDescent="0.3">
      <c r="A719" s="100">
        <v>2018</v>
      </c>
      <c r="B719" s="100">
        <v>39</v>
      </c>
      <c r="C719" s="93">
        <v>133.87</v>
      </c>
      <c r="D719" s="93">
        <v>131.88</v>
      </c>
      <c r="E719" s="93">
        <v>195.37540823390191</v>
      </c>
      <c r="F719" s="12">
        <v>118.85</v>
      </c>
      <c r="G719" s="12">
        <v>158.05000000000001</v>
      </c>
      <c r="H719" s="140">
        <v>0.77191465711550933</v>
      </c>
      <c r="I719" s="112">
        <v>225.65</v>
      </c>
      <c r="J719" s="112">
        <v>201.05</v>
      </c>
      <c r="K719" s="112">
        <v>232</v>
      </c>
      <c r="L719" s="112">
        <v>240</v>
      </c>
      <c r="M719" s="112">
        <v>236</v>
      </c>
      <c r="N719" s="112"/>
      <c r="O719" s="138">
        <f t="shared" si="35"/>
        <v>20.899385999999993</v>
      </c>
      <c r="P719" s="139">
        <f t="shared" si="37"/>
        <v>-3.7006140000000016</v>
      </c>
      <c r="Q719" s="99">
        <f t="shared" si="36"/>
        <v>-12.367797999999993</v>
      </c>
    </row>
    <row r="720" spans="1:17" ht="13" thickBot="1" x14ac:dyDescent="0.3">
      <c r="A720" s="100">
        <v>2018</v>
      </c>
      <c r="B720" s="100">
        <v>40</v>
      </c>
      <c r="C720" s="93">
        <v>138.35</v>
      </c>
      <c r="D720" s="93">
        <v>133.06</v>
      </c>
      <c r="E720" s="93">
        <v>203.32667629355831</v>
      </c>
      <c r="F720" s="12">
        <v>118.15</v>
      </c>
      <c r="G720" s="12">
        <v>158.22</v>
      </c>
      <c r="H720" s="140">
        <v>0.77857365306758008</v>
      </c>
      <c r="I720" s="112">
        <v>226.32</v>
      </c>
      <c r="J720" s="112">
        <v>206.47</v>
      </c>
      <c r="K720" s="112">
        <v>238</v>
      </c>
      <c r="L720" s="112">
        <v>238</v>
      </c>
      <c r="M720" s="112">
        <v>238</v>
      </c>
      <c r="N720" s="112"/>
      <c r="O720" s="138">
        <f t="shared" si="35"/>
        <v>23.102231999999958</v>
      </c>
      <c r="P720" s="139">
        <f t="shared" si="37"/>
        <v>3.2522319999999638</v>
      </c>
      <c r="Q720" s="99">
        <f t="shared" si="36"/>
        <v>-8.951860000000039</v>
      </c>
    </row>
    <row r="721" spans="1:17" ht="13" thickBot="1" x14ac:dyDescent="0.3">
      <c r="A721" s="100">
        <v>2018</v>
      </c>
      <c r="B721" s="100">
        <v>41</v>
      </c>
      <c r="C721" s="93">
        <v>134.72</v>
      </c>
      <c r="D721" s="93">
        <v>128.85</v>
      </c>
      <c r="E721" s="93">
        <v>198.23541111059401</v>
      </c>
      <c r="F721" s="12">
        <v>116.17</v>
      </c>
      <c r="G721" s="12">
        <v>149.75</v>
      </c>
      <c r="H721" s="140">
        <v>0.77014309258660263</v>
      </c>
      <c r="I721" s="112">
        <v>229.37</v>
      </c>
      <c r="J721" s="112">
        <v>206.23</v>
      </c>
      <c r="K721" s="112">
        <v>238</v>
      </c>
      <c r="L721" s="112">
        <v>244</v>
      </c>
      <c r="M721" s="112">
        <v>241</v>
      </c>
      <c r="N721" s="112"/>
      <c r="O721" s="138">
        <f t="shared" si="35"/>
        <v>34.925615000000022</v>
      </c>
      <c r="P721" s="139">
        <f t="shared" si="37"/>
        <v>11.785615000000007</v>
      </c>
      <c r="Q721" s="99">
        <f t="shared" si="36"/>
        <v>-6.2420981999999867</v>
      </c>
    </row>
    <row r="722" spans="1:17" ht="13" thickBot="1" x14ac:dyDescent="0.3">
      <c r="A722" s="100">
        <v>2018</v>
      </c>
      <c r="B722" s="100">
        <v>42</v>
      </c>
      <c r="C722" s="93">
        <v>139.13</v>
      </c>
      <c r="D722" s="93">
        <v>134.11000000000001</v>
      </c>
      <c r="E722" s="93">
        <v>193.26008546270296</v>
      </c>
      <c r="F722" s="12">
        <v>116.77</v>
      </c>
      <c r="G722" s="12">
        <v>148.75</v>
      </c>
      <c r="H722" s="140">
        <v>0.76852136489394407</v>
      </c>
      <c r="I722" s="112">
        <v>215.26</v>
      </c>
      <c r="J722" s="112">
        <v>204.26</v>
      </c>
      <c r="K722" s="112">
        <v>244</v>
      </c>
      <c r="L722" s="112">
        <v>244</v>
      </c>
      <c r="M722" s="112">
        <v>244</v>
      </c>
      <c r="N722" s="112"/>
      <c r="O722" s="138">
        <f t="shared" si="35"/>
        <v>21.706500000000005</v>
      </c>
      <c r="P722" s="139">
        <f t="shared" si="37"/>
        <v>10.706500000000005</v>
      </c>
      <c r="Q722" s="99">
        <f t="shared" si="36"/>
        <v>-5.5411239999999964</v>
      </c>
    </row>
    <row r="723" spans="1:17" ht="13" thickBot="1" x14ac:dyDescent="0.3">
      <c r="A723" s="100">
        <v>2018</v>
      </c>
      <c r="B723" s="100">
        <v>43</v>
      </c>
      <c r="C723" s="93">
        <v>134.97</v>
      </c>
      <c r="D723" s="93">
        <v>130.18</v>
      </c>
      <c r="E723" s="93">
        <v>189.91706805000746</v>
      </c>
      <c r="F723" s="12">
        <v>118.4</v>
      </c>
      <c r="G723" s="12">
        <v>149.69999999999999</v>
      </c>
      <c r="H723" s="140">
        <v>0.76557954371459191</v>
      </c>
      <c r="I723" s="112">
        <v>214.24</v>
      </c>
      <c r="J723" s="112">
        <v>197.17</v>
      </c>
      <c r="K723" s="112">
        <v>244</v>
      </c>
      <c r="L723" s="112">
        <v>246</v>
      </c>
      <c r="M723" s="112">
        <v>245</v>
      </c>
      <c r="N723" s="112"/>
      <c r="O723" s="138">
        <f t="shared" si="35"/>
        <v>18.701860000000011</v>
      </c>
      <c r="P723" s="139">
        <f t="shared" si="37"/>
        <v>1.631859999999989</v>
      </c>
      <c r="Q723" s="99">
        <f t="shared" si="36"/>
        <v>-7.6540800000000218</v>
      </c>
    </row>
    <row r="724" spans="1:17" ht="13" thickBot="1" x14ac:dyDescent="0.3">
      <c r="A724" s="100">
        <v>2018</v>
      </c>
      <c r="B724" s="100">
        <v>44</v>
      </c>
      <c r="C724" s="93">
        <v>127.81</v>
      </c>
      <c r="D724" s="93">
        <v>132.37</v>
      </c>
      <c r="E724" s="93">
        <v>192.39076961373462</v>
      </c>
      <c r="F724" s="12">
        <v>122.2</v>
      </c>
      <c r="G724" s="12">
        <v>148.25</v>
      </c>
      <c r="H724" s="140">
        <v>0.76248570339306132</v>
      </c>
      <c r="I724" s="112">
        <v>218.67</v>
      </c>
      <c r="J724" s="112">
        <v>192.67</v>
      </c>
      <c r="K724" s="112">
        <v>244</v>
      </c>
      <c r="L724" s="112">
        <v>246</v>
      </c>
      <c r="M724" s="112">
        <v>245</v>
      </c>
      <c r="N724" s="112"/>
      <c r="O724" s="138">
        <f t="shared" si="35"/>
        <v>24.240124999999978</v>
      </c>
      <c r="P724" s="139">
        <f t="shared" si="37"/>
        <v>-1.7598750000000223</v>
      </c>
      <c r="Q724" s="99">
        <f t="shared" si="36"/>
        <v>-13.265300000000025</v>
      </c>
    </row>
    <row r="725" spans="1:17" ht="13" thickBot="1" x14ac:dyDescent="0.3">
      <c r="A725" s="100">
        <v>2018</v>
      </c>
      <c r="B725" s="100">
        <v>45</v>
      </c>
      <c r="C725" s="93">
        <v>133.46</v>
      </c>
      <c r="D725" s="93">
        <v>127.96</v>
      </c>
      <c r="E725" s="93">
        <v>184.50800794258654</v>
      </c>
      <c r="F725" s="12">
        <v>117.8</v>
      </c>
      <c r="G725" s="12">
        <v>142.16999999999999</v>
      </c>
      <c r="H725" s="140">
        <v>0.7613942651783947</v>
      </c>
      <c r="I725" s="112">
        <v>203.93</v>
      </c>
      <c r="J725" s="112">
        <v>193.24</v>
      </c>
      <c r="K725" s="112">
        <v>244</v>
      </c>
      <c r="L725" s="112">
        <v>244.5</v>
      </c>
      <c r="M725" s="112">
        <v>244.25</v>
      </c>
      <c r="N725" s="112"/>
      <c r="O725" s="138">
        <f t="shared" si="35"/>
        <v>17.206765400000023</v>
      </c>
      <c r="P725" s="139">
        <f t="shared" si="37"/>
        <v>6.5167654000000255</v>
      </c>
      <c r="Q725" s="99">
        <f t="shared" si="36"/>
        <v>-8.1661640000000091</v>
      </c>
    </row>
    <row r="726" spans="1:17" ht="13" thickBot="1" x14ac:dyDescent="0.3">
      <c r="A726" s="100">
        <v>2018</v>
      </c>
      <c r="B726" s="100">
        <v>46</v>
      </c>
      <c r="C726" s="93">
        <v>131.82</v>
      </c>
      <c r="D726" s="93">
        <v>125.22</v>
      </c>
      <c r="E726" s="93">
        <v>182.76344921975112</v>
      </c>
      <c r="F726" s="12">
        <v>121.55</v>
      </c>
      <c r="G726" s="12">
        <v>144.32</v>
      </c>
      <c r="H726" s="140">
        <v>0.75740362038930542</v>
      </c>
      <c r="I726" s="112">
        <v>205.11</v>
      </c>
      <c r="J726" s="112">
        <v>182.01</v>
      </c>
      <c r="K726" s="112">
        <v>244</v>
      </c>
      <c r="L726" s="112">
        <v>244</v>
      </c>
      <c r="M726" s="112">
        <v>244</v>
      </c>
      <c r="N726" s="112"/>
      <c r="O726" s="138">
        <f t="shared" si="35"/>
        <v>14.564304000000021</v>
      </c>
      <c r="P726" s="139">
        <f t="shared" si="37"/>
        <v>-8.5356960000000015</v>
      </c>
      <c r="Q726" s="99">
        <f t="shared" si="36"/>
        <v>-14.082464999999985</v>
      </c>
    </row>
    <row r="727" spans="1:17" ht="13" thickBot="1" x14ac:dyDescent="0.3">
      <c r="A727" s="100">
        <v>2018</v>
      </c>
      <c r="B727" s="100">
        <v>47</v>
      </c>
      <c r="C727" s="93">
        <v>132.13</v>
      </c>
      <c r="D727" s="93">
        <v>122.54</v>
      </c>
      <c r="E727" s="93">
        <v>178.33532811803954</v>
      </c>
      <c r="F727" s="12">
        <v>123.15</v>
      </c>
      <c r="G727" s="12">
        <v>146.25</v>
      </c>
      <c r="H727" s="140">
        <v>0.75565798919409077</v>
      </c>
      <c r="I727" s="112">
        <v>196.84</v>
      </c>
      <c r="J727" s="112">
        <v>195.71</v>
      </c>
      <c r="K727" s="112">
        <v>244</v>
      </c>
      <c r="L727" s="112">
        <v>244</v>
      </c>
      <c r="M727" s="112">
        <v>244</v>
      </c>
      <c r="N727" s="112"/>
      <c r="O727" s="138">
        <f t="shared" si="35"/>
        <v>3.3000624999999957</v>
      </c>
      <c r="P727" s="139">
        <f t="shared" si="37"/>
        <v>2.1700625000000002</v>
      </c>
      <c r="Q727" s="99">
        <f t="shared" si="36"/>
        <v>-16.570552499999991</v>
      </c>
    </row>
    <row r="728" spans="1:17" ht="13" thickBot="1" x14ac:dyDescent="0.3">
      <c r="A728" s="100">
        <v>2018</v>
      </c>
      <c r="B728" s="100">
        <v>48</v>
      </c>
      <c r="C728" s="93">
        <v>126.99</v>
      </c>
      <c r="D728" s="93">
        <v>133.12</v>
      </c>
      <c r="E728" s="93">
        <v>173.92246613248903</v>
      </c>
      <c r="F728" s="12">
        <v>120.5</v>
      </c>
      <c r="G728" s="12">
        <v>142.85</v>
      </c>
      <c r="H728" s="140">
        <v>0.75355678803954662</v>
      </c>
      <c r="I728" s="112">
        <v>195.83</v>
      </c>
      <c r="J728" s="112">
        <v>190.7</v>
      </c>
      <c r="K728" s="112">
        <v>244</v>
      </c>
      <c r="L728" s="112">
        <v>244</v>
      </c>
      <c r="M728" s="112">
        <v>244</v>
      </c>
      <c r="N728" s="112"/>
      <c r="O728" s="138">
        <f t="shared" si="35"/>
        <v>6.2623360000000048</v>
      </c>
      <c r="P728" s="139">
        <f t="shared" si="37"/>
        <v>1.1323359999999809</v>
      </c>
      <c r="Q728" s="99">
        <f t="shared" si="36"/>
        <v>-13.508319999999998</v>
      </c>
    </row>
    <row r="729" spans="1:17" ht="13" thickBot="1" x14ac:dyDescent="0.3">
      <c r="A729" s="100">
        <v>2018</v>
      </c>
      <c r="B729" s="100">
        <v>49</v>
      </c>
      <c r="C729" s="93">
        <v>130.99</v>
      </c>
      <c r="D729" s="93">
        <v>128.04</v>
      </c>
      <c r="E729" s="93">
        <v>178.82161362477984</v>
      </c>
      <c r="F729" s="12">
        <v>121.52</v>
      </c>
      <c r="G729" s="12">
        <v>141.87</v>
      </c>
      <c r="H729" s="140">
        <v>0.75189100587978752</v>
      </c>
      <c r="I729" s="112">
        <v>215.67</v>
      </c>
      <c r="J729" s="112">
        <v>193.9</v>
      </c>
      <c r="K729" s="112">
        <v>244</v>
      </c>
      <c r="L729" s="112">
        <v>244</v>
      </c>
      <c r="M729" s="112">
        <v>244</v>
      </c>
      <c r="N729" s="112"/>
      <c r="O729" s="138">
        <f t="shared" si="35"/>
        <v>26.985737399999948</v>
      </c>
      <c r="P729" s="139">
        <f t="shared" si="37"/>
        <v>5.2157373999999663</v>
      </c>
      <c r="Q729" s="99">
        <f t="shared" si="36"/>
        <v>-15.219169600000015</v>
      </c>
    </row>
    <row r="730" spans="1:17" ht="13" thickBot="1" x14ac:dyDescent="0.3">
      <c r="A730" s="100">
        <v>2018</v>
      </c>
      <c r="B730" s="100">
        <v>50</v>
      </c>
      <c r="C730" s="93">
        <v>134.9</v>
      </c>
      <c r="D730" s="93">
        <v>128.5</v>
      </c>
      <c r="E730" s="93">
        <v>182.74942808379777</v>
      </c>
      <c r="F730" s="12">
        <v>122.4</v>
      </c>
      <c r="G730" s="12">
        <v>145.77000000000001</v>
      </c>
      <c r="H730" s="140">
        <v>0.74767473158477138</v>
      </c>
      <c r="I730" s="112">
        <v>207.67</v>
      </c>
      <c r="J730" s="112">
        <v>197.59</v>
      </c>
      <c r="K730" s="112">
        <v>244</v>
      </c>
      <c r="L730" s="112">
        <v>244</v>
      </c>
      <c r="M730" s="112">
        <v>244</v>
      </c>
      <c r="N730" s="112"/>
      <c r="O730" s="138">
        <f t="shared" si="35"/>
        <v>12.70554039999999</v>
      </c>
      <c r="P730" s="139">
        <f t="shared" si="37"/>
        <v>2.6255404000000055</v>
      </c>
      <c r="Q730" s="99">
        <f t="shared" si="36"/>
        <v>-17.307551999999987</v>
      </c>
    </row>
    <row r="731" spans="1:17" ht="13" thickBot="1" x14ac:dyDescent="0.3">
      <c r="A731" s="100">
        <v>2018</v>
      </c>
      <c r="B731" s="100">
        <v>51</v>
      </c>
      <c r="C731" s="93">
        <v>134.59</v>
      </c>
      <c r="D731" s="93">
        <v>130.31</v>
      </c>
      <c r="E731" s="93">
        <v>182.10188369947502</v>
      </c>
      <c r="F731" s="12">
        <v>122.7</v>
      </c>
      <c r="G731" s="12">
        <v>145.52000000000001</v>
      </c>
      <c r="H731" s="140">
        <v>0.74294205052005935</v>
      </c>
      <c r="I731" s="112">
        <v>218.38</v>
      </c>
      <c r="J731" s="112">
        <v>198.72</v>
      </c>
      <c r="K731" s="112">
        <v>244</v>
      </c>
      <c r="L731" s="112">
        <v>248</v>
      </c>
      <c r="M731" s="112">
        <v>246</v>
      </c>
      <c r="N731" s="112"/>
      <c r="O731" s="138">
        <f t="shared" si="35"/>
        <v>22.510079999999959</v>
      </c>
      <c r="P731" s="139">
        <f t="shared" si="37"/>
        <v>2.8500799999999629</v>
      </c>
      <c r="Q731" s="99">
        <f t="shared" si="36"/>
        <v>-17.554200000000037</v>
      </c>
    </row>
    <row r="732" spans="1:17" ht="13" thickBot="1" x14ac:dyDescent="0.3">
      <c r="A732" s="100">
        <v>2018</v>
      </c>
      <c r="B732" s="100">
        <v>52</v>
      </c>
      <c r="C732" s="93">
        <v>131.22999999999999</v>
      </c>
      <c r="D732" s="93">
        <v>124.88</v>
      </c>
      <c r="E732" s="93">
        <v>180.05390602255801</v>
      </c>
      <c r="F732" s="12" t="e">
        <v>#N/A</v>
      </c>
      <c r="G732" s="12" t="e">
        <v>#N/A</v>
      </c>
      <c r="H732" s="140">
        <v>0.73555372484406256</v>
      </c>
      <c r="I732" s="112">
        <v>211.74</v>
      </c>
      <c r="J732" s="112">
        <v>191.67</v>
      </c>
      <c r="K732" s="112" t="e">
        <v>#N/A</v>
      </c>
      <c r="L732" s="112" t="e">
        <v>#N/A</v>
      </c>
      <c r="M732" s="112" t="s">
        <v>78</v>
      </c>
      <c r="N732" s="112"/>
      <c r="O732" s="138" t="e">
        <f t="shared" si="35"/>
        <v>#N/A</v>
      </c>
      <c r="P732" s="139" t="e">
        <f t="shared" si="37"/>
        <v>#N/A</v>
      </c>
      <c r="Q732" s="99" t="e">
        <f t="shared" si="36"/>
        <v>#VALUE!</v>
      </c>
    </row>
    <row r="733" spans="1:17" ht="13" thickBot="1" x14ac:dyDescent="0.3">
      <c r="A733" s="113">
        <v>2019</v>
      </c>
      <c r="B733" s="113">
        <v>1</v>
      </c>
      <c r="C733" s="114">
        <v>142.77000000000001</v>
      </c>
      <c r="D733" s="114">
        <v>134.61000000000001</v>
      </c>
      <c r="E733" s="114">
        <v>173.85122938676619</v>
      </c>
      <c r="F733" s="141">
        <v>121.92</v>
      </c>
      <c r="G733" s="141">
        <v>142.82</v>
      </c>
      <c r="H733" s="142">
        <v>0.74057616825890527</v>
      </c>
      <c r="I733" s="143">
        <v>193.75</v>
      </c>
      <c r="J733" s="143">
        <v>199.77</v>
      </c>
      <c r="K733" s="143">
        <v>246</v>
      </c>
      <c r="L733" s="143">
        <v>248</v>
      </c>
      <c r="M733" s="143">
        <v>247</v>
      </c>
      <c r="N733" s="143"/>
      <c r="O733" s="138">
        <f>+(I733-(G733/H733))</f>
        <v>0.90015399999995793</v>
      </c>
      <c r="P733" s="139">
        <f t="shared" si="37"/>
        <v>6.9201539999999682</v>
      </c>
      <c r="Q733" s="99">
        <f>+IFERROR((M733*0.6)-(F733/H733), #N/A)</f>
        <v>-16.428576000000049</v>
      </c>
    </row>
    <row r="734" spans="1:17" ht="13" thickBot="1" x14ac:dyDescent="0.3">
      <c r="A734" s="100">
        <v>2019</v>
      </c>
      <c r="B734" s="100">
        <v>2</v>
      </c>
      <c r="C734" s="93">
        <v>140.02000000000001</v>
      </c>
      <c r="D734" s="93">
        <v>140.36000000000001</v>
      </c>
      <c r="E734" s="93">
        <v>180.36317123195548</v>
      </c>
      <c r="F734" s="141">
        <v>124.97</v>
      </c>
      <c r="G734" s="141">
        <v>144.9</v>
      </c>
      <c r="H734" s="140">
        <v>0.75545818538943865</v>
      </c>
      <c r="I734" s="143">
        <v>208.45</v>
      </c>
      <c r="J734" s="143">
        <v>187.97</v>
      </c>
      <c r="K734" s="143" t="e">
        <v>#N/A</v>
      </c>
      <c r="L734" s="143" t="e">
        <v>#N/A</v>
      </c>
      <c r="M734" s="143" t="s">
        <v>78</v>
      </c>
      <c r="N734" s="143"/>
      <c r="O734" s="138">
        <f>+(I734-(G734/H734))</f>
        <v>16.645869999999974</v>
      </c>
      <c r="P734" s="139">
        <f t="shared" ref="P734:P797" si="38">+(J734-(G734/H734))</f>
        <v>-3.834130000000016</v>
      </c>
      <c r="Q734" s="99" t="e">
        <f t="shared" ref="Q734:Q797" si="39">+IFERROR((M734*0.6)-(F734/H734), #N/A)</f>
        <v>#N/A</v>
      </c>
    </row>
    <row r="735" spans="1:17" ht="13" thickBot="1" x14ac:dyDescent="0.3">
      <c r="A735" s="100">
        <v>2019</v>
      </c>
      <c r="B735" s="100">
        <v>3</v>
      </c>
      <c r="C735" s="93">
        <v>137.9</v>
      </c>
      <c r="D735" s="93">
        <v>133.82</v>
      </c>
      <c r="E735" s="93">
        <v>179.71409709126988</v>
      </c>
      <c r="F735" s="141">
        <v>127.37</v>
      </c>
      <c r="G735" s="141">
        <v>144.4</v>
      </c>
      <c r="H735" s="140">
        <v>0.75480812777391981</v>
      </c>
      <c r="I735" s="143">
        <v>211.12</v>
      </c>
      <c r="J735" s="143">
        <v>189.33</v>
      </c>
      <c r="K735" s="143">
        <v>248</v>
      </c>
      <c r="L735" s="143">
        <v>260</v>
      </c>
      <c r="M735" s="143">
        <v>254</v>
      </c>
      <c r="N735" s="143"/>
      <c r="O735" s="138">
        <f t="shared" ref="O735:O798" si="40">+(I735-(G735/H735))</f>
        <v>19.813103999999981</v>
      </c>
      <c r="P735" s="139">
        <f t="shared" si="38"/>
        <v>-1.9768960000000106</v>
      </c>
      <c r="Q735" s="99">
        <f t="shared" si="39"/>
        <v>-16.344870800000024</v>
      </c>
    </row>
    <row r="736" spans="1:17" ht="13" thickBot="1" x14ac:dyDescent="0.3">
      <c r="A736" s="100">
        <v>2019</v>
      </c>
      <c r="B736" s="100">
        <v>4</v>
      </c>
      <c r="C736" s="93">
        <v>141.99</v>
      </c>
      <c r="D736" s="93">
        <v>139.28</v>
      </c>
      <c r="E736" s="93">
        <v>182.31620966409955</v>
      </c>
      <c r="F736" s="141">
        <v>126.05</v>
      </c>
      <c r="G736" s="141">
        <v>143.62</v>
      </c>
      <c r="H736" s="140">
        <v>0.75175534873930616</v>
      </c>
      <c r="I736" s="143">
        <v>216.44</v>
      </c>
      <c r="J736" s="143">
        <v>188.11</v>
      </c>
      <c r="K736" s="143">
        <v>255</v>
      </c>
      <c r="L736" s="143">
        <v>260</v>
      </c>
      <c r="M736" s="143">
        <v>257.5</v>
      </c>
      <c r="N736" s="143"/>
      <c r="O736" s="138">
        <f t="shared" si="40"/>
        <v>25.393803599999956</v>
      </c>
      <c r="P736" s="139">
        <f t="shared" si="38"/>
        <v>-2.9361964000000285</v>
      </c>
      <c r="Q736" s="99">
        <f t="shared" si="39"/>
        <v>-13.17423100000002</v>
      </c>
    </row>
    <row r="737" spans="1:17" ht="13" thickBot="1" x14ac:dyDescent="0.3">
      <c r="A737" s="100">
        <v>2019</v>
      </c>
      <c r="B737" s="100">
        <v>5</v>
      </c>
      <c r="C737" s="93">
        <v>142.52000000000001</v>
      </c>
      <c r="D737" s="93">
        <v>138.37</v>
      </c>
      <c r="E737" s="93">
        <v>177.28687537852269</v>
      </c>
      <c r="F737" s="141">
        <v>126.27</v>
      </c>
      <c r="G737" s="141">
        <v>144</v>
      </c>
      <c r="H737" s="140">
        <v>0.75979758992204471</v>
      </c>
      <c r="I737" s="143">
        <v>204.06</v>
      </c>
      <c r="J737" s="143">
        <v>187.48</v>
      </c>
      <c r="K737" s="143" t="e">
        <v>#N/A</v>
      </c>
      <c r="L737" s="143" t="e">
        <v>#N/A</v>
      </c>
      <c r="M737" s="143" t="s">
        <v>78</v>
      </c>
      <c r="N737" s="143"/>
      <c r="O737" s="138">
        <f t="shared" si="40"/>
        <v>14.535839999999979</v>
      </c>
      <c r="P737" s="139">
        <f t="shared" si="38"/>
        <v>-2.0441600000000335</v>
      </c>
      <c r="Q737" s="99" t="e">
        <f t="shared" si="39"/>
        <v>#N/A</v>
      </c>
    </row>
    <row r="738" spans="1:17" ht="13" thickBot="1" x14ac:dyDescent="0.3">
      <c r="A738" s="100">
        <v>2019</v>
      </c>
      <c r="B738" s="100">
        <v>6</v>
      </c>
      <c r="C738" s="93">
        <v>147.32</v>
      </c>
      <c r="D738" s="93">
        <v>144.34</v>
      </c>
      <c r="E738" s="93">
        <v>174.68401420625548</v>
      </c>
      <c r="F738" s="141">
        <v>127.92</v>
      </c>
      <c r="G738" s="141">
        <v>144.1</v>
      </c>
      <c r="H738" s="140">
        <v>0.75772500644066265</v>
      </c>
      <c r="I738" s="143">
        <v>201.98</v>
      </c>
      <c r="J738" s="143">
        <v>186.84</v>
      </c>
      <c r="K738" s="143" t="e">
        <v>#N/A</v>
      </c>
      <c r="L738" s="143" t="e">
        <v>#N/A</v>
      </c>
      <c r="M738" s="143" t="s">
        <v>78</v>
      </c>
      <c r="N738" s="143"/>
      <c r="O738" s="138">
        <f t="shared" si="40"/>
        <v>11.805466000000024</v>
      </c>
      <c r="P738" s="139">
        <f t="shared" si="38"/>
        <v>-3.3345339999999624</v>
      </c>
      <c r="Q738" s="99" t="e">
        <f t="shared" si="39"/>
        <v>#N/A</v>
      </c>
    </row>
    <row r="739" spans="1:17" ht="13" thickBot="1" x14ac:dyDescent="0.3">
      <c r="A739" s="100">
        <v>2019</v>
      </c>
      <c r="B739" s="100">
        <v>7</v>
      </c>
      <c r="C739" s="93">
        <v>146.22999999999999</v>
      </c>
      <c r="D739" s="93">
        <v>132.16999999999999</v>
      </c>
      <c r="E739" s="93">
        <v>181.87319196938873</v>
      </c>
      <c r="F739" s="141">
        <v>127.17</v>
      </c>
      <c r="G739" s="141">
        <v>142.6</v>
      </c>
      <c r="H739" s="140">
        <v>0.75444367323535622</v>
      </c>
      <c r="I739" s="143">
        <v>212.61</v>
      </c>
      <c r="J739" s="143">
        <v>182.58</v>
      </c>
      <c r="K739" s="143">
        <v>257</v>
      </c>
      <c r="L739" s="143">
        <v>258</v>
      </c>
      <c r="M739" s="143">
        <v>257.5</v>
      </c>
      <c r="N739" s="143"/>
      <c r="O739" s="138">
        <f t="shared" si="40"/>
        <v>23.596552000000003</v>
      </c>
      <c r="P739" s="139">
        <f t="shared" si="38"/>
        <v>-6.4334479999999985</v>
      </c>
      <c r="Q739" s="99">
        <f t="shared" si="39"/>
        <v>-14.061291600000004</v>
      </c>
    </row>
    <row r="740" spans="1:17" ht="13" thickBot="1" x14ac:dyDescent="0.3">
      <c r="A740" s="100">
        <v>2019</v>
      </c>
      <c r="B740" s="100">
        <v>8</v>
      </c>
      <c r="C740" s="93">
        <v>144.15</v>
      </c>
      <c r="D740" s="93">
        <v>129.09</v>
      </c>
      <c r="E740" s="93">
        <v>170.40983418249138</v>
      </c>
      <c r="F740" s="141">
        <v>128.87</v>
      </c>
      <c r="G740" s="141">
        <v>142.9</v>
      </c>
      <c r="H740" s="140">
        <v>0.75922457863035886</v>
      </c>
      <c r="I740" s="143">
        <v>197.42</v>
      </c>
      <c r="J740" s="143">
        <v>180.22</v>
      </c>
      <c r="K740" s="143" t="e">
        <v>#N/A</v>
      </c>
      <c r="L740" s="143" t="e">
        <v>#N/A</v>
      </c>
      <c r="M740" s="143" t="s">
        <v>78</v>
      </c>
      <c r="N740" s="143"/>
      <c r="O740" s="138">
        <f t="shared" si="40"/>
        <v>9.2016466666666474</v>
      </c>
      <c r="P740" s="139">
        <f t="shared" si="38"/>
        <v>-7.9983533333333412</v>
      </c>
      <c r="Q740" s="99" t="e">
        <f t="shared" si="39"/>
        <v>#N/A</v>
      </c>
    </row>
    <row r="741" spans="1:17" ht="13" thickBot="1" x14ac:dyDescent="0.3">
      <c r="A741" s="100">
        <v>2019</v>
      </c>
      <c r="B741" s="100">
        <v>9</v>
      </c>
      <c r="C741" s="93">
        <v>139.66999999999999</v>
      </c>
      <c r="D741" s="93">
        <v>131.28</v>
      </c>
      <c r="E741" s="93">
        <v>170.20370133266297</v>
      </c>
      <c r="F741" s="141">
        <v>129.55000000000001</v>
      </c>
      <c r="G741" s="141">
        <v>141.22</v>
      </c>
      <c r="H741" s="140">
        <v>0.75848363950789577</v>
      </c>
      <c r="I741" s="143">
        <v>206.07</v>
      </c>
      <c r="J741" s="143">
        <v>173.91</v>
      </c>
      <c r="K741" s="143">
        <v>250</v>
      </c>
      <c r="L741" s="143">
        <v>253</v>
      </c>
      <c r="M741" s="143">
        <v>251.5</v>
      </c>
      <c r="N741" s="143"/>
      <c r="O741" s="138">
        <f t="shared" si="40"/>
        <v>19.882727599999981</v>
      </c>
      <c r="P741" s="139">
        <f t="shared" si="38"/>
        <v>-12.277272400000015</v>
      </c>
      <c r="Q741" s="99">
        <f t="shared" si="39"/>
        <v>-19.901311000000021</v>
      </c>
    </row>
    <row r="742" spans="1:17" ht="13" thickBot="1" x14ac:dyDescent="0.3">
      <c r="A742" s="100">
        <v>2019</v>
      </c>
      <c r="B742" s="100">
        <v>10</v>
      </c>
      <c r="C742" s="93">
        <v>133.34</v>
      </c>
      <c r="D742" s="93">
        <v>132.91</v>
      </c>
      <c r="E742" s="93">
        <v>169.95272861504034</v>
      </c>
      <c r="F742" s="141">
        <v>129.66999999999999</v>
      </c>
      <c r="G742" s="141">
        <v>143.91999999999999</v>
      </c>
      <c r="H742" s="140">
        <v>0.7470603176500471</v>
      </c>
      <c r="I742" s="143">
        <v>191.7</v>
      </c>
      <c r="J742" s="143">
        <v>172.17</v>
      </c>
      <c r="K742" s="143">
        <v>250</v>
      </c>
      <c r="L742" s="143">
        <v>250</v>
      </c>
      <c r="M742" s="143">
        <v>250</v>
      </c>
      <c r="N742" s="143"/>
      <c r="O742" s="138">
        <f t="shared" si="40"/>
        <v>-0.94843359999998711</v>
      </c>
      <c r="P742" s="139">
        <f t="shared" si="38"/>
        <v>-20.478433599999988</v>
      </c>
      <c r="Q742" s="99">
        <f t="shared" si="39"/>
        <v>-23.573668599999962</v>
      </c>
    </row>
    <row r="743" spans="1:17" ht="13" thickBot="1" x14ac:dyDescent="0.3">
      <c r="A743" s="100">
        <v>2019</v>
      </c>
      <c r="B743" s="100">
        <v>11</v>
      </c>
      <c r="C743" s="93">
        <v>131.97</v>
      </c>
      <c r="D743" s="93">
        <v>125.46</v>
      </c>
      <c r="E743" s="93">
        <v>171.03097027043609</v>
      </c>
      <c r="F743" s="141">
        <v>121.92</v>
      </c>
      <c r="G743" s="141">
        <v>146.91999999999999</v>
      </c>
      <c r="H743" s="140">
        <v>0.75009751267664804</v>
      </c>
      <c r="I743" s="143">
        <v>196.38</v>
      </c>
      <c r="J743" s="143">
        <v>174.14</v>
      </c>
      <c r="K743" s="143">
        <v>250</v>
      </c>
      <c r="L743" s="143">
        <v>250</v>
      </c>
      <c r="M743" s="143">
        <v>250</v>
      </c>
      <c r="N743" s="143"/>
      <c r="O743" s="138">
        <f t="shared" si="40"/>
        <v>0.5121328000000176</v>
      </c>
      <c r="P743" s="139">
        <f t="shared" si="38"/>
        <v>-21.727867199999991</v>
      </c>
      <c r="Q743" s="99">
        <f t="shared" si="39"/>
        <v>-12.538867199999999</v>
      </c>
    </row>
    <row r="744" spans="1:17" ht="13" thickBot="1" x14ac:dyDescent="0.3">
      <c r="A744" s="100">
        <v>2019</v>
      </c>
      <c r="B744" s="100">
        <v>12</v>
      </c>
      <c r="C744" s="93">
        <v>123.68</v>
      </c>
      <c r="D744" s="93">
        <v>134</v>
      </c>
      <c r="E744" s="93">
        <v>166.80691002664889</v>
      </c>
      <c r="F744" s="141">
        <v>123.5</v>
      </c>
      <c r="G744" s="141">
        <v>154.05000000000001</v>
      </c>
      <c r="H744" s="140">
        <v>0.75093115463174342</v>
      </c>
      <c r="I744" s="143">
        <v>196.74</v>
      </c>
      <c r="J744" s="143">
        <v>162.88</v>
      </c>
      <c r="K744" s="143">
        <v>250</v>
      </c>
      <c r="L744" s="143">
        <v>255</v>
      </c>
      <c r="M744" s="143">
        <v>252.5</v>
      </c>
      <c r="N744" s="143"/>
      <c r="O744" s="138">
        <f t="shared" si="40"/>
        <v>-8.405304000000001</v>
      </c>
      <c r="P744" s="139">
        <f t="shared" si="38"/>
        <v>-42.265304000000015</v>
      </c>
      <c r="Q744" s="99">
        <f t="shared" si="39"/>
        <v>-12.962479999999999</v>
      </c>
    </row>
    <row r="745" spans="1:17" ht="13" thickBot="1" x14ac:dyDescent="0.3">
      <c r="A745" s="100">
        <v>2019</v>
      </c>
      <c r="B745" s="100">
        <v>13</v>
      </c>
      <c r="C745" s="93">
        <v>139.01</v>
      </c>
      <c r="D745" s="93">
        <v>127.98</v>
      </c>
      <c r="E745" s="93">
        <v>171.60084377980732</v>
      </c>
      <c r="F745" s="141">
        <v>119</v>
      </c>
      <c r="G745" s="141">
        <v>148.77000000000001</v>
      </c>
      <c r="H745" s="140">
        <v>0.74778655180665232</v>
      </c>
      <c r="I745" s="143">
        <v>203.07</v>
      </c>
      <c r="J745" s="143">
        <v>168.05</v>
      </c>
      <c r="K745" s="143" t="e">
        <v>#N/A</v>
      </c>
      <c r="L745" s="143">
        <v>255</v>
      </c>
      <c r="M745" s="143" t="s">
        <v>78</v>
      </c>
      <c r="N745" s="143"/>
      <c r="O745" s="138">
        <f t="shared" si="40"/>
        <v>4.1228543999999943</v>
      </c>
      <c r="P745" s="139">
        <f t="shared" si="38"/>
        <v>-30.897145599999988</v>
      </c>
      <c r="Q745" s="99" t="e">
        <f t="shared" si="39"/>
        <v>#N/A</v>
      </c>
    </row>
    <row r="746" spans="1:17" ht="13" thickBot="1" x14ac:dyDescent="0.3">
      <c r="A746" s="100">
        <v>2019</v>
      </c>
      <c r="B746" s="100">
        <v>14</v>
      </c>
      <c r="C746" s="93">
        <v>140.77000000000001</v>
      </c>
      <c r="D746" s="93">
        <v>133.82</v>
      </c>
      <c r="E746" s="93">
        <v>173.50643873172496</v>
      </c>
      <c r="F746" s="141">
        <v>120.35</v>
      </c>
      <c r="G746" s="141">
        <v>150.22</v>
      </c>
      <c r="H746" s="140">
        <v>0.75062677335575212</v>
      </c>
      <c r="I746" s="143">
        <v>213.71</v>
      </c>
      <c r="J746" s="143">
        <v>174.65</v>
      </c>
      <c r="K746" s="143" t="e">
        <v>#N/A</v>
      </c>
      <c r="L746" s="143" t="e">
        <v>#N/A</v>
      </c>
      <c r="M746" s="143" t="s">
        <v>78</v>
      </c>
      <c r="N746" s="143"/>
      <c r="O746" s="138">
        <f t="shared" si="40"/>
        <v>13.583911600000022</v>
      </c>
      <c r="P746" s="139">
        <f t="shared" si="38"/>
        <v>-25.476088399999981</v>
      </c>
      <c r="Q746" s="99" t="e">
        <f t="shared" si="39"/>
        <v>#N/A</v>
      </c>
    </row>
    <row r="747" spans="1:17" ht="13" thickBot="1" x14ac:dyDescent="0.3">
      <c r="A747" s="100">
        <v>2019</v>
      </c>
      <c r="B747" s="100">
        <v>15</v>
      </c>
      <c r="C747" s="93">
        <v>148.51</v>
      </c>
      <c r="D747" s="93">
        <v>142.46</v>
      </c>
      <c r="E747" s="93">
        <v>178.70542579796901</v>
      </c>
      <c r="F747" s="141">
        <v>121.45</v>
      </c>
      <c r="G747" s="141">
        <v>150.5</v>
      </c>
      <c r="H747" s="140">
        <v>0.75119063715989842</v>
      </c>
      <c r="I747" s="143">
        <v>216.8</v>
      </c>
      <c r="J747" s="143">
        <v>173.64</v>
      </c>
      <c r="K747" s="143">
        <v>255</v>
      </c>
      <c r="L747" s="143">
        <v>260</v>
      </c>
      <c r="M747" s="143">
        <v>257.5</v>
      </c>
      <c r="N747" s="143"/>
      <c r="O747" s="138">
        <f t="shared" si="40"/>
        <v>16.451390000000004</v>
      </c>
      <c r="P747" s="139">
        <f t="shared" si="38"/>
        <v>-26.708610000000022</v>
      </c>
      <c r="Q747" s="99">
        <f t="shared" si="39"/>
        <v>-7.176669000000004</v>
      </c>
    </row>
    <row r="748" spans="1:17" ht="13" thickBot="1" x14ac:dyDescent="0.3">
      <c r="A748" s="100">
        <v>2019</v>
      </c>
      <c r="B748" s="100">
        <v>16</v>
      </c>
      <c r="C748" s="93">
        <v>147.38</v>
      </c>
      <c r="D748" s="93">
        <v>143.16999999999999</v>
      </c>
      <c r="E748" s="93">
        <v>184.42588267931407</v>
      </c>
      <c r="F748" s="141">
        <v>122.67</v>
      </c>
      <c r="G748" s="141">
        <v>151.52000000000001</v>
      </c>
      <c r="H748" s="140">
        <v>0.74921800370862912</v>
      </c>
      <c r="I748" s="143">
        <v>227.87</v>
      </c>
      <c r="J748" s="143">
        <v>173.79</v>
      </c>
      <c r="K748" s="143">
        <v>255</v>
      </c>
      <c r="L748" s="143">
        <v>260</v>
      </c>
      <c r="M748" s="143">
        <v>257.5</v>
      </c>
      <c r="N748" s="143"/>
      <c r="O748" s="138">
        <f t="shared" si="40"/>
        <v>25.632467999999989</v>
      </c>
      <c r="P748" s="139">
        <f t="shared" si="38"/>
        <v>-28.447532000000024</v>
      </c>
      <c r="Q748" s="99">
        <f t="shared" si="39"/>
        <v>-9.2307157500000017</v>
      </c>
    </row>
    <row r="749" spans="1:17" ht="13" thickBot="1" x14ac:dyDescent="0.3">
      <c r="A749" s="100">
        <v>2019</v>
      </c>
      <c r="B749" s="100">
        <v>17</v>
      </c>
      <c r="C749" s="93">
        <v>142.85</v>
      </c>
      <c r="D749" s="93">
        <v>136.32</v>
      </c>
      <c r="E749" s="93">
        <v>182.25210310170695</v>
      </c>
      <c r="F749" s="141">
        <v>115.05</v>
      </c>
      <c r="G749" s="141">
        <v>152.85</v>
      </c>
      <c r="H749" s="140">
        <v>0.74485676404427426</v>
      </c>
      <c r="I749" s="143">
        <v>216.99</v>
      </c>
      <c r="J749" s="143">
        <v>173.87</v>
      </c>
      <c r="K749" s="143">
        <v>257</v>
      </c>
      <c r="L749" s="143">
        <v>260</v>
      </c>
      <c r="M749" s="143">
        <v>258.5</v>
      </c>
      <c r="N749" s="143"/>
      <c r="O749" s="138">
        <f t="shared" si="40"/>
        <v>11.782761000000022</v>
      </c>
      <c r="P749" s="139">
        <f t="shared" si="38"/>
        <v>-31.337238999999983</v>
      </c>
      <c r="Q749" s="99">
        <f t="shared" si="39"/>
        <v>0.64077299999999582</v>
      </c>
    </row>
    <row r="750" spans="1:17" ht="13" thickBot="1" x14ac:dyDescent="0.3">
      <c r="A750" s="100">
        <v>2019</v>
      </c>
      <c r="B750" s="100">
        <v>18</v>
      </c>
      <c r="C750" s="93">
        <v>151.27000000000001</v>
      </c>
      <c r="D750" s="93">
        <v>150.37</v>
      </c>
      <c r="E750" s="93">
        <v>178.7947312462889</v>
      </c>
      <c r="F750" s="141">
        <v>113.42</v>
      </c>
      <c r="G750" s="141">
        <v>146.37</v>
      </c>
      <c r="H750" s="140">
        <v>0.74522311980206879</v>
      </c>
      <c r="I750" s="143">
        <v>219.5</v>
      </c>
      <c r="J750" s="143">
        <v>173.64</v>
      </c>
      <c r="K750" s="143">
        <v>257</v>
      </c>
      <c r="L750" s="143">
        <v>260</v>
      </c>
      <c r="M750" s="143">
        <v>258.5</v>
      </c>
      <c r="N750" s="143"/>
      <c r="O750" s="138">
        <f t="shared" si="40"/>
        <v>23.0890244</v>
      </c>
      <c r="P750" s="139">
        <f t="shared" si="38"/>
        <v>-22.770975600000014</v>
      </c>
      <c r="Q750" s="99">
        <f t="shared" si="39"/>
        <v>2.9039703999999915</v>
      </c>
    </row>
    <row r="751" spans="1:17" ht="13" thickBot="1" x14ac:dyDescent="0.3">
      <c r="A751" s="100">
        <v>2019</v>
      </c>
      <c r="B751" s="100">
        <v>19</v>
      </c>
      <c r="C751" s="93">
        <v>149.07</v>
      </c>
      <c r="D751" s="93">
        <v>149.16</v>
      </c>
      <c r="E751" s="93">
        <v>180.06976848917066</v>
      </c>
      <c r="F751" s="141">
        <v>108.9</v>
      </c>
      <c r="G751" s="141">
        <v>146.82</v>
      </c>
      <c r="H751" s="140">
        <v>0.74382624218982452</v>
      </c>
      <c r="I751" s="143">
        <v>222.16</v>
      </c>
      <c r="J751" s="143">
        <v>176.76</v>
      </c>
      <c r="K751" s="143">
        <v>257</v>
      </c>
      <c r="L751" s="143">
        <v>260</v>
      </c>
      <c r="M751" s="143">
        <v>258.5</v>
      </c>
      <c r="N751" s="143"/>
      <c r="O751" s="138">
        <f t="shared" si="40"/>
        <v>24.775192000000033</v>
      </c>
      <c r="P751" s="139">
        <f t="shared" si="38"/>
        <v>-20.624807999999973</v>
      </c>
      <c r="Q751" s="99">
        <f t="shared" si="39"/>
        <v>8.6948399999999992</v>
      </c>
    </row>
    <row r="752" spans="1:17" ht="13" thickBot="1" x14ac:dyDescent="0.3">
      <c r="A752" s="100">
        <v>2019</v>
      </c>
      <c r="B752" s="100">
        <v>20</v>
      </c>
      <c r="C752" s="93">
        <v>150.41</v>
      </c>
      <c r="D752" s="93">
        <v>143.94</v>
      </c>
      <c r="E752" s="93">
        <v>175.18469164722495</v>
      </c>
      <c r="F752" s="141">
        <v>108.92</v>
      </c>
      <c r="G752" s="141">
        <v>145.5</v>
      </c>
      <c r="H752" s="140">
        <v>0.74383730790401514</v>
      </c>
      <c r="I752" s="143">
        <v>214.29</v>
      </c>
      <c r="J752" s="143">
        <v>173.74</v>
      </c>
      <c r="K752" s="143">
        <v>257</v>
      </c>
      <c r="L752" s="143">
        <v>260</v>
      </c>
      <c r="M752" s="143">
        <v>258.5</v>
      </c>
      <c r="N752" s="143"/>
      <c r="O752" s="138">
        <f t="shared" si="40"/>
        <v>18.682709999999958</v>
      </c>
      <c r="P752" s="139">
        <f t="shared" si="38"/>
        <v>-21.867290000000025</v>
      </c>
      <c r="Q752" s="99">
        <f t="shared" si="39"/>
        <v>8.6701303999999766</v>
      </c>
    </row>
    <row r="753" spans="1:17" ht="13" thickBot="1" x14ac:dyDescent="0.3">
      <c r="A753" s="100">
        <v>2019</v>
      </c>
      <c r="B753" s="100">
        <v>21</v>
      </c>
      <c r="C753" s="93">
        <v>140.16</v>
      </c>
      <c r="D753" s="93">
        <v>147.37</v>
      </c>
      <c r="E753" s="93">
        <v>175.88917085914369</v>
      </c>
      <c r="F753" s="141">
        <v>107.95</v>
      </c>
      <c r="G753" s="141">
        <v>143.22</v>
      </c>
      <c r="H753" s="140">
        <v>0.74453511227589486</v>
      </c>
      <c r="I753" s="143">
        <v>219.38</v>
      </c>
      <c r="J753" s="143">
        <v>170.47</v>
      </c>
      <c r="K753" s="143">
        <v>255</v>
      </c>
      <c r="L753" s="143">
        <v>257</v>
      </c>
      <c r="M753" s="143">
        <v>256</v>
      </c>
      <c r="N753" s="143"/>
      <c r="O753" s="138">
        <f t="shared" si="40"/>
        <v>27.018353599999983</v>
      </c>
      <c r="P753" s="139">
        <f t="shared" si="38"/>
        <v>-21.891646400000013</v>
      </c>
      <c r="Q753" s="99">
        <f t="shared" si="39"/>
        <v>8.6101959999999735</v>
      </c>
    </row>
    <row r="754" spans="1:17" ht="13" thickBot="1" x14ac:dyDescent="0.3">
      <c r="A754" s="100">
        <v>2019</v>
      </c>
      <c r="B754" s="100">
        <v>22</v>
      </c>
      <c r="C754" s="93">
        <v>143.91</v>
      </c>
      <c r="D754" s="93">
        <v>138.99</v>
      </c>
      <c r="E754" s="93">
        <v>171.49569530499627</v>
      </c>
      <c r="F754" s="141">
        <v>103.07</v>
      </c>
      <c r="G754" s="141">
        <v>133.12</v>
      </c>
      <c r="H754" s="140">
        <v>0.74046649389115138</v>
      </c>
      <c r="I754" s="143">
        <v>206.78</v>
      </c>
      <c r="J754" s="143">
        <v>173.44</v>
      </c>
      <c r="K754" s="143">
        <v>250</v>
      </c>
      <c r="L754" s="143">
        <v>257</v>
      </c>
      <c r="M754" s="143">
        <v>253.5</v>
      </c>
      <c r="N754" s="143"/>
      <c r="O754" s="138">
        <f t="shared" si="40"/>
        <v>27.001439999999974</v>
      </c>
      <c r="P754" s="139">
        <f t="shared" si="38"/>
        <v>-6.3385600000000295</v>
      </c>
      <c r="Q754" s="99">
        <f t="shared" si="39"/>
        <v>12.903964999999999</v>
      </c>
    </row>
    <row r="755" spans="1:17" ht="13" thickBot="1" x14ac:dyDescent="0.3">
      <c r="A755" s="100">
        <v>2019</v>
      </c>
      <c r="B755" s="100">
        <v>23</v>
      </c>
      <c r="C755" s="93">
        <v>144.94</v>
      </c>
      <c r="D755" s="93">
        <v>142.47999999999999</v>
      </c>
      <c r="E755" s="93">
        <v>168.87657326300754</v>
      </c>
      <c r="F755" s="141">
        <v>103.3</v>
      </c>
      <c r="G755" s="141">
        <v>137.25</v>
      </c>
      <c r="H755" s="140">
        <v>0.74774181970449249</v>
      </c>
      <c r="I755" s="143">
        <v>214.69</v>
      </c>
      <c r="J755" s="143">
        <v>172.08</v>
      </c>
      <c r="K755" s="143">
        <v>250</v>
      </c>
      <c r="L755" s="143">
        <v>254</v>
      </c>
      <c r="M755" s="143">
        <v>252</v>
      </c>
      <c r="N755" s="143"/>
      <c r="O755" s="138">
        <f t="shared" si="40"/>
        <v>31.137340000000023</v>
      </c>
      <c r="P755" s="139">
        <f t="shared" si="38"/>
        <v>-11.472659999999962</v>
      </c>
      <c r="Q755" s="99">
        <f t="shared" si="39"/>
        <v>13.050712000000004</v>
      </c>
    </row>
    <row r="756" spans="1:17" ht="13" thickBot="1" x14ac:dyDescent="0.3">
      <c r="A756" s="100">
        <v>2019</v>
      </c>
      <c r="B756" s="100">
        <v>24</v>
      </c>
      <c r="C756" s="93">
        <v>143.55000000000001</v>
      </c>
      <c r="D756" s="93">
        <v>148.68</v>
      </c>
      <c r="E756" s="93">
        <v>169.88478780867385</v>
      </c>
      <c r="F756" s="141">
        <v>104.27</v>
      </c>
      <c r="G756" s="141">
        <v>135.52000000000001</v>
      </c>
      <c r="H756" s="140">
        <v>0.75062677335575212</v>
      </c>
      <c r="I756" s="143">
        <v>206.49</v>
      </c>
      <c r="J756" s="143">
        <v>166.73</v>
      </c>
      <c r="K756" s="143">
        <v>250</v>
      </c>
      <c r="L756" s="143">
        <v>254</v>
      </c>
      <c r="M756" s="143">
        <v>252</v>
      </c>
      <c r="N756" s="143"/>
      <c r="O756" s="138">
        <f t="shared" si="40"/>
        <v>25.947545600000012</v>
      </c>
      <c r="P756" s="139">
        <f t="shared" si="38"/>
        <v>-13.812454400000007</v>
      </c>
      <c r="Q756" s="99">
        <f t="shared" si="39"/>
        <v>12.2894206</v>
      </c>
    </row>
    <row r="757" spans="1:17" ht="13" thickBot="1" x14ac:dyDescent="0.3">
      <c r="A757" s="100">
        <v>2019</v>
      </c>
      <c r="B757" s="100">
        <v>25</v>
      </c>
      <c r="C757" s="93">
        <v>144.19</v>
      </c>
      <c r="D757" s="93">
        <v>140.91999999999999</v>
      </c>
      <c r="E757" s="93">
        <v>169.97295148923843</v>
      </c>
      <c r="F757" s="141">
        <v>102.22</v>
      </c>
      <c r="G757" s="141">
        <v>133.66999999999999</v>
      </c>
      <c r="H757" s="140">
        <v>0.75225299772819609</v>
      </c>
      <c r="I757" s="143">
        <v>215.62</v>
      </c>
      <c r="J757" s="143">
        <v>170.11</v>
      </c>
      <c r="K757" s="143">
        <v>244</v>
      </c>
      <c r="L757" s="143">
        <v>252</v>
      </c>
      <c r="M757" s="143">
        <v>248</v>
      </c>
      <c r="N757" s="143"/>
      <c r="O757" s="138">
        <f t="shared" si="40"/>
        <v>37.927122200000042</v>
      </c>
      <c r="P757" s="139">
        <f t="shared" si="38"/>
        <v>-7.5828777999999488</v>
      </c>
      <c r="Q757" s="99">
        <f t="shared" si="39"/>
        <v>12.914865200000008</v>
      </c>
    </row>
    <row r="758" spans="1:17" ht="13" thickBot="1" x14ac:dyDescent="0.3">
      <c r="A758" s="100">
        <v>2019</v>
      </c>
      <c r="B758" s="100">
        <v>26</v>
      </c>
      <c r="C758" s="93">
        <v>144.22999999999999</v>
      </c>
      <c r="D758" s="93">
        <v>137.56</v>
      </c>
      <c r="E758" s="93">
        <v>160.80497895121215</v>
      </c>
      <c r="F758" s="141">
        <v>104.35</v>
      </c>
      <c r="G758" s="141">
        <v>136.85</v>
      </c>
      <c r="H758" s="140">
        <v>0.76255547591087236</v>
      </c>
      <c r="I758" s="143">
        <v>190.27</v>
      </c>
      <c r="J758" s="143">
        <v>163.37</v>
      </c>
      <c r="K758" s="143">
        <v>244</v>
      </c>
      <c r="L758" s="143">
        <v>250</v>
      </c>
      <c r="M758" s="143">
        <v>247</v>
      </c>
      <c r="N758" s="143"/>
      <c r="O758" s="138">
        <f t="shared" si="40"/>
        <v>10.807646999999974</v>
      </c>
      <c r="P758" s="139">
        <f t="shared" si="38"/>
        <v>-16.092353000000031</v>
      </c>
      <c r="Q758" s="99">
        <f t="shared" si="39"/>
        <v>11.357496999999967</v>
      </c>
    </row>
    <row r="759" spans="1:17" ht="13" thickBot="1" x14ac:dyDescent="0.3">
      <c r="A759" s="100">
        <v>2019</v>
      </c>
      <c r="B759" s="100">
        <v>27</v>
      </c>
      <c r="C759" s="93">
        <v>141.91</v>
      </c>
      <c r="D759" s="93">
        <v>137.85</v>
      </c>
      <c r="E759" s="93">
        <v>158.47266334990192</v>
      </c>
      <c r="F759" s="141">
        <v>107</v>
      </c>
      <c r="G759" s="141">
        <v>138.82</v>
      </c>
      <c r="H759" s="140">
        <v>0.76480665687714144</v>
      </c>
      <c r="I759" s="143">
        <v>195.99</v>
      </c>
      <c r="J759" s="143">
        <v>160.62</v>
      </c>
      <c r="K759" s="143">
        <v>240</v>
      </c>
      <c r="L759" s="143">
        <v>246</v>
      </c>
      <c r="M759" s="143">
        <v>243</v>
      </c>
      <c r="N759" s="143"/>
      <c r="O759" s="138">
        <f t="shared" si="40"/>
        <v>14.480073600000026</v>
      </c>
      <c r="P759" s="139">
        <f t="shared" si="38"/>
        <v>-20.889926399999979</v>
      </c>
      <c r="Q759" s="99">
        <f t="shared" si="39"/>
        <v>5.8953599999999824</v>
      </c>
    </row>
    <row r="760" spans="1:17" ht="13" thickBot="1" x14ac:dyDescent="0.3">
      <c r="A760" s="100">
        <v>2019</v>
      </c>
      <c r="B760" s="100">
        <v>28</v>
      </c>
      <c r="C760" s="93">
        <v>143.19999999999999</v>
      </c>
      <c r="D760" s="93">
        <v>140.15</v>
      </c>
      <c r="E760" s="93">
        <v>162.13693138050397</v>
      </c>
      <c r="F760" s="141">
        <v>108.47</v>
      </c>
      <c r="G760" s="141">
        <v>141.6</v>
      </c>
      <c r="H760" s="140">
        <v>0.76547405808417146</v>
      </c>
      <c r="I760" s="143">
        <v>194.74</v>
      </c>
      <c r="J760" s="143">
        <v>171.63</v>
      </c>
      <c r="K760" s="143">
        <v>240</v>
      </c>
      <c r="L760" s="143">
        <v>244</v>
      </c>
      <c r="M760" s="143">
        <v>242</v>
      </c>
      <c r="N760" s="143"/>
      <c r="O760" s="138">
        <f t="shared" si="40"/>
        <v>9.7565920000000119</v>
      </c>
      <c r="P760" s="139">
        <f t="shared" si="38"/>
        <v>-13.353408000000002</v>
      </c>
      <c r="Q760" s="99">
        <f t="shared" si="39"/>
        <v>3.4969613999999751</v>
      </c>
    </row>
    <row r="761" spans="1:17" ht="13" thickBot="1" x14ac:dyDescent="0.3">
      <c r="A761" s="100">
        <v>2019</v>
      </c>
      <c r="B761" s="100">
        <v>29</v>
      </c>
      <c r="C761" s="93">
        <v>143.22999999999999</v>
      </c>
      <c r="D761" s="93">
        <v>142.22</v>
      </c>
      <c r="E761" s="93">
        <v>166.35219691489087</v>
      </c>
      <c r="F761" s="141">
        <v>107.6</v>
      </c>
      <c r="G761" s="141">
        <v>139.97</v>
      </c>
      <c r="H761" s="140">
        <v>0.7666947788085563</v>
      </c>
      <c r="I761" s="143">
        <v>207.44</v>
      </c>
      <c r="J761" s="143">
        <v>174.91</v>
      </c>
      <c r="K761" s="143">
        <v>240</v>
      </c>
      <c r="L761" s="143">
        <v>244</v>
      </c>
      <c r="M761" s="143">
        <v>242</v>
      </c>
      <c r="N761" s="143"/>
      <c r="O761" s="138">
        <f t="shared" si="40"/>
        <v>24.877128999999996</v>
      </c>
      <c r="P761" s="139">
        <f t="shared" si="38"/>
        <v>-7.6528710000000046</v>
      </c>
      <c r="Q761" s="99">
        <f t="shared" si="39"/>
        <v>4.8573199999999872</v>
      </c>
    </row>
    <row r="762" spans="1:17" ht="13" thickBot="1" x14ac:dyDescent="0.3">
      <c r="A762" s="100">
        <v>2019</v>
      </c>
      <c r="B762" s="100">
        <v>30</v>
      </c>
      <c r="C762" s="93">
        <v>142.88</v>
      </c>
      <c r="D762" s="93">
        <v>141.9</v>
      </c>
      <c r="E762" s="93">
        <v>170.69129654245845</v>
      </c>
      <c r="F762" s="141">
        <v>109.9</v>
      </c>
      <c r="G762" s="141">
        <v>144.1</v>
      </c>
      <c r="H762" s="140">
        <v>0.7614870318758471</v>
      </c>
      <c r="I762" s="143">
        <v>201.83</v>
      </c>
      <c r="J762" s="143">
        <v>180.61</v>
      </c>
      <c r="K762" s="143">
        <v>240</v>
      </c>
      <c r="L762" s="143">
        <v>244</v>
      </c>
      <c r="M762" s="143">
        <v>242</v>
      </c>
      <c r="N762" s="143"/>
      <c r="O762" s="138">
        <f t="shared" si="40"/>
        <v>12.594998000000004</v>
      </c>
      <c r="P762" s="139">
        <f t="shared" si="38"/>
        <v>-8.625001999999995</v>
      </c>
      <c r="Q762" s="99">
        <f t="shared" si="39"/>
        <v>0.87712199999995732</v>
      </c>
    </row>
    <row r="763" spans="1:17" ht="13" thickBot="1" x14ac:dyDescent="0.3">
      <c r="A763" s="100">
        <v>2019</v>
      </c>
      <c r="B763" s="100">
        <v>31</v>
      </c>
      <c r="C763" s="93">
        <v>140.85</v>
      </c>
      <c r="D763" s="93">
        <v>140.87</v>
      </c>
      <c r="E763" s="93">
        <v>172.51768818689942</v>
      </c>
      <c r="F763" s="141">
        <v>107.82</v>
      </c>
      <c r="G763" s="141">
        <v>138.22</v>
      </c>
      <c r="H763" s="140">
        <v>0.75881745887209384</v>
      </c>
      <c r="I763" s="143">
        <v>213.39</v>
      </c>
      <c r="J763" s="143">
        <v>179.94</v>
      </c>
      <c r="K763" s="143">
        <v>237</v>
      </c>
      <c r="L763" s="143">
        <v>240</v>
      </c>
      <c r="M763" s="143">
        <v>238.5</v>
      </c>
      <c r="N763" s="143"/>
      <c r="O763" s="138">
        <f t="shared" si="40"/>
        <v>31.238155200000023</v>
      </c>
      <c r="P763" s="139">
        <f t="shared" si="38"/>
        <v>-2.211844799999966</v>
      </c>
      <c r="Q763" s="99">
        <f t="shared" si="39"/>
        <v>1.0104912000000184</v>
      </c>
    </row>
    <row r="764" spans="1:17" ht="13" thickBot="1" x14ac:dyDescent="0.3">
      <c r="A764" s="100">
        <v>2019</v>
      </c>
      <c r="B764" s="100">
        <v>32</v>
      </c>
      <c r="C764" s="93">
        <v>139.5</v>
      </c>
      <c r="D764" s="93">
        <v>137.11000000000001</v>
      </c>
      <c r="E764" s="93">
        <v>176.27965790248103</v>
      </c>
      <c r="F764" s="141">
        <v>106.75</v>
      </c>
      <c r="G764" s="141">
        <v>138.44999999999999</v>
      </c>
      <c r="H764" s="140">
        <v>0.7553440592189743</v>
      </c>
      <c r="I764" s="143">
        <v>201.67</v>
      </c>
      <c r="J764" s="143">
        <v>182.8</v>
      </c>
      <c r="K764" s="143">
        <v>237</v>
      </c>
      <c r="L764" s="143">
        <v>240</v>
      </c>
      <c r="M764" s="143">
        <v>238.5</v>
      </c>
      <c r="N764" s="143"/>
      <c r="O764" s="138">
        <f t="shared" si="40"/>
        <v>18.376045000000005</v>
      </c>
      <c r="P764" s="139">
        <f t="shared" si="38"/>
        <v>-0.49395499999997128</v>
      </c>
      <c r="Q764" s="99">
        <f t="shared" si="39"/>
        <v>1.7736749999999972</v>
      </c>
    </row>
    <row r="765" spans="1:17" ht="13" thickBot="1" x14ac:dyDescent="0.3">
      <c r="A765" s="100">
        <v>2019</v>
      </c>
      <c r="B765" s="100">
        <v>33</v>
      </c>
      <c r="C765" s="93">
        <v>139.93</v>
      </c>
      <c r="D765" s="93">
        <v>132.94999999999999</v>
      </c>
      <c r="E765" s="93">
        <v>176.7385568538879</v>
      </c>
      <c r="F765" s="141">
        <v>98.05</v>
      </c>
      <c r="G765" s="141">
        <v>132.37</v>
      </c>
      <c r="H765" s="140">
        <v>0.75372718090959812</v>
      </c>
      <c r="I765" s="143">
        <v>196.02</v>
      </c>
      <c r="J765" s="143">
        <v>185.51</v>
      </c>
      <c r="K765" s="143">
        <v>235</v>
      </c>
      <c r="L765" s="143">
        <v>240</v>
      </c>
      <c r="M765" s="143">
        <v>237.5</v>
      </c>
      <c r="N765" s="143"/>
      <c r="O765" s="138">
        <f t="shared" si="40"/>
        <v>20.39942620000005</v>
      </c>
      <c r="P765" s="139">
        <f t="shared" si="38"/>
        <v>9.889426200000031</v>
      </c>
      <c r="Q765" s="99">
        <f t="shared" si="39"/>
        <v>12.413143000000019</v>
      </c>
    </row>
    <row r="766" spans="1:17" ht="13" thickBot="1" x14ac:dyDescent="0.3">
      <c r="A766" s="100">
        <v>2019</v>
      </c>
      <c r="B766" s="100">
        <v>34</v>
      </c>
      <c r="C766" s="93">
        <v>138.96</v>
      </c>
      <c r="D766" s="93">
        <v>129.43</v>
      </c>
      <c r="E766" s="93">
        <v>176.26587938345955</v>
      </c>
      <c r="F766" s="141">
        <v>99.4</v>
      </c>
      <c r="G766" s="141">
        <v>132.52000000000001</v>
      </c>
      <c r="H766" s="140">
        <v>0.75185708700490217</v>
      </c>
      <c r="I766" s="143">
        <v>208.64</v>
      </c>
      <c r="J766" s="143">
        <v>184.08</v>
      </c>
      <c r="K766" s="143">
        <v>235</v>
      </c>
      <c r="L766" s="143">
        <v>240</v>
      </c>
      <c r="M766" s="143">
        <v>237.5</v>
      </c>
      <c r="N766" s="143"/>
      <c r="O766" s="138">
        <f t="shared" si="40"/>
        <v>32.383099199999975</v>
      </c>
      <c r="P766" s="139">
        <f t="shared" si="38"/>
        <v>7.8230992000000015</v>
      </c>
      <c r="Q766" s="99">
        <f t="shared" si="39"/>
        <v>10.294024000000007</v>
      </c>
    </row>
    <row r="767" spans="1:17" ht="13" thickBot="1" x14ac:dyDescent="0.3">
      <c r="A767" s="100">
        <v>2019</v>
      </c>
      <c r="B767" s="100">
        <v>35</v>
      </c>
      <c r="C767" s="93">
        <v>138.18</v>
      </c>
      <c r="D767" s="93">
        <v>133.19</v>
      </c>
      <c r="E767" s="93">
        <v>179.52209614972415</v>
      </c>
      <c r="F767" s="141">
        <v>98.92</v>
      </c>
      <c r="G767" s="141">
        <v>130.80000000000001</v>
      </c>
      <c r="H767" s="140">
        <v>0.75234355015874455</v>
      </c>
      <c r="I767" s="143">
        <v>213.11</v>
      </c>
      <c r="J767" s="143">
        <v>187.12</v>
      </c>
      <c r="K767" s="143">
        <v>235</v>
      </c>
      <c r="L767" s="143">
        <v>238</v>
      </c>
      <c r="M767" s="143">
        <v>236.5</v>
      </c>
      <c r="N767" s="143"/>
      <c r="O767" s="138">
        <f t="shared" si="40"/>
        <v>39.253256000000022</v>
      </c>
      <c r="P767" s="139">
        <f t="shared" si="38"/>
        <v>13.263256000000013</v>
      </c>
      <c r="Q767" s="99">
        <f t="shared" si="39"/>
        <v>10.417514400000016</v>
      </c>
    </row>
    <row r="768" spans="1:17" ht="13" thickBot="1" x14ac:dyDescent="0.3">
      <c r="A768" s="100">
        <v>2019</v>
      </c>
      <c r="B768" s="100">
        <v>36</v>
      </c>
      <c r="C768" s="93">
        <v>138.38999999999999</v>
      </c>
      <c r="D768" s="93">
        <v>136.97</v>
      </c>
      <c r="E768" s="93">
        <v>179.83556637862122</v>
      </c>
      <c r="F768" s="141">
        <v>94.87</v>
      </c>
      <c r="G768" s="141">
        <v>130.9</v>
      </c>
      <c r="H768" s="140">
        <v>0.75544391773215736</v>
      </c>
      <c r="I768" s="143">
        <v>213.08</v>
      </c>
      <c r="J768" s="143">
        <v>188.13</v>
      </c>
      <c r="K768" s="143">
        <v>238</v>
      </c>
      <c r="L768" s="143">
        <v>238</v>
      </c>
      <c r="M768" s="143">
        <v>238</v>
      </c>
      <c r="N768" s="143"/>
      <c r="O768" s="138">
        <f t="shared" si="40"/>
        <v>39.804397499999993</v>
      </c>
      <c r="P768" s="139">
        <f t="shared" si="38"/>
        <v>14.854397499999976</v>
      </c>
      <c r="Q768" s="99">
        <f t="shared" si="39"/>
        <v>17.218209249999973</v>
      </c>
    </row>
    <row r="769" spans="1:17" ht="13" thickBot="1" x14ac:dyDescent="0.3">
      <c r="A769" s="100">
        <v>2019</v>
      </c>
      <c r="B769" s="100">
        <v>37</v>
      </c>
      <c r="C769" s="93">
        <v>132.24</v>
      </c>
      <c r="D769" s="93">
        <v>132.25</v>
      </c>
      <c r="E769" s="93">
        <v>176.81407097748144</v>
      </c>
      <c r="F769" s="141">
        <v>98.07</v>
      </c>
      <c r="G769" s="141">
        <v>134.57</v>
      </c>
      <c r="H769" s="140">
        <v>0.75790877809946811</v>
      </c>
      <c r="I769" s="143">
        <v>210.24</v>
      </c>
      <c r="J769" s="143">
        <v>178.86</v>
      </c>
      <c r="K769" s="143">
        <v>238</v>
      </c>
      <c r="L769" s="143">
        <v>238</v>
      </c>
      <c r="M769" s="143">
        <v>238</v>
      </c>
      <c r="N769" s="143"/>
      <c r="O769" s="138">
        <f t="shared" si="40"/>
        <v>32.685650600000059</v>
      </c>
      <c r="P769" s="139">
        <f t="shared" si="38"/>
        <v>1.3056506000000638</v>
      </c>
      <c r="Q769" s="99">
        <f t="shared" si="39"/>
        <v>13.404480600000028</v>
      </c>
    </row>
    <row r="770" spans="1:17" ht="13" thickBot="1" x14ac:dyDescent="0.3">
      <c r="A770" s="100">
        <v>2019</v>
      </c>
      <c r="B770" s="100">
        <v>38</v>
      </c>
      <c r="C770" s="93">
        <v>133.41999999999999</v>
      </c>
      <c r="D770" s="93">
        <v>121.42</v>
      </c>
      <c r="E770" s="93">
        <v>173.77903254047627</v>
      </c>
      <c r="F770" s="141">
        <v>105.15</v>
      </c>
      <c r="G770" s="141">
        <v>137.02000000000001</v>
      </c>
      <c r="H770" s="140">
        <v>0.75488789914697663</v>
      </c>
      <c r="I770" s="143">
        <v>209.99</v>
      </c>
      <c r="J770" s="143">
        <v>180.28</v>
      </c>
      <c r="K770" s="143">
        <v>232</v>
      </c>
      <c r="L770" s="143">
        <v>234</v>
      </c>
      <c r="M770" s="143">
        <v>233</v>
      </c>
      <c r="N770" s="143"/>
      <c r="O770" s="138">
        <f t="shared" si="40"/>
        <v>28.47960599999999</v>
      </c>
      <c r="P770" s="139">
        <f t="shared" si="38"/>
        <v>-1.2303940000000182</v>
      </c>
      <c r="Q770" s="99">
        <f t="shared" si="39"/>
        <v>0.50779499999995892</v>
      </c>
    </row>
    <row r="771" spans="1:17" ht="13" thickBot="1" x14ac:dyDescent="0.3">
      <c r="A771" s="100">
        <v>2019</v>
      </c>
      <c r="B771" s="100">
        <v>39</v>
      </c>
      <c r="C771" s="93">
        <v>130.37</v>
      </c>
      <c r="D771" s="93">
        <v>128.84</v>
      </c>
      <c r="E771" s="93">
        <v>175.19200903374463</v>
      </c>
      <c r="F771" s="141">
        <v>110.57</v>
      </c>
      <c r="G771" s="141">
        <v>142.97</v>
      </c>
      <c r="H771" s="140">
        <v>0.75530982809148306</v>
      </c>
      <c r="I771" s="143">
        <v>204.86</v>
      </c>
      <c r="J771" s="143">
        <v>183.27</v>
      </c>
      <c r="K771" s="143">
        <v>232</v>
      </c>
      <c r="L771" s="143">
        <v>234</v>
      </c>
      <c r="M771" s="143">
        <v>233</v>
      </c>
      <c r="N771" s="143"/>
      <c r="O771" s="138">
        <f t="shared" si="40"/>
        <v>15.573438799999991</v>
      </c>
      <c r="P771" s="139">
        <f t="shared" si="38"/>
        <v>-6.0165612000000124</v>
      </c>
      <c r="Q771" s="99">
        <f t="shared" si="39"/>
        <v>-6.5902572000000248</v>
      </c>
    </row>
    <row r="772" spans="1:17" ht="13" thickBot="1" x14ac:dyDescent="0.3">
      <c r="A772" s="100">
        <v>2019</v>
      </c>
      <c r="B772" s="100">
        <v>40</v>
      </c>
      <c r="C772" s="93">
        <v>131.66</v>
      </c>
      <c r="D772" s="93">
        <v>129.16999999999999</v>
      </c>
      <c r="E772" s="93">
        <v>179.87083900081723</v>
      </c>
      <c r="F772" s="141">
        <v>110.77</v>
      </c>
      <c r="G772" s="141">
        <v>141.37</v>
      </c>
      <c r="H772" s="140">
        <v>0.75354543125405038</v>
      </c>
      <c r="I772" s="143">
        <v>196.79</v>
      </c>
      <c r="J772" s="143">
        <v>183.29</v>
      </c>
      <c r="K772" s="143">
        <v>232</v>
      </c>
      <c r="L772" s="143">
        <v>234</v>
      </c>
      <c r="M772" s="143">
        <v>233</v>
      </c>
      <c r="N772" s="143"/>
      <c r="O772" s="138">
        <f t="shared" si="40"/>
        <v>9.1835278000000073</v>
      </c>
      <c r="P772" s="139">
        <f t="shared" si="38"/>
        <v>-4.3164721999999927</v>
      </c>
      <c r="Q772" s="99">
        <f t="shared" si="39"/>
        <v>-7.1984362000000033</v>
      </c>
    </row>
    <row r="773" spans="1:17" ht="13" thickBot="1" x14ac:dyDescent="0.3">
      <c r="A773" s="100">
        <v>2019</v>
      </c>
      <c r="B773" s="100">
        <v>41</v>
      </c>
      <c r="C773" s="93">
        <v>139.02000000000001</v>
      </c>
      <c r="D773" s="93">
        <v>127.96</v>
      </c>
      <c r="E773" s="93">
        <v>177.67451517313856</v>
      </c>
      <c r="F773" s="141">
        <v>112.15</v>
      </c>
      <c r="G773" s="141">
        <v>144.25</v>
      </c>
      <c r="H773" s="140">
        <v>0.75281930830961952</v>
      </c>
      <c r="I773" s="143">
        <v>208.3</v>
      </c>
      <c r="J773" s="143">
        <v>183.92</v>
      </c>
      <c r="K773" s="143">
        <v>232</v>
      </c>
      <c r="L773" s="143">
        <v>234</v>
      </c>
      <c r="M773" s="143">
        <v>233</v>
      </c>
      <c r="N773" s="143"/>
      <c r="O773" s="138">
        <f t="shared" si="40"/>
        <v>16.686955000000012</v>
      </c>
      <c r="P773" s="139">
        <f t="shared" si="38"/>
        <v>-7.6930450000000121</v>
      </c>
      <c r="Q773" s="99">
        <f t="shared" si="39"/>
        <v>-9.1733310000000188</v>
      </c>
    </row>
    <row r="774" spans="1:17" ht="13" thickBot="1" x14ac:dyDescent="0.3">
      <c r="A774" s="100">
        <v>2019</v>
      </c>
      <c r="B774" s="100">
        <v>42</v>
      </c>
      <c r="C774" s="93">
        <v>133.46</v>
      </c>
      <c r="D774" s="93">
        <v>132.86000000000001</v>
      </c>
      <c r="E774" s="93">
        <v>183.43640601768783</v>
      </c>
      <c r="F774" s="141">
        <v>113.62</v>
      </c>
      <c r="G774" s="141">
        <v>142.85</v>
      </c>
      <c r="H774" s="140">
        <v>0.75918615244457932</v>
      </c>
      <c r="I774" s="143">
        <v>207.96</v>
      </c>
      <c r="J774" s="143">
        <v>187.37</v>
      </c>
      <c r="K774" s="143">
        <v>236</v>
      </c>
      <c r="L774" s="143">
        <v>236</v>
      </c>
      <c r="M774" s="143">
        <v>236</v>
      </c>
      <c r="N774" s="143"/>
      <c r="O774" s="138">
        <f>+(I774-(G774/H774))</f>
        <v>19.797979999999995</v>
      </c>
      <c r="P774" s="139">
        <f>+(J774-(G774/H774))</f>
        <v>-0.79202000000000794</v>
      </c>
      <c r="Q774" s="99">
        <f>+IFERROR((M774*0.6)-(F774/H774), #N/A)</f>
        <v>-8.0602640000000179</v>
      </c>
    </row>
    <row r="775" spans="1:17" ht="13" thickBot="1" x14ac:dyDescent="0.3">
      <c r="A775" s="100">
        <v>2019</v>
      </c>
      <c r="B775" s="100">
        <v>43</v>
      </c>
      <c r="C775" s="93">
        <v>130.6</v>
      </c>
      <c r="D775" s="93">
        <v>131.55000000000001</v>
      </c>
      <c r="E775" s="93">
        <v>178.00403327695969</v>
      </c>
      <c r="F775" s="141">
        <v>116.07</v>
      </c>
      <c r="G775" s="141">
        <v>145.37</v>
      </c>
      <c r="H775" s="140">
        <v>0.76494706566305615</v>
      </c>
      <c r="I775" s="143">
        <v>204.28</v>
      </c>
      <c r="J775" s="143">
        <v>185.23</v>
      </c>
      <c r="K775" s="143">
        <v>232</v>
      </c>
      <c r="L775" s="143">
        <v>236</v>
      </c>
      <c r="M775" s="143">
        <v>234</v>
      </c>
      <c r="N775" s="143"/>
      <c r="O775" s="138">
        <f t="shared" si="40"/>
        <v>14.240706399999993</v>
      </c>
      <c r="P775" s="139">
        <f t="shared" si="38"/>
        <v>-4.8092936000000179</v>
      </c>
      <c r="Q775" s="99">
        <f t="shared" si="39"/>
        <v>-11.335989599999976</v>
      </c>
    </row>
    <row r="776" spans="1:17" ht="13" thickBot="1" x14ac:dyDescent="0.3">
      <c r="A776" s="100">
        <v>2019</v>
      </c>
      <c r="B776" s="100">
        <v>44</v>
      </c>
      <c r="C776" s="93">
        <v>130.84</v>
      </c>
      <c r="D776" s="93">
        <v>122.43</v>
      </c>
      <c r="E776" s="93">
        <v>186.37050915354618</v>
      </c>
      <c r="F776" s="141">
        <v>124.22</v>
      </c>
      <c r="G776" s="141">
        <v>146</v>
      </c>
      <c r="H776" s="140">
        <v>0.76161462300076155</v>
      </c>
      <c r="I776" s="143">
        <v>218.83</v>
      </c>
      <c r="J776" s="143">
        <v>178.06</v>
      </c>
      <c r="K776" s="143">
        <v>233</v>
      </c>
      <c r="L776" s="143">
        <v>236</v>
      </c>
      <c r="M776" s="143">
        <v>234.5</v>
      </c>
      <c r="N776" s="143"/>
      <c r="O776" s="138">
        <f t="shared" si="40"/>
        <v>27.132000000000005</v>
      </c>
      <c r="P776" s="139">
        <f t="shared" si="38"/>
        <v>-13.638000000000005</v>
      </c>
      <c r="Q776" s="99">
        <f t="shared" si="39"/>
        <v>-22.400860000000023</v>
      </c>
    </row>
    <row r="777" spans="1:17" ht="13" thickBot="1" x14ac:dyDescent="0.3">
      <c r="A777" s="100">
        <v>2019</v>
      </c>
      <c r="B777" s="100">
        <v>45</v>
      </c>
      <c r="C777" s="93">
        <v>131.47</v>
      </c>
      <c r="D777" s="93">
        <v>126.95</v>
      </c>
      <c r="E777" s="93">
        <v>183.71814567606197</v>
      </c>
      <c r="F777" s="141">
        <v>119.25</v>
      </c>
      <c r="G777" s="141">
        <v>145.87</v>
      </c>
      <c r="H777" s="140">
        <v>0.758782912208817</v>
      </c>
      <c r="I777" s="143">
        <v>209.26</v>
      </c>
      <c r="J777" s="143">
        <v>177.76</v>
      </c>
      <c r="K777" s="143">
        <v>235</v>
      </c>
      <c r="L777" s="143">
        <v>236</v>
      </c>
      <c r="M777" s="143">
        <v>235.5</v>
      </c>
      <c r="N777" s="143"/>
      <c r="O777" s="138">
        <f t="shared" si="40"/>
        <v>17.017926999999958</v>
      </c>
      <c r="P777" s="139">
        <f t="shared" si="38"/>
        <v>-14.482073000000042</v>
      </c>
      <c r="Q777" s="99">
        <f t="shared" si="39"/>
        <v>-15.859575000000035</v>
      </c>
    </row>
    <row r="778" spans="1:17" ht="13" thickBot="1" x14ac:dyDescent="0.3">
      <c r="A778" s="100">
        <v>2019</v>
      </c>
      <c r="B778" s="100">
        <v>46</v>
      </c>
      <c r="C778" s="93">
        <v>130.1</v>
      </c>
      <c r="D778" s="93">
        <v>126.5</v>
      </c>
      <c r="E778" s="93">
        <v>183.3301476519274</v>
      </c>
      <c r="F778" s="141">
        <v>119.1</v>
      </c>
      <c r="G778" s="141">
        <v>144.27000000000001</v>
      </c>
      <c r="H778" s="140">
        <v>0.75534405921897418</v>
      </c>
      <c r="I778" s="143">
        <v>212.1</v>
      </c>
      <c r="J778" s="143">
        <v>185.97</v>
      </c>
      <c r="K778" s="143">
        <v>235</v>
      </c>
      <c r="L778" s="143">
        <v>236</v>
      </c>
      <c r="M778" s="143">
        <v>235.5</v>
      </c>
      <c r="N778" s="143"/>
      <c r="O778" s="138">
        <f t="shared" si="40"/>
        <v>21.100946999999962</v>
      </c>
      <c r="P778" s="139">
        <f t="shared" si="38"/>
        <v>-5.0290530000000331</v>
      </c>
      <c r="Q778" s="99">
        <f t="shared" si="39"/>
        <v>-16.376490000000018</v>
      </c>
    </row>
    <row r="779" spans="1:17" ht="13" thickBot="1" x14ac:dyDescent="0.3">
      <c r="A779" s="100">
        <v>2019</v>
      </c>
      <c r="B779" s="100">
        <v>47</v>
      </c>
      <c r="C779" s="93">
        <v>127.28</v>
      </c>
      <c r="D779" s="93">
        <v>122.11</v>
      </c>
      <c r="E779" s="93">
        <v>178.94528300224471</v>
      </c>
      <c r="F779" s="141">
        <v>118.67</v>
      </c>
      <c r="G779" s="141">
        <v>139.6</v>
      </c>
      <c r="H779" s="140">
        <v>0.75343188222352808</v>
      </c>
      <c r="I779" s="143">
        <v>207.33</v>
      </c>
      <c r="J779" s="143">
        <v>190.01</v>
      </c>
      <c r="K779" s="143">
        <v>235</v>
      </c>
      <c r="L779" s="143">
        <v>236</v>
      </c>
      <c r="M779" s="143">
        <v>235.5</v>
      </c>
      <c r="N779" s="143"/>
      <c r="O779" s="138">
        <f t="shared" si="40"/>
        <v>22.044503999999989</v>
      </c>
      <c r="P779" s="139">
        <f t="shared" si="38"/>
        <v>4.7245039999999676</v>
      </c>
      <c r="Q779" s="99">
        <f t="shared" si="39"/>
        <v>-16.205944200000033</v>
      </c>
    </row>
    <row r="780" spans="1:17" ht="13" thickBot="1" x14ac:dyDescent="0.3">
      <c r="A780" s="100">
        <v>2019</v>
      </c>
      <c r="B780" s="100">
        <v>48</v>
      </c>
      <c r="C780" s="93">
        <v>129.97999999999999</v>
      </c>
      <c r="D780" s="93">
        <v>125.17</v>
      </c>
      <c r="E780" s="93">
        <v>178.72435144191294</v>
      </c>
      <c r="F780" s="141">
        <v>126.2</v>
      </c>
      <c r="G780" s="141">
        <v>142.27000000000001</v>
      </c>
      <c r="H780" s="140">
        <v>0.75263799617659899</v>
      </c>
      <c r="I780" s="143">
        <v>207.11</v>
      </c>
      <c r="J780" s="143">
        <v>183.86</v>
      </c>
      <c r="K780" s="143">
        <v>235</v>
      </c>
      <c r="L780" s="143">
        <v>236</v>
      </c>
      <c r="M780" s="143">
        <v>235.5</v>
      </c>
      <c r="N780" s="143"/>
      <c r="O780" s="138">
        <f>+(I780-(G780/H780))</f>
        <v>18.081541799999997</v>
      </c>
      <c r="P780" s="139">
        <f>+(J780-(G780/H780))</f>
        <v>-5.1684582000000034</v>
      </c>
      <c r="Q780" s="99">
        <f t="shared" si="39"/>
        <v>-26.376892000000026</v>
      </c>
    </row>
    <row r="781" spans="1:17" ht="13" thickBot="1" x14ac:dyDescent="0.3">
      <c r="A781" s="100">
        <v>2019</v>
      </c>
      <c r="B781" s="100">
        <v>49</v>
      </c>
      <c r="C781" s="93">
        <v>129.99</v>
      </c>
      <c r="D781" s="93">
        <v>121.92</v>
      </c>
      <c r="E781" s="93">
        <v>178.77312957804347</v>
      </c>
      <c r="F781" s="141">
        <v>124.97</v>
      </c>
      <c r="G781" s="141">
        <v>141.55000000000001</v>
      </c>
      <c r="H781" s="140">
        <v>0.7548765022042393</v>
      </c>
      <c r="I781" s="143">
        <v>213.49</v>
      </c>
      <c r="J781" s="143">
        <v>183.87</v>
      </c>
      <c r="K781" s="143">
        <v>235</v>
      </c>
      <c r="L781" s="143">
        <v>240</v>
      </c>
      <c r="M781" s="143">
        <v>237.5</v>
      </c>
      <c r="N781" s="143"/>
      <c r="O781" s="138">
        <f t="shared" si="40"/>
        <v>25.975883999999979</v>
      </c>
      <c r="P781" s="139">
        <f t="shared" si="38"/>
        <v>-3.6441160000000252</v>
      </c>
      <c r="Q781" s="99">
        <f t="shared" si="39"/>
        <v>-23.050258400000018</v>
      </c>
    </row>
    <row r="782" spans="1:17" ht="13" thickBot="1" x14ac:dyDescent="0.3">
      <c r="A782" s="100">
        <v>2019</v>
      </c>
      <c r="B782" s="100">
        <v>50</v>
      </c>
      <c r="C782" s="93">
        <v>134.5</v>
      </c>
      <c r="D782" s="93">
        <v>131.44</v>
      </c>
      <c r="E782" s="93">
        <v>179.632027796719</v>
      </c>
      <c r="F782" s="141">
        <v>128.19999999999999</v>
      </c>
      <c r="G782" s="141">
        <v>148.05000000000001</v>
      </c>
      <c r="H782" s="140">
        <v>0.75746099075897599</v>
      </c>
      <c r="I782" s="143">
        <v>217.57</v>
      </c>
      <c r="J782" s="143">
        <v>187.38</v>
      </c>
      <c r="K782" s="143">
        <v>235</v>
      </c>
      <c r="L782" s="143">
        <v>236</v>
      </c>
      <c r="M782" s="143">
        <v>235.5</v>
      </c>
      <c r="N782" s="143"/>
      <c r="O782" s="138">
        <f t="shared" si="40"/>
        <v>22.114389999999986</v>
      </c>
      <c r="P782" s="139">
        <f t="shared" si="38"/>
        <v>-8.0756100000000117</v>
      </c>
      <c r="Q782" s="99">
        <f t="shared" si="39"/>
        <v>-27.949639999999988</v>
      </c>
    </row>
    <row r="783" spans="1:17" ht="13" thickBot="1" x14ac:dyDescent="0.3">
      <c r="A783" s="100">
        <v>2019</v>
      </c>
      <c r="B783" s="100">
        <v>51</v>
      </c>
      <c r="C783" s="93">
        <v>137.72</v>
      </c>
      <c r="D783" s="93">
        <v>139.44</v>
      </c>
      <c r="E783" s="93">
        <v>178.41877687862504</v>
      </c>
      <c r="F783" s="141">
        <v>126.72</v>
      </c>
      <c r="G783" s="141">
        <v>146.5</v>
      </c>
      <c r="H783" s="140">
        <v>0.76116244728950055</v>
      </c>
      <c r="I783" s="143">
        <v>217.38</v>
      </c>
      <c r="J783" s="143">
        <v>184.13</v>
      </c>
      <c r="K783" s="143">
        <v>239</v>
      </c>
      <c r="L783" s="143">
        <v>245</v>
      </c>
      <c r="M783" s="143">
        <v>242</v>
      </c>
      <c r="N783" s="143"/>
      <c r="O783" s="138">
        <f t="shared" si="40"/>
        <v>24.911229999999989</v>
      </c>
      <c r="P783" s="139">
        <f t="shared" si="38"/>
        <v>-8.3387700000000109</v>
      </c>
      <c r="Q783" s="99">
        <f t="shared" si="39"/>
        <v>-21.282201600000008</v>
      </c>
    </row>
    <row r="784" spans="1:17" ht="13" thickBot="1" x14ac:dyDescent="0.3">
      <c r="A784" s="100">
        <v>2019</v>
      </c>
      <c r="B784" s="100">
        <v>52</v>
      </c>
      <c r="C784" s="93">
        <v>137.93</v>
      </c>
      <c r="D784" s="146" t="e">
        <v>#N/A</v>
      </c>
      <c r="E784" s="93">
        <v>183.06035186391114</v>
      </c>
      <c r="F784" s="141" t="e">
        <v>#N/A</v>
      </c>
      <c r="G784" s="141" t="e">
        <v>#N/A</v>
      </c>
      <c r="H784" s="140">
        <v>0.76260199801723483</v>
      </c>
      <c r="I784" s="143">
        <v>228.05</v>
      </c>
      <c r="J784" s="143">
        <v>182.86</v>
      </c>
      <c r="K784" s="143" t="e">
        <v>#N/A</v>
      </c>
      <c r="L784" s="143" t="e">
        <v>#N/A</v>
      </c>
      <c r="M784" s="143" t="s">
        <v>78</v>
      </c>
      <c r="N784" s="143"/>
      <c r="O784" s="138" t="e">
        <f t="shared" si="40"/>
        <v>#N/A</v>
      </c>
      <c r="P784" s="139" t="e">
        <f t="shared" si="38"/>
        <v>#N/A</v>
      </c>
      <c r="Q784" s="99" t="e">
        <f t="shared" si="39"/>
        <v>#N/A</v>
      </c>
    </row>
    <row r="785" spans="1:17" s="14" customFormat="1" ht="13" thickBot="1" x14ac:dyDescent="0.3">
      <c r="A785" s="144">
        <v>2020</v>
      </c>
      <c r="B785" s="144">
        <v>1</v>
      </c>
      <c r="C785" s="148">
        <v>137.13</v>
      </c>
      <c r="D785" s="148">
        <v>126.82</v>
      </c>
      <c r="E785" s="148">
        <v>173.82422892282855</v>
      </c>
      <c r="F785" s="115">
        <v>125.67</v>
      </c>
      <c r="G785" s="115">
        <v>142.66999999999999</v>
      </c>
      <c r="H785" s="149">
        <v>0.76920118456982411</v>
      </c>
      <c r="I785" s="114">
        <v>212.31</v>
      </c>
      <c r="J785" s="114">
        <v>179.35</v>
      </c>
      <c r="K785" s="114">
        <v>244</v>
      </c>
      <c r="L785" s="114">
        <v>250</v>
      </c>
      <c r="M785" s="114">
        <v>247</v>
      </c>
      <c r="N785" s="114">
        <v>148.46</v>
      </c>
      <c r="O785" s="117">
        <f>+(I785-(G785/H785))</f>
        <v>26.83186649999999</v>
      </c>
      <c r="P785" s="118">
        <f t="shared" si="38"/>
        <v>-6.1281335000000183</v>
      </c>
      <c r="Q785" s="150">
        <f t="shared" si="39"/>
        <v>-15.177283500000044</v>
      </c>
    </row>
    <row r="786" spans="1:17" ht="13" thickBot="1" x14ac:dyDescent="0.3">
      <c r="A786" s="100">
        <v>2020</v>
      </c>
      <c r="B786" s="100">
        <v>2</v>
      </c>
      <c r="C786" s="93">
        <v>139.71</v>
      </c>
      <c r="D786" s="93">
        <v>141.47</v>
      </c>
      <c r="E786" s="112">
        <v>177.09155556173289</v>
      </c>
      <c r="F786" s="141">
        <v>127.95</v>
      </c>
      <c r="G786" s="141">
        <v>147.44999999999999</v>
      </c>
      <c r="H786" s="140">
        <v>0.76744792865804068</v>
      </c>
      <c r="I786" s="143">
        <v>218.82</v>
      </c>
      <c r="J786" s="143">
        <v>186.88</v>
      </c>
      <c r="K786" s="143">
        <v>245</v>
      </c>
      <c r="L786" s="143">
        <v>250</v>
      </c>
      <c r="M786" s="143">
        <v>247.5</v>
      </c>
      <c r="N786" s="231">
        <v>149.1</v>
      </c>
      <c r="O786" s="138">
        <f t="shared" si="40"/>
        <v>26.689701000000042</v>
      </c>
      <c r="P786" s="139">
        <f t="shared" si="38"/>
        <v>-5.2502989999999556</v>
      </c>
      <c r="Q786" s="99">
        <f t="shared" si="39"/>
        <v>-18.221408999999966</v>
      </c>
    </row>
    <row r="787" spans="1:17" ht="13" thickBot="1" x14ac:dyDescent="0.3">
      <c r="A787" s="100">
        <v>2020</v>
      </c>
      <c r="B787" s="100">
        <v>3</v>
      </c>
      <c r="C787" s="93">
        <v>143.12</v>
      </c>
      <c r="D787" s="93">
        <v>141.74</v>
      </c>
      <c r="E787" s="112">
        <v>185.86521501252238</v>
      </c>
      <c r="F787" s="141">
        <v>127.25</v>
      </c>
      <c r="G787" s="141">
        <v>145</v>
      </c>
      <c r="H787" s="140">
        <v>0.76615436478141619</v>
      </c>
      <c r="I787" s="143">
        <v>223.76</v>
      </c>
      <c r="J787" s="143">
        <v>186.9</v>
      </c>
      <c r="K787" s="143">
        <v>250</v>
      </c>
      <c r="L787" s="143">
        <v>255</v>
      </c>
      <c r="M787" s="143">
        <v>252.5</v>
      </c>
      <c r="N787" s="231">
        <v>150.9</v>
      </c>
      <c r="O787" s="138">
        <f t="shared" si="40"/>
        <v>34.503099999999989</v>
      </c>
      <c r="P787" s="139">
        <f t="shared" si="38"/>
        <v>-2.356899999999996</v>
      </c>
      <c r="Q787" s="99">
        <f t="shared" si="39"/>
        <v>-14.589245000000005</v>
      </c>
    </row>
    <row r="788" spans="1:17" ht="13" thickBot="1" x14ac:dyDescent="0.3">
      <c r="A788" s="100">
        <v>2020</v>
      </c>
      <c r="B788" s="100">
        <v>4</v>
      </c>
      <c r="C788" s="93">
        <v>143.82</v>
      </c>
      <c r="D788" s="93">
        <v>142.41</v>
      </c>
      <c r="E788" s="112">
        <v>189.20873281495173</v>
      </c>
      <c r="F788" s="141">
        <v>124.3</v>
      </c>
      <c r="G788" s="141">
        <v>142.5</v>
      </c>
      <c r="H788" s="140">
        <v>0.76191927465285048</v>
      </c>
      <c r="I788" s="143">
        <v>228.36</v>
      </c>
      <c r="J788" s="143">
        <v>186.47</v>
      </c>
      <c r="K788" s="143">
        <v>250</v>
      </c>
      <c r="L788" s="143">
        <v>255</v>
      </c>
      <c r="M788" s="143">
        <v>252.5</v>
      </c>
      <c r="N788" s="231">
        <v>151.99</v>
      </c>
      <c r="O788" s="138">
        <f t="shared" si="40"/>
        <v>41.3323125</v>
      </c>
      <c r="P788" s="139">
        <f t="shared" si="38"/>
        <v>-0.55768750000001432</v>
      </c>
      <c r="Q788" s="99">
        <f t="shared" si="39"/>
        <v>-11.640642500000013</v>
      </c>
    </row>
    <row r="789" spans="1:17" ht="13" thickBot="1" x14ac:dyDescent="0.3">
      <c r="A789" s="100">
        <v>2020</v>
      </c>
      <c r="B789" s="100">
        <v>5</v>
      </c>
      <c r="C789" s="93">
        <v>143.43</v>
      </c>
      <c r="D789" s="93">
        <v>136.88</v>
      </c>
      <c r="E789" s="112">
        <v>184.90845239616343</v>
      </c>
      <c r="F789" s="141">
        <v>119.67</v>
      </c>
      <c r="G789" s="141">
        <v>136.07</v>
      </c>
      <c r="H789" s="140">
        <v>0.75744951598975929</v>
      </c>
      <c r="I789" s="143">
        <v>216.23</v>
      </c>
      <c r="J789" s="143">
        <v>183.79</v>
      </c>
      <c r="K789" s="143" t="e">
        <v>#N/A</v>
      </c>
      <c r="L789" s="143" t="e">
        <v>#N/A</v>
      </c>
      <c r="M789" s="143" t="s">
        <v>78</v>
      </c>
      <c r="N789" s="231">
        <v>152.1</v>
      </c>
      <c r="O789" s="138">
        <f t="shared" si="40"/>
        <v>36.587664600000011</v>
      </c>
      <c r="P789" s="139">
        <f t="shared" si="38"/>
        <v>4.147664600000013</v>
      </c>
      <c r="Q789" s="99" t="e">
        <f t="shared" si="39"/>
        <v>#N/A</v>
      </c>
    </row>
    <row r="790" spans="1:17" ht="13" thickBot="1" x14ac:dyDescent="0.3">
      <c r="A790" s="100">
        <v>2020</v>
      </c>
      <c r="B790" s="100">
        <v>6</v>
      </c>
      <c r="C790" s="93">
        <v>138.85</v>
      </c>
      <c r="D790" s="93">
        <v>140.47999999999999</v>
      </c>
      <c r="E790" s="112">
        <v>180.59956890340715</v>
      </c>
      <c r="F790" s="141">
        <v>119.8</v>
      </c>
      <c r="G790" s="141">
        <v>135.19999999999999</v>
      </c>
      <c r="H790" s="140">
        <v>0.75226431558992568</v>
      </c>
      <c r="I790" s="143">
        <v>218.01</v>
      </c>
      <c r="J790" s="143">
        <v>191.69</v>
      </c>
      <c r="K790" s="143">
        <v>254</v>
      </c>
      <c r="L790" s="143">
        <v>255</v>
      </c>
      <c r="M790" s="143">
        <v>254.5</v>
      </c>
      <c r="N790" s="231">
        <v>151.94999999999999</v>
      </c>
      <c r="O790" s="138">
        <f t="shared" si="40"/>
        <v>38.285936000000021</v>
      </c>
      <c r="P790" s="139">
        <f t="shared" si="38"/>
        <v>11.965936000000028</v>
      </c>
      <c r="Q790" s="99">
        <f t="shared" si="39"/>
        <v>-6.5525360000000035</v>
      </c>
    </row>
    <row r="791" spans="1:17" ht="13" thickBot="1" x14ac:dyDescent="0.3">
      <c r="A791" s="100">
        <v>2020</v>
      </c>
      <c r="B791" s="100">
        <v>7</v>
      </c>
      <c r="C791" s="93">
        <v>138.93</v>
      </c>
      <c r="D791" s="93">
        <v>139.57</v>
      </c>
      <c r="E791" s="112">
        <v>185.09632277355624</v>
      </c>
      <c r="F791" s="141">
        <v>120.32</v>
      </c>
      <c r="G791" s="141">
        <v>141.37</v>
      </c>
      <c r="H791" s="140">
        <v>0.75327297105925251</v>
      </c>
      <c r="I791" s="143">
        <v>230.65</v>
      </c>
      <c r="J791" s="143">
        <v>184.1</v>
      </c>
      <c r="K791" s="143">
        <v>251</v>
      </c>
      <c r="L791" s="143">
        <v>255</v>
      </c>
      <c r="M791" s="143">
        <v>253</v>
      </c>
      <c r="N791" s="231">
        <v>150.86000000000001</v>
      </c>
      <c r="O791" s="138">
        <f t="shared" si="40"/>
        <v>42.975670200000025</v>
      </c>
      <c r="P791" s="139">
        <f t="shared" si="38"/>
        <v>-3.5743297999999868</v>
      </c>
      <c r="Q791" s="99">
        <f t="shared" si="39"/>
        <v>-7.929612800000001</v>
      </c>
    </row>
    <row r="792" spans="1:17" ht="13" thickBot="1" x14ac:dyDescent="0.3">
      <c r="A792" s="100">
        <v>2020</v>
      </c>
      <c r="B792" s="100">
        <v>8</v>
      </c>
      <c r="C792" s="93">
        <v>139.96</v>
      </c>
      <c r="D792" s="93">
        <v>143.46</v>
      </c>
      <c r="E792" s="112">
        <v>177.94267243023174</v>
      </c>
      <c r="F792" s="141">
        <v>118.25</v>
      </c>
      <c r="G792" s="141">
        <v>142.1</v>
      </c>
      <c r="H792" s="140">
        <v>0.75574365175332536</v>
      </c>
      <c r="I792" s="143">
        <v>226.73</v>
      </c>
      <c r="J792" s="143">
        <v>177.38</v>
      </c>
      <c r="K792" s="143">
        <v>251</v>
      </c>
      <c r="L792" s="143">
        <v>254</v>
      </c>
      <c r="M792" s="143">
        <v>252.5</v>
      </c>
      <c r="N792" s="231">
        <v>150.19</v>
      </c>
      <c r="O792" s="138">
        <f t="shared" si="40"/>
        <v>38.703280000000007</v>
      </c>
      <c r="P792" s="139">
        <f t="shared" si="38"/>
        <v>-10.646719999999988</v>
      </c>
      <c r="Q792" s="99">
        <f t="shared" si="39"/>
        <v>-4.9683999999999742</v>
      </c>
    </row>
    <row r="793" spans="1:17" ht="13" thickBot="1" x14ac:dyDescent="0.3">
      <c r="A793" s="100">
        <v>2020</v>
      </c>
      <c r="B793" s="100">
        <v>9</v>
      </c>
      <c r="C793" s="93">
        <v>143.84</v>
      </c>
      <c r="D793" s="93">
        <v>142.78</v>
      </c>
      <c r="E793" s="112">
        <v>181.91478147673303</v>
      </c>
      <c r="F793" s="141">
        <v>107.57</v>
      </c>
      <c r="G793" s="141">
        <v>132.69999999999999</v>
      </c>
      <c r="H793" s="140">
        <v>0.75027760271300381</v>
      </c>
      <c r="I793" s="143">
        <v>228.63</v>
      </c>
      <c r="J793" s="143">
        <v>175.12</v>
      </c>
      <c r="K793" s="143">
        <v>244</v>
      </c>
      <c r="L793" s="143">
        <v>251</v>
      </c>
      <c r="M793" s="143">
        <v>247.5</v>
      </c>
      <c r="N793" s="231">
        <v>147.55000000000001</v>
      </c>
      <c r="O793" s="138">
        <f t="shared" si="40"/>
        <v>51.762132000000008</v>
      </c>
      <c r="P793" s="139">
        <f t="shared" si="38"/>
        <v>-1.7478679999999827</v>
      </c>
      <c r="Q793" s="99">
        <f t="shared" si="39"/>
        <v>5.1264012000000037</v>
      </c>
    </row>
    <row r="794" spans="1:17" s="10" customFormat="1" ht="13" thickBot="1" x14ac:dyDescent="0.3">
      <c r="A794" s="100">
        <v>2020</v>
      </c>
      <c r="B794" s="100">
        <v>10</v>
      </c>
      <c r="C794" s="112">
        <v>143.58000000000001</v>
      </c>
      <c r="D794" s="112">
        <v>138.76</v>
      </c>
      <c r="E794" s="112">
        <v>182.77585697603743</v>
      </c>
      <c r="F794" s="141">
        <v>105.75</v>
      </c>
      <c r="G794" s="141">
        <v>130.05000000000001</v>
      </c>
      <c r="H794" s="140">
        <v>0.74645805652180397</v>
      </c>
      <c r="I794" s="143">
        <v>216.56</v>
      </c>
      <c r="J794" s="143">
        <v>174.29</v>
      </c>
      <c r="K794" s="143">
        <v>245</v>
      </c>
      <c r="L794" s="143">
        <v>245</v>
      </c>
      <c r="M794" s="143">
        <v>245</v>
      </c>
      <c r="N794" s="231">
        <v>145.91999999999999</v>
      </c>
      <c r="O794" s="138">
        <f t="shared" si="40"/>
        <v>42.337216999999981</v>
      </c>
      <c r="P794" s="139">
        <f t="shared" si="38"/>
        <v>6.7216999999970994E-2</v>
      </c>
      <c r="Q794" s="99">
        <f t="shared" si="39"/>
        <v>5.3309549999999888</v>
      </c>
    </row>
    <row r="795" spans="1:17" s="10" customFormat="1" ht="13" thickBot="1" x14ac:dyDescent="0.3">
      <c r="A795" s="100">
        <v>2020</v>
      </c>
      <c r="B795" s="100">
        <v>11</v>
      </c>
      <c r="C795" s="112">
        <v>135.87</v>
      </c>
      <c r="D795" s="112">
        <v>138.97</v>
      </c>
      <c r="E795" s="112">
        <v>175.57265660796097</v>
      </c>
      <c r="F795" s="141">
        <v>95.57</v>
      </c>
      <c r="G795" s="141">
        <v>112.6</v>
      </c>
      <c r="H795" s="140">
        <v>0.72556303691664736</v>
      </c>
      <c r="I795" s="143">
        <v>219.44</v>
      </c>
      <c r="J795" s="143">
        <v>170.11</v>
      </c>
      <c r="K795" s="143">
        <v>245</v>
      </c>
      <c r="L795" s="143">
        <v>245</v>
      </c>
      <c r="M795" s="143">
        <v>245</v>
      </c>
      <c r="N795" s="231">
        <v>145.91999999999999</v>
      </c>
      <c r="O795" s="138">
        <f t="shared" si="40"/>
        <v>64.25017600000001</v>
      </c>
      <c r="P795" s="139">
        <f t="shared" si="38"/>
        <v>14.920176000000026</v>
      </c>
      <c r="Q795" s="99">
        <f t="shared" si="39"/>
        <v>15.281603200000006</v>
      </c>
    </row>
    <row r="796" spans="1:17" s="10" customFormat="1" ht="13" thickBot="1" x14ac:dyDescent="0.3">
      <c r="A796" s="100">
        <v>2020</v>
      </c>
      <c r="B796" s="100">
        <v>12</v>
      </c>
      <c r="C796" s="112">
        <v>135.68</v>
      </c>
      <c r="D796" s="112">
        <v>132.27000000000001</v>
      </c>
      <c r="E796" s="112">
        <v>166.04734833464443</v>
      </c>
      <c r="F796" s="141">
        <v>98.65</v>
      </c>
      <c r="G796" s="141">
        <v>118.82</v>
      </c>
      <c r="H796" s="140">
        <v>0.69826550847694324</v>
      </c>
      <c r="I796" s="143">
        <v>198.41</v>
      </c>
      <c r="J796" s="143">
        <v>158.94</v>
      </c>
      <c r="K796" s="143">
        <v>235</v>
      </c>
      <c r="L796" s="143">
        <v>235</v>
      </c>
      <c r="M796" s="143">
        <v>235</v>
      </c>
      <c r="N796" s="231">
        <v>140.1</v>
      </c>
      <c r="O796" s="138">
        <f t="shared" si="40"/>
        <v>28.245501600000011</v>
      </c>
      <c r="P796" s="139">
        <f t="shared" si="38"/>
        <v>-11.224498399999987</v>
      </c>
      <c r="Q796" s="99">
        <f t="shared" si="39"/>
        <v>-0.27863800000000083</v>
      </c>
    </row>
    <row r="797" spans="1:17" s="10" customFormat="1" ht="13" thickBot="1" x14ac:dyDescent="0.3">
      <c r="A797" s="100">
        <v>2020</v>
      </c>
      <c r="B797" s="100">
        <v>13</v>
      </c>
      <c r="C797" s="112">
        <v>138.46</v>
      </c>
      <c r="D797" s="112">
        <v>135.05000000000001</v>
      </c>
      <c r="E797" s="112">
        <v>173.49665650274818</v>
      </c>
      <c r="F797" s="141">
        <v>89.42</v>
      </c>
      <c r="G797" s="141">
        <v>120.92</v>
      </c>
      <c r="H797" s="140">
        <v>0.70211899512729414</v>
      </c>
      <c r="I797" s="143">
        <v>215.82</v>
      </c>
      <c r="J797" s="143">
        <v>169.43</v>
      </c>
      <c r="K797" s="143" t="e">
        <v>#N/A</v>
      </c>
      <c r="L797" s="143" t="e">
        <v>#N/A</v>
      </c>
      <c r="M797" s="143" t="s">
        <v>78</v>
      </c>
      <c r="N797" s="231">
        <v>140.1</v>
      </c>
      <c r="O797" s="138">
        <f t="shared" si="40"/>
        <v>43.598480799999976</v>
      </c>
      <c r="P797" s="139">
        <f t="shared" si="38"/>
        <v>-2.7915192000000104</v>
      </c>
      <c r="Q797" s="99" t="e">
        <f t="shared" si="39"/>
        <v>#N/A</v>
      </c>
    </row>
    <row r="798" spans="1:17" s="10" customFormat="1" ht="13" thickBot="1" x14ac:dyDescent="0.3">
      <c r="A798" s="100">
        <v>2020</v>
      </c>
      <c r="B798" s="100">
        <v>14</v>
      </c>
      <c r="C798" s="112">
        <v>136.72</v>
      </c>
      <c r="D798" s="112">
        <v>129.38999999999999</v>
      </c>
      <c r="E798" s="112">
        <v>168.12983624767111</v>
      </c>
      <c r="F798" s="141">
        <v>80.849999999999994</v>
      </c>
      <c r="G798" s="141">
        <v>108.1</v>
      </c>
      <c r="H798" s="140">
        <v>0.70678371004905083</v>
      </c>
      <c r="I798" s="143">
        <v>210.85</v>
      </c>
      <c r="J798" s="143">
        <v>163.98</v>
      </c>
      <c r="K798" s="143" t="e">
        <v>#N/A</v>
      </c>
      <c r="L798" s="143" t="e">
        <v>#N/A</v>
      </c>
      <c r="M798" s="143" t="s">
        <v>78</v>
      </c>
      <c r="N798" s="231">
        <v>140.1</v>
      </c>
      <c r="O798" s="138">
        <f t="shared" si="40"/>
        <v>57.903634000000011</v>
      </c>
      <c r="P798" s="139">
        <f t="shared" ref="P798:P834" si="41">+(J798-(G798/H798))</f>
        <v>11.033634000000006</v>
      </c>
      <c r="Q798" s="99" t="e">
        <f t="shared" ref="Q798" si="42">+IFERROR((M798*0.6)-(F798/H798), #N/A)</f>
        <v>#N/A</v>
      </c>
    </row>
    <row r="799" spans="1:17" s="10" customFormat="1" ht="13" thickBot="1" x14ac:dyDescent="0.3">
      <c r="A799" s="100">
        <v>2020</v>
      </c>
      <c r="B799" s="100">
        <v>15</v>
      </c>
      <c r="C799" s="112">
        <v>137.47999999999999</v>
      </c>
      <c r="D799" s="112">
        <v>130.72999999999999</v>
      </c>
      <c r="E799" s="112">
        <v>174.88565047905942</v>
      </c>
      <c r="F799" s="141">
        <v>84.37</v>
      </c>
      <c r="G799" s="141">
        <v>118.95</v>
      </c>
      <c r="H799" s="140">
        <v>0.71275837491090521</v>
      </c>
      <c r="I799" s="143">
        <v>221.03</v>
      </c>
      <c r="J799" s="143">
        <v>165.34</v>
      </c>
      <c r="K799" s="143">
        <v>238</v>
      </c>
      <c r="L799" s="143">
        <v>240</v>
      </c>
      <c r="M799" s="143">
        <v>239</v>
      </c>
      <c r="N799" s="231">
        <v>141.9</v>
      </c>
      <c r="O799" s="138">
        <f t="shared" ref="O799:O834" si="43">+(I799-(G799/H799))</f>
        <v>54.143149999999991</v>
      </c>
      <c r="P799" s="139">
        <f t="shared" si="41"/>
        <v>-1.5468500000000063</v>
      </c>
      <c r="Q799" s="99">
        <f t="shared" ref="Q799:Q834" si="44">+IFERROR((M799*0.6)-(F799/H799), #N/A)</f>
        <v>25.028890000000004</v>
      </c>
    </row>
    <row r="800" spans="1:17" s="10" customFormat="1" ht="13" thickBot="1" x14ac:dyDescent="0.3">
      <c r="A800" s="100">
        <v>2020</v>
      </c>
      <c r="B800" s="100">
        <v>16</v>
      </c>
      <c r="C800" s="112">
        <v>139.04</v>
      </c>
      <c r="D800" s="112">
        <v>136.75</v>
      </c>
      <c r="E800" s="112">
        <v>174.3861848893481</v>
      </c>
      <c r="F800" s="141">
        <v>86.3</v>
      </c>
      <c r="G800" s="141">
        <v>119.27</v>
      </c>
      <c r="H800" s="140">
        <v>0.71469411092052604</v>
      </c>
      <c r="I800" s="143">
        <v>216.34</v>
      </c>
      <c r="J800" s="143">
        <v>163.74</v>
      </c>
      <c r="K800" s="143">
        <v>238</v>
      </c>
      <c r="L800" s="143">
        <v>238</v>
      </c>
      <c r="M800" s="143">
        <v>238</v>
      </c>
      <c r="N800" s="231">
        <v>141.82</v>
      </c>
      <c r="O800" s="138">
        <f t="shared" si="43"/>
        <v>49.457416000000023</v>
      </c>
      <c r="P800" s="139">
        <f t="shared" si="41"/>
        <v>-3.142583999999971</v>
      </c>
      <c r="Q800" s="99">
        <f t="shared" si="44"/>
        <v>22.049039999999991</v>
      </c>
    </row>
    <row r="801" spans="1:17" s="10" customFormat="1" ht="13" thickBot="1" x14ac:dyDescent="0.3">
      <c r="A801" s="100">
        <v>2020</v>
      </c>
      <c r="B801" s="100">
        <v>17</v>
      </c>
      <c r="C801" s="112">
        <v>137.76</v>
      </c>
      <c r="D801" s="112">
        <v>136.38999999999999</v>
      </c>
      <c r="E801" s="112">
        <v>170.6513340184888</v>
      </c>
      <c r="F801" s="141">
        <v>82.62</v>
      </c>
      <c r="G801" s="141">
        <v>126.4</v>
      </c>
      <c r="H801" s="140">
        <v>0.70806485874106073</v>
      </c>
      <c r="I801" s="143">
        <v>219.42</v>
      </c>
      <c r="J801" s="143">
        <v>162.06</v>
      </c>
      <c r="K801" s="143" t="e">
        <v>#N/A</v>
      </c>
      <c r="L801" s="143" t="e">
        <v>#N/A</v>
      </c>
      <c r="M801" s="143" t="s">
        <v>78</v>
      </c>
      <c r="N801" s="231">
        <v>141.9</v>
      </c>
      <c r="O801" s="138">
        <f t="shared" si="43"/>
        <v>40.905280000000005</v>
      </c>
      <c r="P801" s="139">
        <f t="shared" si="41"/>
        <v>-16.45471999999998</v>
      </c>
      <c r="Q801" s="99" t="e">
        <f t="shared" si="44"/>
        <v>#N/A</v>
      </c>
    </row>
    <row r="802" spans="1:17" s="10" customFormat="1" ht="13" thickBot="1" x14ac:dyDescent="0.3">
      <c r="A802" s="100">
        <v>2020</v>
      </c>
      <c r="B802" s="100">
        <v>18</v>
      </c>
      <c r="C802" s="112">
        <v>139.44</v>
      </c>
      <c r="D802" s="112">
        <v>135.69</v>
      </c>
      <c r="E802" s="112">
        <v>174.37071375701825</v>
      </c>
      <c r="F802" s="141">
        <v>92.55</v>
      </c>
      <c r="G802" s="141">
        <v>127.65</v>
      </c>
      <c r="H802" s="140">
        <v>0.71526665140764467</v>
      </c>
      <c r="I802" s="143">
        <v>211.66</v>
      </c>
      <c r="J802" s="143">
        <v>163.75</v>
      </c>
      <c r="K802" s="143">
        <v>238</v>
      </c>
      <c r="L802" s="143">
        <v>238</v>
      </c>
      <c r="M802" s="143">
        <v>238</v>
      </c>
      <c r="N802" s="231">
        <v>141.9</v>
      </c>
      <c r="O802" s="138">
        <f t="shared" si="43"/>
        <v>33.19508799999997</v>
      </c>
      <c r="P802" s="139">
        <f t="shared" si="41"/>
        <v>-14.714912000000027</v>
      </c>
      <c r="Q802" s="99">
        <f t="shared" si="44"/>
        <v>13.407695999999959</v>
      </c>
    </row>
    <row r="803" spans="1:17" s="10" customFormat="1" ht="13" thickBot="1" x14ac:dyDescent="0.3">
      <c r="A803" s="100">
        <v>2020</v>
      </c>
      <c r="B803" s="100">
        <v>19</v>
      </c>
      <c r="C803" s="112">
        <v>139.35</v>
      </c>
      <c r="D803" s="112">
        <v>138.28</v>
      </c>
      <c r="E803" s="112">
        <v>179.95013463998151</v>
      </c>
      <c r="F803" s="141">
        <v>100.2</v>
      </c>
      <c r="G803" s="141">
        <v>136.94999999999999</v>
      </c>
      <c r="H803" s="140">
        <v>0.71272789474434439</v>
      </c>
      <c r="I803" s="143">
        <v>222.77</v>
      </c>
      <c r="J803" s="143">
        <v>156.88999999999999</v>
      </c>
      <c r="K803" s="143">
        <v>238</v>
      </c>
      <c r="L803" s="143">
        <v>238</v>
      </c>
      <c r="M803" s="143">
        <v>238</v>
      </c>
      <c r="N803" s="231">
        <v>141.9</v>
      </c>
      <c r="O803" s="138">
        <f t="shared" si="43"/>
        <v>30.620933000000008</v>
      </c>
      <c r="P803" s="139">
        <f t="shared" si="41"/>
        <v>-35.259067000000016</v>
      </c>
      <c r="Q803" s="99">
        <f t="shared" si="44"/>
        <v>2.2133879999999522</v>
      </c>
    </row>
    <row r="804" spans="1:17" s="10" customFormat="1" ht="13" thickBot="1" x14ac:dyDescent="0.3">
      <c r="A804" s="100">
        <v>2020</v>
      </c>
      <c r="B804" s="100">
        <v>20</v>
      </c>
      <c r="C804" s="112">
        <v>140.6</v>
      </c>
      <c r="D804" s="112">
        <v>138.71</v>
      </c>
      <c r="E804" s="112">
        <v>181.18283821764186</v>
      </c>
      <c r="F804" s="141">
        <v>97.82</v>
      </c>
      <c r="G804" s="141">
        <v>131.07</v>
      </c>
      <c r="H804" s="140">
        <v>0.71050986187688292</v>
      </c>
      <c r="I804" s="143">
        <v>230.13</v>
      </c>
      <c r="J804" s="143">
        <v>174.47</v>
      </c>
      <c r="K804" s="143">
        <v>238</v>
      </c>
      <c r="L804" s="143">
        <v>242</v>
      </c>
      <c r="M804" s="143">
        <v>240</v>
      </c>
      <c r="N804" s="231">
        <v>144.72</v>
      </c>
      <c r="O804" s="138">
        <f t="shared" si="43"/>
        <v>45.656839200000036</v>
      </c>
      <c r="P804" s="139">
        <f t="shared" si="41"/>
        <v>-10.003160799999961</v>
      </c>
      <c r="Q804" s="99">
        <f t="shared" si="44"/>
        <v>6.3242192000000159</v>
      </c>
    </row>
    <row r="805" spans="1:17" s="10" customFormat="1" ht="13" thickBot="1" x14ac:dyDescent="0.3">
      <c r="A805" s="100">
        <v>2020</v>
      </c>
      <c r="B805" s="100">
        <v>21</v>
      </c>
      <c r="C805" s="112">
        <v>151.72999999999999</v>
      </c>
      <c r="D805" s="112">
        <v>152.53</v>
      </c>
      <c r="E805" s="112">
        <v>188.32782868194028</v>
      </c>
      <c r="F805" s="141">
        <v>97.32</v>
      </c>
      <c r="G805" s="141">
        <v>130.15</v>
      </c>
      <c r="H805" s="140">
        <v>0.71779264406098353</v>
      </c>
      <c r="I805" s="143">
        <v>232.8</v>
      </c>
      <c r="J805" s="143">
        <v>182.35</v>
      </c>
      <c r="K805" s="143">
        <v>260</v>
      </c>
      <c r="L805" s="143">
        <v>265</v>
      </c>
      <c r="M805" s="143">
        <v>262.5</v>
      </c>
      <c r="N805" s="231">
        <v>157.09</v>
      </c>
      <c r="O805" s="138">
        <f t="shared" si="43"/>
        <v>51.480225999999959</v>
      </c>
      <c r="P805" s="139">
        <f t="shared" si="41"/>
        <v>1.0302259999999421</v>
      </c>
      <c r="Q805" s="99">
        <f t="shared" si="44"/>
        <v>21.917668799999973</v>
      </c>
    </row>
    <row r="806" spans="1:17" s="10" customFormat="1" ht="13" thickBot="1" x14ac:dyDescent="0.3">
      <c r="A806" s="100">
        <v>2020</v>
      </c>
      <c r="B806" s="100">
        <v>22</v>
      </c>
      <c r="C806" s="112">
        <v>161.53</v>
      </c>
      <c r="D806" s="112">
        <v>153.99</v>
      </c>
      <c r="E806" s="112">
        <v>195.25552983474111</v>
      </c>
      <c r="F806" s="141">
        <v>99.6</v>
      </c>
      <c r="G806" s="141">
        <v>135.75</v>
      </c>
      <c r="H806" s="140">
        <v>0.72578157603469229</v>
      </c>
      <c r="I806" s="143">
        <v>237.58</v>
      </c>
      <c r="J806" s="143">
        <v>185.48</v>
      </c>
      <c r="K806" s="143">
        <v>260</v>
      </c>
      <c r="L806" s="143">
        <v>280</v>
      </c>
      <c r="M806" s="143">
        <v>270</v>
      </c>
      <c r="N806" s="231">
        <v>164.46</v>
      </c>
      <c r="O806" s="138">
        <f t="shared" si="43"/>
        <v>50.540256249999999</v>
      </c>
      <c r="P806" s="139">
        <f t="shared" si="41"/>
        <v>-1.559743750000024</v>
      </c>
      <c r="Q806" s="99">
        <f t="shared" si="44"/>
        <v>24.768630000000002</v>
      </c>
    </row>
    <row r="807" spans="1:17" s="10" customFormat="1" ht="13" thickBot="1" x14ac:dyDescent="0.3">
      <c r="A807" s="100">
        <v>2020</v>
      </c>
      <c r="B807" s="100">
        <v>23</v>
      </c>
      <c r="C807" s="112">
        <v>159.22</v>
      </c>
      <c r="D807" s="112">
        <v>161.68</v>
      </c>
      <c r="E807" s="112">
        <v>190.93298810780556</v>
      </c>
      <c r="F807" s="141">
        <v>99.6</v>
      </c>
      <c r="G807" s="141">
        <v>135.75</v>
      </c>
      <c r="H807" s="140">
        <v>0.74051035973993296</v>
      </c>
      <c r="I807" s="143">
        <v>242.67</v>
      </c>
      <c r="J807" s="143">
        <v>183.6</v>
      </c>
      <c r="K807" s="143">
        <v>260</v>
      </c>
      <c r="L807" s="143">
        <v>280</v>
      </c>
      <c r="M807" s="143">
        <v>270</v>
      </c>
      <c r="N807" s="231">
        <v>166.5</v>
      </c>
      <c r="O807" s="138">
        <f t="shared" si="43"/>
        <v>59.350485000000049</v>
      </c>
      <c r="P807" s="139">
        <f t="shared" si="41"/>
        <v>0.28048500000005561</v>
      </c>
      <c r="Q807" s="99">
        <f t="shared" si="44"/>
        <v>27.498168000000049</v>
      </c>
    </row>
    <row r="808" spans="1:17" s="10" customFormat="1" ht="13" thickBot="1" x14ac:dyDescent="0.3">
      <c r="A808" s="100">
        <v>2020</v>
      </c>
      <c r="B808" s="100">
        <v>24</v>
      </c>
      <c r="C808" s="112">
        <v>159.85</v>
      </c>
      <c r="D808" s="112">
        <v>158.51</v>
      </c>
      <c r="E808" s="112">
        <v>191.8488592665318</v>
      </c>
      <c r="F808" s="141">
        <v>95.32</v>
      </c>
      <c r="G808" s="141">
        <v>131.1</v>
      </c>
      <c r="H808" s="140">
        <v>0.74233538712790437</v>
      </c>
      <c r="I808" s="143">
        <v>243.45</v>
      </c>
      <c r="J808" s="143">
        <v>178.54</v>
      </c>
      <c r="K808" s="143" t="e">
        <v>#N/A</v>
      </c>
      <c r="L808" s="143" t="e">
        <v>#N/A</v>
      </c>
      <c r="M808" s="143" t="s">
        <v>78</v>
      </c>
      <c r="N808" s="231">
        <v>167.1</v>
      </c>
      <c r="O808" s="138">
        <f t="shared" si="43"/>
        <v>66.845190000000002</v>
      </c>
      <c r="P808" s="139">
        <f t="shared" si="41"/>
        <v>1.9351900000000057</v>
      </c>
      <c r="Q808" s="99" t="e">
        <f t="shared" si="44"/>
        <v>#N/A</v>
      </c>
    </row>
    <row r="809" spans="1:17" s="10" customFormat="1" ht="13" thickBot="1" x14ac:dyDescent="0.3">
      <c r="A809" s="100">
        <v>2020</v>
      </c>
      <c r="B809" s="100">
        <v>25</v>
      </c>
      <c r="C809" s="112">
        <v>154.63</v>
      </c>
      <c r="D809" s="112">
        <v>149.21</v>
      </c>
      <c r="E809" s="112">
        <v>177.72714361485248</v>
      </c>
      <c r="F809" s="141">
        <v>95.4</v>
      </c>
      <c r="G809" s="141">
        <v>132.55000000000001</v>
      </c>
      <c r="H809" s="140">
        <v>0.73660484096701473</v>
      </c>
      <c r="I809" s="143">
        <v>235.09</v>
      </c>
      <c r="J809" s="143">
        <v>173.53</v>
      </c>
      <c r="K809" s="143">
        <v>240</v>
      </c>
      <c r="L809" s="143">
        <v>250</v>
      </c>
      <c r="M809" s="143">
        <v>245</v>
      </c>
      <c r="N809" s="231">
        <v>150.27000000000001</v>
      </c>
      <c r="O809" s="138">
        <f t="shared" si="43"/>
        <v>55.142770999999954</v>
      </c>
      <c r="P809" s="139">
        <f t="shared" si="41"/>
        <v>-6.4172290000000487</v>
      </c>
      <c r="Q809" s="99">
        <f t="shared" si="44"/>
        <v>17.486867999999987</v>
      </c>
    </row>
    <row r="810" spans="1:17" s="10" customFormat="1" ht="13" thickBot="1" x14ac:dyDescent="0.3">
      <c r="A810" s="100">
        <v>2020</v>
      </c>
      <c r="B810" s="100">
        <v>26</v>
      </c>
      <c r="C810" s="112">
        <v>137.72</v>
      </c>
      <c r="D810" s="112">
        <v>132.5</v>
      </c>
      <c r="E810" s="112">
        <v>167.40268412377711</v>
      </c>
      <c r="F810" s="141">
        <v>96.02</v>
      </c>
      <c r="G810" s="141">
        <v>132.6</v>
      </c>
      <c r="H810" s="140">
        <v>0.73551044424830836</v>
      </c>
      <c r="I810" s="143">
        <v>208.82</v>
      </c>
      <c r="J810" s="143">
        <v>165.32</v>
      </c>
      <c r="K810" s="143">
        <v>220</v>
      </c>
      <c r="L810" s="143">
        <v>230</v>
      </c>
      <c r="M810" s="143">
        <v>225</v>
      </c>
      <c r="N810" s="231">
        <v>150.27000000000001</v>
      </c>
      <c r="O810" s="138">
        <f t="shared" si="43"/>
        <v>28.537040000000019</v>
      </c>
      <c r="P810" s="139">
        <f t="shared" si="41"/>
        <v>-14.962959999999981</v>
      </c>
      <c r="Q810" s="99">
        <f t="shared" si="44"/>
        <v>4.4512080000000083</v>
      </c>
    </row>
    <row r="811" spans="1:17" s="10" customFormat="1" ht="13" thickBot="1" x14ac:dyDescent="0.3">
      <c r="A811" s="100">
        <v>2020</v>
      </c>
      <c r="B811" s="100">
        <v>27</v>
      </c>
      <c r="C811" s="112">
        <v>130.9</v>
      </c>
      <c r="D811" s="112">
        <v>130.6</v>
      </c>
      <c r="E811" s="112">
        <v>168.06218792935354</v>
      </c>
      <c r="F811" s="141" t="e">
        <v>#N/A</v>
      </c>
      <c r="G811" s="141" t="e">
        <v>#N/A</v>
      </c>
      <c r="H811" s="140">
        <v>0.73479704905505105</v>
      </c>
      <c r="I811" s="143">
        <v>219.86</v>
      </c>
      <c r="J811" s="143">
        <v>166.68</v>
      </c>
      <c r="K811" s="143">
        <v>220</v>
      </c>
      <c r="L811" s="143">
        <v>220</v>
      </c>
      <c r="M811" s="143">
        <v>220</v>
      </c>
      <c r="N811" s="231">
        <v>143.1</v>
      </c>
      <c r="O811" s="138" t="e">
        <f t="shared" si="43"/>
        <v>#N/A</v>
      </c>
      <c r="P811" s="139" t="e">
        <f t="shared" si="41"/>
        <v>#N/A</v>
      </c>
      <c r="Q811" s="99" t="e">
        <f t="shared" si="44"/>
        <v>#N/A</v>
      </c>
    </row>
    <row r="812" spans="1:17" s="10" customFormat="1" ht="13" thickBot="1" x14ac:dyDescent="0.3">
      <c r="A812" s="100">
        <v>2020</v>
      </c>
      <c r="B812" s="100">
        <v>28</v>
      </c>
      <c r="C812" s="112">
        <v>145.94</v>
      </c>
      <c r="D812" s="112">
        <v>141.93</v>
      </c>
      <c r="E812" s="112">
        <v>173.07427173240777</v>
      </c>
      <c r="F812" s="141">
        <v>104.57</v>
      </c>
      <c r="G812" s="141">
        <v>137.32</v>
      </c>
      <c r="H812" s="140">
        <v>0.73736524650120194</v>
      </c>
      <c r="I812" s="143">
        <v>228.05</v>
      </c>
      <c r="J812" s="143">
        <v>173.02</v>
      </c>
      <c r="K812" s="143">
        <v>230</v>
      </c>
      <c r="L812" s="143">
        <v>240</v>
      </c>
      <c r="M812" s="143">
        <v>235</v>
      </c>
      <c r="N812" s="231">
        <v>148.02000000000001</v>
      </c>
      <c r="O812" s="138">
        <f t="shared" si="43"/>
        <v>41.819362400000017</v>
      </c>
      <c r="P812" s="139">
        <f t="shared" si="41"/>
        <v>-13.210637599999984</v>
      </c>
      <c r="Q812" s="99">
        <f t="shared" si="44"/>
        <v>-0.81574259999999299</v>
      </c>
    </row>
    <row r="813" spans="1:17" s="10" customFormat="1" ht="13" thickBot="1" x14ac:dyDescent="0.3">
      <c r="A813" s="100">
        <v>2020</v>
      </c>
      <c r="B813" s="100">
        <v>29</v>
      </c>
      <c r="C813" s="112">
        <v>146.74</v>
      </c>
      <c r="D813" s="112">
        <v>143.03</v>
      </c>
      <c r="E813" s="112">
        <v>176.81110276639336</v>
      </c>
      <c r="F813" s="141">
        <v>106.87</v>
      </c>
      <c r="G813" s="141">
        <v>143.32</v>
      </c>
      <c r="H813" s="140">
        <v>0.73709349293864423</v>
      </c>
      <c r="I813" s="143">
        <v>227.93</v>
      </c>
      <c r="J813" s="143">
        <v>179.36</v>
      </c>
      <c r="K813" s="143">
        <v>240</v>
      </c>
      <c r="L813" s="143">
        <v>250</v>
      </c>
      <c r="M813" s="143">
        <v>245</v>
      </c>
      <c r="N813" s="231">
        <v>148.26</v>
      </c>
      <c r="O813" s="138">
        <f t="shared" si="43"/>
        <v>33.490622399999978</v>
      </c>
      <c r="P813" s="139">
        <f t="shared" si="41"/>
        <v>-15.079377600000015</v>
      </c>
      <c r="Q813" s="99">
        <f t="shared" si="44"/>
        <v>2.0116083999999717</v>
      </c>
    </row>
    <row r="814" spans="1:17" s="10" customFormat="1" ht="13" thickBot="1" x14ac:dyDescent="0.3">
      <c r="A814" s="100">
        <v>2020</v>
      </c>
      <c r="B814" s="100">
        <v>30</v>
      </c>
      <c r="C814" s="112">
        <v>141.28</v>
      </c>
      <c r="D814" s="112">
        <v>140.66</v>
      </c>
      <c r="E814" s="112">
        <v>175.33604571540351</v>
      </c>
      <c r="F814" s="141">
        <v>105.1</v>
      </c>
      <c r="G814" s="141">
        <v>142.75</v>
      </c>
      <c r="H814" s="140">
        <v>0.74403654707519229</v>
      </c>
      <c r="I814" s="143">
        <v>213.51</v>
      </c>
      <c r="J814" s="143">
        <v>178.32</v>
      </c>
      <c r="K814" s="143">
        <v>240</v>
      </c>
      <c r="L814" s="143">
        <v>245</v>
      </c>
      <c r="M814" s="143">
        <v>242.5</v>
      </c>
      <c r="N814" s="231">
        <v>146.43</v>
      </c>
      <c r="O814" s="138">
        <f t="shared" si="43"/>
        <v>21.651144999999985</v>
      </c>
      <c r="P814" s="139">
        <f t="shared" si="41"/>
        <v>-13.538855000000012</v>
      </c>
      <c r="Q814" s="99">
        <f t="shared" si="44"/>
        <v>4.2434979999999882</v>
      </c>
    </row>
    <row r="815" spans="1:17" s="10" customFormat="1" ht="13" thickBot="1" x14ac:dyDescent="0.3">
      <c r="A815" s="100">
        <v>2020</v>
      </c>
      <c r="B815" s="100">
        <v>31</v>
      </c>
      <c r="C815" s="112">
        <v>139.91999999999999</v>
      </c>
      <c r="D815" s="112">
        <v>136.37</v>
      </c>
      <c r="E815" s="112">
        <v>178.67303913111428</v>
      </c>
      <c r="F815" s="141">
        <v>107.87</v>
      </c>
      <c r="G815" s="141">
        <v>146.22</v>
      </c>
      <c r="H815" s="140">
        <v>0.74756294479995211</v>
      </c>
      <c r="I815" s="143">
        <v>218.15</v>
      </c>
      <c r="J815" s="143">
        <v>183.95</v>
      </c>
      <c r="K815" s="143">
        <v>240</v>
      </c>
      <c r="L815" s="143">
        <v>245</v>
      </c>
      <c r="M815" s="143">
        <v>242.5</v>
      </c>
      <c r="N815" s="231">
        <v>143.55000000000001</v>
      </c>
      <c r="O815" s="138">
        <f t="shared" si="43"/>
        <v>22.554430400000001</v>
      </c>
      <c r="P815" s="139">
        <f t="shared" si="41"/>
        <v>-11.645569600000016</v>
      </c>
      <c r="Q815" s="99">
        <f t="shared" si="44"/>
        <v>1.2044583999999929</v>
      </c>
    </row>
    <row r="816" spans="1:17" s="10" customFormat="1" ht="13" thickBot="1" x14ac:dyDescent="0.3">
      <c r="A816" s="100">
        <v>2020</v>
      </c>
      <c r="B816" s="100">
        <v>32</v>
      </c>
      <c r="C816" s="112">
        <v>144.02000000000001</v>
      </c>
      <c r="D816" s="112">
        <v>138.32</v>
      </c>
      <c r="E816" s="112">
        <v>182.41943000308623</v>
      </c>
      <c r="F816" s="141">
        <v>106.45</v>
      </c>
      <c r="G816" s="141">
        <v>145.12</v>
      </c>
      <c r="H816" s="140">
        <v>0.74962518740629691</v>
      </c>
      <c r="I816" s="143">
        <v>221.91</v>
      </c>
      <c r="J816" s="143">
        <v>185.92</v>
      </c>
      <c r="K816" s="143">
        <v>240</v>
      </c>
      <c r="L816" s="143">
        <v>245</v>
      </c>
      <c r="M816" s="143">
        <v>242.5</v>
      </c>
      <c r="N816" s="231">
        <v>145.96</v>
      </c>
      <c r="O816" s="138">
        <f t="shared" si="43"/>
        <v>28.319919999999996</v>
      </c>
      <c r="P816" s="139">
        <f t="shared" si="41"/>
        <v>-7.6700800000000129</v>
      </c>
      <c r="Q816" s="99">
        <f t="shared" si="44"/>
        <v>3.4956999999999994</v>
      </c>
    </row>
    <row r="817" spans="1:17" s="10" customFormat="1" ht="13" thickBot="1" x14ac:dyDescent="0.3">
      <c r="A817" s="100">
        <v>2020</v>
      </c>
      <c r="B817" s="100">
        <v>33</v>
      </c>
      <c r="C817" s="112">
        <v>143.9</v>
      </c>
      <c r="D817" s="112">
        <v>142.59</v>
      </c>
      <c r="E817" s="112">
        <v>184.39820583861106</v>
      </c>
      <c r="F817" s="141">
        <v>110.22</v>
      </c>
      <c r="G817" s="141">
        <v>146.57</v>
      </c>
      <c r="H817" s="140">
        <v>0.7533978241870839</v>
      </c>
      <c r="I817" s="143">
        <v>222.06</v>
      </c>
      <c r="J817" s="143">
        <v>187.71</v>
      </c>
      <c r="K817" s="143">
        <v>245</v>
      </c>
      <c r="L817" s="143">
        <v>245</v>
      </c>
      <c r="M817" s="143">
        <v>245</v>
      </c>
      <c r="N817" s="231">
        <v>146.1</v>
      </c>
      <c r="O817" s="138">
        <f t="shared" si="43"/>
        <v>27.514707600000037</v>
      </c>
      <c r="P817" s="139">
        <f t="shared" si="41"/>
        <v>-6.8352923999999575</v>
      </c>
      <c r="Q817" s="99">
        <f t="shared" si="44"/>
        <v>0.70278960000001689</v>
      </c>
    </row>
    <row r="818" spans="1:17" s="10" customFormat="1" ht="13" thickBot="1" x14ac:dyDescent="0.3">
      <c r="A818" s="100">
        <v>2020</v>
      </c>
      <c r="B818" s="100">
        <v>34</v>
      </c>
      <c r="C818" s="112">
        <v>144.99</v>
      </c>
      <c r="D818" s="112">
        <v>140.29</v>
      </c>
      <c r="E818" s="112">
        <v>185.1381746822417</v>
      </c>
      <c r="F818" s="141">
        <v>108.55</v>
      </c>
      <c r="G818" s="141">
        <v>144.85</v>
      </c>
      <c r="H818" s="140">
        <v>0.7584031064191239</v>
      </c>
      <c r="I818" s="143">
        <v>217.19</v>
      </c>
      <c r="J818" s="143">
        <v>187.44</v>
      </c>
      <c r="K818" s="143">
        <v>245</v>
      </c>
      <c r="L818" s="143">
        <v>245</v>
      </c>
      <c r="M818" s="143">
        <v>245</v>
      </c>
      <c r="N818" s="231">
        <v>146.08000000000001</v>
      </c>
      <c r="O818" s="138">
        <f t="shared" si="43"/>
        <v>26.196584000000001</v>
      </c>
      <c r="P818" s="139">
        <f t="shared" si="41"/>
        <v>-3.5534159999999986</v>
      </c>
      <c r="Q818" s="99">
        <f t="shared" si="44"/>
        <v>3.8703120000000126</v>
      </c>
    </row>
    <row r="819" spans="1:17" s="10" customFormat="1" ht="13" thickBot="1" x14ac:dyDescent="0.3">
      <c r="A819" s="100">
        <v>2020</v>
      </c>
      <c r="B819" s="100">
        <v>35</v>
      </c>
      <c r="C819" s="112">
        <v>142.54</v>
      </c>
      <c r="D819" s="112">
        <v>137.96</v>
      </c>
      <c r="E819" s="112">
        <v>186.39540740653561</v>
      </c>
      <c r="F819" s="141">
        <v>104.9</v>
      </c>
      <c r="G819" s="141">
        <v>140.16999999999999</v>
      </c>
      <c r="H819" s="140">
        <v>0.75987841945288748</v>
      </c>
      <c r="I819" s="143">
        <v>227.66</v>
      </c>
      <c r="J819" s="143">
        <v>187.09</v>
      </c>
      <c r="K819" s="143">
        <v>243</v>
      </c>
      <c r="L819" s="143">
        <v>245</v>
      </c>
      <c r="M819" s="143">
        <v>244</v>
      </c>
      <c r="N819" s="231">
        <v>145.87</v>
      </c>
      <c r="O819" s="138">
        <f t="shared" si="43"/>
        <v>43.196280000000002</v>
      </c>
      <c r="P819" s="139">
        <f t="shared" si="41"/>
        <v>2.6262800000000084</v>
      </c>
      <c r="Q819" s="99">
        <f t="shared" si="44"/>
        <v>8.3515999999999906</v>
      </c>
    </row>
    <row r="820" spans="1:17" s="10" customFormat="1" ht="13" thickBot="1" x14ac:dyDescent="0.3">
      <c r="A820" s="100">
        <v>2020</v>
      </c>
      <c r="B820" s="100">
        <v>36</v>
      </c>
      <c r="C820" s="112">
        <v>141.63999999999999</v>
      </c>
      <c r="D820" s="112">
        <v>135.61000000000001</v>
      </c>
      <c r="E820" s="112">
        <v>184.60149705831648</v>
      </c>
      <c r="F820" s="141">
        <v>104.45</v>
      </c>
      <c r="G820" s="141">
        <v>138.5</v>
      </c>
      <c r="H820" s="140">
        <v>0.76507581901366417</v>
      </c>
      <c r="I820" s="143">
        <v>216.55</v>
      </c>
      <c r="J820" s="143">
        <v>183.43</v>
      </c>
      <c r="K820" s="143">
        <v>235</v>
      </c>
      <c r="L820" s="143">
        <v>245</v>
      </c>
      <c r="M820" s="143">
        <v>240</v>
      </c>
      <c r="N820" s="231">
        <v>142.9</v>
      </c>
      <c r="O820" s="138">
        <f t="shared" si="43"/>
        <v>35.522189999999995</v>
      </c>
      <c r="P820" s="139">
        <f t="shared" si="41"/>
        <v>2.4021899999999903</v>
      </c>
      <c r="Q820" s="99">
        <f t="shared" si="44"/>
        <v>7.4775829999999814</v>
      </c>
    </row>
    <row r="821" spans="1:17" s="10" customFormat="1" ht="13" thickBot="1" x14ac:dyDescent="0.3">
      <c r="A821" s="100">
        <v>2020</v>
      </c>
      <c r="B821" s="100">
        <v>37</v>
      </c>
      <c r="C821" s="112">
        <v>138.56</v>
      </c>
      <c r="D821" s="112">
        <v>131</v>
      </c>
      <c r="E821" s="112">
        <v>185.10601039277651</v>
      </c>
      <c r="F821" s="141">
        <v>105.52</v>
      </c>
      <c r="G821" s="141">
        <v>140.57</v>
      </c>
      <c r="H821" s="140">
        <v>0.75832259042996897</v>
      </c>
      <c r="I821" s="143">
        <v>223.25</v>
      </c>
      <c r="J821" s="143">
        <v>188.43</v>
      </c>
      <c r="K821" s="143">
        <v>232</v>
      </c>
      <c r="L821" s="143">
        <v>232</v>
      </c>
      <c r="M821" s="143">
        <v>232</v>
      </c>
      <c r="N821" s="231">
        <v>145.61000000000001</v>
      </c>
      <c r="O821" s="138">
        <f t="shared" si="43"/>
        <v>37.880341000000016</v>
      </c>
      <c r="P821" s="139">
        <f t="shared" si="41"/>
        <v>3.0603410000000224</v>
      </c>
      <c r="Q821" s="99">
        <f t="shared" si="44"/>
        <v>5.0776000000013255E-2</v>
      </c>
    </row>
    <row r="822" spans="1:17" s="10" customFormat="1" ht="13" thickBot="1" x14ac:dyDescent="0.3">
      <c r="A822" s="100">
        <v>2020</v>
      </c>
      <c r="B822" s="100">
        <v>38</v>
      </c>
      <c r="C822" s="112">
        <v>137.36000000000001</v>
      </c>
      <c r="D822" s="112">
        <v>134.91</v>
      </c>
      <c r="E822" s="112">
        <v>190.50264777930602</v>
      </c>
      <c r="F822" s="141">
        <v>107.35</v>
      </c>
      <c r="G822" s="141">
        <v>142.41999999999999</v>
      </c>
      <c r="H822" s="140">
        <v>0.758782912208817</v>
      </c>
      <c r="I822" s="143">
        <v>222.7</v>
      </c>
      <c r="J822" s="143">
        <v>185.88</v>
      </c>
      <c r="K822" s="143" t="e">
        <v>#N/A</v>
      </c>
      <c r="L822" s="143" t="e">
        <v>#N/A</v>
      </c>
      <c r="M822" s="143" t="s">
        <v>78</v>
      </c>
      <c r="N822" s="231">
        <v>140.1</v>
      </c>
      <c r="O822" s="138">
        <f t="shared" si="43"/>
        <v>35.004682000000003</v>
      </c>
      <c r="P822" s="139">
        <f t="shared" si="41"/>
        <v>-1.8153179999999907</v>
      </c>
      <c r="Q822" s="99" t="e">
        <f t="shared" si="44"/>
        <v>#N/A</v>
      </c>
    </row>
    <row r="823" spans="1:17" s="10" customFormat="1" ht="13" thickBot="1" x14ac:dyDescent="0.3">
      <c r="A823" s="100">
        <v>2020</v>
      </c>
      <c r="B823" s="100">
        <v>39</v>
      </c>
      <c r="C823" s="112">
        <v>138.68</v>
      </c>
      <c r="D823" s="112">
        <v>130.88</v>
      </c>
      <c r="E823" s="112">
        <v>189.74955846055121</v>
      </c>
      <c r="F823" s="141">
        <v>107.57</v>
      </c>
      <c r="G823" s="141">
        <v>140.32</v>
      </c>
      <c r="H823" s="140">
        <v>0.7495015814483369</v>
      </c>
      <c r="I823" s="143">
        <v>222.76</v>
      </c>
      <c r="J823" s="143">
        <v>185.32</v>
      </c>
      <c r="K823" s="143">
        <v>230</v>
      </c>
      <c r="L823" s="143">
        <v>230</v>
      </c>
      <c r="M823" s="143">
        <v>230</v>
      </c>
      <c r="N823" s="231">
        <v>140.1</v>
      </c>
      <c r="O823" s="138">
        <f t="shared" si="43"/>
        <v>35.542249600000019</v>
      </c>
      <c r="P823" s="139">
        <f t="shared" si="41"/>
        <v>-1.8977503999999783</v>
      </c>
      <c r="Q823" s="99">
        <f t="shared" si="44"/>
        <v>-5.5220453999999961</v>
      </c>
    </row>
    <row r="824" spans="1:17" s="10" customFormat="1" ht="13" thickBot="1" x14ac:dyDescent="0.3">
      <c r="A824" s="100">
        <v>2020</v>
      </c>
      <c r="B824" s="100">
        <v>40</v>
      </c>
      <c r="C824" s="112">
        <v>137.05000000000001</v>
      </c>
      <c r="D824" s="112">
        <v>132.91999999999999</v>
      </c>
      <c r="E824" s="112">
        <v>194.01184398992655</v>
      </c>
      <c r="F824" s="141">
        <v>111.1</v>
      </c>
      <c r="G824" s="141">
        <v>139.97</v>
      </c>
      <c r="H824" s="140">
        <v>0.75026634455231611</v>
      </c>
      <c r="I824" s="143">
        <v>226.92</v>
      </c>
      <c r="J824" s="143">
        <v>193.49</v>
      </c>
      <c r="K824" s="143">
        <v>230</v>
      </c>
      <c r="L824" s="143">
        <v>237</v>
      </c>
      <c r="M824" s="143">
        <v>233.5</v>
      </c>
      <c r="N824" s="231">
        <v>137.74</v>
      </c>
      <c r="O824" s="138">
        <f t="shared" si="43"/>
        <v>40.359585799999991</v>
      </c>
      <c r="P824" s="139">
        <f t="shared" si="41"/>
        <v>6.9295858000000123</v>
      </c>
      <c r="Q824" s="99">
        <f t="shared" si="44"/>
        <v>-7.9807459999999821</v>
      </c>
    </row>
    <row r="825" spans="1:17" s="10" customFormat="1" ht="13" thickBot="1" x14ac:dyDescent="0.3">
      <c r="A825" s="100">
        <v>2020</v>
      </c>
      <c r="B825" s="100">
        <v>41</v>
      </c>
      <c r="C825" s="112">
        <v>138.63</v>
      </c>
      <c r="D825" s="112">
        <v>129.06</v>
      </c>
      <c r="E825" s="112">
        <v>188.96278901886112</v>
      </c>
      <c r="F825" s="141">
        <v>112.6</v>
      </c>
      <c r="G825" s="141">
        <v>135.52000000000001</v>
      </c>
      <c r="H825" s="140">
        <v>0.75606363031512724</v>
      </c>
      <c r="I825" s="143">
        <v>218</v>
      </c>
      <c r="J825" s="143">
        <v>190.89</v>
      </c>
      <c r="K825" s="143">
        <v>230</v>
      </c>
      <c r="L825" s="143">
        <v>230</v>
      </c>
      <c r="M825" s="143">
        <v>230</v>
      </c>
      <c r="N825" s="231">
        <v>137.34</v>
      </c>
      <c r="O825" s="138">
        <f t="shared" si="43"/>
        <v>38.75582719999997</v>
      </c>
      <c r="P825" s="139">
        <f t="shared" si="41"/>
        <v>11.645827199999957</v>
      </c>
      <c r="Q825" s="99">
        <f t="shared" si="44"/>
        <v>-10.929264000000018</v>
      </c>
    </row>
    <row r="826" spans="1:17" s="10" customFormat="1" ht="13" thickBot="1" x14ac:dyDescent="0.3">
      <c r="A826" s="100">
        <v>2020</v>
      </c>
      <c r="B826" s="100">
        <v>42</v>
      </c>
      <c r="C826" s="112">
        <v>132.74</v>
      </c>
      <c r="D826" s="112">
        <v>126.25</v>
      </c>
      <c r="E826" s="112">
        <v>188.54069261798685</v>
      </c>
      <c r="F826" s="141">
        <v>108.62</v>
      </c>
      <c r="G826" s="141">
        <v>135.02000000000001</v>
      </c>
      <c r="H826" s="140">
        <v>0.75968214898886299</v>
      </c>
      <c r="I826" s="143">
        <v>214.46</v>
      </c>
      <c r="J826" s="143">
        <v>191.38</v>
      </c>
      <c r="K826" s="143">
        <v>230</v>
      </c>
      <c r="L826" s="143">
        <v>232</v>
      </c>
      <c r="M826" s="143">
        <v>231</v>
      </c>
      <c r="N826" s="231">
        <v>138.33000000000001</v>
      </c>
      <c r="O826" s="138">
        <f t="shared" si="43"/>
        <v>36.727773199999973</v>
      </c>
      <c r="P826" s="139">
        <f t="shared" si="41"/>
        <v>13.647773199999961</v>
      </c>
      <c r="Q826" s="99">
        <f t="shared" si="44"/>
        <v>-4.3808508000000188</v>
      </c>
    </row>
    <row r="827" spans="1:17" s="10" customFormat="1" ht="13" thickBot="1" x14ac:dyDescent="0.3">
      <c r="A827" s="100">
        <v>2020</v>
      </c>
      <c r="B827" s="100">
        <v>43</v>
      </c>
      <c r="C827" s="112">
        <v>135.9</v>
      </c>
      <c r="D827" s="112">
        <v>130.06</v>
      </c>
      <c r="E827" s="112">
        <v>182.63193428161136</v>
      </c>
      <c r="F827" s="141">
        <v>103.57</v>
      </c>
      <c r="G827" s="141">
        <v>129.65</v>
      </c>
      <c r="H827" s="140">
        <v>0.76175386209208074</v>
      </c>
      <c r="I827" s="143">
        <v>210.78</v>
      </c>
      <c r="J827" s="143">
        <v>183.26</v>
      </c>
      <c r="K827" s="143">
        <v>230</v>
      </c>
      <c r="L827" s="143">
        <v>232</v>
      </c>
      <c r="M827" s="143">
        <v>231</v>
      </c>
      <c r="N827" s="231">
        <v>137.86000000000001</v>
      </c>
      <c r="O827" s="138">
        <f t="shared" si="43"/>
        <v>40.580665999999979</v>
      </c>
      <c r="P827" s="139">
        <f t="shared" si="41"/>
        <v>13.060665999999969</v>
      </c>
      <c r="Q827" s="99">
        <f t="shared" si="44"/>
        <v>2.6374467999999922</v>
      </c>
    </row>
    <row r="828" spans="1:17" s="10" customFormat="1" ht="13" thickBot="1" x14ac:dyDescent="0.3">
      <c r="A828" s="100">
        <v>2020</v>
      </c>
      <c r="B828" s="100">
        <v>44</v>
      </c>
      <c r="C828" s="112">
        <v>135.6</v>
      </c>
      <c r="D828" s="112">
        <v>133.47</v>
      </c>
      <c r="E828" s="112">
        <v>181.78430679433311</v>
      </c>
      <c r="F828" s="141">
        <v>108.3</v>
      </c>
      <c r="G828" s="141">
        <v>134.12</v>
      </c>
      <c r="H828" s="140">
        <v>0.75399996984000117</v>
      </c>
      <c r="I828" s="143">
        <v>219.52</v>
      </c>
      <c r="J828" s="143">
        <v>179.72</v>
      </c>
      <c r="K828" s="143" t="e">
        <v>#N/A</v>
      </c>
      <c r="L828" s="143" t="e">
        <v>#N/A</v>
      </c>
      <c r="M828" s="143" t="s">
        <v>78</v>
      </c>
      <c r="N828" s="231">
        <v>138.5</v>
      </c>
      <c r="O828" s="138">
        <f t="shared" si="43"/>
        <v>41.642008799999985</v>
      </c>
      <c r="P828" s="139">
        <f t="shared" si="41"/>
        <v>1.8420087999999737</v>
      </c>
      <c r="Q828" s="99" t="e">
        <f t="shared" si="44"/>
        <v>#N/A</v>
      </c>
    </row>
    <row r="829" spans="1:17" s="10" customFormat="1" ht="13" thickBot="1" x14ac:dyDescent="0.3">
      <c r="A829" s="100">
        <v>2020</v>
      </c>
      <c r="B829" s="100">
        <v>45</v>
      </c>
      <c r="C829" s="112">
        <v>134.75</v>
      </c>
      <c r="D829" s="112">
        <v>131.75</v>
      </c>
      <c r="E829" s="112">
        <v>185.80028268836003</v>
      </c>
      <c r="F829" s="141">
        <v>108.65</v>
      </c>
      <c r="G829" s="141">
        <v>135.91999999999999</v>
      </c>
      <c r="H829" s="140">
        <v>0.76227646242739333</v>
      </c>
      <c r="I829" s="143">
        <v>221.68</v>
      </c>
      <c r="J829" s="143">
        <v>181.49</v>
      </c>
      <c r="K829" s="143">
        <v>228</v>
      </c>
      <c r="L829" s="143">
        <v>228</v>
      </c>
      <c r="M829" s="143">
        <v>228</v>
      </c>
      <c r="N829" s="231">
        <v>136.38999999999999</v>
      </c>
      <c r="O829" s="138">
        <f t="shared" si="43"/>
        <v>43.371988800000054</v>
      </c>
      <c r="P829" s="139">
        <f t="shared" si="41"/>
        <v>3.181988800000056</v>
      </c>
      <c r="Q829" s="99">
        <f t="shared" si="44"/>
        <v>-5.7335889999999949</v>
      </c>
    </row>
    <row r="830" spans="1:17" s="10" customFormat="1" ht="13" thickBot="1" x14ac:dyDescent="0.3">
      <c r="A830" s="100">
        <v>2020</v>
      </c>
      <c r="B830" s="100">
        <v>46</v>
      </c>
      <c r="C830" s="112">
        <v>136.72999999999999</v>
      </c>
      <c r="D830" s="112">
        <v>134.75</v>
      </c>
      <c r="E830" s="112">
        <v>186.9035994666898</v>
      </c>
      <c r="F830" s="141">
        <v>112.22</v>
      </c>
      <c r="G830" s="141">
        <v>137.87</v>
      </c>
      <c r="H830" s="140">
        <v>0.76532174126002572</v>
      </c>
      <c r="I830" s="143">
        <v>216.9</v>
      </c>
      <c r="J830" s="143">
        <v>171.1</v>
      </c>
      <c r="K830" s="143">
        <v>228</v>
      </c>
      <c r="L830" s="143">
        <v>228</v>
      </c>
      <c r="M830" s="143">
        <v>228</v>
      </c>
      <c r="N830" s="231">
        <v>136.19999999999999</v>
      </c>
      <c r="O830" s="138">
        <f t="shared" si="43"/>
        <v>36.753543199999996</v>
      </c>
      <c r="P830" s="139">
        <f t="shared" si="41"/>
        <v>-9.0464568000000156</v>
      </c>
      <c r="Q830" s="99">
        <f t="shared" si="44"/>
        <v>-9.8311408000000142</v>
      </c>
    </row>
    <row r="831" spans="1:17" s="10" customFormat="1" ht="13" thickBot="1" x14ac:dyDescent="0.3">
      <c r="A831" s="100">
        <v>2020</v>
      </c>
      <c r="B831" s="100">
        <v>47</v>
      </c>
      <c r="C831" s="112">
        <v>137.15</v>
      </c>
      <c r="D831" s="112">
        <v>133.13999999999999</v>
      </c>
      <c r="E831" s="112">
        <v>173.60012766729989</v>
      </c>
      <c r="F831" s="141">
        <v>110.65</v>
      </c>
      <c r="G831" s="141">
        <v>134.6</v>
      </c>
      <c r="H831" s="140">
        <v>0.76480665687714156</v>
      </c>
      <c r="I831" s="143">
        <v>216.72</v>
      </c>
      <c r="J831" s="143">
        <v>185.65</v>
      </c>
      <c r="K831" s="143">
        <v>228</v>
      </c>
      <c r="L831" s="143">
        <v>232</v>
      </c>
      <c r="M831" s="143">
        <v>230</v>
      </c>
      <c r="N831" s="231">
        <v>136.79</v>
      </c>
      <c r="O831" s="138">
        <f t="shared" si="43"/>
        <v>40.727808000000039</v>
      </c>
      <c r="P831" s="139">
        <f t="shared" si="41"/>
        <v>9.6578080000000455</v>
      </c>
      <c r="Q831" s="99">
        <f t="shared" si="44"/>
        <v>-6.6770879999999977</v>
      </c>
    </row>
    <row r="832" spans="1:17" s="10" customFormat="1" ht="13" thickBot="1" x14ac:dyDescent="0.3">
      <c r="A832" s="100">
        <v>2020</v>
      </c>
      <c r="B832" s="100">
        <v>48</v>
      </c>
      <c r="C832" s="112">
        <v>134.31</v>
      </c>
      <c r="D832" s="112">
        <v>135.24</v>
      </c>
      <c r="E832" s="112">
        <v>186.98904917120521</v>
      </c>
      <c r="F832" s="141">
        <v>113.25</v>
      </c>
      <c r="G832" s="141">
        <v>138.91999999999999</v>
      </c>
      <c r="H832" s="140">
        <v>0.76809635000614485</v>
      </c>
      <c r="I832" s="143">
        <v>217.17</v>
      </c>
      <c r="J832" s="143">
        <v>179.02</v>
      </c>
      <c r="K832" s="143">
        <v>232</v>
      </c>
      <c r="L832" s="143">
        <v>232</v>
      </c>
      <c r="M832" s="143">
        <v>232</v>
      </c>
      <c r="N832" s="231">
        <v>138.41</v>
      </c>
      <c r="O832" s="138">
        <f t="shared" si="43"/>
        <v>36.30727360000003</v>
      </c>
      <c r="P832" s="139">
        <f t="shared" si="41"/>
        <v>-1.8427263999999468</v>
      </c>
      <c r="Q832" s="99">
        <f t="shared" si="44"/>
        <v>-8.2424399999999878</v>
      </c>
    </row>
    <row r="833" spans="1:17" ht="13" thickBot="1" x14ac:dyDescent="0.3">
      <c r="A833" s="100">
        <v>2020</v>
      </c>
      <c r="B833" s="100">
        <v>49</v>
      </c>
      <c r="C833" s="112">
        <v>135.63</v>
      </c>
      <c r="D833" s="112">
        <v>131.04</v>
      </c>
      <c r="E833" s="112">
        <v>185.53902011088914</v>
      </c>
      <c r="F833" s="141">
        <v>112.4</v>
      </c>
      <c r="G833" s="141">
        <v>139.77000000000001</v>
      </c>
      <c r="H833" s="140">
        <v>0.77548235002171351</v>
      </c>
      <c r="I833" s="143">
        <v>218.66</v>
      </c>
      <c r="J833" s="143">
        <v>180.43</v>
      </c>
      <c r="K833" s="143">
        <v>232</v>
      </c>
      <c r="L833" s="143">
        <v>232</v>
      </c>
      <c r="M833" s="143">
        <v>232</v>
      </c>
      <c r="N833" s="231">
        <v>138.34</v>
      </c>
      <c r="O833" s="138">
        <f t="shared" si="43"/>
        <v>38.423789599999992</v>
      </c>
      <c r="P833" s="139">
        <f t="shared" si="41"/>
        <v>0.19378960000000234</v>
      </c>
      <c r="Q833" s="99">
        <f t="shared" si="44"/>
        <v>-5.7420480000000111</v>
      </c>
    </row>
    <row r="834" spans="1:17" ht="13" thickBot="1" x14ac:dyDescent="0.3">
      <c r="A834" s="100">
        <v>2020</v>
      </c>
      <c r="B834" s="100">
        <v>50</v>
      </c>
      <c r="C834" s="112">
        <v>126.71</v>
      </c>
      <c r="D834" s="112">
        <v>128.51</v>
      </c>
      <c r="E834" s="112">
        <v>183.78932841699401</v>
      </c>
      <c r="F834" s="141">
        <v>113.25</v>
      </c>
      <c r="G834" s="141">
        <v>140.55000000000001</v>
      </c>
      <c r="H834" s="140">
        <v>0.7819586500265866</v>
      </c>
      <c r="I834" s="143">
        <v>216.61</v>
      </c>
      <c r="J834" s="143">
        <v>172.71</v>
      </c>
      <c r="K834" s="143">
        <v>232</v>
      </c>
      <c r="L834" s="143">
        <v>232</v>
      </c>
      <c r="M834" s="143">
        <v>232</v>
      </c>
      <c r="N834" s="231">
        <v>138.30000000000001</v>
      </c>
      <c r="O834" s="138">
        <f t="shared" si="43"/>
        <v>36.869037999999989</v>
      </c>
      <c r="P834" s="139">
        <f t="shared" si="41"/>
        <v>-7.0309620000000166</v>
      </c>
      <c r="Q834" s="99">
        <f t="shared" si="44"/>
        <v>-5.6286300000000153</v>
      </c>
    </row>
    <row r="835" spans="1:17" ht="13" thickBot="1" x14ac:dyDescent="0.3">
      <c r="A835" s="100">
        <v>2020</v>
      </c>
      <c r="B835" s="100">
        <v>51</v>
      </c>
      <c r="C835" s="112">
        <v>115.31</v>
      </c>
      <c r="D835" s="112">
        <v>109.28</v>
      </c>
      <c r="E835" s="112">
        <v>168.215117623868</v>
      </c>
      <c r="F835" s="141">
        <v>114.85</v>
      </c>
      <c r="G835" s="141">
        <v>142.30000000000001</v>
      </c>
      <c r="H835" s="140">
        <v>0.78451062227382562</v>
      </c>
      <c r="I835" s="143">
        <v>197.32</v>
      </c>
      <c r="J835" s="143">
        <v>168.91</v>
      </c>
      <c r="K835" s="143" t="e">
        <v>#N/A</v>
      </c>
      <c r="L835" s="143" t="e">
        <v>#N/A</v>
      </c>
      <c r="M835" s="143" t="s">
        <v>78</v>
      </c>
      <c r="N835" s="231">
        <v>138.30000000000001</v>
      </c>
      <c r="O835" s="138">
        <f t="shared" ref="O835:O889" si="45">+(I835-(G835/H835))</f>
        <v>15.933035999999987</v>
      </c>
      <c r="P835" s="139">
        <f t="shared" ref="P835:P889" si="46">+(J835-(G835/H835))</f>
        <v>-12.476964000000009</v>
      </c>
      <c r="Q835" s="99" t="e">
        <f t="shared" ref="Q835:Q889" si="47">+IFERROR((M835*0.6)-(F835/H835), #N/A)</f>
        <v>#N/A</v>
      </c>
    </row>
    <row r="836" spans="1:17" x14ac:dyDescent="0.25">
      <c r="A836" s="100">
        <v>2020</v>
      </c>
      <c r="B836" s="100">
        <v>52</v>
      </c>
      <c r="C836" s="112" t="e">
        <v>#N/A</v>
      </c>
      <c r="D836" s="112" t="e">
        <v>#N/A</v>
      </c>
      <c r="E836" s="112" t="e">
        <v>#N/A</v>
      </c>
      <c r="F836" s="161" t="e">
        <v>#N/A</v>
      </c>
      <c r="G836" s="161" t="e">
        <v>#N/A</v>
      </c>
      <c r="H836" s="140">
        <v>0.77845243655612628</v>
      </c>
      <c r="I836" s="162" t="e">
        <v>#N/A</v>
      </c>
      <c r="J836" s="162" t="e">
        <v>#N/A</v>
      </c>
      <c r="K836" s="162" t="e">
        <v>#N/A</v>
      </c>
      <c r="L836" s="162" t="e">
        <v>#N/A</v>
      </c>
      <c r="M836" s="162" t="s">
        <v>78</v>
      </c>
      <c r="N836" s="232">
        <v>138.30000000000001</v>
      </c>
      <c r="O836" s="163" t="e">
        <f t="shared" si="45"/>
        <v>#N/A</v>
      </c>
      <c r="P836" s="164" t="e">
        <f t="shared" si="46"/>
        <v>#N/A</v>
      </c>
      <c r="Q836" s="99" t="e">
        <f t="shared" si="47"/>
        <v>#N/A</v>
      </c>
    </row>
    <row r="837" spans="1:17" s="14" customFormat="1" x14ac:dyDescent="0.25">
      <c r="A837" s="144">
        <v>2021</v>
      </c>
      <c r="B837" s="144">
        <v>1</v>
      </c>
      <c r="C837" s="148">
        <f>+[1]fedcat!$AB5</f>
        <v>129.22999999999999</v>
      </c>
      <c r="D837" s="148">
        <f>+[1]fedcat!$AC5</f>
        <v>131.9</v>
      </c>
      <c r="E837" s="148">
        <f>+[1]Stoc!$Q5</f>
        <v>167.16385720540507</v>
      </c>
      <c r="F837" s="203">
        <f>+[1]fedcat!$BJ5</f>
        <v>114.47</v>
      </c>
      <c r="G837" s="203">
        <f>+[1]fedcat!$BW5</f>
        <v>136.82</v>
      </c>
      <c r="H837" s="204">
        <f>+'[1]C$'!$O5</f>
        <v>0.78711647749633995</v>
      </c>
      <c r="I837" s="205">
        <f>+[1]fedcat!$CR5</f>
        <v>195.32</v>
      </c>
      <c r="J837" s="205">
        <f>+[1]fedcat!$CS5</f>
        <v>176.39</v>
      </c>
      <c r="K837" s="205">
        <f>+[1]fedcat!$CT5</f>
        <v>232</v>
      </c>
      <c r="L837" s="205">
        <f>+[1]fedcat!$CU5</f>
        <v>236</v>
      </c>
      <c r="M837" s="205">
        <f>+[1]fedcat!$CV5</f>
        <v>234</v>
      </c>
      <c r="N837" s="148">
        <v>139.97</v>
      </c>
      <c r="O837" s="206">
        <f t="shared" si="45"/>
        <v>21.495662800000019</v>
      </c>
      <c r="P837" s="206">
        <f t="shared" si="46"/>
        <v>2.5656628000000126</v>
      </c>
      <c r="Q837" s="150">
        <f t="shared" si="47"/>
        <v>-5.0295561999999734</v>
      </c>
    </row>
    <row r="838" spans="1:17" s="10" customFormat="1" x14ac:dyDescent="0.25">
      <c r="A838" s="100">
        <v>2021</v>
      </c>
      <c r="B838" s="100">
        <v>2</v>
      </c>
      <c r="C838" s="112">
        <f>+[1]fedcat!$AB6</f>
        <v>129.97999999999999</v>
      </c>
      <c r="D838" s="112">
        <f>+[1]fedcat!$AC6</f>
        <v>129.47999999999999</v>
      </c>
      <c r="E838" s="112">
        <f>+[1]Stoc!$Q6</f>
        <v>168.11312925244587</v>
      </c>
      <c r="F838" s="104">
        <f>+[1]fedcat!$BJ6</f>
        <v>118.2</v>
      </c>
      <c r="G838" s="104">
        <f>+[1]fedcat!$BW6</f>
        <v>135.82</v>
      </c>
      <c r="H838" s="165">
        <f>+'[1]C$'!$O6</f>
        <v>0.78704213823608116</v>
      </c>
      <c r="I838" s="166">
        <f>+[1]fedcat!$CR6</f>
        <v>211.92</v>
      </c>
      <c r="J838" s="166">
        <f>+[1]fedcat!$CS6</f>
        <v>178.45</v>
      </c>
      <c r="K838" s="166">
        <f>+[1]fedcat!$CT6</f>
        <v>236</v>
      </c>
      <c r="L838" s="166">
        <f>+[1]fedcat!$CU6</f>
        <v>236</v>
      </c>
      <c r="M838" s="166">
        <f>+[1]fedcat!$CV6</f>
        <v>236</v>
      </c>
      <c r="N838" s="93">
        <v>140.69999999999999</v>
      </c>
      <c r="O838" s="98">
        <f t="shared" si="45"/>
        <v>39.349824399999989</v>
      </c>
      <c r="P838" s="98">
        <f t="shared" si="46"/>
        <v>5.8798243999999897</v>
      </c>
      <c r="Q838" s="99">
        <f t="shared" si="47"/>
        <v>-8.582556000000011</v>
      </c>
    </row>
    <row r="839" spans="1:17" s="10" customFormat="1" x14ac:dyDescent="0.25">
      <c r="A839" s="100">
        <v>2021</v>
      </c>
      <c r="B839" s="100">
        <v>3</v>
      </c>
      <c r="C839" s="112">
        <f>+[1]fedcat!$AB7</f>
        <v>133.5</v>
      </c>
      <c r="D839" s="112">
        <f>+[1]fedcat!$AC7</f>
        <v>131.13999999999999</v>
      </c>
      <c r="E839" s="112">
        <f>+[1]Stoc!$Q7</f>
        <v>170.49293013858286</v>
      </c>
      <c r="F839" s="104">
        <f>+[1]fedcat!$BJ7</f>
        <v>122.52</v>
      </c>
      <c r="G839" s="104">
        <f>+[1]fedcat!$BW7</f>
        <v>144.15</v>
      </c>
      <c r="H839" s="165">
        <f>+'[1]C$'!$O7</f>
        <v>0.78757521343288284</v>
      </c>
      <c r="I839" s="166">
        <f>+[1]fedcat!$CR7</f>
        <v>211.48</v>
      </c>
      <c r="J839" s="166">
        <f>+[1]fedcat!$CS7</f>
        <v>172.73</v>
      </c>
      <c r="K839" s="166">
        <f>+[1]fedcat!$CT7</f>
        <v>236</v>
      </c>
      <c r="L839" s="166">
        <f>+[1]fedcat!$CU7</f>
        <v>236</v>
      </c>
      <c r="M839" s="166">
        <f>+[1]fedcat!$CV7</f>
        <v>236</v>
      </c>
      <c r="N839" s="93">
        <v>140.91999999999999</v>
      </c>
      <c r="O839" s="98">
        <f t="shared" si="45"/>
        <v>28.449861999999968</v>
      </c>
      <c r="P839" s="98">
        <f t="shared" si="46"/>
        <v>-10.300138000000032</v>
      </c>
      <c r="Q839" s="99">
        <f t="shared" si="47"/>
        <v>-13.966094400000003</v>
      </c>
    </row>
    <row r="840" spans="1:17" s="10" customFormat="1" x14ac:dyDescent="0.25">
      <c r="A840" s="100">
        <v>2021</v>
      </c>
      <c r="B840" s="100">
        <v>4</v>
      </c>
      <c r="C840" s="112">
        <f>+[1]fedcat!$AB8</f>
        <v>134.16</v>
      </c>
      <c r="D840" s="112">
        <f>+[1]fedcat!$AC8</f>
        <v>136.88</v>
      </c>
      <c r="E840" s="112">
        <f>+[1]Stoc!$Q8</f>
        <v>174.81795606312076</v>
      </c>
      <c r="F840" s="104">
        <f>+[1]fedcat!$BJ8</f>
        <v>121.85</v>
      </c>
      <c r="G840" s="104">
        <f>+[1]fedcat!$BW8</f>
        <v>137.72</v>
      </c>
      <c r="H840" s="165">
        <f>+'[1]C$'!$O8</f>
        <v>0.7835885219953298</v>
      </c>
      <c r="I840" s="166">
        <f>+[1]fedcat!$CR8</f>
        <v>215.27</v>
      </c>
      <c r="J840" s="166">
        <f>+[1]fedcat!$CS8</f>
        <v>175.62</v>
      </c>
      <c r="K840" s="166">
        <f>+[1]fedcat!$CT8</f>
        <v>236</v>
      </c>
      <c r="L840" s="166">
        <f>+[1]fedcat!$CU8</f>
        <v>236</v>
      </c>
      <c r="M840" s="166">
        <f>+[1]fedcat!$CV8</f>
        <v>236</v>
      </c>
      <c r="N840" s="93">
        <v>140.69999999999999</v>
      </c>
      <c r="O840" s="98">
        <f t="shared" si="45"/>
        <v>39.5144904</v>
      </c>
      <c r="P840" s="98">
        <f t="shared" si="46"/>
        <v>-0.135509600000006</v>
      </c>
      <c r="Q840" s="99">
        <f t="shared" si="47"/>
        <v>-13.902533000000005</v>
      </c>
    </row>
    <row r="841" spans="1:17" s="10" customFormat="1" x14ac:dyDescent="0.25">
      <c r="A841" s="100">
        <v>2021</v>
      </c>
      <c r="B841" s="100">
        <v>5</v>
      </c>
      <c r="C841" s="112">
        <f>+[1]fedcat!$AB9</f>
        <v>138.07</v>
      </c>
      <c r="D841" s="112">
        <f>+[1]fedcat!$AC9</f>
        <v>133.80000000000001</v>
      </c>
      <c r="E841" s="112">
        <f>+[1]Stoc!$Q9</f>
        <v>180.74671159618924</v>
      </c>
      <c r="F841" s="104">
        <f>+[1]fedcat!$BJ9</f>
        <v>123.77</v>
      </c>
      <c r="G841" s="104">
        <f>+[1]fedcat!$BW9</f>
        <v>142.19999999999999</v>
      </c>
      <c r="H841" s="165">
        <f>+'[1]C$'!$O9</f>
        <v>0.78117676467831143</v>
      </c>
      <c r="I841" s="166">
        <f>+[1]fedcat!$CR9</f>
        <v>220.19</v>
      </c>
      <c r="J841" s="166">
        <f>+[1]fedcat!$CS9</f>
        <v>179.09</v>
      </c>
      <c r="K841" s="166">
        <f>+[1]fedcat!$CT9</f>
        <v>236</v>
      </c>
      <c r="L841" s="166">
        <f>+[1]fedcat!$CU9</f>
        <v>238</v>
      </c>
      <c r="M841" s="166">
        <f>+[1]fedcat!$CV9</f>
        <v>237</v>
      </c>
      <c r="N841" s="93">
        <v>140.84</v>
      </c>
      <c r="O841" s="98">
        <f t="shared" si="45"/>
        <v>38.15693600000003</v>
      </c>
      <c r="P841" s="98">
        <f t="shared" si="46"/>
        <v>-2.9430639999999642</v>
      </c>
      <c r="Q841" s="99">
        <f t="shared" si="47"/>
        <v>-16.240452400000009</v>
      </c>
    </row>
    <row r="842" spans="1:17" s="10" customFormat="1" x14ac:dyDescent="0.25">
      <c r="A842" s="100">
        <v>2021</v>
      </c>
      <c r="B842" s="100">
        <v>6</v>
      </c>
      <c r="C842" s="112">
        <f>+[1]fedcat!$AB10</f>
        <v>135.93</v>
      </c>
      <c r="D842" s="112">
        <f>+[1]fedcat!$AC10</f>
        <v>133.16</v>
      </c>
      <c r="E842" s="112">
        <f>+[1]Stoc!$Q10</f>
        <v>187.3694155188862</v>
      </c>
      <c r="F842" s="104">
        <f>+[1]fedcat!$BJ10</f>
        <v>125.17</v>
      </c>
      <c r="G842" s="104">
        <f>+[1]fedcat!$BW10</f>
        <v>140.85</v>
      </c>
      <c r="H842" s="165">
        <f>+'[1]C$'!$O10</f>
        <v>0.7869554268446235</v>
      </c>
      <c r="I842" s="166">
        <f>+[1]fedcat!$CR10</f>
        <v>232.47</v>
      </c>
      <c r="J842" s="166">
        <f>+[1]fedcat!$CS10</f>
        <v>180.48</v>
      </c>
      <c r="K842" s="166">
        <f>+[1]fedcat!$CT10</f>
        <v>240</v>
      </c>
      <c r="L842" s="166">
        <f>+[1]fedcat!$CU10</f>
        <v>240</v>
      </c>
      <c r="M842" s="166">
        <f>+[1]fedcat!$CV10</f>
        <v>240</v>
      </c>
      <c r="N842" s="93">
        <v>143.1</v>
      </c>
      <c r="O842" s="98">
        <f t="shared" si="45"/>
        <v>53.48908800000001</v>
      </c>
      <c r="P842" s="98">
        <f t="shared" si="46"/>
        <v>1.4990880000000004</v>
      </c>
      <c r="Q842" s="99">
        <f t="shared" si="47"/>
        <v>-15.056022400000018</v>
      </c>
    </row>
    <row r="843" spans="1:17" s="10" customFormat="1" x14ac:dyDescent="0.25">
      <c r="A843" s="100">
        <v>2021</v>
      </c>
      <c r="B843" s="100">
        <v>7</v>
      </c>
      <c r="C843" s="112">
        <f>+[1]fedcat!$AB11</f>
        <v>131.69999999999999</v>
      </c>
      <c r="D843" s="112">
        <f>+[1]fedcat!$AC11</f>
        <v>137.94999999999999</v>
      </c>
      <c r="E843" s="112">
        <f>+[1]Stoc!$Q11</f>
        <v>183.61400128523627</v>
      </c>
      <c r="F843" s="104">
        <f>+[1]fedcat!$BJ11</f>
        <v>123.67</v>
      </c>
      <c r="G843" s="104">
        <f>+[1]fedcat!$BW11</f>
        <v>139.12</v>
      </c>
      <c r="H843" s="165">
        <f>+'[1]C$'!$O11</f>
        <v>0.78898575880705357</v>
      </c>
      <c r="I843" s="166">
        <f>+[1]fedcat!$CR11</f>
        <v>227.51</v>
      </c>
      <c r="J843" s="166">
        <f>+[1]fedcat!$CS11</f>
        <v>181.67</v>
      </c>
      <c r="K843" s="166">
        <f>+[1]fedcat!$CT11</f>
        <v>240</v>
      </c>
      <c r="L843" s="166">
        <f>+[1]fedcat!$CU11</f>
        <v>241</v>
      </c>
      <c r="M843" s="166">
        <f>+[1]fedcat!$CV11</f>
        <v>240.5</v>
      </c>
      <c r="N843" s="93">
        <v>143.13999999999999</v>
      </c>
      <c r="O843" s="98">
        <f t="shared" si="45"/>
        <v>51.182355999999999</v>
      </c>
      <c r="P843" s="98">
        <f t="shared" si="46"/>
        <v>5.3423559999999952</v>
      </c>
      <c r="Q843" s="99">
        <f t="shared" si="47"/>
        <v>-12.445541500000019</v>
      </c>
    </row>
    <row r="844" spans="1:17" s="10" customFormat="1" x14ac:dyDescent="0.25">
      <c r="A844" s="100">
        <v>2021</v>
      </c>
      <c r="B844" s="100">
        <v>8</v>
      </c>
      <c r="C844" s="112">
        <f>+[1]fedcat!$AB12</f>
        <v>136.79</v>
      </c>
      <c r="D844" s="112">
        <f>+[1]fedcat!$AC12</f>
        <v>138.22999999999999</v>
      </c>
      <c r="E844" s="112">
        <f>+[1]Stoc!$Q12</f>
        <v>181.66385883882785</v>
      </c>
      <c r="F844" s="104">
        <f>+[1]fedcat!$BJ12</f>
        <v>120</v>
      </c>
      <c r="G844" s="104">
        <f>+[1]fedcat!$BW12</f>
        <v>142.57</v>
      </c>
      <c r="H844" s="165">
        <f>+'[1]C$'!$O12</f>
        <v>0.79358781049123073</v>
      </c>
      <c r="I844" s="166">
        <f>+[1]fedcat!$CR12</f>
        <v>230.57</v>
      </c>
      <c r="J844" s="166">
        <f>+[1]fedcat!$CS12</f>
        <v>174.87</v>
      </c>
      <c r="K844" s="166">
        <f>+[1]fedcat!$CT12</f>
        <v>240</v>
      </c>
      <c r="L844" s="166">
        <f>+[1]fedcat!$CU12</f>
        <v>242</v>
      </c>
      <c r="M844" s="166">
        <f>+[1]fedcat!$CV12</f>
        <v>241</v>
      </c>
      <c r="N844" s="93">
        <v>144.16999999999999</v>
      </c>
      <c r="O844" s="98">
        <f t="shared" si="45"/>
        <v>50.917542999999966</v>
      </c>
      <c r="P844" s="98">
        <f t="shared" si="46"/>
        <v>-4.7824570000000222</v>
      </c>
      <c r="Q844" s="99">
        <f t="shared" si="47"/>
        <v>-6.6120000000000232</v>
      </c>
    </row>
    <row r="845" spans="1:17" s="10" customFormat="1" x14ac:dyDescent="0.25">
      <c r="A845" s="100">
        <v>2021</v>
      </c>
      <c r="B845" s="100">
        <v>9</v>
      </c>
      <c r="C845" s="112">
        <f>+[1]fedcat!$AB13</f>
        <v>140.1</v>
      </c>
      <c r="D845" s="112">
        <f>+[1]fedcat!$AC13</f>
        <v>137.16</v>
      </c>
      <c r="E845" s="112">
        <f>+[1]Stoc!$Q13</f>
        <v>182.11958189624028</v>
      </c>
      <c r="F845" s="104">
        <f>+[1]fedcat!$BJ13</f>
        <v>119.02</v>
      </c>
      <c r="G845" s="104">
        <f>+[1]fedcat!$BW13</f>
        <v>139.02000000000001</v>
      </c>
      <c r="H845" s="165">
        <f>+'[1]C$'!$O13</f>
        <v>0.7908264136022144</v>
      </c>
      <c r="I845" s="166">
        <f>+[1]fedcat!$CR13</f>
        <v>220.32</v>
      </c>
      <c r="J845" s="166">
        <f>+[1]fedcat!$CS13</f>
        <v>172.84</v>
      </c>
      <c r="K845" s="166">
        <f>+[1]fedcat!$CT13</f>
        <v>240</v>
      </c>
      <c r="L845" s="166">
        <f>+[1]fedcat!$CU13</f>
        <v>242</v>
      </c>
      <c r="M845" s="166">
        <f>+[1]fedcat!$CV13</f>
        <v>241</v>
      </c>
      <c r="N845" s="93">
        <v>144.16</v>
      </c>
      <c r="O845" s="98">
        <f t="shared" si="45"/>
        <v>44.529210000000006</v>
      </c>
      <c r="P845" s="98">
        <f t="shared" si="46"/>
        <v>-2.9507899999999836</v>
      </c>
      <c r="Q845" s="99">
        <f t="shared" si="47"/>
        <v>-5.9007899999999722</v>
      </c>
    </row>
    <row r="846" spans="1:17" s="10" customFormat="1" x14ac:dyDescent="0.25">
      <c r="A846" s="100">
        <v>2021</v>
      </c>
      <c r="B846" s="100">
        <v>10</v>
      </c>
      <c r="C846" s="112">
        <f>+[1]fedcat!$AB14</f>
        <v>141.07</v>
      </c>
      <c r="D846" s="112">
        <f>+[1]fedcat!$AC14</f>
        <v>139.35</v>
      </c>
      <c r="E846" s="112">
        <f>+[1]Stoc!$Q14</f>
        <v>177.98843915715898</v>
      </c>
      <c r="F846" s="104">
        <f>+[1]fedcat!$BJ14</f>
        <v>119</v>
      </c>
      <c r="G846" s="104">
        <f>+[1]fedcat!$BW14</f>
        <v>143.22</v>
      </c>
      <c r="H846" s="165">
        <f>+'[1]C$'!$O14</f>
        <v>0.79444523888968333</v>
      </c>
      <c r="I846" s="166">
        <f>+[1]fedcat!$CR14</f>
        <v>228.57</v>
      </c>
      <c r="J846" s="166">
        <f>+[1]fedcat!$CS14</f>
        <v>172.62</v>
      </c>
      <c r="K846" s="166">
        <f>+[1]fedcat!$CT14</f>
        <v>240</v>
      </c>
      <c r="L846" s="166">
        <f>+[1]fedcat!$CU14</f>
        <v>243</v>
      </c>
      <c r="M846" s="166">
        <f>+[1]fedcat!$CV14</f>
        <v>241.5</v>
      </c>
      <c r="N846" s="93">
        <v>143.49</v>
      </c>
      <c r="O846" s="98">
        <f t="shared" si="45"/>
        <v>48.293257199999999</v>
      </c>
      <c r="P846" s="98">
        <f t="shared" si="46"/>
        <v>-7.6567427999999893</v>
      </c>
      <c r="Q846" s="99">
        <f t="shared" si="47"/>
        <v>-4.8900600000000054</v>
      </c>
    </row>
    <row r="847" spans="1:17" s="10" customFormat="1" x14ac:dyDescent="0.25">
      <c r="A847" s="100">
        <v>2021</v>
      </c>
      <c r="B847" s="100">
        <v>11</v>
      </c>
      <c r="C847" s="112">
        <f>+[1]fedcat!$AB15</f>
        <v>140.79</v>
      </c>
      <c r="D847" s="112">
        <f>+[1]fedcat!$AC15</f>
        <v>138.72999999999999</v>
      </c>
      <c r="E847" s="112">
        <f>+[1]Stoc!$Q15</f>
        <v>177.52948249633246</v>
      </c>
      <c r="F847" s="104">
        <f>+[1]fedcat!$BJ15</f>
        <v>118.4</v>
      </c>
      <c r="G847" s="104">
        <f>+[1]fedcat!$BW15</f>
        <v>139.41999999999999</v>
      </c>
      <c r="H847" s="165">
        <f>+'[1]C$'!$O15</f>
        <v>0.80237503008906363</v>
      </c>
      <c r="I847" s="166">
        <f>+[1]fedcat!$CR15</f>
        <v>228.37</v>
      </c>
      <c r="J847" s="166">
        <f>+[1]fedcat!$CS15</f>
        <v>167.37</v>
      </c>
      <c r="K847" s="166">
        <f>+[1]fedcat!$CT15</f>
        <v>240</v>
      </c>
      <c r="L847" s="166">
        <f>+[1]fedcat!$CU15</f>
        <v>243</v>
      </c>
      <c r="M847" s="166">
        <f>+[1]fedcat!$CV15</f>
        <v>241.5</v>
      </c>
      <c r="N847" s="93">
        <v>143.46</v>
      </c>
      <c r="O847" s="98">
        <f t="shared" si="45"/>
        <v>54.610854000000018</v>
      </c>
      <c r="P847" s="98">
        <f t="shared" si="46"/>
        <v>-6.3891459999999825</v>
      </c>
      <c r="Q847" s="99">
        <f t="shared" si="47"/>
        <v>-2.6619200000000092</v>
      </c>
    </row>
    <row r="848" spans="1:17" s="10" customFormat="1" x14ac:dyDescent="0.25">
      <c r="A848" s="100">
        <v>2021</v>
      </c>
      <c r="B848" s="100">
        <v>12</v>
      </c>
      <c r="C848" s="112">
        <f>+[1]fedcat!$AB16</f>
        <v>140.30000000000001</v>
      </c>
      <c r="D848" s="112">
        <f>+[1]fedcat!$AC16</f>
        <v>139.44</v>
      </c>
      <c r="E848" s="112">
        <f>+[1]Stoc!$Q16</f>
        <v>176.21914384718463</v>
      </c>
      <c r="F848" s="104">
        <f>+[1]fedcat!$BJ16</f>
        <v>120.1</v>
      </c>
      <c r="G848" s="104">
        <f>+[1]fedcat!$BW16</f>
        <v>149.87</v>
      </c>
      <c r="H848" s="165">
        <f>+'[1]C$'!$O16</f>
        <v>0.79572093112080455</v>
      </c>
      <c r="I848" s="166">
        <f>+[1]fedcat!$CR16</f>
        <v>218.69</v>
      </c>
      <c r="J848" s="166">
        <f>+[1]fedcat!$CS16</f>
        <v>170.08</v>
      </c>
      <c r="K848" s="166">
        <f>+[1]fedcat!$CT16</f>
        <v>240</v>
      </c>
      <c r="L848" s="166">
        <f>+[1]fedcat!$CU16</f>
        <v>240</v>
      </c>
      <c r="M848" s="166">
        <f>+[1]fedcat!$CV16</f>
        <v>240</v>
      </c>
      <c r="N848" s="93">
        <v>143.1</v>
      </c>
      <c r="O848" s="98">
        <f t="shared" si="45"/>
        <v>30.345073859999957</v>
      </c>
      <c r="P848" s="98">
        <f t="shared" si="46"/>
        <v>-18.264926140000028</v>
      </c>
      <c r="Q848" s="99">
        <f t="shared" si="47"/>
        <v>-6.932312200000041</v>
      </c>
    </row>
    <row r="849" spans="1:17" s="10" customFormat="1" x14ac:dyDescent="0.25">
      <c r="A849" s="100">
        <v>2021</v>
      </c>
      <c r="B849" s="100">
        <v>13</v>
      </c>
      <c r="C849" s="112">
        <f>+[1]fedcat!$AB17</f>
        <v>141.96</v>
      </c>
      <c r="D849" s="112">
        <f>+[1]fedcat!$AC17</f>
        <v>137.66</v>
      </c>
      <c r="E849" s="112">
        <f>+[1]Stoc!$Q17</f>
        <v>171.08736966266821</v>
      </c>
      <c r="F849" s="104">
        <f>+[1]fedcat!$BJ17</f>
        <v>122.55</v>
      </c>
      <c r="G849" s="104">
        <f>+[1]fedcat!$BW17</f>
        <v>149.22</v>
      </c>
      <c r="H849" s="165">
        <f>+'[1]C$'!$O17</f>
        <v>0.79476093591047814</v>
      </c>
      <c r="I849" s="166">
        <f>+[1]fedcat!$CR17</f>
        <v>199.19</v>
      </c>
      <c r="J849" s="166">
        <f>+[1]fedcat!$CS17</f>
        <v>171.11</v>
      </c>
      <c r="K849" s="166">
        <f>+[1]fedcat!$CT17</f>
        <v>240</v>
      </c>
      <c r="L849" s="166">
        <f>+[1]fedcat!$CU17</f>
        <v>240</v>
      </c>
      <c r="M849" s="166">
        <f>+[1]fedcat!$CV17</f>
        <v>240</v>
      </c>
      <c r="N849" s="93">
        <v>143.1</v>
      </c>
      <c r="O849" s="98">
        <f t="shared" si="45"/>
        <v>11.435427199999992</v>
      </c>
      <c r="P849" s="98">
        <f t="shared" si="46"/>
        <v>-16.644572799999992</v>
      </c>
      <c r="Q849" s="99">
        <f t="shared" si="47"/>
        <v>-10.197311999999982</v>
      </c>
    </row>
    <row r="850" spans="1:17" s="10" customFormat="1" x14ac:dyDescent="0.25">
      <c r="A850" s="100">
        <v>2021</v>
      </c>
      <c r="B850" s="100">
        <v>14</v>
      </c>
      <c r="C850" s="112">
        <f>+[1]fedcat!$AB18</f>
        <v>141.75</v>
      </c>
      <c r="D850" s="112">
        <f>+[1]fedcat!$AC18</f>
        <v>142.25</v>
      </c>
      <c r="E850" s="112">
        <f>+[1]Stoc!$Q18</f>
        <v>178.98866963646151</v>
      </c>
      <c r="F850" s="104">
        <f>+[1]fedcat!$BJ18</f>
        <v>122.57</v>
      </c>
      <c r="G850" s="104">
        <f>+[1]fedcat!$BW18</f>
        <v>149.62</v>
      </c>
      <c r="H850" s="165">
        <f>+'[1]C$'!$O18</f>
        <v>0.79808459696727863</v>
      </c>
      <c r="I850" s="166">
        <f>+[1]fedcat!$CR18</f>
        <v>227.99</v>
      </c>
      <c r="J850" s="166">
        <f>+[1]fedcat!$CS18</f>
        <v>175.39</v>
      </c>
      <c r="K850" s="166">
        <f>+[1]fedcat!$CT18</f>
        <v>240</v>
      </c>
      <c r="L850" s="166">
        <f>+[1]fedcat!$CU18</f>
        <v>240</v>
      </c>
      <c r="M850" s="166">
        <f>+[1]fedcat!$CV18</f>
        <v>240</v>
      </c>
      <c r="N850" s="93">
        <v>143.1</v>
      </c>
      <c r="O850" s="98">
        <f t="shared" si="45"/>
        <v>40.516140000000036</v>
      </c>
      <c r="P850" s="98">
        <f t="shared" si="46"/>
        <v>-12.083859999999987</v>
      </c>
      <c r="Q850" s="99">
        <f t="shared" si="47"/>
        <v>-9.5802099999999655</v>
      </c>
    </row>
    <row r="851" spans="1:17" s="10" customFormat="1" x14ac:dyDescent="0.25">
      <c r="A851" s="100">
        <v>2021</v>
      </c>
      <c r="B851" s="100">
        <v>15</v>
      </c>
      <c r="C851" s="112">
        <f>+[1]fedcat!$AB19</f>
        <v>142.75</v>
      </c>
      <c r="D851" s="112">
        <f>+[1]fedcat!$AC19</f>
        <v>143.30000000000001</v>
      </c>
      <c r="E851" s="112">
        <f>+[1]Stoc!$Q19</f>
        <v>187.55629843415238</v>
      </c>
      <c r="F851" s="104">
        <f>+[1]fedcat!$BJ19</f>
        <v>119.17</v>
      </c>
      <c r="G851" s="104">
        <f>+[1]fedcat!$BW19</f>
        <v>143.72</v>
      </c>
      <c r="H851" s="165">
        <f>+'[1]C$'!$O19</f>
        <v>0.79980804606894351</v>
      </c>
      <c r="I851" s="166">
        <f>+[1]fedcat!$CR19</f>
        <v>232.46</v>
      </c>
      <c r="J851" s="166">
        <f>+[1]fedcat!$CS19</f>
        <v>174.85</v>
      </c>
      <c r="K851" s="166">
        <f>+[1]fedcat!$CT19</f>
        <v>245</v>
      </c>
      <c r="L851" s="166">
        <f>+[1]fedcat!$CU19</f>
        <v>245</v>
      </c>
      <c r="M851" s="166">
        <f>+[1]fedcat!$CV19</f>
        <v>245</v>
      </c>
      <c r="N851" s="93">
        <v>145.94</v>
      </c>
      <c r="O851" s="98">
        <f t="shared" si="45"/>
        <v>52.766884000000033</v>
      </c>
      <c r="P851" s="98">
        <f t="shared" si="46"/>
        <v>-4.8431159999999807</v>
      </c>
      <c r="Q851" s="99">
        <f t="shared" si="47"/>
        <v>-1.998250999999982</v>
      </c>
    </row>
    <row r="852" spans="1:17" s="10" customFormat="1" x14ac:dyDescent="0.25">
      <c r="A852" s="100">
        <v>2021</v>
      </c>
      <c r="B852" s="100">
        <v>16</v>
      </c>
      <c r="C852" s="112">
        <f>+[1]fedcat!$AB20</f>
        <v>145.51</v>
      </c>
      <c r="D852" s="112">
        <f>+[1]fedcat!$AC20</f>
        <v>146.35</v>
      </c>
      <c r="E852" s="112">
        <f>+[1]Stoc!$Q20</f>
        <v>180.87999090873825</v>
      </c>
      <c r="F852" s="104">
        <f>+[1]fedcat!$BJ20</f>
        <v>115.72</v>
      </c>
      <c r="G852" s="104">
        <f>+[1]fedcat!$BW20</f>
        <v>137.66999999999999</v>
      </c>
      <c r="H852" s="165">
        <f>+'[1]C$'!$O20</f>
        <v>0.80160320641282556</v>
      </c>
      <c r="I852" s="166">
        <f>+[1]fedcat!$CR20</f>
        <v>226.03</v>
      </c>
      <c r="J852" s="166">
        <f>+[1]fedcat!$CS20</f>
        <v>177.56</v>
      </c>
      <c r="K852" s="166">
        <f>+[1]fedcat!$CT20</f>
        <v>245</v>
      </c>
      <c r="L852" s="166">
        <f>+[1]fedcat!$CU20</f>
        <v>248</v>
      </c>
      <c r="M852" s="166">
        <f>+[1]fedcat!$CV20</f>
        <v>246.5</v>
      </c>
      <c r="N852" s="93">
        <v>147.76</v>
      </c>
      <c r="O852" s="98">
        <f t="shared" si="45"/>
        <v>54.286675000000002</v>
      </c>
      <c r="P852" s="98">
        <f t="shared" si="46"/>
        <v>5.8166750000000036</v>
      </c>
      <c r="Q852" s="99">
        <f t="shared" si="47"/>
        <v>3.5392999999999972</v>
      </c>
    </row>
    <row r="853" spans="1:17" s="10" customFormat="1" x14ac:dyDescent="0.25">
      <c r="A853" s="100">
        <v>2021</v>
      </c>
      <c r="B853" s="100">
        <v>17</v>
      </c>
      <c r="C853" s="112">
        <f>+[1]fedcat!$AB21</f>
        <v>146.91</v>
      </c>
      <c r="D853" s="112">
        <f>+[1]fedcat!$AC21</f>
        <v>142.54</v>
      </c>
      <c r="E853" s="112">
        <f>+[1]Stoc!$Q21</f>
        <v>180.47365791216725</v>
      </c>
      <c r="F853" s="104">
        <f>+[1]fedcat!$BJ21</f>
        <v>116.57</v>
      </c>
      <c r="G853" s="104">
        <f>+[1]fedcat!$BW21</f>
        <v>146.75</v>
      </c>
      <c r="H853" s="165">
        <f>+'[1]C$'!$O21</f>
        <v>0.8145312372729494</v>
      </c>
      <c r="I853" s="166">
        <f>+[1]fedcat!$CR21</f>
        <v>228.22</v>
      </c>
      <c r="J853" s="166">
        <f>+[1]fedcat!$CS21</f>
        <v>171.68</v>
      </c>
      <c r="K853" s="166">
        <f>+[1]fedcat!$CT21</f>
        <v>246</v>
      </c>
      <c r="L853" s="166">
        <f>+[1]fedcat!$CU21</f>
        <v>248</v>
      </c>
      <c r="M853" s="166">
        <f>+[1]fedcat!$CV21</f>
        <v>247</v>
      </c>
      <c r="N853" s="93">
        <v>147.41999999999999</v>
      </c>
      <c r="O853" s="98">
        <f t="shared" si="45"/>
        <v>48.055025000000001</v>
      </c>
      <c r="P853" s="98">
        <f t="shared" si="46"/>
        <v>-8.4849749999999915</v>
      </c>
      <c r="Q853" s="99">
        <f t="shared" si="47"/>
        <v>5.0870109999999897</v>
      </c>
    </row>
    <row r="854" spans="1:17" s="10" customFormat="1" x14ac:dyDescent="0.25">
      <c r="A854" s="100">
        <v>2021</v>
      </c>
      <c r="B854" s="100">
        <v>18</v>
      </c>
      <c r="C854" s="112">
        <f>+[1]fedcat!$AB22</f>
        <v>145.72</v>
      </c>
      <c r="D854" s="112">
        <f>+[1]fedcat!$AC22</f>
        <v>144.54</v>
      </c>
      <c r="E854" s="112">
        <f>+[1]Stoc!$Q22</f>
        <v>181.24458608216491</v>
      </c>
      <c r="F854" s="104">
        <f>+[1]fedcat!$BJ22</f>
        <v>116.02</v>
      </c>
      <c r="G854" s="104">
        <f>+[1]fedcat!$BW22</f>
        <v>144.27000000000001</v>
      </c>
      <c r="H854" s="165">
        <f>+'[1]C$'!$O22</f>
        <v>0.82297753271335683</v>
      </c>
      <c r="I854" s="166">
        <f>+[1]fedcat!$CR22</f>
        <v>232.16</v>
      </c>
      <c r="J854" s="166">
        <f>+[1]fedcat!$CS22</f>
        <v>167.62</v>
      </c>
      <c r="K854" s="166">
        <f>+[1]fedcat!$CT22</f>
        <v>248</v>
      </c>
      <c r="L854" s="166">
        <f>+[1]fedcat!$CU22</f>
        <v>252</v>
      </c>
      <c r="M854" s="166">
        <f>+[1]fedcat!$CV22</f>
        <v>250</v>
      </c>
      <c r="N854" s="93">
        <v>150.08000000000001</v>
      </c>
      <c r="O854" s="98">
        <f t="shared" si="45"/>
        <v>56.857522999999958</v>
      </c>
      <c r="P854" s="98">
        <f t="shared" si="46"/>
        <v>-7.6824770000000342</v>
      </c>
      <c r="Q854" s="99">
        <f t="shared" si="47"/>
        <v>9.0240979999999809</v>
      </c>
    </row>
    <row r="855" spans="1:17" s="10" customFormat="1" x14ac:dyDescent="0.25">
      <c r="A855" s="100">
        <v>2021</v>
      </c>
      <c r="B855" s="100">
        <v>19</v>
      </c>
      <c r="C855" s="112">
        <f>+[1]fedcat!$AB23</f>
        <v>147.25</v>
      </c>
      <c r="D855" s="112">
        <f>+[1]fedcat!$AC23</f>
        <v>146.86000000000001</v>
      </c>
      <c r="E855" s="112">
        <f>+[1]Stoc!$Q23</f>
        <v>176.6034288000269</v>
      </c>
      <c r="F855" s="104">
        <f>+[1]fedcat!$BJ23</f>
        <v>115.3</v>
      </c>
      <c r="G855" s="104">
        <f>+[1]fedcat!$BW23</f>
        <v>151.15</v>
      </c>
      <c r="H855" s="165">
        <f>+'[1]C$'!$O23</f>
        <v>0.82549116724451044</v>
      </c>
      <c r="I855" s="166">
        <f>+[1]fedcat!$CR23</f>
        <v>229.64</v>
      </c>
      <c r="J855" s="166">
        <f>+[1]fedcat!$CS23</f>
        <v>166.57</v>
      </c>
      <c r="K855" s="166">
        <f>+[1]fedcat!$CT23</f>
        <v>252</v>
      </c>
      <c r="L855" s="166">
        <f>+[1]fedcat!$CU23</f>
        <v>252</v>
      </c>
      <c r="M855" s="166">
        <f>+[1]fedcat!$CV23</f>
        <v>252</v>
      </c>
      <c r="N855" s="93">
        <v>150.30000000000001</v>
      </c>
      <c r="O855" s="98">
        <f t="shared" si="45"/>
        <v>46.536889999999971</v>
      </c>
      <c r="P855" s="98">
        <f t="shared" si="46"/>
        <v>-16.533110000000022</v>
      </c>
      <c r="Q855" s="99">
        <f t="shared" si="47"/>
        <v>11.525579999999991</v>
      </c>
    </row>
    <row r="856" spans="1:17" s="10" customFormat="1" x14ac:dyDescent="0.25">
      <c r="A856" s="100">
        <v>2021</v>
      </c>
      <c r="B856" s="100">
        <v>20</v>
      </c>
      <c r="C856" s="112">
        <f>+[1]fedcat!$AB24</f>
        <v>147.21</v>
      </c>
      <c r="D856" s="112">
        <f>+[1]fedcat!$AC24</f>
        <v>145.38999999999999</v>
      </c>
      <c r="E856" s="112">
        <f>+[1]Stoc!$Q24</f>
        <v>174.91274158158049</v>
      </c>
      <c r="F856" s="104">
        <f>+[1]fedcat!$BJ24</f>
        <v>120.92</v>
      </c>
      <c r="G856" s="104">
        <f>+[1]fedcat!$BW24</f>
        <v>153.69999999999999</v>
      </c>
      <c r="H856" s="165">
        <f>+'[1]C$'!$O24</f>
        <v>0.8282945415389712</v>
      </c>
      <c r="I856" s="166">
        <f>+[1]fedcat!$CR24</f>
        <v>214</v>
      </c>
      <c r="J856" s="166">
        <f>+[1]fedcat!$CS24</f>
        <v>170.6</v>
      </c>
      <c r="K856" s="166">
        <f>+[1]fedcat!$CT24</f>
        <v>252</v>
      </c>
      <c r="L856" s="166">
        <f>+[1]fedcat!$CU24</f>
        <v>255</v>
      </c>
      <c r="M856" s="166">
        <f>+[1]fedcat!$CV24</f>
        <v>253.5</v>
      </c>
      <c r="N856" s="93">
        <v>152.1</v>
      </c>
      <c r="O856" s="98">
        <f t="shared" si="45"/>
        <v>28.437990000000013</v>
      </c>
      <c r="P856" s="98">
        <f t="shared" si="46"/>
        <v>-14.962009999999992</v>
      </c>
      <c r="Q856" s="99">
        <f t="shared" si="47"/>
        <v>6.1132839999999931</v>
      </c>
    </row>
    <row r="857" spans="1:17" s="10" customFormat="1" x14ac:dyDescent="0.25">
      <c r="A857" s="100">
        <v>2021</v>
      </c>
      <c r="B857" s="100">
        <v>21</v>
      </c>
      <c r="C857" s="112">
        <f>+[1]fedcat!$AB25</f>
        <v>151.65</v>
      </c>
      <c r="D857" s="112">
        <f>+[1]fedcat!$AC25</f>
        <v>146.93</v>
      </c>
      <c r="E857" s="112">
        <f>+[1]Stoc!$Q25</f>
        <v>177.53495713258562</v>
      </c>
      <c r="F857" s="104">
        <f>+[1]fedcat!$BJ25</f>
        <v>118.6</v>
      </c>
      <c r="G857" s="104">
        <f>+[1]fedcat!$BW25</f>
        <v>151.35</v>
      </c>
      <c r="H857" s="165">
        <f>+'[1]C$'!$O25</f>
        <v>0.82802020369297014</v>
      </c>
      <c r="I857" s="166">
        <f>+[1]fedcat!$CR25</f>
        <v>220.42</v>
      </c>
      <c r="J857" s="166">
        <f>+[1]fedcat!$CS25</f>
        <v>171.91</v>
      </c>
      <c r="K857" s="166">
        <f>+[1]fedcat!$CT25</f>
        <v>255</v>
      </c>
      <c r="L857" s="166">
        <f>+[1]fedcat!$CU25</f>
        <v>260</v>
      </c>
      <c r="M857" s="166">
        <f>+[1]fedcat!$CV25</f>
        <v>257.5</v>
      </c>
      <c r="N857" s="93">
        <v>154.72999999999999</v>
      </c>
      <c r="O857" s="98">
        <f t="shared" si="45"/>
        <v>37.634604999999993</v>
      </c>
      <c r="P857" s="98">
        <f t="shared" si="46"/>
        <v>-10.875394999999997</v>
      </c>
      <c r="Q857" s="99">
        <f t="shared" si="47"/>
        <v>11.266780000000011</v>
      </c>
    </row>
    <row r="858" spans="1:17" s="10" customFormat="1" x14ac:dyDescent="0.25">
      <c r="A858" s="100">
        <v>2021</v>
      </c>
      <c r="B858" s="100">
        <v>22</v>
      </c>
      <c r="C858" s="112">
        <f>+[1]fedcat!$AB26</f>
        <v>155.18</v>
      </c>
      <c r="D858" s="112">
        <f>+[1]fedcat!$AC26</f>
        <v>150.68</v>
      </c>
      <c r="E858" s="112">
        <f>+[1]Stoc!$Q26</f>
        <v>170.83929329719965</v>
      </c>
      <c r="F858" s="104">
        <f>+[1]fedcat!$BJ26</f>
        <v>118.07</v>
      </c>
      <c r="G858" s="104">
        <f>+[1]fedcat!$BW26</f>
        <v>149.91999999999999</v>
      </c>
      <c r="H858" s="165">
        <f>+'[1]C$'!$O26</f>
        <v>0.82788310290586975</v>
      </c>
      <c r="I858" s="166">
        <f>+[1]fedcat!$CR26</f>
        <v>202.15</v>
      </c>
      <c r="J858" s="166">
        <f>+[1]fedcat!$CS26</f>
        <v>176.78</v>
      </c>
      <c r="K858" s="166">
        <f>+[1]fedcat!$CT26</f>
        <v>260</v>
      </c>
      <c r="L858" s="166">
        <f>+[1]fedcat!$CU26</f>
        <v>265</v>
      </c>
      <c r="M858" s="166">
        <f>+[1]fedcat!$CV26</f>
        <v>262.5</v>
      </c>
      <c r="N858" s="93">
        <v>157.41</v>
      </c>
      <c r="O858" s="98">
        <f t="shared" si="45"/>
        <v>21.061632000000031</v>
      </c>
      <c r="P858" s="98">
        <f t="shared" si="46"/>
        <v>-4.3083679999999731</v>
      </c>
      <c r="Q858" s="99">
        <f t="shared" si="47"/>
        <v>14.883247000000011</v>
      </c>
    </row>
    <row r="859" spans="1:17" s="10" customFormat="1" x14ac:dyDescent="0.25">
      <c r="A859" s="100">
        <v>2021</v>
      </c>
      <c r="B859" s="100">
        <v>23</v>
      </c>
      <c r="C859" s="112">
        <f>+[1]fedcat!$AB27</f>
        <v>160.81</v>
      </c>
      <c r="D859" s="112">
        <f>+[1]fedcat!$AC27</f>
        <v>153.99</v>
      </c>
      <c r="E859" s="112">
        <f>+[1]Stoc!$Q27</f>
        <v>171.17194134760365</v>
      </c>
      <c r="F859" s="104">
        <f>+[1]fedcat!$BJ27</f>
        <v>120.02</v>
      </c>
      <c r="G859" s="104">
        <f>+[1]fedcat!$BW27</f>
        <v>151.16999999999999</v>
      </c>
      <c r="H859" s="165">
        <f>+'[1]C$'!$O27</f>
        <v>0.82176021037061375</v>
      </c>
      <c r="I859" s="166">
        <f>+[1]fedcat!$CR27</f>
        <v>220.23</v>
      </c>
      <c r="J859" s="166">
        <f>+[1]fedcat!$CS27</f>
        <v>174.92</v>
      </c>
      <c r="K859" s="166">
        <f>+[1]fedcat!$CT27</f>
        <v>265</v>
      </c>
      <c r="L859" s="166">
        <f>+[1]fedcat!$CU27</f>
        <v>270</v>
      </c>
      <c r="M859" s="166">
        <f>+[1]fedcat!$CV27</f>
        <v>267.5</v>
      </c>
      <c r="N859" s="93">
        <v>161.15</v>
      </c>
      <c r="O859" s="98">
        <f t="shared" si="45"/>
        <v>36.271226999999982</v>
      </c>
      <c r="P859" s="98">
        <f t="shared" si="46"/>
        <v>-9.0387730000000204</v>
      </c>
      <c r="Q859" s="99">
        <f t="shared" si="47"/>
        <v>14.44766199999998</v>
      </c>
    </row>
    <row r="860" spans="1:17" s="10" customFormat="1" x14ac:dyDescent="0.25">
      <c r="A860" s="100">
        <v>2021</v>
      </c>
      <c r="B860" s="100">
        <v>24</v>
      </c>
      <c r="C860" s="112">
        <f>+[1]fedcat!$AB28</f>
        <v>158.79</v>
      </c>
      <c r="D860" s="112">
        <f>+[1]fedcat!$AC28</f>
        <v>158.25</v>
      </c>
      <c r="E860" s="112">
        <f>+[1]Stoc!$Q28</f>
        <v>174.68243831740989</v>
      </c>
      <c r="F860" s="104">
        <f>+[1]fedcat!$BJ28</f>
        <v>121.55</v>
      </c>
      <c r="G860" s="104">
        <f>+[1]fedcat!$BW28</f>
        <v>155.02000000000001</v>
      </c>
      <c r="H860" s="165">
        <f>+'[1]C$'!$O28</f>
        <v>0.8050233456770246</v>
      </c>
      <c r="I860" s="166">
        <f>+[1]fedcat!$CR28</f>
        <v>230.22</v>
      </c>
      <c r="J860" s="166">
        <f>+[1]fedcat!$CS28</f>
        <v>177.21</v>
      </c>
      <c r="K860" s="166">
        <f>+[1]fedcat!$CT28</f>
        <v>270</v>
      </c>
      <c r="L860" s="166">
        <f>+[1]fedcat!$CU28</f>
        <v>270</v>
      </c>
      <c r="M860" s="166">
        <f>+[1]fedcat!$CV28</f>
        <v>270</v>
      </c>
      <c r="N860" s="93">
        <v>161.15</v>
      </c>
      <c r="O860" s="98">
        <f t="shared" si="45"/>
        <v>37.654155999999972</v>
      </c>
      <c r="P860" s="98">
        <f t="shared" si="46"/>
        <v>-15.355844000000019</v>
      </c>
      <c r="Q860" s="99">
        <f t="shared" si="47"/>
        <v>11.010590000000008</v>
      </c>
    </row>
    <row r="861" spans="1:17" s="10" customFormat="1" x14ac:dyDescent="0.25">
      <c r="A861" s="100">
        <v>2021</v>
      </c>
      <c r="B861" s="100">
        <v>25</v>
      </c>
      <c r="C861" s="112">
        <f>+[1]fedcat!$AB29</f>
        <v>160.47999999999999</v>
      </c>
      <c r="D861" s="112">
        <f>+[1]fedcat!$AC29</f>
        <v>158.93</v>
      </c>
      <c r="E861" s="112">
        <f>+[1]Stoc!$Q29</f>
        <v>170.88318553493824</v>
      </c>
      <c r="F861" s="104">
        <f>+[1]fedcat!$BJ29</f>
        <v>122.8</v>
      </c>
      <c r="G861" s="104">
        <f>+[1]fedcat!$BW29</f>
        <v>159.55000000000001</v>
      </c>
      <c r="H861" s="165">
        <f>+'[1]C$'!$O29</f>
        <v>0.81267777326290136</v>
      </c>
      <c r="I861" s="166">
        <f>+[1]fedcat!$CR29</f>
        <v>220.08</v>
      </c>
      <c r="J861" s="166">
        <f>+[1]fedcat!$CS29</f>
        <v>177.25</v>
      </c>
      <c r="K861" s="166">
        <f>+[1]fedcat!$CT29</f>
        <v>270</v>
      </c>
      <c r="L861" s="166">
        <f>+[1]fedcat!$CU29</f>
        <v>270</v>
      </c>
      <c r="M861" s="166">
        <f>+[1]fedcat!$CV29</f>
        <v>270</v>
      </c>
      <c r="N861" s="93">
        <v>161.1</v>
      </c>
      <c r="O861" s="98">
        <f t="shared" si="45"/>
        <v>23.753725000000031</v>
      </c>
      <c r="P861" s="98">
        <f t="shared" si="46"/>
        <v>-19.076274999999981</v>
      </c>
      <c r="Q861" s="99">
        <f t="shared" si="47"/>
        <v>10.894600000000025</v>
      </c>
    </row>
    <row r="862" spans="1:17" s="10" customFormat="1" x14ac:dyDescent="0.25">
      <c r="A862" s="100">
        <v>2021</v>
      </c>
      <c r="B862" s="100">
        <v>26</v>
      </c>
      <c r="C862" s="112">
        <f>+[1]fedcat!$AB30</f>
        <v>159.16999999999999</v>
      </c>
      <c r="D862" s="112">
        <f>+[1]fedcat!$AC30</f>
        <v>154.35</v>
      </c>
      <c r="E862" s="112">
        <f>+[1]Stoc!$Q30</f>
        <v>174.65257699178849</v>
      </c>
      <c r="F862" s="104">
        <f>+[1]fedcat!$BJ30</f>
        <v>122</v>
      </c>
      <c r="G862" s="104">
        <f>+[1]fedcat!$BW30</f>
        <v>157.05000000000001</v>
      </c>
      <c r="H862" s="165">
        <f>+'[1]C$'!$O30</f>
        <v>0.8120178643930166</v>
      </c>
      <c r="I862" s="166">
        <f>+[1]fedcat!$CR30</f>
        <v>224.83</v>
      </c>
      <c r="J862" s="166">
        <f>+[1]fedcat!$CS30</f>
        <v>183.77</v>
      </c>
      <c r="K862" s="166">
        <f>+[1]fedcat!$CT30</f>
        <v>270</v>
      </c>
      <c r="L862" s="166">
        <f>+[1]fedcat!$CU30</f>
        <v>270</v>
      </c>
      <c r="M862" s="166">
        <f>+[1]fedcat!$CV30</f>
        <v>270</v>
      </c>
      <c r="N862" s="93">
        <v>161.1</v>
      </c>
      <c r="O862" s="98">
        <f t="shared" si="45"/>
        <v>31.422924999999992</v>
      </c>
      <c r="P862" s="98">
        <f t="shared" si="46"/>
        <v>-9.63707500000001</v>
      </c>
      <c r="Q862" s="99">
        <f t="shared" si="47"/>
        <v>11.757000000000005</v>
      </c>
    </row>
    <row r="863" spans="1:17" s="10" customFormat="1" x14ac:dyDescent="0.25">
      <c r="A863" s="100">
        <v>2021</v>
      </c>
      <c r="B863" s="100">
        <v>27</v>
      </c>
      <c r="C863" s="112">
        <f>+[1]fedcat!$AB31</f>
        <v>155.80000000000001</v>
      </c>
      <c r="D863" s="112">
        <f>+[1]fedcat!$AC31</f>
        <v>156.97</v>
      </c>
      <c r="E863" s="112">
        <f>+[1]Stoc!$Q31</f>
        <v>168.90387443550406</v>
      </c>
      <c r="F863" s="104">
        <f>+[1]fedcat!$BJ31</f>
        <v>119.22</v>
      </c>
      <c r="G863" s="104">
        <f>+[1]fedcat!$BW31</f>
        <v>159.16999999999999</v>
      </c>
      <c r="H863" s="165">
        <f>+'[1]C$'!$O31</f>
        <v>0.8026326350429408</v>
      </c>
      <c r="I863" s="166">
        <f>+[1]fedcat!$CR31</f>
        <v>216.62</v>
      </c>
      <c r="J863" s="166">
        <f>+[1]fedcat!$CS31</f>
        <v>171.98</v>
      </c>
      <c r="K863" s="166">
        <f>+[1]fedcat!$CT31</f>
        <v>270</v>
      </c>
      <c r="L863" s="166">
        <f>+[1]fedcat!$CU31</f>
        <v>270</v>
      </c>
      <c r="M863" s="166">
        <f>+[1]fedcat!$CV31</f>
        <v>270</v>
      </c>
      <c r="N863" s="93">
        <v>161.36000000000001</v>
      </c>
      <c r="O863" s="98">
        <f t="shared" si="45"/>
        <v>18.310097000000013</v>
      </c>
      <c r="P863" s="98">
        <f t="shared" si="46"/>
        <v>-26.329903000000002</v>
      </c>
      <c r="Q863" s="99">
        <f t="shared" si="47"/>
        <v>13.463801999999987</v>
      </c>
    </row>
    <row r="864" spans="1:17" s="10" customFormat="1" x14ac:dyDescent="0.25">
      <c r="A864" s="100">
        <v>2021</v>
      </c>
      <c r="B864" s="100">
        <v>28</v>
      </c>
      <c r="C864" s="112">
        <f>+[1]fedcat!$AB32</f>
        <v>157.65</v>
      </c>
      <c r="D864" s="112">
        <f>+[1]fedcat!$AC32</f>
        <v>151.91999999999999</v>
      </c>
      <c r="E864" s="112">
        <f>+[1]Stoc!$Q32</f>
        <v>169.61587748398392</v>
      </c>
      <c r="F864" s="104">
        <f>+[1]fedcat!$BJ32</f>
        <v>120.17</v>
      </c>
      <c r="G864" s="104">
        <f>+[1]fedcat!$BW32</f>
        <v>155.62</v>
      </c>
      <c r="H864" s="165">
        <f>+'[1]C$'!$O32</f>
        <v>0.79333597778659271</v>
      </c>
      <c r="I864" s="166">
        <f>+[1]fedcat!$CR32</f>
        <v>203.37</v>
      </c>
      <c r="J864" s="166">
        <f>+[1]fedcat!$CS32</f>
        <v>181.25</v>
      </c>
      <c r="K864" s="166">
        <f>+[1]fedcat!$CT32</f>
        <v>263</v>
      </c>
      <c r="L864" s="166">
        <f>+[1]fedcat!$CU32</f>
        <v>263</v>
      </c>
      <c r="M864" s="166">
        <f>+[1]fedcat!$CV32</f>
        <v>263</v>
      </c>
      <c r="N864" s="93">
        <v>156.9</v>
      </c>
      <c r="O864" s="98">
        <f t="shared" si="45"/>
        <v>7.2109900000000096</v>
      </c>
      <c r="P864" s="98">
        <f t="shared" si="46"/>
        <v>-14.909009999999995</v>
      </c>
      <c r="Q864" s="99">
        <f t="shared" si="47"/>
        <v>6.3257150000000024</v>
      </c>
    </row>
    <row r="865" spans="1:17" s="10" customFormat="1" x14ac:dyDescent="0.25">
      <c r="A865" s="100">
        <v>2021</v>
      </c>
      <c r="B865" s="100">
        <v>29</v>
      </c>
      <c r="C865" s="112">
        <f>+[1]fedcat!$AB33</f>
        <v>156.99</v>
      </c>
      <c r="D865" s="112">
        <f>+[1]fedcat!$AC33</f>
        <v>152.28</v>
      </c>
      <c r="E865" s="112">
        <f>+[1]Stoc!$Q33</f>
        <v>169.70596516671989</v>
      </c>
      <c r="F865" s="104">
        <f>+[1]fedcat!$BJ33</f>
        <v>121.5</v>
      </c>
      <c r="G865" s="104">
        <f>+[1]fedcat!$BW33</f>
        <v>160.07</v>
      </c>
      <c r="H865" s="165">
        <f>+'[1]C$'!$O33</f>
        <v>0.79510217062892574</v>
      </c>
      <c r="I865" s="166">
        <f>+[1]fedcat!$CR33</f>
        <v>208.15</v>
      </c>
      <c r="J865" s="166">
        <f>+[1]fedcat!$CS33</f>
        <v>176.98</v>
      </c>
      <c r="K865" s="166">
        <f>+[1]fedcat!$CT33</f>
        <v>260</v>
      </c>
      <c r="L865" s="166">
        <f>+[1]fedcat!$CU33</f>
        <v>260</v>
      </c>
      <c r="M865" s="166">
        <f>+[1]fedcat!$CV33</f>
        <v>260</v>
      </c>
      <c r="N865" s="93">
        <v>155.1</v>
      </c>
      <c r="O865" s="98">
        <f t="shared" si="45"/>
        <v>6.8299609999999973</v>
      </c>
      <c r="P865" s="98">
        <f t="shared" si="46"/>
        <v>-24.340039000000019</v>
      </c>
      <c r="Q865" s="99">
        <f t="shared" si="47"/>
        <v>3.1894499999999937</v>
      </c>
    </row>
    <row r="866" spans="1:17" s="10" customFormat="1" x14ac:dyDescent="0.25">
      <c r="A866" s="100">
        <v>2021</v>
      </c>
      <c r="B866" s="100">
        <v>30</v>
      </c>
      <c r="C866" s="112">
        <f>+[1]fedcat!$AB34</f>
        <v>154.54</v>
      </c>
      <c r="D866" s="112">
        <f>+[1]fedcat!$AC34</f>
        <v>149.65</v>
      </c>
      <c r="E866" s="112">
        <f>+[1]Stoc!$Q34</f>
        <v>173.32543087123844</v>
      </c>
      <c r="F866" s="104">
        <f>+[1]fedcat!$BJ34</f>
        <v>127.2</v>
      </c>
      <c r="G866" s="104">
        <f>+[1]fedcat!$BW34</f>
        <v>161.80000000000001</v>
      </c>
      <c r="H866" s="165">
        <f>+'[1]C$'!$O34</f>
        <v>0.80089700464520264</v>
      </c>
      <c r="I866" s="166">
        <f>+[1]fedcat!$CR34</f>
        <v>199.83</v>
      </c>
      <c r="J866" s="166">
        <f>+[1]fedcat!$CS34</f>
        <v>184.68</v>
      </c>
      <c r="K866" s="166">
        <f>+[1]fedcat!$CT34</f>
        <v>260</v>
      </c>
      <c r="L866" s="166">
        <f>+[1]fedcat!$CU34</f>
        <v>260</v>
      </c>
      <c r="M866" s="166">
        <f>+[1]fedcat!$CV34</f>
        <v>260</v>
      </c>
      <c r="N866" s="93">
        <v>155.12</v>
      </c>
      <c r="O866" s="98">
        <f t="shared" si="45"/>
        <v>-2.1934799999999939</v>
      </c>
      <c r="P866" s="98">
        <f t="shared" si="46"/>
        <v>-17.34348</v>
      </c>
      <c r="Q866" s="99">
        <f t="shared" si="47"/>
        <v>-2.8219200000000058</v>
      </c>
    </row>
    <row r="867" spans="1:17" s="10" customFormat="1" x14ac:dyDescent="0.25">
      <c r="A867" s="100">
        <v>2021</v>
      </c>
      <c r="B867" s="100">
        <v>31</v>
      </c>
      <c r="C867" s="112">
        <f>+[1]fedcat!$AB35</f>
        <v>152.36000000000001</v>
      </c>
      <c r="D867" s="112">
        <f>+[1]fedcat!$AC35</f>
        <v>149.33000000000001</v>
      </c>
      <c r="E867" s="112">
        <f>+[1]Stoc!$Q35</f>
        <v>173.61657304396473</v>
      </c>
      <c r="F867" s="104">
        <f>+[1]fedcat!$BJ35</f>
        <v>127.87</v>
      </c>
      <c r="G867" s="104">
        <f>+[1]fedcat!$BW35</f>
        <v>163.32</v>
      </c>
      <c r="H867" s="165">
        <f>+'[1]C$'!$O35</f>
        <v>0.79636855936927609</v>
      </c>
      <c r="I867" s="166">
        <f>+[1]fedcat!$CR35</f>
        <v>207.53</v>
      </c>
      <c r="J867" s="166">
        <f>+[1]fedcat!$CS35</f>
        <v>188.24</v>
      </c>
      <c r="K867" s="166">
        <f>+[1]fedcat!$CT35</f>
        <v>258</v>
      </c>
      <c r="L867" s="166">
        <f>+[1]fedcat!$CU35</f>
        <v>258</v>
      </c>
      <c r="M867" s="166">
        <f>+[1]fedcat!$CV35</f>
        <v>258</v>
      </c>
      <c r="N867" s="93">
        <v>153.94999999999999</v>
      </c>
      <c r="O867" s="98">
        <f t="shared" si="45"/>
        <v>2.4490760000000193</v>
      </c>
      <c r="P867" s="98">
        <f t="shared" si="46"/>
        <v>-16.840923999999973</v>
      </c>
      <c r="Q867" s="99">
        <f t="shared" si="47"/>
        <v>-5.7663590000000227</v>
      </c>
    </row>
    <row r="868" spans="1:17" s="10" customFormat="1" x14ac:dyDescent="0.25">
      <c r="A868" s="100">
        <v>2021</v>
      </c>
      <c r="B868" s="100">
        <v>32</v>
      </c>
      <c r="C868" s="112">
        <f>+[1]fedcat!$AB36</f>
        <v>152.13</v>
      </c>
      <c r="D868" s="112">
        <f>+[1]fedcat!$AC36</f>
        <v>143.75</v>
      </c>
      <c r="E868" s="112">
        <f>+[1]Stoc!$Q36</f>
        <v>180.87390899351786</v>
      </c>
      <c r="F868" s="104">
        <f>+[1]fedcat!$BJ36</f>
        <v>128.12</v>
      </c>
      <c r="G868" s="104">
        <f>+[1]fedcat!$BW36</f>
        <v>163.07</v>
      </c>
      <c r="H868" s="165">
        <f>+'[1]C$'!$O36</f>
        <v>0.79872204472843455</v>
      </c>
      <c r="I868" s="166">
        <f>+[1]fedcat!$CR36</f>
        <v>221.51</v>
      </c>
      <c r="J868" s="166">
        <f>+[1]fedcat!$CS36</f>
        <v>188.93</v>
      </c>
      <c r="K868" s="166">
        <f>+[1]fedcat!$CT36</f>
        <v>258</v>
      </c>
      <c r="L868" s="166">
        <f>+[1]fedcat!$CU36</f>
        <v>258</v>
      </c>
      <c r="M868" s="166">
        <f>+[1]fedcat!$CV36</f>
        <v>258</v>
      </c>
      <c r="N868" s="93">
        <v>154.07</v>
      </c>
      <c r="O868" s="98">
        <f t="shared" si="45"/>
        <v>17.346360000000004</v>
      </c>
      <c r="P868" s="98">
        <f t="shared" si="46"/>
        <v>-15.23363999999998</v>
      </c>
      <c r="Q868" s="99">
        <f t="shared" si="47"/>
        <v>-5.6062400000000139</v>
      </c>
    </row>
    <row r="869" spans="1:17" s="10" customFormat="1" x14ac:dyDescent="0.25">
      <c r="A869" s="100">
        <v>2021</v>
      </c>
      <c r="B869" s="100">
        <v>33</v>
      </c>
      <c r="C869" s="112">
        <f>+[1]fedcat!$AB37</f>
        <v>151.74</v>
      </c>
      <c r="D869" s="112">
        <f>+[1]fedcat!$AC37</f>
        <v>143.69</v>
      </c>
      <c r="E869" s="112">
        <f>+[1]Stoc!$Q37</f>
        <v>184.43497895360707</v>
      </c>
      <c r="F869" s="104">
        <f>+[1]fedcat!$BJ37</f>
        <v>129.05000000000001</v>
      </c>
      <c r="G869" s="104">
        <f>+[1]fedcat!$BW37</f>
        <v>165.5</v>
      </c>
      <c r="H869" s="165">
        <f>+'[1]C$'!$O37</f>
        <v>0.77845243655612639</v>
      </c>
      <c r="I869" s="166">
        <f>+[1]fedcat!$CR37</f>
        <v>209.72</v>
      </c>
      <c r="J869" s="166">
        <f>+[1]fedcat!$CS37</f>
        <v>194.9</v>
      </c>
      <c r="K869" s="166">
        <f>+[1]fedcat!$CT37</f>
        <v>258</v>
      </c>
      <c r="L869" s="166">
        <f>+[1]fedcat!$CU37</f>
        <v>258</v>
      </c>
      <c r="M869" s="166">
        <f>+[1]fedcat!$CV37</f>
        <v>258</v>
      </c>
      <c r="N869" s="93">
        <v>153.9</v>
      </c>
      <c r="O869" s="98">
        <f t="shared" si="45"/>
        <v>-2.8813000000000102</v>
      </c>
      <c r="P869" s="98">
        <f t="shared" si="46"/>
        <v>-17.701300000000003</v>
      </c>
      <c r="Q869" s="99">
        <f t="shared" si="47"/>
        <v>-10.977630000000033</v>
      </c>
    </row>
    <row r="870" spans="1:17" s="10" customFormat="1" x14ac:dyDescent="0.25">
      <c r="A870" s="100">
        <v>2021</v>
      </c>
      <c r="B870" s="100">
        <v>34</v>
      </c>
      <c r="C870" s="112">
        <f>+[1]fedcat!$AB38</f>
        <v>156.77000000000001</v>
      </c>
      <c r="D870" s="112">
        <f>+[1]fedcat!$AC38</f>
        <v>150.51</v>
      </c>
      <c r="E870" s="112">
        <f>+[1]Stoc!$Q38</f>
        <v>189.0181425545689</v>
      </c>
      <c r="F870" s="104">
        <f>+[1]fedcat!$BJ38</f>
        <v>129.12</v>
      </c>
      <c r="G870" s="104">
        <f>+[1]fedcat!$BW38</f>
        <v>168.42</v>
      </c>
      <c r="H870" s="165">
        <f>+'[1]C$'!$O38</f>
        <v>0.79283279156425901</v>
      </c>
      <c r="I870" s="166">
        <f>+[1]fedcat!$CR38</f>
        <v>233.54</v>
      </c>
      <c r="J870" s="166">
        <f>+[1]fedcat!$CS38</f>
        <v>194.96</v>
      </c>
      <c r="K870" s="166">
        <f>+[1]fedcat!$CT38</f>
        <v>258</v>
      </c>
      <c r="L870" s="166">
        <f>+[1]fedcat!$CU38</f>
        <v>264</v>
      </c>
      <c r="M870" s="166">
        <f>+[1]fedcat!$CV38</f>
        <v>261</v>
      </c>
      <c r="N870" s="93">
        <v>157.51</v>
      </c>
      <c r="O870" s="98">
        <f t="shared" si="45"/>
        <v>21.111853999999994</v>
      </c>
      <c r="P870" s="98">
        <f t="shared" si="46"/>
        <v>-17.46814599999999</v>
      </c>
      <c r="Q870" s="99">
        <f t="shared" si="47"/>
        <v>-6.2590560000000437</v>
      </c>
    </row>
    <row r="871" spans="1:17" s="10" customFormat="1" x14ac:dyDescent="0.25">
      <c r="A871" s="100">
        <v>2021</v>
      </c>
      <c r="B871" s="100">
        <v>35</v>
      </c>
      <c r="C871" s="112">
        <f>+[1]fedcat!$AB39</f>
        <v>160.47</v>
      </c>
      <c r="D871" s="112">
        <f>+[1]fedcat!$AC39</f>
        <v>151.91</v>
      </c>
      <c r="E871" s="112">
        <f>+[1]Stoc!$Q39</f>
        <v>189.15045269271923</v>
      </c>
      <c r="F871" s="104">
        <f>+[1]fedcat!$BJ39</f>
        <v>124.8</v>
      </c>
      <c r="G871" s="104">
        <f>+[1]fedcat!$BW39</f>
        <v>162.47</v>
      </c>
      <c r="H871" s="165">
        <f>+'[1]C$'!$O39</f>
        <v>0.79910500239731497</v>
      </c>
      <c r="I871" s="166">
        <f>+[1]fedcat!$CR39</f>
        <v>238.14</v>
      </c>
      <c r="J871" s="166">
        <f>+[1]fedcat!$CS39</f>
        <v>195.02</v>
      </c>
      <c r="K871" s="166">
        <f>+[1]fedcat!$CT39</f>
        <v>264</v>
      </c>
      <c r="L871" s="166">
        <f>+[1]fedcat!$CU39</f>
        <v>270</v>
      </c>
      <c r="M871" s="166">
        <f>+[1]fedcat!$CV39</f>
        <v>267</v>
      </c>
      <c r="N871" s="93">
        <v>159.91</v>
      </c>
      <c r="O871" s="98">
        <f t="shared" si="45"/>
        <v>34.825041999999968</v>
      </c>
      <c r="P871" s="98">
        <f t="shared" si="46"/>
        <v>-8.2949580000000083</v>
      </c>
      <c r="Q871" s="99">
        <f t="shared" si="47"/>
        <v>4.0252799999999809</v>
      </c>
    </row>
    <row r="872" spans="1:17" s="10" customFormat="1" x14ac:dyDescent="0.25">
      <c r="A872" s="100">
        <v>2021</v>
      </c>
      <c r="B872" s="100">
        <v>36</v>
      </c>
      <c r="C872" s="112">
        <f>+[1]fedcat!$AB40</f>
        <v>163.62</v>
      </c>
      <c r="D872" s="112">
        <f>+[1]fedcat!$AC40</f>
        <v>156.27000000000001</v>
      </c>
      <c r="E872" s="112">
        <f>+[1]Stoc!$Q40</f>
        <v>193.83827274479773</v>
      </c>
      <c r="F872" s="104">
        <f>+[1]fedcat!$BJ40</f>
        <v>128.22</v>
      </c>
      <c r="G872" s="104">
        <f>+[1]fedcat!$BW40</f>
        <v>159.12</v>
      </c>
      <c r="H872" s="165">
        <f>+'[1]C$'!$O40</f>
        <v>0.78995181293941064</v>
      </c>
      <c r="I872" s="166">
        <f>+[1]fedcat!$CR40</f>
        <v>233.62</v>
      </c>
      <c r="J872" s="166">
        <f>+[1]fedcat!$CS40</f>
        <v>198.32</v>
      </c>
      <c r="K872" s="166">
        <f>+[1]fedcat!$CT40</f>
        <v>270</v>
      </c>
      <c r="L872" s="166">
        <f>+[1]fedcat!$CU40</f>
        <v>270</v>
      </c>
      <c r="M872" s="166">
        <f>+[1]fedcat!$CV40</f>
        <v>270</v>
      </c>
      <c r="N872" s="93">
        <v>161.1</v>
      </c>
      <c r="O872" s="98">
        <f t="shared" si="45"/>
        <v>32.18999199999999</v>
      </c>
      <c r="P872" s="98">
        <f t="shared" si="46"/>
        <v>-3.1100080000000219</v>
      </c>
      <c r="Q872" s="99">
        <f t="shared" si="47"/>
        <v>-0.31369800000001646</v>
      </c>
    </row>
    <row r="873" spans="1:17" s="10" customFormat="1" x14ac:dyDescent="0.25">
      <c r="A873" s="100">
        <v>2021</v>
      </c>
      <c r="B873" s="100">
        <v>37</v>
      </c>
      <c r="C873" s="112">
        <f>+[1]fedcat!$AB41</f>
        <v>160.63999999999999</v>
      </c>
      <c r="D873" s="112">
        <f>+[1]fedcat!$AC41</f>
        <v>156.32</v>
      </c>
      <c r="E873" s="112">
        <f>+[1]Stoc!$Q41</f>
        <v>187.20503338491662</v>
      </c>
      <c r="F873" s="104">
        <f>+[1]fedcat!$BJ41</f>
        <v>127.52</v>
      </c>
      <c r="G873" s="104">
        <f>+[1]fedcat!$BW41</f>
        <v>156.1</v>
      </c>
      <c r="H873" s="165">
        <f>+'[1]C$'!$O41</f>
        <v>0.78449831332862641</v>
      </c>
      <c r="I873" s="166">
        <f>+[1]fedcat!$CR41</f>
        <v>227.3</v>
      </c>
      <c r="J873" s="166">
        <f>+[1]fedcat!$CS41</f>
        <v>197.86</v>
      </c>
      <c r="K873" s="166">
        <f>+[1]fedcat!$CT41</f>
        <v>270</v>
      </c>
      <c r="L873" s="166">
        <f>+[1]fedcat!$CU41</f>
        <v>270</v>
      </c>
      <c r="M873" s="166">
        <f>+[1]fedcat!$CV41</f>
        <v>270</v>
      </c>
      <c r="N873" s="93">
        <v>161.13999999999999</v>
      </c>
      <c r="O873" s="98">
        <f t="shared" si="45"/>
        <v>28.319330000000036</v>
      </c>
      <c r="P873" s="98">
        <f t="shared" si="46"/>
        <v>-1.1206699999999614</v>
      </c>
      <c r="Q873" s="99">
        <f t="shared" si="47"/>
        <v>-0.54974399999997559</v>
      </c>
    </row>
    <row r="874" spans="1:17" s="10" customFormat="1" x14ac:dyDescent="0.25">
      <c r="A874" s="100">
        <v>2021</v>
      </c>
      <c r="B874" s="100">
        <v>38</v>
      </c>
      <c r="C874" s="112">
        <f>+[1]fedcat!$AB42</f>
        <v>159.9</v>
      </c>
      <c r="D874" s="112">
        <f>+[1]fedcat!$AC42</f>
        <v>159.52000000000001</v>
      </c>
      <c r="E874" s="112">
        <f>+[1]Stoc!$Q42</f>
        <v>192.63122865053532</v>
      </c>
      <c r="F874" s="104">
        <f>+[1]fedcat!$BJ42</f>
        <v>128.15</v>
      </c>
      <c r="G874" s="104">
        <f>+[1]fedcat!$BW42</f>
        <v>158.57</v>
      </c>
      <c r="H874" s="165">
        <f>+'[1]C$'!$O42</f>
        <v>0.78970228223959571</v>
      </c>
      <c r="I874" s="166">
        <f>+[1]fedcat!$CR42</f>
        <v>226.86</v>
      </c>
      <c r="J874" s="166">
        <f>+[1]fedcat!$CS42</f>
        <v>197.28</v>
      </c>
      <c r="K874" s="166">
        <f>+[1]fedcat!$CT42</f>
        <v>270</v>
      </c>
      <c r="L874" s="166">
        <f>+[1]fedcat!$CU42</f>
        <v>270</v>
      </c>
      <c r="M874" s="166">
        <f>+[1]fedcat!$CV42</f>
        <v>270</v>
      </c>
      <c r="N874" s="93">
        <v>161.16</v>
      </c>
      <c r="O874" s="98">
        <f t="shared" si="45"/>
        <v>26.062809000000044</v>
      </c>
      <c r="P874" s="98">
        <f t="shared" si="46"/>
        <v>-3.5171909999999684</v>
      </c>
      <c r="Q874" s="99">
        <f t="shared" si="47"/>
        <v>-0.27634499999999207</v>
      </c>
    </row>
    <row r="875" spans="1:17" s="10" customFormat="1" x14ac:dyDescent="0.25">
      <c r="A875" s="100">
        <v>2021</v>
      </c>
      <c r="B875" s="100">
        <v>39</v>
      </c>
      <c r="C875" s="112">
        <f>+[1]fedcat!$AB43</f>
        <v>155.06</v>
      </c>
      <c r="D875" s="112">
        <f>+[1]fedcat!$AC43</f>
        <v>156.19</v>
      </c>
      <c r="E875" s="112">
        <f>+[1]Stoc!$Q43</f>
        <v>190.69273163494867</v>
      </c>
      <c r="F875" s="104">
        <f>+[1]fedcat!$BJ43</f>
        <v>130.02000000000001</v>
      </c>
      <c r="G875" s="104">
        <f>+[1]fedcat!$BW43</f>
        <v>153.85</v>
      </c>
      <c r="H875" s="165">
        <f>+'[1]C$'!$O43</f>
        <v>0.79164027865737807</v>
      </c>
      <c r="I875" s="166">
        <f>+[1]fedcat!$CR43</f>
        <v>219.27</v>
      </c>
      <c r="J875" s="166">
        <f>+[1]fedcat!$CS43</f>
        <v>192.12</v>
      </c>
      <c r="K875" s="166">
        <f>+[1]fedcat!$CT43</f>
        <v>270</v>
      </c>
      <c r="L875" s="166">
        <f>+[1]fedcat!$CU43</f>
        <v>270</v>
      </c>
      <c r="M875" s="166">
        <f>+[1]fedcat!$CV43</f>
        <v>270</v>
      </c>
      <c r="N875" s="93">
        <v>161.16999999999999</v>
      </c>
      <c r="O875" s="98">
        <f t="shared" si="45"/>
        <v>24.926680000000005</v>
      </c>
      <c r="P875" s="98">
        <f t="shared" si="46"/>
        <v>-2.2233200000000011</v>
      </c>
      <c r="Q875" s="99">
        <f t="shared" si="47"/>
        <v>-2.2412640000000295</v>
      </c>
    </row>
    <row r="876" spans="1:17" s="10" customFormat="1" x14ac:dyDescent="0.25">
      <c r="A876" s="100">
        <v>2021</v>
      </c>
      <c r="B876" s="100">
        <v>40</v>
      </c>
      <c r="C876" s="112">
        <f>+[1]fedcat!$AB44</f>
        <v>157.49</v>
      </c>
      <c r="D876" s="112">
        <f>+[1]fedcat!$AC44</f>
        <v>155.74</v>
      </c>
      <c r="E876" s="112">
        <f>+[1]Stoc!$Q44</f>
        <v>191.75880419163286</v>
      </c>
      <c r="F876" s="104">
        <f>+[1]fedcat!$BJ44</f>
        <v>130.25</v>
      </c>
      <c r="G876" s="104">
        <f>+[1]fedcat!$BW44</f>
        <v>161.12</v>
      </c>
      <c r="H876" s="165">
        <f>+'[1]C$'!$O44</f>
        <v>0.80231065468549423</v>
      </c>
      <c r="I876" s="166">
        <f>+[1]fedcat!$CR44</f>
        <v>221.24</v>
      </c>
      <c r="J876" s="166">
        <f>+[1]fedcat!$CS44</f>
        <v>197.37</v>
      </c>
      <c r="K876" s="166">
        <f>+[1]fedcat!$CT44</f>
        <v>270</v>
      </c>
      <c r="L876" s="166">
        <f>+[1]fedcat!$CU44</f>
        <v>270</v>
      </c>
      <c r="M876" s="166">
        <f>+[1]fedcat!$CV44</f>
        <v>270</v>
      </c>
      <c r="N876" s="93">
        <v>161.19999999999999</v>
      </c>
      <c r="O876" s="98">
        <f t="shared" si="45"/>
        <v>20.420031999999992</v>
      </c>
      <c r="P876" s="98">
        <f t="shared" si="46"/>
        <v>-3.4499680000000126</v>
      </c>
      <c r="Q876" s="99">
        <f t="shared" si="47"/>
        <v>-0.34360000000000923</v>
      </c>
    </row>
    <row r="877" spans="1:17" s="10" customFormat="1" x14ac:dyDescent="0.25">
      <c r="A877" s="100">
        <v>2021</v>
      </c>
      <c r="B877" s="100">
        <v>41</v>
      </c>
      <c r="C877" s="112">
        <f>+[1]fedcat!$AB45</f>
        <v>158.21</v>
      </c>
      <c r="D877" s="112">
        <f>+[1]fedcat!$AC45</f>
        <v>150.56</v>
      </c>
      <c r="E877" s="112">
        <f>+[1]Stoc!$Q45</f>
        <v>192.02365659395977</v>
      </c>
      <c r="F877" s="104">
        <f>+[1]fedcat!$BJ45</f>
        <v>130.97</v>
      </c>
      <c r="G877" s="104">
        <f>+[1]fedcat!$BW45</f>
        <v>161.52000000000001</v>
      </c>
      <c r="H877" s="165">
        <f>+'[1]C$'!$O45</f>
        <v>0.8071676487206394</v>
      </c>
      <c r="I877" s="166">
        <f>+[1]fedcat!$CR45</f>
        <v>230.94</v>
      </c>
      <c r="J877" s="166">
        <f>+[1]fedcat!$CS45</f>
        <v>193.37</v>
      </c>
      <c r="K877" s="166">
        <f>+[1]fedcat!$CT45</f>
        <v>270</v>
      </c>
      <c r="L877" s="166">
        <f>+[1]fedcat!$CU45</f>
        <v>270</v>
      </c>
      <c r="M877" s="166">
        <f>+[1]fedcat!$CV45</f>
        <v>270</v>
      </c>
      <c r="N877" s="93">
        <v>161.1</v>
      </c>
      <c r="O877" s="98">
        <f t="shared" si="45"/>
        <v>30.832872000000009</v>
      </c>
      <c r="P877" s="98">
        <f t="shared" si="46"/>
        <v>-6.7371279999999842</v>
      </c>
      <c r="Q877" s="99">
        <f t="shared" si="47"/>
        <v>-0.25873299999997812</v>
      </c>
    </row>
    <row r="878" spans="1:17" s="10" customFormat="1" x14ac:dyDescent="0.25">
      <c r="A878" s="100">
        <v>2021</v>
      </c>
      <c r="B878" s="100">
        <v>42</v>
      </c>
      <c r="C878" s="112">
        <f>+[1]fedcat!$AB46</f>
        <v>157.18</v>
      </c>
      <c r="D878" s="112">
        <f>+[1]fedcat!$AC46</f>
        <v>153.22999999999999</v>
      </c>
      <c r="E878" s="112">
        <f>+[1]Stoc!$Q46</f>
        <v>188.54535041919146</v>
      </c>
      <c r="F878" s="104">
        <f>+[1]fedcat!$BJ46</f>
        <v>128.32</v>
      </c>
      <c r="G878" s="104">
        <f>+[1]fedcat!$BW46</f>
        <v>157.32</v>
      </c>
      <c r="H878" s="165">
        <f>+'[1]C$'!$O46</f>
        <v>0.80879974118408282</v>
      </c>
      <c r="I878" s="166">
        <f>+[1]fedcat!$CR46</f>
        <v>211.36</v>
      </c>
      <c r="J878" s="166">
        <f>+[1]fedcat!$CS46</f>
        <v>192.27</v>
      </c>
      <c r="K878" s="166">
        <f>+[1]fedcat!$CT46</f>
        <v>270</v>
      </c>
      <c r="L878" s="166">
        <f>+[1]fedcat!$CU46</f>
        <v>270</v>
      </c>
      <c r="M878" s="166">
        <f>+[1]fedcat!$CV46</f>
        <v>270</v>
      </c>
      <c r="N878" s="93">
        <v>161.13999999999999</v>
      </c>
      <c r="O878" s="98">
        <f t="shared" si="45"/>
        <v>16.849552000000017</v>
      </c>
      <c r="P878" s="98">
        <f t="shared" si="46"/>
        <v>-2.2404479999999865</v>
      </c>
      <c r="Q878" s="99">
        <f t="shared" si="47"/>
        <v>3.345152000000013</v>
      </c>
    </row>
    <row r="879" spans="1:17" s="10" customFormat="1" x14ac:dyDescent="0.25">
      <c r="A879" s="100">
        <v>2021</v>
      </c>
      <c r="B879" s="100">
        <v>43</v>
      </c>
      <c r="C879" s="112">
        <f>+[1]fedcat!$AB47</f>
        <v>156.69999999999999</v>
      </c>
      <c r="D879" s="112">
        <f>+[1]fedcat!$AC47</f>
        <v>153.69</v>
      </c>
      <c r="E879" s="112">
        <f>+[1]Stoc!$Q47</f>
        <v>195.38479582249099</v>
      </c>
      <c r="F879" s="104">
        <f>+[1]fedcat!$BJ47</f>
        <v>129.27000000000001</v>
      </c>
      <c r="G879" s="104">
        <f>+[1]fedcat!$BW47</f>
        <v>156.12</v>
      </c>
      <c r="H879" s="165">
        <f>+'[1]C$'!$O47</f>
        <v>0.80781969464415537</v>
      </c>
      <c r="I879" s="166">
        <f>+[1]fedcat!$CR47</f>
        <v>224.77</v>
      </c>
      <c r="J879" s="166">
        <f>+[1]fedcat!$CS47</f>
        <v>187.03</v>
      </c>
      <c r="K879" s="166">
        <f>+[1]fedcat!$CT47</f>
        <v>270</v>
      </c>
      <c r="L879" s="166">
        <f>+[1]fedcat!$CU47</f>
        <v>270</v>
      </c>
      <c r="M879" s="166">
        <f>+[1]fedcat!$CV47</f>
        <v>270</v>
      </c>
      <c r="N879" s="93">
        <v>161.15</v>
      </c>
      <c r="O879" s="98">
        <f t="shared" si="45"/>
        <v>31.509051999999997</v>
      </c>
      <c r="P879" s="98">
        <f t="shared" si="46"/>
        <v>-6.2309480000000121</v>
      </c>
      <c r="Q879" s="99">
        <f t="shared" si="47"/>
        <v>1.9766669999999635</v>
      </c>
    </row>
    <row r="880" spans="1:17" s="10" customFormat="1" x14ac:dyDescent="0.25">
      <c r="A880" s="100">
        <v>2021</v>
      </c>
      <c r="B880" s="100">
        <v>44</v>
      </c>
      <c r="C880" s="112">
        <f>+[1]fedcat!$AB48</f>
        <v>158.43</v>
      </c>
      <c r="D880" s="112">
        <f>+[1]fedcat!$AC48</f>
        <v>158.44</v>
      </c>
      <c r="E880" s="112">
        <f>+[1]Stoc!$Q48</f>
        <v>189.80250454563969</v>
      </c>
      <c r="F880" s="104">
        <f>+[1]fedcat!$BJ48</f>
        <v>137.12</v>
      </c>
      <c r="G880" s="104">
        <f>+[1]fedcat!$BW48</f>
        <v>160.77000000000001</v>
      </c>
      <c r="H880" s="165">
        <f>+'[1]C$'!$O48</f>
        <v>0.80314834149867476</v>
      </c>
      <c r="I880" s="166">
        <f>+[1]fedcat!$CR48</f>
        <v>217.18</v>
      </c>
      <c r="J880" s="166">
        <f>+[1]fedcat!$CS48</f>
        <v>190.39</v>
      </c>
      <c r="K880" s="166">
        <f>+[1]fedcat!$CT48</f>
        <v>270</v>
      </c>
      <c r="L880" s="166">
        <f>+[1]fedcat!$CU48</f>
        <v>270</v>
      </c>
      <c r="M880" s="166">
        <f>+[1]fedcat!$CV48</f>
        <v>270</v>
      </c>
      <c r="N880" s="93">
        <v>161.1</v>
      </c>
      <c r="O880" s="98">
        <f t="shared" si="45"/>
        <v>17.005272999999988</v>
      </c>
      <c r="P880" s="98">
        <f t="shared" si="46"/>
        <v>-9.7847270000000321</v>
      </c>
      <c r="Q880" s="99">
        <f t="shared" si="47"/>
        <v>-8.7281120000000101</v>
      </c>
    </row>
    <row r="881" spans="1:18" s="10" customFormat="1" x14ac:dyDescent="0.25">
      <c r="A881" s="100">
        <v>2021</v>
      </c>
      <c r="B881" s="100">
        <v>45</v>
      </c>
      <c r="C881" s="112">
        <f>+[1]fedcat!$AB49</f>
        <v>147.91</v>
      </c>
      <c r="D881" s="112">
        <f>+[1]fedcat!$AC49</f>
        <v>152.61000000000001</v>
      </c>
      <c r="E881" s="112">
        <f>+[1]Stoc!$Q49</f>
        <v>188.4923944080636</v>
      </c>
      <c r="F881" s="104">
        <f>+[1]fedcat!$BJ49</f>
        <v>136.1</v>
      </c>
      <c r="G881" s="104">
        <f>+[1]fedcat!$BW49</f>
        <v>159.16999999999999</v>
      </c>
      <c r="H881" s="165">
        <f>+'[1]C$'!$O49</f>
        <v>0.79681274900398413</v>
      </c>
      <c r="I881" s="166">
        <f>+[1]fedcat!$CR49</f>
        <v>211.95</v>
      </c>
      <c r="J881" s="166">
        <f>+[1]fedcat!$CS49</f>
        <v>179.49</v>
      </c>
      <c r="K881" s="166">
        <f>+[1]fedcat!$CT49</f>
        <v>270</v>
      </c>
      <c r="L881" s="166">
        <f>+[1]fedcat!$CU49</f>
        <v>270</v>
      </c>
      <c r="M881" s="166">
        <f>+[1]fedcat!$CV49</f>
        <v>270</v>
      </c>
      <c r="N881" s="93">
        <v>161.1</v>
      </c>
      <c r="O881" s="98">
        <f t="shared" si="45"/>
        <v>12.19165000000001</v>
      </c>
      <c r="P881" s="98">
        <f t="shared" si="46"/>
        <v>-20.26834999999997</v>
      </c>
      <c r="Q881" s="99">
        <f t="shared" si="47"/>
        <v>-8.8054999999999666</v>
      </c>
    </row>
    <row r="882" spans="1:18" s="10" customFormat="1" x14ac:dyDescent="0.25">
      <c r="A882" s="100">
        <v>2021</v>
      </c>
      <c r="B882" s="100">
        <v>46</v>
      </c>
      <c r="C882" s="112">
        <f>+[1]fedcat!$AB50</f>
        <v>160.46</v>
      </c>
      <c r="D882" s="112">
        <f>+[1]fedcat!$AC50</f>
        <v>155.43</v>
      </c>
      <c r="E882" s="112">
        <f>+[1]Stoc!$Q50</f>
        <v>185.45140329591217</v>
      </c>
      <c r="F882" s="104">
        <f>+[1]fedcat!$BJ50</f>
        <v>141.30000000000001</v>
      </c>
      <c r="G882" s="104">
        <f>+[1]fedcat!$BW50</f>
        <v>165.87</v>
      </c>
      <c r="H882" s="165">
        <f>+'[1]C$'!$O50</f>
        <v>0.79051383399209496</v>
      </c>
      <c r="I882" s="166">
        <f>+[1]fedcat!$CR50</f>
        <v>210.36</v>
      </c>
      <c r="J882" s="166">
        <f>+[1]fedcat!$CS50</f>
        <v>196.46</v>
      </c>
      <c r="K882" s="166">
        <f>+[1]fedcat!$CT50</f>
        <v>270</v>
      </c>
      <c r="L882" s="166">
        <f>+[1]fedcat!$CU50</f>
        <v>270</v>
      </c>
      <c r="M882" s="166">
        <f>+[1]fedcat!$CV50</f>
        <v>270</v>
      </c>
      <c r="N882" s="93">
        <v>161.1</v>
      </c>
      <c r="O882" s="98">
        <f t="shared" si="45"/>
        <v>0.53445000000002096</v>
      </c>
      <c r="P882" s="98">
        <f t="shared" si="46"/>
        <v>-13.365549999999985</v>
      </c>
      <c r="Q882" s="99">
        <f t="shared" si="47"/>
        <v>-16.744499999999988</v>
      </c>
    </row>
    <row r="883" spans="1:18" s="10" customFormat="1" x14ac:dyDescent="0.25">
      <c r="A883" s="100">
        <v>2021</v>
      </c>
      <c r="B883" s="100">
        <v>47</v>
      </c>
      <c r="C883" s="112">
        <f>+[1]fedcat!$AB51</f>
        <v>158.38999999999999</v>
      </c>
      <c r="D883" s="112">
        <f>+[1]fedcat!$AC51</f>
        <v>153.9</v>
      </c>
      <c r="E883" s="112">
        <f>+[1]Stoc!$Q51</f>
        <v>184.11945719128283</v>
      </c>
      <c r="F883" s="104">
        <f>+[1]fedcat!$BJ51</f>
        <v>143.85</v>
      </c>
      <c r="G883" s="104">
        <f>+[1]fedcat!$BW51</f>
        <v>169.87</v>
      </c>
      <c r="H883" s="165">
        <f>+'[1]C$'!$O51</f>
        <v>0.78253384458877839</v>
      </c>
      <c r="I883" s="166">
        <f>+[1]fedcat!$CR51</f>
        <v>206.15</v>
      </c>
      <c r="J883" s="166">
        <f>+[1]fedcat!$CS51</f>
        <v>192.6</v>
      </c>
      <c r="K883" s="166">
        <f>+[1]fedcat!$CT51</f>
        <v>270</v>
      </c>
      <c r="L883" s="166">
        <f>+[1]fedcat!$CU51</f>
        <v>270</v>
      </c>
      <c r="M883" s="166">
        <f>+[1]fedcat!$CV51</f>
        <v>270</v>
      </c>
      <c r="N883" s="93">
        <v>161.1</v>
      </c>
      <c r="O883" s="98">
        <f t="shared" si="45"/>
        <v>-10.926873000000029</v>
      </c>
      <c r="P883" s="98">
        <f t="shared" si="46"/>
        <v>-24.47687300000004</v>
      </c>
      <c r="Q883" s="99">
        <f t="shared" si="47"/>
        <v>-21.825915000000009</v>
      </c>
    </row>
    <row r="884" spans="1:18" s="10" customFormat="1" x14ac:dyDescent="0.25">
      <c r="A884" s="100">
        <v>2021</v>
      </c>
      <c r="B884" s="100">
        <v>48</v>
      </c>
      <c r="C884" s="112">
        <f>+[1]fedcat!$AB52</f>
        <v>159.21</v>
      </c>
      <c r="D884" s="112">
        <f>+[1]fedcat!$AC52</f>
        <v>154.85</v>
      </c>
      <c r="E884" s="112">
        <f>+[1]Stoc!$Q52</f>
        <v>185.90056360680282</v>
      </c>
      <c r="F884" s="104">
        <f>+[1]fedcat!$BJ52</f>
        <v>142.15</v>
      </c>
      <c r="G884" s="104">
        <f>+[1]fedcat!$BW52</f>
        <v>169.85</v>
      </c>
      <c r="H884" s="165">
        <f>+'[1]C$'!$O52</f>
        <v>0.77936248149014109</v>
      </c>
      <c r="I884" s="166">
        <f>+[1]fedcat!$CR52</f>
        <v>208.51</v>
      </c>
      <c r="J884" s="166">
        <f>+[1]fedcat!$CS52</f>
        <v>201.48</v>
      </c>
      <c r="K884" s="166">
        <f>+[1]fedcat!$CT52</f>
        <v>270</v>
      </c>
      <c r="L884" s="166">
        <f>+[1]fedcat!$CU52</f>
        <v>275</v>
      </c>
      <c r="M884" s="166">
        <f>+[1]fedcat!$CV52</f>
        <v>272.5</v>
      </c>
      <c r="N884" s="93">
        <v>162.58000000000001</v>
      </c>
      <c r="O884" s="98">
        <f t="shared" si="45"/>
        <v>-9.4245349999999917</v>
      </c>
      <c r="P884" s="98">
        <f t="shared" si="46"/>
        <v>-16.454534999999993</v>
      </c>
      <c r="Q884" s="99">
        <f t="shared" si="47"/>
        <v>-18.892664999999994</v>
      </c>
    </row>
    <row r="885" spans="1:18" s="10" customFormat="1" x14ac:dyDescent="0.25">
      <c r="A885" s="100">
        <v>2021</v>
      </c>
      <c r="B885" s="100">
        <v>49</v>
      </c>
      <c r="C885" s="112">
        <f>+[1]fedcat!$AB53</f>
        <v>158.85</v>
      </c>
      <c r="D885" s="112">
        <f>+[1]fedcat!$AC53</f>
        <v>159.07</v>
      </c>
      <c r="E885" s="112">
        <f>+[1]Stoc!$Q53</f>
        <v>191.56252081634557</v>
      </c>
      <c r="F885" s="104">
        <f>+[1]fedcat!$BJ53</f>
        <v>141.87</v>
      </c>
      <c r="G885" s="104">
        <f>+[1]fedcat!$BW53</f>
        <v>168.2</v>
      </c>
      <c r="H885" s="165">
        <f>+'[1]C$'!$O53</f>
        <v>0.78566939032055316</v>
      </c>
      <c r="I885" s="166">
        <f>+[1]fedcat!$CR53</f>
        <v>217.13</v>
      </c>
      <c r="J885" s="166">
        <f>+[1]fedcat!$CS53</f>
        <v>200.18</v>
      </c>
      <c r="K885" s="166">
        <f>+[1]fedcat!$CT53</f>
        <v>270</v>
      </c>
      <c r="L885" s="166">
        <f>+[1]fedcat!$CU53</f>
        <v>278</v>
      </c>
      <c r="M885" s="166">
        <f>+[1]fedcat!$CV53</f>
        <v>274</v>
      </c>
      <c r="N885" s="93">
        <v>165.8</v>
      </c>
      <c r="O885" s="98">
        <f t="shared" si="45"/>
        <v>3.0450400000000286</v>
      </c>
      <c r="P885" s="98">
        <f t="shared" si="46"/>
        <v>-13.90495999999996</v>
      </c>
      <c r="Q885" s="99">
        <f t="shared" si="47"/>
        <v>-16.172135999999995</v>
      </c>
    </row>
    <row r="886" spans="1:18" s="10" customFormat="1" x14ac:dyDescent="0.25">
      <c r="A886" s="100">
        <v>2021</v>
      </c>
      <c r="B886" s="100">
        <v>50</v>
      </c>
      <c r="C886" s="112">
        <f>+[1]fedcat!$AB54</f>
        <v>157</v>
      </c>
      <c r="D886" s="112">
        <f>+[1]fedcat!$AC54</f>
        <v>156.12</v>
      </c>
      <c r="E886" s="112">
        <f>+[1]Stoc!$Q54</f>
        <v>186.61641105111309</v>
      </c>
      <c r="F886" s="104">
        <f>+[1]fedcat!$BJ54</f>
        <v>140.6</v>
      </c>
      <c r="G886" s="104">
        <f>+[1]fedcat!$BW54</f>
        <v>164.87</v>
      </c>
      <c r="H886" s="165">
        <f>+'[1]C$'!$O54</f>
        <v>0.77651809287156393</v>
      </c>
      <c r="I886" s="166">
        <f>+[1]fedcat!$CR54</f>
        <v>209.63</v>
      </c>
      <c r="J886" s="166">
        <f>+[1]fedcat!$CS54</f>
        <v>195.87</v>
      </c>
      <c r="K886" s="166">
        <f>+[1]fedcat!$CT54</f>
        <v>277</v>
      </c>
      <c r="L886" s="166">
        <f>+[1]fedcat!$CU54</f>
        <v>275</v>
      </c>
      <c r="M886" s="166">
        <f>+[1]fedcat!$CV54</f>
        <v>276</v>
      </c>
      <c r="N886" s="93">
        <v>166.5</v>
      </c>
      <c r="O886" s="98">
        <f t="shared" si="45"/>
        <v>-2.6895859999999914</v>
      </c>
      <c r="P886" s="98">
        <f t="shared" si="46"/>
        <v>-16.449585999999982</v>
      </c>
      <c r="Q886" s="99">
        <f t="shared" si="47"/>
        <v>-15.464679999999987</v>
      </c>
    </row>
    <row r="887" spans="1:18" s="10" customFormat="1" x14ac:dyDescent="0.25">
      <c r="A887" s="100">
        <v>2021</v>
      </c>
      <c r="B887" s="100">
        <v>51</v>
      </c>
      <c r="C887" s="112">
        <f>+[1]fedcat!$AB55</f>
        <v>159.26</v>
      </c>
      <c r="D887" s="112">
        <f>+[1]fedcat!$AC55</f>
        <v>160.08000000000001</v>
      </c>
      <c r="E887" s="112">
        <f>+[1]Stoc!$Q55</f>
        <v>186.14012466080297</v>
      </c>
      <c r="F887" s="104" t="e">
        <f>+[1]fedcat!$BJ55</f>
        <v>#N/A</v>
      </c>
      <c r="G887" s="104" t="e">
        <f>+[1]fedcat!$BW55</f>
        <v>#N/A</v>
      </c>
      <c r="H887" s="165">
        <f>+'[1]C$'!$O55</f>
        <v>0.78027465667915097</v>
      </c>
      <c r="I887" s="166">
        <f>+[1]fedcat!$CR55</f>
        <v>200.9</v>
      </c>
      <c r="J887" s="166">
        <f>+[1]fedcat!$CS55</f>
        <v>194.24</v>
      </c>
      <c r="K887" s="166" t="e">
        <f>+[1]fedcat!$CT55</f>
        <v>#N/A</v>
      </c>
      <c r="L887" s="166" t="e">
        <f>+[1]fedcat!$CU55</f>
        <v>#N/A</v>
      </c>
      <c r="M887" s="166" t="str">
        <f>+[1]fedcat!$CV55</f>
        <v>#N/A</v>
      </c>
      <c r="N887" s="93">
        <v>167.2</v>
      </c>
      <c r="O887" s="98" t="e">
        <f t="shared" si="45"/>
        <v>#N/A</v>
      </c>
      <c r="P887" s="98" t="e">
        <f t="shared" si="46"/>
        <v>#N/A</v>
      </c>
      <c r="Q887" s="99" t="e">
        <f t="shared" si="47"/>
        <v>#N/A</v>
      </c>
    </row>
    <row r="888" spans="1:18" s="10" customFormat="1" x14ac:dyDescent="0.25">
      <c r="A888" s="100">
        <v>2021</v>
      </c>
      <c r="B888" s="100">
        <v>52</v>
      </c>
      <c r="C888" s="112">
        <f>+[1]fedcat!$AB56</f>
        <v>167.13</v>
      </c>
      <c r="D888" s="112">
        <f>+[1]fedcat!$AC56</f>
        <v>166.31</v>
      </c>
      <c r="E888" s="112">
        <f>+[1]Stoc!$Q56</f>
        <v>181.31405873516391</v>
      </c>
      <c r="F888" s="104" t="e">
        <f>+[1]fedcat!$BJ56</f>
        <v>#N/A</v>
      </c>
      <c r="G888" s="104" t="e">
        <f>+[1]fedcat!$BW56</f>
        <v>#N/A</v>
      </c>
      <c r="H888" s="165">
        <f>+'[1]C$'!$O56</f>
        <v>0.7908264136022144</v>
      </c>
      <c r="I888" s="166">
        <f>+[1]fedcat!$CR56</f>
        <v>193.21</v>
      </c>
      <c r="J888" s="166">
        <f>+[1]fedcat!$CS56</f>
        <v>202.6</v>
      </c>
      <c r="K888" s="166" t="e">
        <f>+[1]fedcat!$CT56</f>
        <v>#N/A</v>
      </c>
      <c r="L888" s="166" t="e">
        <f>+[1]fedcat!$CU56</f>
        <v>#N/A</v>
      </c>
      <c r="M888" s="166" t="str">
        <f>+[1]fedcat!$CV56</f>
        <v>#N/A</v>
      </c>
      <c r="N888" s="93">
        <v>173.05</v>
      </c>
      <c r="O888" s="98" t="e">
        <f t="shared" ref="O888" si="48">+(I888-(G888/H888))</f>
        <v>#N/A</v>
      </c>
      <c r="P888" s="98" t="e">
        <f t="shared" ref="P888" si="49">+(J888-(G888/H888))</f>
        <v>#N/A</v>
      </c>
      <c r="Q888" s="99" t="e">
        <f t="shared" ref="Q888" si="50">+IFERROR((M888*0.6)-(F888/H888), #N/A)</f>
        <v>#N/A</v>
      </c>
    </row>
    <row r="889" spans="1:18" s="14" customFormat="1" x14ac:dyDescent="0.25">
      <c r="A889" s="144">
        <v>2022</v>
      </c>
      <c r="B889" s="144">
        <v>1</v>
      </c>
      <c r="C889" s="148">
        <f>+[2]fedcat!$T5</f>
        <v>171.37</v>
      </c>
      <c r="D889" s="148">
        <f>+[2]fedcat!$U5</f>
        <v>169.75</v>
      </c>
      <c r="E889" s="148">
        <f>+[2]Stoc!$Q5</f>
        <v>196.07516909690543</v>
      </c>
      <c r="F889" s="203">
        <f>+[2]fedcat!$AM5</f>
        <v>142.05000000000001</v>
      </c>
      <c r="G889" s="203">
        <f>+[2]fedcat!$BB5</f>
        <v>170.87</v>
      </c>
      <c r="H889" s="204">
        <f>+'[2]C$'!$O5</f>
        <v>0.79126444057604051</v>
      </c>
      <c r="I889" s="205">
        <f>+[2]fedcat!$BY5</f>
        <v>224.12</v>
      </c>
      <c r="J889" s="205">
        <f>+[2]fedcat!$BZ5</f>
        <v>218.69</v>
      </c>
      <c r="K889" s="205">
        <f>+_xlfn.IFNA([2]fedcat!$CA5,"")</f>
        <v>290</v>
      </c>
      <c r="L889" s="205">
        <f>+[2]fedcat!$CB5</f>
        <v>293</v>
      </c>
      <c r="M889" s="205">
        <f>+_xlfn.IFNA([2]fedcat!$CC5,"")</f>
        <v>291.5</v>
      </c>
      <c r="N889" s="148">
        <f>+'[2]weekly-canfax-data'!AM8</f>
        <v>173.4</v>
      </c>
      <c r="O889" s="206">
        <f t="shared" si="45"/>
        <v>8.1744940000000099</v>
      </c>
      <c r="P889" s="206">
        <f t="shared" si="46"/>
        <v>2.7444940000000031</v>
      </c>
      <c r="Q889" s="150">
        <f t="shared" si="47"/>
        <v>-4.6227900000000091</v>
      </c>
      <c r="R889" s="14">
        <v>1</v>
      </c>
    </row>
    <row r="890" spans="1:18" s="10" customFormat="1" x14ac:dyDescent="0.25">
      <c r="A890" s="100">
        <v>2022</v>
      </c>
      <c r="B890" s="100">
        <v>2</v>
      </c>
      <c r="C890" s="112">
        <f>+[2]fedcat!$T6</f>
        <v>169.2</v>
      </c>
      <c r="D890" s="112">
        <f>+[2]fedcat!$U6</f>
        <v>162.83000000000001</v>
      </c>
      <c r="E890" s="112">
        <f>+[2]Stoc!$Q6</f>
        <v>198.54100706565214</v>
      </c>
      <c r="F890" s="104">
        <f>+[2]fedcat!$AM6</f>
        <v>142.12</v>
      </c>
      <c r="G890" s="104">
        <f>+[2]fedcat!$BB6</f>
        <v>170.35</v>
      </c>
      <c r="H890" s="165">
        <f>+'[2]C$'!$O6</f>
        <v>0.79579818558013693</v>
      </c>
      <c r="I890" s="166">
        <f>+[2]fedcat!$BY6</f>
        <v>224.71</v>
      </c>
      <c r="J890" s="166">
        <f>+[2]fedcat!$BZ6</f>
        <v>208.92</v>
      </c>
      <c r="K890" s="166">
        <f>+_xlfn.IFNA([2]fedcat!$CA6,"")</f>
        <v>290</v>
      </c>
      <c r="L890" s="166">
        <f>+[2]fedcat!$CB6</f>
        <v>290</v>
      </c>
      <c r="M890" s="166">
        <f>+_xlfn.IFNA([2]fedcat!$CC6,"")</f>
        <v>290</v>
      </c>
      <c r="N890" s="93">
        <f>+'[2]weekly-canfax-data'!AM9</f>
        <v>173.04</v>
      </c>
      <c r="O890" s="98">
        <f t="shared" ref="O890:O940" si="51">+(I890-(G890/H890))</f>
        <v>10.648190000000028</v>
      </c>
      <c r="P890" s="98">
        <f t="shared" ref="P890:P940" si="52">+(J890-(G890/H890))</f>
        <v>-5.1418099999999924</v>
      </c>
      <c r="Q890" s="99">
        <f t="shared" ref="Q890:Q940" si="53">+IFERROR((M890*0.6)-(F890/H890), #N/A)</f>
        <v>-4.5879919999999856</v>
      </c>
      <c r="R890" s="10">
        <v>2</v>
      </c>
    </row>
    <row r="891" spans="1:18" x14ac:dyDescent="0.25">
      <c r="A891" s="100">
        <v>2022</v>
      </c>
      <c r="B891" s="100">
        <v>3</v>
      </c>
      <c r="C891" s="112">
        <f>+[2]fedcat!$T7</f>
        <v>169.71</v>
      </c>
      <c r="D891" s="112">
        <f>+[2]fedcat!$U7</f>
        <v>167.37</v>
      </c>
      <c r="E891" s="112">
        <f>+[2]Stoc!$Q7</f>
        <v>196.396389481775</v>
      </c>
      <c r="F891" s="104">
        <f>+[2]fedcat!$AM7</f>
        <v>142.1</v>
      </c>
      <c r="G891" s="104">
        <f>+[2]fedcat!$BB7</f>
        <v>168.12</v>
      </c>
      <c r="H891" s="165">
        <f>+'[2]C$'!$O7</f>
        <v>0.79567154678548702</v>
      </c>
      <c r="I891" s="166">
        <f>+[2]fedcat!$BY7</f>
        <v>227.78</v>
      </c>
      <c r="J891" s="166">
        <f>+[2]fedcat!$BZ7</f>
        <v>201.12</v>
      </c>
      <c r="K891" s="166">
        <f>+_xlfn.IFNA([2]fedcat!$CA7,"")</f>
        <v>290</v>
      </c>
      <c r="L891" s="166">
        <f>+[2]fedcat!$CB7</f>
        <v>290</v>
      </c>
      <c r="M891" s="166">
        <f>+_xlfn.IFNA([2]fedcat!$CC7,"")</f>
        <v>290</v>
      </c>
      <c r="N891" s="93">
        <f>+'[2]weekly-canfax-data'!AM10</f>
        <v>173.1</v>
      </c>
      <c r="O891" s="98">
        <f t="shared" si="51"/>
        <v>16.486784</v>
      </c>
      <c r="P891" s="98">
        <f t="shared" si="52"/>
        <v>-10.173215999999996</v>
      </c>
      <c r="Q891" s="99">
        <f t="shared" si="53"/>
        <v>-4.5912799999999834</v>
      </c>
      <c r="R891" s="14">
        <v>3</v>
      </c>
    </row>
    <row r="892" spans="1:18" x14ac:dyDescent="0.25">
      <c r="A892" s="100">
        <v>2022</v>
      </c>
      <c r="B892" s="100">
        <v>4</v>
      </c>
      <c r="C892" s="112">
        <f>+[2]fedcat!$T8</f>
        <v>166.91</v>
      </c>
      <c r="D892" s="112">
        <f>+[2]fedcat!$U8</f>
        <v>165.89</v>
      </c>
      <c r="E892" s="112">
        <f>+[2]Stoc!$Q8</f>
        <v>196.01933206440737</v>
      </c>
      <c r="F892" s="104">
        <f>+[2]fedcat!$AM8</f>
        <v>143.1</v>
      </c>
      <c r="G892" s="104">
        <f>+[2]fedcat!$BB8</f>
        <v>165.3</v>
      </c>
      <c r="H892" s="165">
        <f>+'[2]C$'!$O8</f>
        <v>0.7822277847309137</v>
      </c>
      <c r="I892" s="166">
        <f>+[2]fedcat!$BY8</f>
        <v>230.2</v>
      </c>
      <c r="J892" s="166">
        <f>+[2]fedcat!$BZ8</f>
        <v>203.39</v>
      </c>
      <c r="K892" s="166">
        <f>+_xlfn.IFNA([2]fedcat!$CA8,"")</f>
        <v>290</v>
      </c>
      <c r="L892" s="166">
        <f>+[2]fedcat!$CB8</f>
        <v>290</v>
      </c>
      <c r="M892" s="166">
        <f>+_xlfn.IFNA([2]fedcat!$CC8,"")</f>
        <v>290</v>
      </c>
      <c r="N892" s="93">
        <f>+'[2]weekly-canfax-data'!AM11</f>
        <v>173.1</v>
      </c>
      <c r="O892" s="98">
        <f t="shared" si="51"/>
        <v>18.880479999999977</v>
      </c>
      <c r="P892" s="98">
        <f t="shared" si="52"/>
        <v>-7.929520000000025</v>
      </c>
      <c r="Q892" s="99">
        <f t="shared" si="53"/>
        <v>-8.9390399999999772</v>
      </c>
      <c r="R892" s="10">
        <v>4</v>
      </c>
    </row>
    <row r="893" spans="1:18" x14ac:dyDescent="0.25">
      <c r="A893" s="100">
        <v>2022</v>
      </c>
      <c r="B893" s="100">
        <v>5</v>
      </c>
      <c r="C893" s="112">
        <f>+[2]fedcat!$T9</f>
        <v>171.93</v>
      </c>
      <c r="D893" s="112">
        <f>+[2]fedcat!$U9</f>
        <v>164.33</v>
      </c>
      <c r="E893" s="112">
        <f>+[2]Stoc!$Q9</f>
        <v>192.97423176838004</v>
      </c>
      <c r="F893" s="104">
        <f>+[2]fedcat!$AM9</f>
        <v>146.87</v>
      </c>
      <c r="G893" s="104">
        <f>+[2]fedcat!$BB9</f>
        <v>171.42</v>
      </c>
      <c r="H893" s="165">
        <f>+'[2]C$'!$O9</f>
        <v>0.7843752451172642</v>
      </c>
      <c r="I893" s="166">
        <f>+[2]fedcat!$BY9</f>
        <v>211.96</v>
      </c>
      <c r="J893" s="166">
        <f>+[2]fedcat!$BZ9</f>
        <v>204.91</v>
      </c>
      <c r="K893" s="166">
        <f>+_xlfn.IFNA([2]fedcat!$CA9,"")</f>
        <v>290</v>
      </c>
      <c r="L893" s="166">
        <f>+[2]fedcat!$CB9</f>
        <v>290</v>
      </c>
      <c r="M893" s="166">
        <f>+_xlfn.IFNA([2]fedcat!$CC9,"")</f>
        <v>290</v>
      </c>
      <c r="N893" s="93">
        <f>+'[2]weekly-canfax-data'!AM12</f>
        <v>173.1</v>
      </c>
      <c r="O893" s="98">
        <f t="shared" si="51"/>
        <v>-6.5833579999999472</v>
      </c>
      <c r="P893" s="98">
        <f t="shared" si="52"/>
        <v>-13.633357999999959</v>
      </c>
      <c r="Q893" s="99">
        <f t="shared" si="53"/>
        <v>-13.244562999999971</v>
      </c>
      <c r="R893" s="14">
        <v>5</v>
      </c>
    </row>
    <row r="894" spans="1:18" x14ac:dyDescent="0.25">
      <c r="A894" s="100">
        <v>2022</v>
      </c>
      <c r="B894" s="100">
        <v>6</v>
      </c>
      <c r="C894" s="112">
        <f>+[2]fedcat!$T10</f>
        <v>169.26</v>
      </c>
      <c r="D894" s="112">
        <f>+[2]fedcat!$U10</f>
        <v>170.6</v>
      </c>
      <c r="E894" s="112">
        <f>+[2]Stoc!$Q10</f>
        <v>195.82414534669422</v>
      </c>
      <c r="F894" s="104">
        <f>+[2]fedcat!$AM10</f>
        <v>146.16999999999999</v>
      </c>
      <c r="G894" s="104">
        <f>+[2]fedcat!$BB10</f>
        <v>170.7</v>
      </c>
      <c r="H894" s="165">
        <f>+'[2]C$'!$O10</f>
        <v>0.78492935635792782</v>
      </c>
      <c r="I894" s="166">
        <f>+[2]fedcat!$BY10</f>
        <v>224.41</v>
      </c>
      <c r="J894" s="166">
        <f>+[2]fedcat!$BZ10</f>
        <v>204.86</v>
      </c>
      <c r="K894" s="166">
        <f>+_xlfn.IFNA([2]fedcat!$CA10,"")</f>
        <v>290</v>
      </c>
      <c r="L894" s="166">
        <f>+[2]fedcat!$CB10</f>
        <v>290</v>
      </c>
      <c r="M894" s="166">
        <f>+_xlfn.IFNA([2]fedcat!$CC10,"")</f>
        <v>290</v>
      </c>
      <c r="N894" s="93">
        <f>+'[2]weekly-canfax-data'!AM13</f>
        <v>173.1</v>
      </c>
      <c r="O894" s="98">
        <f t="shared" si="51"/>
        <v>6.9382000000000232</v>
      </c>
      <c r="P894" s="98">
        <f t="shared" si="52"/>
        <v>-12.61179999999996</v>
      </c>
      <c r="Q894" s="99">
        <f t="shared" si="53"/>
        <v>-12.220579999999984</v>
      </c>
      <c r="R894" s="10">
        <v>6</v>
      </c>
    </row>
    <row r="895" spans="1:18" x14ac:dyDescent="0.25">
      <c r="A895" s="100">
        <v>2022</v>
      </c>
      <c r="B895" s="100">
        <v>7</v>
      </c>
      <c r="C895" s="112">
        <f>+[2]fedcat!$T11</f>
        <v>165.89</v>
      </c>
      <c r="D895" s="112">
        <f>+[2]fedcat!$U11</f>
        <v>168.9</v>
      </c>
      <c r="E895" s="112">
        <f>+[2]Stoc!$Q11</f>
        <v>195.76277276579825</v>
      </c>
      <c r="F895" s="104">
        <f>+[2]fedcat!$AM11</f>
        <v>145.87</v>
      </c>
      <c r="G895" s="104">
        <f>+[2]fedcat!$BB11</f>
        <v>170.85</v>
      </c>
      <c r="H895" s="165">
        <f>+'[2]C$'!$O11</f>
        <v>0.7845598619174643</v>
      </c>
      <c r="I895" s="166">
        <f>+[2]fedcat!$BY11</f>
        <v>227.08</v>
      </c>
      <c r="J895" s="166">
        <f>+[2]fedcat!$BZ11</f>
        <v>206.45</v>
      </c>
      <c r="K895" s="166">
        <f>+_xlfn.IFNA([2]fedcat!$CA11,"")</f>
        <v>290</v>
      </c>
      <c r="L895" s="166">
        <f>+[2]fedcat!$CB11</f>
        <v>290</v>
      </c>
      <c r="M895" s="166">
        <f>+_xlfn.IFNA([2]fedcat!$CC11,"")</f>
        <v>290</v>
      </c>
      <c r="N895" s="93">
        <f>+'[2]weekly-canfax-data'!AM14</f>
        <v>173.1</v>
      </c>
      <c r="O895" s="98">
        <f t="shared" si="51"/>
        <v>9.3145900000000097</v>
      </c>
      <c r="P895" s="98">
        <f t="shared" si="52"/>
        <v>-11.315410000000014</v>
      </c>
      <c r="Q895" s="99">
        <f t="shared" si="53"/>
        <v>-11.925902000000008</v>
      </c>
      <c r="R895" s="14">
        <v>7</v>
      </c>
    </row>
    <row r="896" spans="1:18" x14ac:dyDescent="0.25">
      <c r="A896" s="100">
        <v>2022</v>
      </c>
      <c r="B896" s="100">
        <v>8</v>
      </c>
      <c r="C896" s="112">
        <f>+[2]fedcat!$T12</f>
        <v>165.31</v>
      </c>
      <c r="D896" s="112">
        <f>+[2]fedcat!$U12</f>
        <v>166.85</v>
      </c>
      <c r="E896" s="112">
        <f>+[2]Stoc!$Q12</f>
        <v>192.42476406846987</v>
      </c>
      <c r="F896" s="104">
        <f>+[2]fedcat!$AM12</f>
        <v>141.91999999999999</v>
      </c>
      <c r="G896" s="104">
        <f>+[2]fedcat!$BB12</f>
        <v>164.75</v>
      </c>
      <c r="H896" s="165">
        <f>+'[2]C$'!$O12</f>
        <v>0.78585461689587432</v>
      </c>
      <c r="I896" s="166">
        <f>+[2]fedcat!$BY12</f>
        <v>219.72</v>
      </c>
      <c r="J896" s="166">
        <f>+[2]fedcat!$BZ12</f>
        <v>195.4</v>
      </c>
      <c r="K896" s="166">
        <f>+_xlfn.IFNA([2]fedcat!$CA12,"")</f>
        <v>290</v>
      </c>
      <c r="L896" s="166">
        <f>+[2]fedcat!$CB12</f>
        <v>290</v>
      </c>
      <c r="M896" s="166">
        <f>+_xlfn.IFNA([2]fedcat!$CC12,"")</f>
        <v>290</v>
      </c>
      <c r="N896" s="93">
        <f>+'[2]weekly-canfax-data'!AM15</f>
        <v>173.1</v>
      </c>
      <c r="O896" s="98">
        <f t="shared" si="51"/>
        <v>10.075625000000002</v>
      </c>
      <c r="P896" s="98">
        <f t="shared" si="52"/>
        <v>-14.244374999999991</v>
      </c>
      <c r="Q896" s="99">
        <f t="shared" si="53"/>
        <v>-6.5931999999999675</v>
      </c>
      <c r="R896" s="10">
        <v>8</v>
      </c>
    </row>
    <row r="897" spans="1:18" x14ac:dyDescent="0.25">
      <c r="A897" s="100">
        <v>2022</v>
      </c>
      <c r="B897" s="100">
        <v>9</v>
      </c>
      <c r="C897" s="112">
        <f>+[2]fedcat!$T13</f>
        <v>169.08</v>
      </c>
      <c r="D897" s="112">
        <f>+[2]fedcat!$U13</f>
        <v>167.65</v>
      </c>
      <c r="E897" s="112">
        <f>+[2]Stoc!$Q13</f>
        <v>185.54192907085709</v>
      </c>
      <c r="F897" s="104">
        <f>+[2]fedcat!$AM13</f>
        <v>132.52000000000001</v>
      </c>
      <c r="G897" s="104">
        <f>+[2]fedcat!$BB13</f>
        <v>162.35</v>
      </c>
      <c r="H897" s="165">
        <f>+'[2]C$'!$O13</f>
        <v>0.78548425104076669</v>
      </c>
      <c r="I897" s="166">
        <f>+[2]fedcat!$BY13</f>
        <v>218.73</v>
      </c>
      <c r="J897" s="166">
        <f>+[2]fedcat!$BZ13</f>
        <v>192.51</v>
      </c>
      <c r="K897" s="166">
        <f>+_xlfn.IFNA([2]fedcat!$CA13,"")</f>
        <v>290</v>
      </c>
      <c r="L897" s="166">
        <f>+[2]fedcat!$CB13</f>
        <v>290</v>
      </c>
      <c r="M897" s="166">
        <f>+_xlfn.IFNA([2]fedcat!$CC13,"")</f>
        <v>290</v>
      </c>
      <c r="N897" s="93">
        <f>+'[2]weekly-canfax-data'!AM16</f>
        <v>173.1</v>
      </c>
      <c r="O897" s="98">
        <f t="shared" si="51"/>
        <v>12.042214999999999</v>
      </c>
      <c r="P897" s="98">
        <f t="shared" si="52"/>
        <v>-14.177785</v>
      </c>
      <c r="Q897" s="99">
        <f t="shared" si="53"/>
        <v>5.2887880000000109</v>
      </c>
      <c r="R897" s="14">
        <v>9</v>
      </c>
    </row>
    <row r="898" spans="1:18" x14ac:dyDescent="0.25">
      <c r="A898" s="100">
        <v>2022</v>
      </c>
      <c r="B898" s="100">
        <v>10</v>
      </c>
      <c r="C898" s="112">
        <f>+[2]fedcat!$T14</f>
        <v>168.13</v>
      </c>
      <c r="D898" s="112">
        <f>+[2]fedcat!$U14</f>
        <v>167.68</v>
      </c>
      <c r="E898" s="112">
        <f>+[2]Stoc!$Q14</f>
        <v>191.51780077972631</v>
      </c>
      <c r="F898" s="104">
        <f>+[2]fedcat!$AM14</f>
        <v>132.94999999999999</v>
      </c>
      <c r="G898" s="104">
        <f>+[2]fedcat!$BB14</f>
        <v>163.72</v>
      </c>
      <c r="H898" s="165">
        <f>+'[2]C$'!$O14</f>
        <v>0.78647267007471489</v>
      </c>
      <c r="I898" s="166">
        <f>+[2]fedcat!$BY14</f>
        <v>222.23</v>
      </c>
      <c r="J898" s="166">
        <f>+[2]fedcat!$BZ14</f>
        <v>193.1</v>
      </c>
      <c r="K898" s="166">
        <f>+_xlfn.IFNA([2]fedcat!$CA14,"")</f>
        <v>290</v>
      </c>
      <c r="L898" s="166">
        <f>+[2]fedcat!$CB14</f>
        <v>290</v>
      </c>
      <c r="M898" s="166">
        <f>+_xlfn.IFNA([2]fedcat!$CC14,"")</f>
        <v>290</v>
      </c>
      <c r="N898" s="93">
        <f>+'[2]weekly-canfax-data'!AM17</f>
        <v>173.18</v>
      </c>
      <c r="O898" s="98">
        <f t="shared" si="51"/>
        <v>14.06001999999998</v>
      </c>
      <c r="P898" s="98">
        <f t="shared" si="52"/>
        <v>-15.069980000000015</v>
      </c>
      <c r="Q898" s="99">
        <f t="shared" si="53"/>
        <v>4.9540750000000173</v>
      </c>
      <c r="R898" s="10">
        <v>10</v>
      </c>
    </row>
    <row r="899" spans="1:18" x14ac:dyDescent="0.25">
      <c r="A899" s="100">
        <v>2022</v>
      </c>
      <c r="B899" s="100">
        <v>11</v>
      </c>
      <c r="C899" s="112">
        <f>+[2]fedcat!$T15</f>
        <v>170.55</v>
      </c>
      <c r="D899" s="112">
        <f>+[2]fedcat!$U15</f>
        <v>168.38</v>
      </c>
      <c r="E899" s="112">
        <f>+[2]Stoc!$Q15</f>
        <v>190.65077321780601</v>
      </c>
      <c r="F899" s="104">
        <f>+[2]fedcat!$AM15</f>
        <v>137.07</v>
      </c>
      <c r="G899" s="104">
        <f>+[2]fedcat!$BB15</f>
        <v>167.45</v>
      </c>
      <c r="H899" s="165">
        <f>+'[2]C$'!$O15</f>
        <v>0.79327304458194514</v>
      </c>
      <c r="I899" s="166">
        <f>+[2]fedcat!$BY15</f>
        <v>221.21</v>
      </c>
      <c r="J899" s="166">
        <f>+[2]fedcat!$BZ15</f>
        <v>193.16</v>
      </c>
      <c r="K899" s="166">
        <f>+_xlfn.IFNA([2]fedcat!$CA15,"")</f>
        <v>290</v>
      </c>
      <c r="L899" s="166">
        <f>+[2]fedcat!$CB15</f>
        <v>290</v>
      </c>
      <c r="M899" s="166">
        <f>+_xlfn.IFNA([2]fedcat!$CC15,"")</f>
        <v>290</v>
      </c>
      <c r="N899" s="93">
        <f>+'[2]weekly-canfax-data'!AM18</f>
        <v>173.78</v>
      </c>
      <c r="O899" s="98">
        <f t="shared" si="51"/>
        <v>10.12253000000004</v>
      </c>
      <c r="P899" s="98">
        <f t="shared" si="52"/>
        <v>-17.927469999999971</v>
      </c>
      <c r="Q899" s="99">
        <f t="shared" si="53"/>
        <v>1.2095580000000155</v>
      </c>
      <c r="R899" s="14">
        <v>11</v>
      </c>
    </row>
    <row r="900" spans="1:18" x14ac:dyDescent="0.25">
      <c r="A900" s="100">
        <v>2022</v>
      </c>
      <c r="B900" s="100">
        <v>12</v>
      </c>
      <c r="C900" s="112">
        <f>+[2]fedcat!$T16</f>
        <v>172.08</v>
      </c>
      <c r="D900" s="112">
        <f>+[2]fedcat!$U16</f>
        <v>170.16</v>
      </c>
      <c r="E900" s="112">
        <f>+[2]Stoc!$Q16</f>
        <v>190.25800063665622</v>
      </c>
      <c r="F900" s="104">
        <f>+[2]fedcat!$AM16</f>
        <v>137.37</v>
      </c>
      <c r="G900" s="104">
        <f>+[2]fedcat!$BB16</f>
        <v>165.32</v>
      </c>
      <c r="H900" s="165">
        <f>+'[2]C$'!$O16</f>
        <v>0.80147471347278987</v>
      </c>
      <c r="I900" s="166">
        <f>+[2]fedcat!$BY16</f>
        <v>230.5</v>
      </c>
      <c r="J900" s="166">
        <f>+[2]fedcat!$BZ16</f>
        <v>186.09</v>
      </c>
      <c r="K900" s="166">
        <f>+_xlfn.IFNA([2]fedcat!$CA16,"")</f>
        <v>290</v>
      </c>
      <c r="L900" s="166">
        <f>+[2]fedcat!$CB16</f>
        <v>290</v>
      </c>
      <c r="M900" s="166">
        <f>+_xlfn.IFNA([2]fedcat!$CC16,"")</f>
        <v>290</v>
      </c>
      <c r="N900" s="93">
        <f>+'[2]weekly-canfax-data'!AM19</f>
        <v>173.31</v>
      </c>
      <c r="O900" s="98">
        <f t="shared" si="51"/>
        <v>24.230235999999991</v>
      </c>
      <c r="P900" s="98">
        <f t="shared" si="52"/>
        <v>-20.179764000000006</v>
      </c>
      <c r="Q900" s="99">
        <f t="shared" si="53"/>
        <v>2.6034509999999784</v>
      </c>
      <c r="R900" s="10">
        <v>12</v>
      </c>
    </row>
    <row r="901" spans="1:18" x14ac:dyDescent="0.25">
      <c r="A901" s="100">
        <v>2022</v>
      </c>
      <c r="B901" s="100">
        <v>13</v>
      </c>
      <c r="C901" s="112">
        <f>+[2]fedcat!$T17</f>
        <v>169.08</v>
      </c>
      <c r="D901" s="112">
        <f>+[2]fedcat!$U17</f>
        <v>168.85</v>
      </c>
      <c r="E901" s="112">
        <f>+[2]Stoc!$Q17</f>
        <v>180.59839007901775</v>
      </c>
      <c r="F901" s="104">
        <f>+[2]fedcat!$AM17</f>
        <v>136.9</v>
      </c>
      <c r="G901" s="104">
        <f>+[2]fedcat!$BB17</f>
        <v>176.35</v>
      </c>
      <c r="H901" s="165">
        <f>+'[2]C$'!$O17</f>
        <v>0.79891347767036824</v>
      </c>
      <c r="I901" s="166">
        <f>+[2]fedcat!$BY17</f>
        <v>204.6</v>
      </c>
      <c r="J901" s="166">
        <f>+[2]fedcat!$BZ17</f>
        <v>181.26</v>
      </c>
      <c r="K901" s="166">
        <f>+_xlfn.IFNA([2]fedcat!$CA17,"")</f>
        <v>290</v>
      </c>
      <c r="L901" s="166">
        <f>+[2]fedcat!$CB17</f>
        <v>290</v>
      </c>
      <c r="M901" s="166">
        <f>+_xlfn.IFNA([2]fedcat!$CC17,"")</f>
        <v>290</v>
      </c>
      <c r="N901" s="93">
        <f>+'[2]weekly-canfax-data'!AM20</f>
        <v>173.1</v>
      </c>
      <c r="O901" s="98">
        <f t="shared" si="51"/>
        <v>-16.137295000000023</v>
      </c>
      <c r="P901" s="98">
        <f t="shared" si="52"/>
        <v>-39.477295000000026</v>
      </c>
      <c r="Q901" s="99">
        <f t="shared" si="53"/>
        <v>2.6422699999999679</v>
      </c>
      <c r="R901" s="14">
        <v>13</v>
      </c>
    </row>
    <row r="902" spans="1:18" x14ac:dyDescent="0.25">
      <c r="A902" s="100">
        <v>2022</v>
      </c>
      <c r="B902" s="100">
        <v>14</v>
      </c>
      <c r="C902" s="112">
        <f>+[2]fedcat!$T18</f>
        <v>172.49</v>
      </c>
      <c r="D902" s="112">
        <f>+[2]fedcat!$U18</f>
        <v>169.73</v>
      </c>
      <c r="E902" s="112">
        <f>+[2]Stoc!$Q18</f>
        <v>186.84167237098688</v>
      </c>
      <c r="F902" s="104">
        <f>+[2]fedcat!$AM18</f>
        <v>135.85</v>
      </c>
      <c r="G902" s="104">
        <f>+[2]fedcat!$BB18</f>
        <v>173.55</v>
      </c>
      <c r="H902" s="165">
        <f>+'[2]C$'!$O18</f>
        <v>0.7948493760432398</v>
      </c>
      <c r="I902" s="166">
        <f>+[2]fedcat!$BY18</f>
        <v>224.42</v>
      </c>
      <c r="J902" s="166">
        <f>+[2]fedcat!$BZ18</f>
        <v>183.78</v>
      </c>
      <c r="K902" s="166">
        <f>+_xlfn.IFNA([2]fedcat!$CA18,"")</f>
        <v>290</v>
      </c>
      <c r="L902" s="166">
        <f>+[2]fedcat!$CB18</f>
        <v>290</v>
      </c>
      <c r="M902" s="166">
        <f>+_xlfn.IFNA([2]fedcat!$CC18,"")</f>
        <v>290</v>
      </c>
      <c r="N902" s="93">
        <f>+'[2]weekly-canfax-data'!AM21</f>
        <v>173.61</v>
      </c>
      <c r="O902" s="98">
        <f t="shared" si="51"/>
        <v>6.0767449999999599</v>
      </c>
      <c r="P902" s="98">
        <f t="shared" si="52"/>
        <v>-34.563255000000026</v>
      </c>
      <c r="Q902" s="99">
        <f t="shared" si="53"/>
        <v>3.0871150000000114</v>
      </c>
      <c r="R902" s="10">
        <v>14</v>
      </c>
    </row>
    <row r="903" spans="1:18" x14ac:dyDescent="0.25">
      <c r="A903" s="100">
        <v>2022</v>
      </c>
      <c r="B903" s="100">
        <v>15</v>
      </c>
      <c r="C903" s="112">
        <f>+[2]fedcat!$T19</f>
        <v>170.66</v>
      </c>
      <c r="D903" s="112">
        <f>+[2]fedcat!$U19</f>
        <v>169.47</v>
      </c>
      <c r="E903" s="112">
        <f>+[2]Stoc!$Q19</f>
        <v>188.38342567429979</v>
      </c>
      <c r="F903" s="104">
        <f>+[2]fedcat!$AM19</f>
        <v>138.32</v>
      </c>
      <c r="G903" s="104">
        <f>+[2]fedcat!$BB19</f>
        <v>174.35</v>
      </c>
      <c r="H903" s="165">
        <f>+'[2]C$'!$O19</f>
        <v>0.79333597778659271</v>
      </c>
      <c r="I903" s="166">
        <f>+[2]fedcat!$BY19</f>
        <v>223.79</v>
      </c>
      <c r="J903" s="166">
        <f>+[2]fedcat!$BZ19</f>
        <v>191.81</v>
      </c>
      <c r="K903" s="166">
        <f>+_xlfn.IFNA([2]fedcat!$CA19,"")</f>
        <v>290</v>
      </c>
      <c r="L903" s="166">
        <f>+[2]fedcat!$CB19</f>
        <v>290</v>
      </c>
      <c r="M903" s="166">
        <f>+_xlfn.IFNA([2]fedcat!$CC19,"")</f>
        <v>290</v>
      </c>
      <c r="N903" s="93">
        <f>+'[2]weekly-canfax-data'!AM22</f>
        <v>173.1</v>
      </c>
      <c r="O903" s="98">
        <f t="shared" si="51"/>
        <v>4.0218250000000353</v>
      </c>
      <c r="P903" s="98">
        <f t="shared" si="52"/>
        <v>-27.958174999999954</v>
      </c>
      <c r="Q903" s="99">
        <f t="shared" si="53"/>
        <v>-0.35235999999997603</v>
      </c>
      <c r="R903" s="14">
        <v>15</v>
      </c>
    </row>
    <row r="904" spans="1:18" x14ac:dyDescent="0.25">
      <c r="A904" s="100">
        <v>2022</v>
      </c>
      <c r="B904" s="100">
        <v>16</v>
      </c>
      <c r="C904" s="112">
        <f>+[2]fedcat!$T20</f>
        <v>173.78</v>
      </c>
      <c r="D904" s="112">
        <f>+[2]fedcat!$U20</f>
        <v>170.64</v>
      </c>
      <c r="E904" s="112">
        <f>+[2]Stoc!$Q20</f>
        <v>189.53155320837598</v>
      </c>
      <c r="F904" s="104">
        <f>+[2]fedcat!$AM20</f>
        <v>140.37</v>
      </c>
      <c r="G904" s="104">
        <f>+[2]fedcat!$BB20</f>
        <v>176.9</v>
      </c>
      <c r="H904" s="165">
        <f>+'[2]C$'!$O20</f>
        <v>0.78647267007471489</v>
      </c>
      <c r="I904" s="166">
        <f>+[2]fedcat!$BY20</f>
        <v>225.51</v>
      </c>
      <c r="J904" s="166">
        <f>+[2]fedcat!$BZ20</f>
        <v>189.46</v>
      </c>
      <c r="K904" s="166">
        <f>+_xlfn.IFNA([2]fedcat!$CA20,"")</f>
        <v>290</v>
      </c>
      <c r="L904" s="166">
        <f>+[2]fedcat!$CB20</f>
        <v>293</v>
      </c>
      <c r="M904" s="166">
        <f>+_xlfn.IFNA([2]fedcat!$CC20,"")</f>
        <v>291.5</v>
      </c>
      <c r="N904" s="93">
        <f>+'[2]weekly-canfax-data'!AM23</f>
        <v>174</v>
      </c>
      <c r="O904" s="98">
        <f t="shared" si="51"/>
        <v>0.5816499999999678</v>
      </c>
      <c r="P904" s="98">
        <f t="shared" si="52"/>
        <v>-35.468350000000015</v>
      </c>
      <c r="Q904" s="99">
        <f t="shared" si="53"/>
        <v>-3.5804550000000006</v>
      </c>
      <c r="R904" s="10">
        <v>16</v>
      </c>
    </row>
    <row r="905" spans="1:18" x14ac:dyDescent="0.25">
      <c r="A905" s="100">
        <v>2022</v>
      </c>
      <c r="B905" s="100">
        <v>17</v>
      </c>
      <c r="C905" s="112">
        <f>+[2]fedcat!$T21</f>
        <v>172.01</v>
      </c>
      <c r="D905" s="112">
        <f>+[2]fedcat!$U21</f>
        <v>173.23</v>
      </c>
      <c r="E905" s="112">
        <f>+[2]Stoc!$Q21</f>
        <v>193.83316275563706</v>
      </c>
      <c r="F905" s="104">
        <f>+[2]fedcat!$AM21</f>
        <v>135.27000000000001</v>
      </c>
      <c r="G905" s="104">
        <f>+[2]fedcat!$BB21</f>
        <v>168.27</v>
      </c>
      <c r="H905" s="165">
        <f>+'[2]C$'!$O21</f>
        <v>0.77948398160417809</v>
      </c>
      <c r="I905" s="166">
        <f>+[2]fedcat!$BY21</f>
        <v>231.85</v>
      </c>
      <c r="J905" s="166">
        <f>+[2]fedcat!$BZ21</f>
        <v>186.47</v>
      </c>
      <c r="K905" s="166">
        <f>+_xlfn.IFNA([2]fedcat!$CA21,"")</f>
        <v>295</v>
      </c>
      <c r="L905" s="166">
        <f>+[2]fedcat!$CB21</f>
        <v>295</v>
      </c>
      <c r="M905" s="166">
        <f>+_xlfn.IFNA([2]fedcat!$CC21,"")</f>
        <v>295</v>
      </c>
      <c r="N905" s="93">
        <f>+'[2]weekly-canfax-data'!AM24</f>
        <v>173.65</v>
      </c>
      <c r="O905" s="98">
        <f t="shared" si="51"/>
        <v>15.976416999999998</v>
      </c>
      <c r="P905" s="98">
        <f t="shared" si="52"/>
        <v>-29.403582999999998</v>
      </c>
      <c r="Q905" s="99">
        <f t="shared" si="53"/>
        <v>3.4621170000000063</v>
      </c>
      <c r="R905" s="14">
        <v>17</v>
      </c>
    </row>
    <row r="906" spans="1:18" x14ac:dyDescent="0.25">
      <c r="A906" s="100">
        <v>2022</v>
      </c>
      <c r="B906" s="100">
        <v>18</v>
      </c>
      <c r="C906" s="112">
        <f>+[2]fedcat!$T22</f>
        <v>175.65</v>
      </c>
      <c r="D906" s="112">
        <f>+[2]fedcat!$U22</f>
        <v>172.9</v>
      </c>
      <c r="E906" s="112">
        <f>+[2]Stoc!$Q22</f>
        <v>200.19617480364093</v>
      </c>
      <c r="F906" s="104">
        <f>+[2]fedcat!$AM22</f>
        <v>135.35</v>
      </c>
      <c r="G906" s="104">
        <f>+[2]fedcat!$BB22</f>
        <v>174.7</v>
      </c>
      <c r="H906" s="165">
        <f>+'[2]C$'!$O22</f>
        <v>0.77471335605825853</v>
      </c>
      <c r="I906" s="166">
        <f>+[2]fedcat!$BY22</f>
        <v>246.87</v>
      </c>
      <c r="J906" s="166">
        <f>+[2]fedcat!$BZ22</f>
        <v>187.02</v>
      </c>
      <c r="K906" s="166">
        <f>+_xlfn.IFNA([2]fedcat!$CA22,"")</f>
        <v>295</v>
      </c>
      <c r="L906" s="166">
        <f>+[2]fedcat!$CB22</f>
        <v>300</v>
      </c>
      <c r="M906" s="166">
        <f>+_xlfn.IFNA([2]fedcat!$CC22,"")</f>
        <v>297.5</v>
      </c>
      <c r="N906" s="93">
        <f>+'[2]weekly-canfax-data'!AM25</f>
        <v>178.92</v>
      </c>
      <c r="O906" s="98">
        <f t="shared" si="51"/>
        <v>21.367240000000038</v>
      </c>
      <c r="P906" s="98">
        <f t="shared" si="52"/>
        <v>-38.482759999999956</v>
      </c>
      <c r="Q906" s="99">
        <f t="shared" si="53"/>
        <v>3.7902200000000335</v>
      </c>
      <c r="R906" s="10">
        <v>18</v>
      </c>
    </row>
    <row r="907" spans="1:18" x14ac:dyDescent="0.25">
      <c r="A907" s="100">
        <v>2022</v>
      </c>
      <c r="B907" s="100">
        <v>19</v>
      </c>
      <c r="C907" s="112">
        <f>+[2]fedcat!$T23</f>
        <v>178.87</v>
      </c>
      <c r="D907" s="112">
        <f>+[2]fedcat!$U23</f>
        <v>172.96</v>
      </c>
      <c r="E907" s="112">
        <f>+[2]Stoc!$Q23</f>
        <v>198.20204970387468</v>
      </c>
      <c r="F907" s="104">
        <f>+[2]fedcat!$AM23</f>
        <v>132.35</v>
      </c>
      <c r="G907" s="104">
        <f>+[2]fedcat!$BB23</f>
        <v>168.02</v>
      </c>
      <c r="H907" s="165">
        <f>+'[2]C$'!$O23</f>
        <v>0.77202192542268211</v>
      </c>
      <c r="I907" s="166">
        <f>+[2]fedcat!$BY23</f>
        <v>240.63</v>
      </c>
      <c r="J907" s="166">
        <f>+[2]fedcat!$BZ23</f>
        <v>188.9</v>
      </c>
      <c r="K907" s="166">
        <f>+_xlfn.IFNA([2]fedcat!$CA23,"")</f>
        <v>300</v>
      </c>
      <c r="L907" s="166">
        <f>+[2]fedcat!$CB23</f>
        <v>300</v>
      </c>
      <c r="M907" s="166">
        <f>+_xlfn.IFNA([2]fedcat!$CC23,"")</f>
        <v>300</v>
      </c>
      <c r="N907" s="93">
        <f>+'[2]weekly-canfax-data'!AM26</f>
        <v>179.18</v>
      </c>
      <c r="O907" s="98">
        <f t="shared" si="51"/>
        <v>22.993694000000005</v>
      </c>
      <c r="P907" s="98">
        <f t="shared" si="52"/>
        <v>-28.736305999999985</v>
      </c>
      <c r="Q907" s="99">
        <f t="shared" si="53"/>
        <v>8.5670450000000358</v>
      </c>
      <c r="R907" s="14">
        <v>19</v>
      </c>
    </row>
    <row r="908" spans="1:18" x14ac:dyDescent="0.25">
      <c r="A908" s="100">
        <v>2022</v>
      </c>
      <c r="B908" s="100">
        <v>20</v>
      </c>
      <c r="C908" s="112">
        <f>+[2]fedcat!$T24</f>
        <v>178.39</v>
      </c>
      <c r="D908" s="112">
        <f>+[2]fedcat!$U24</f>
        <v>179.56</v>
      </c>
      <c r="E908" s="112">
        <f>+[2]Stoc!$Q24</f>
        <v>202.16418570068961</v>
      </c>
      <c r="F908" s="104">
        <f>+[2]fedcat!$AM24</f>
        <v>131.55000000000001</v>
      </c>
      <c r="G908" s="104">
        <f>+[2]fedcat!$BB24</f>
        <v>163.92</v>
      </c>
      <c r="H908" s="165">
        <f>+'[2]C$'!$O24</f>
        <v>0.77790742901594701</v>
      </c>
      <c r="I908" s="166">
        <f>+[2]fedcat!$BY24</f>
        <v>240.98</v>
      </c>
      <c r="J908" s="166">
        <f>+[2]fedcat!$BZ24</f>
        <v>192.87</v>
      </c>
      <c r="K908" s="166">
        <f>+_xlfn.IFNA([2]fedcat!$CA24,"")</f>
        <v>300</v>
      </c>
      <c r="L908" s="166">
        <f>+[2]fedcat!$CB24</f>
        <v>306</v>
      </c>
      <c r="M908" s="166">
        <f>+_xlfn.IFNA([2]fedcat!$CC24,"")</f>
        <v>303</v>
      </c>
      <c r="N908" s="93">
        <f>+'[2]weekly-canfax-data'!AM27</f>
        <v>181.87</v>
      </c>
      <c r="O908" s="98">
        <f t="shared" si="51"/>
        <v>30.260839999999973</v>
      </c>
      <c r="P908" s="98">
        <f t="shared" si="52"/>
        <v>-17.849160000000012</v>
      </c>
      <c r="Q908" s="99">
        <f t="shared" si="53"/>
        <v>12.692474999999945</v>
      </c>
      <c r="R908" s="10">
        <v>20</v>
      </c>
    </row>
    <row r="909" spans="1:18" x14ac:dyDescent="0.25">
      <c r="A909" s="100">
        <v>2022</v>
      </c>
      <c r="B909" s="100">
        <v>21</v>
      </c>
      <c r="C909" s="112">
        <f>+[2]fedcat!$T25</f>
        <v>185.79</v>
      </c>
      <c r="D909" s="112">
        <f>+[2]fedcat!$U25</f>
        <v>185.58</v>
      </c>
      <c r="E909" s="112">
        <f>+[2]Stoc!$Q25</f>
        <v>194.74270228674163</v>
      </c>
      <c r="F909" s="104">
        <f>+[2]fedcat!$AM25</f>
        <v>132.4</v>
      </c>
      <c r="G909" s="104">
        <f>+[2]fedcat!$BB25</f>
        <v>166.32</v>
      </c>
      <c r="H909" s="165">
        <f>+'[2]C$'!$O25</f>
        <v>0.78542255733584665</v>
      </c>
      <c r="I909" s="166">
        <f>+[2]fedcat!$BY25</f>
        <v>225.4</v>
      </c>
      <c r="J909" s="166">
        <f>+[2]fedcat!$BZ25</f>
        <v>196.68</v>
      </c>
      <c r="K909" s="166">
        <f>+_xlfn.IFNA([2]fedcat!$CA25,"")</f>
        <v>305</v>
      </c>
      <c r="L909" s="166">
        <f>+[2]fedcat!$CB25</f>
        <v>310</v>
      </c>
      <c r="M909" s="166">
        <f>+_xlfn.IFNA([2]fedcat!$CC25,"")</f>
        <v>307.5</v>
      </c>
      <c r="N909" s="93">
        <f>+'[2]weekly-canfax-data'!AM28</f>
        <v>184.86</v>
      </c>
      <c r="O909" s="98">
        <f t="shared" si="51"/>
        <v>13.641376000000008</v>
      </c>
      <c r="P909" s="98">
        <f t="shared" si="52"/>
        <v>-15.078623999999991</v>
      </c>
      <c r="Q909" s="99">
        <f t="shared" si="53"/>
        <v>15.928319999999985</v>
      </c>
      <c r="R909" s="14">
        <v>21</v>
      </c>
    </row>
    <row r="910" spans="1:18" x14ac:dyDescent="0.25">
      <c r="A910" s="100">
        <v>2022</v>
      </c>
      <c r="B910" s="100">
        <v>22</v>
      </c>
      <c r="C910" s="112">
        <f>+[2]fedcat!$T26</f>
        <v>191.17</v>
      </c>
      <c r="D910" s="112">
        <f>+[2]fedcat!$U26</f>
        <v>188.59</v>
      </c>
      <c r="E910" s="112">
        <f>+[2]Stoc!$Q26</f>
        <v>202.82027837407836</v>
      </c>
      <c r="F910" s="104">
        <f>+[2]fedcat!$AM26</f>
        <v>133.85</v>
      </c>
      <c r="G910" s="104">
        <f>+[2]fedcat!$BB26</f>
        <v>173.87</v>
      </c>
      <c r="H910" s="165">
        <f>+'[2]C$'!$O26</f>
        <v>0.79421809228814222</v>
      </c>
      <c r="I910" s="166">
        <f>+[2]fedcat!$BY26</f>
        <v>243.07</v>
      </c>
      <c r="J910" s="166">
        <f>+[2]fedcat!$BZ26</f>
        <v>202.36</v>
      </c>
      <c r="K910" s="166">
        <f>+_xlfn.IFNA([2]fedcat!$CA26,"")</f>
        <v>310</v>
      </c>
      <c r="L910" s="166">
        <f>+[2]fedcat!$CB26</f>
        <v>320</v>
      </c>
      <c r="M910" s="166">
        <f>+_xlfn.IFNA([2]fedcat!$CC26,"")</f>
        <v>315</v>
      </c>
      <c r="N910" s="93">
        <f>+'[2]weekly-canfax-data'!AM29</f>
        <v>189.41</v>
      </c>
      <c r="O910" s="98">
        <f t="shared" si="51"/>
        <v>24.150282999999945</v>
      </c>
      <c r="P910" s="98">
        <f t="shared" si="52"/>
        <v>-16.559717000000035</v>
      </c>
      <c r="Q910" s="99">
        <f t="shared" si="53"/>
        <v>20.469464999999985</v>
      </c>
      <c r="R910" s="10">
        <v>22</v>
      </c>
    </row>
    <row r="911" spans="1:18" x14ac:dyDescent="0.25">
      <c r="A911" s="100">
        <v>2022</v>
      </c>
      <c r="B911" s="100">
        <v>23</v>
      </c>
      <c r="C911" s="112">
        <f>+[2]fedcat!$T27</f>
        <v>191.85</v>
      </c>
      <c r="D911" s="112">
        <f>+[2]fedcat!$U27</f>
        <v>191.98</v>
      </c>
      <c r="E911" s="112">
        <f>+[2]Stoc!$Q27</f>
        <v>202.64629329664851</v>
      </c>
      <c r="F911" s="104">
        <f>+[2]fedcat!$AM27</f>
        <v>136.19999999999999</v>
      </c>
      <c r="G911" s="104">
        <f>+[2]fedcat!$BB27</f>
        <v>174.47</v>
      </c>
      <c r="H911" s="165">
        <f>+'[2]C$'!$O27</f>
        <v>0.78345346286430584</v>
      </c>
      <c r="I911" s="166">
        <f>+[2]fedcat!$BY27</f>
        <v>250.02</v>
      </c>
      <c r="J911" s="166">
        <f>+[2]fedcat!$BZ27</f>
        <v>204.46</v>
      </c>
      <c r="K911" s="166">
        <f>+_xlfn.IFNA([2]fedcat!$CA27,"")</f>
        <v>320</v>
      </c>
      <c r="L911" s="166">
        <f>+[2]fedcat!$CB27</f>
        <v>320</v>
      </c>
      <c r="M911" s="166">
        <f>+_xlfn.IFNA([2]fedcat!$CC27,"")</f>
        <v>320</v>
      </c>
      <c r="N911" s="93">
        <f>+'[2]weekly-canfax-data'!AM30</f>
        <v>191.1</v>
      </c>
      <c r="O911" s="98">
        <f t="shared" si="51"/>
        <v>27.326492000000002</v>
      </c>
      <c r="P911" s="98">
        <f t="shared" si="52"/>
        <v>-18.233508</v>
      </c>
      <c r="Q911" s="99">
        <f t="shared" si="53"/>
        <v>18.154320000000013</v>
      </c>
      <c r="R911" s="14">
        <v>23</v>
      </c>
    </row>
    <row r="912" spans="1:18" x14ac:dyDescent="0.25">
      <c r="A912" s="100">
        <v>2022</v>
      </c>
      <c r="B912" s="100">
        <v>24</v>
      </c>
      <c r="C912" s="112">
        <f>+[2]fedcat!$T28</f>
        <v>190.88</v>
      </c>
      <c r="D912" s="112">
        <f>+[2]fedcat!$U28</f>
        <v>188.52</v>
      </c>
      <c r="E912" s="112">
        <f>+[2]Stoc!$Q28</f>
        <v>193.94821696375948</v>
      </c>
      <c r="F912" s="104">
        <f>+[2]fedcat!$AM28</f>
        <v>136.57</v>
      </c>
      <c r="G912" s="104">
        <f>+[2]fedcat!$BB28</f>
        <v>172.95</v>
      </c>
      <c r="H912" s="165">
        <f>+'[2]C$'!$O28</f>
        <v>0.76751861232634899</v>
      </c>
      <c r="I912" s="166">
        <f>+[2]fedcat!$BY28</f>
        <v>227.48</v>
      </c>
      <c r="J912" s="166">
        <f>+[2]fedcat!$BZ28</f>
        <v>195.87</v>
      </c>
      <c r="K912" s="166">
        <f>+_xlfn.IFNA([2]fedcat!$CA28,"")</f>
        <v>320</v>
      </c>
      <c r="L912" s="166">
        <f>+[2]fedcat!$CB28</f>
        <v>320</v>
      </c>
      <c r="M912" s="166">
        <f>+_xlfn.IFNA([2]fedcat!$CC28,"")</f>
        <v>320</v>
      </c>
      <c r="N912" s="93">
        <f>+'[2]weekly-canfax-data'!AM31</f>
        <v>191.1</v>
      </c>
      <c r="O912" s="98">
        <f t="shared" si="51"/>
        <v>2.143445000000014</v>
      </c>
      <c r="P912" s="98">
        <f t="shared" si="52"/>
        <v>-29.466554999999971</v>
      </c>
      <c r="Q912" s="99">
        <f t="shared" si="53"/>
        <v>14.062947000000037</v>
      </c>
      <c r="R912" s="10">
        <v>24</v>
      </c>
    </row>
    <row r="913" spans="1:18" x14ac:dyDescent="0.25">
      <c r="A913" s="100">
        <v>2022</v>
      </c>
      <c r="B913" s="100">
        <v>25</v>
      </c>
      <c r="C913" s="112">
        <f>+[2]fedcat!$T29</f>
        <v>189.8</v>
      </c>
      <c r="D913" s="112">
        <f>+[2]fedcat!$U29</f>
        <v>182.56</v>
      </c>
      <c r="E913" s="112">
        <f>+[2]Stoc!$Q29</f>
        <v>192.36592624082499</v>
      </c>
      <c r="F913" s="104">
        <f>+[2]fedcat!$AM29</f>
        <v>133.37</v>
      </c>
      <c r="G913" s="104">
        <f>+[2]fedcat!$BB29</f>
        <v>172.5</v>
      </c>
      <c r="H913" s="165">
        <f>+'[2]C$'!$O29</f>
        <v>0.77477337878670494</v>
      </c>
      <c r="I913" s="166">
        <f>+[2]fedcat!$BY29</f>
        <v>225.09</v>
      </c>
      <c r="J913" s="166">
        <f>+[2]fedcat!$BZ29</f>
        <v>193.12</v>
      </c>
      <c r="K913" s="166">
        <f>+_xlfn.IFNA([2]fedcat!$CA29,"")</f>
        <v>320</v>
      </c>
      <c r="L913" s="166">
        <f>+[2]fedcat!$CB29</f>
        <v>320</v>
      </c>
      <c r="M913" s="166">
        <f>+_xlfn.IFNA([2]fedcat!$CC29,"")</f>
        <v>320</v>
      </c>
      <c r="N913" s="93">
        <f>+'[2]weekly-canfax-data'!AM32</f>
        <v>191.1</v>
      </c>
      <c r="O913" s="98">
        <f t="shared" si="51"/>
        <v>2.4442500000000109</v>
      </c>
      <c r="P913" s="98">
        <f t="shared" si="52"/>
        <v>-29.525749999999988</v>
      </c>
      <c r="Q913" s="99">
        <f t="shared" si="53"/>
        <v>19.859341000000001</v>
      </c>
      <c r="R913" s="14">
        <v>25</v>
      </c>
    </row>
    <row r="914" spans="1:18" x14ac:dyDescent="0.25">
      <c r="A914" s="100">
        <v>2022</v>
      </c>
      <c r="B914" s="100">
        <v>26</v>
      </c>
      <c r="C914" s="112">
        <f>+[2]fedcat!$T30</f>
        <v>186.77</v>
      </c>
      <c r="D914" s="112">
        <f>+[2]fedcat!$U30</f>
        <v>185.59</v>
      </c>
      <c r="E914" s="112">
        <f>+[2]Stoc!$Q30</f>
        <v>195.94006144799189</v>
      </c>
      <c r="F914" s="104">
        <f>+[2]fedcat!$AM30</f>
        <v>132.57</v>
      </c>
      <c r="G914" s="104">
        <f>+[2]fedcat!$BB30</f>
        <v>173.6</v>
      </c>
      <c r="H914" s="165">
        <f>+'[2]C$'!$O30</f>
        <v>0.77214114740174511</v>
      </c>
      <c r="I914" s="166">
        <f>+[2]fedcat!$BY30</f>
        <v>237.61</v>
      </c>
      <c r="J914" s="166">
        <f>+[2]fedcat!$BZ30</f>
        <v>203.71</v>
      </c>
      <c r="K914" s="166">
        <f>+_xlfn.IFNA([2]fedcat!$CA30,"")</f>
        <v>318</v>
      </c>
      <c r="L914" s="166">
        <f>+[2]fedcat!$CB30</f>
        <v>320</v>
      </c>
      <c r="M914" s="166">
        <f>+_xlfn.IFNA([2]fedcat!$CC30,"")</f>
        <v>319</v>
      </c>
      <c r="N914" s="93">
        <f>+'[2]weekly-canfax-data'!AM33</f>
        <v>190.3</v>
      </c>
      <c r="O914" s="98">
        <f t="shared" si="51"/>
        <v>12.780640000000034</v>
      </c>
      <c r="P914" s="98">
        <f t="shared" si="52"/>
        <v>-21.119359999999972</v>
      </c>
      <c r="Q914" s="99">
        <f t="shared" si="53"/>
        <v>19.708593000000036</v>
      </c>
      <c r="R914" s="10">
        <v>26</v>
      </c>
    </row>
    <row r="915" spans="1:18" x14ac:dyDescent="0.25">
      <c r="A915" s="100">
        <v>2022</v>
      </c>
      <c r="B915" s="100">
        <v>27</v>
      </c>
      <c r="C915" s="112">
        <f>+[2]fedcat!$T31</f>
        <v>186.77</v>
      </c>
      <c r="D915" s="112">
        <f>+[2]fedcat!$U31</f>
        <v>181.27</v>
      </c>
      <c r="E915" s="112">
        <f>+[2]Stoc!$Q31</f>
        <v>192.46334503105174</v>
      </c>
      <c r="F915" s="104">
        <f>+[2]fedcat!$AM31</f>
        <v>138.94999999999999</v>
      </c>
      <c r="G915" s="104">
        <f>+[2]fedcat!$BB31</f>
        <v>177.75</v>
      </c>
      <c r="H915" s="165">
        <f>+'[2]C$'!$O31</f>
        <v>0.77178359188083656</v>
      </c>
      <c r="I915" s="166">
        <f>+[2]fedcat!$BY31</f>
        <v>232.41</v>
      </c>
      <c r="J915" s="166">
        <f>+[2]fedcat!$BZ31</f>
        <v>204.32</v>
      </c>
      <c r="K915" s="166">
        <f>+_xlfn.IFNA([2]fedcat!$CA31,"")</f>
        <v>315</v>
      </c>
      <c r="L915" s="166">
        <f>+[2]fedcat!$CB31</f>
        <v>320</v>
      </c>
      <c r="M915" s="166">
        <f>+_xlfn.IFNA([2]fedcat!$CC31,"")</f>
        <v>317.5</v>
      </c>
      <c r="N915" s="93">
        <f>+'[2]weekly-canfax-data'!AM34</f>
        <v>189.59</v>
      </c>
      <c r="O915" s="98">
        <f t="shared" si="51"/>
        <v>2.0993249999999932</v>
      </c>
      <c r="P915" s="98">
        <f t="shared" si="52"/>
        <v>-25.99067500000001</v>
      </c>
      <c r="Q915" s="99">
        <f t="shared" si="53"/>
        <v>10.462485000000015</v>
      </c>
      <c r="R915" s="14">
        <v>27</v>
      </c>
    </row>
    <row r="916" spans="1:18" x14ac:dyDescent="0.25">
      <c r="A916" s="100">
        <v>2022</v>
      </c>
      <c r="B916" s="100">
        <v>28</v>
      </c>
      <c r="C916" s="112">
        <f>+[2]fedcat!$T32</f>
        <v>187.06</v>
      </c>
      <c r="D916" s="112">
        <f>+[2]fedcat!$U32</f>
        <v>185.74</v>
      </c>
      <c r="E916" s="112">
        <f>+[2]Stoc!$Q32</f>
        <v>192.47642688222297</v>
      </c>
      <c r="F916" s="104">
        <f>+[2]fedcat!$AM32</f>
        <v>139.55000000000001</v>
      </c>
      <c r="G916" s="104">
        <f>+[2]fedcat!$BB32</f>
        <v>182.45</v>
      </c>
      <c r="H916" s="165">
        <f>+'[2]C$'!$O32</f>
        <v>0.76822616578320657</v>
      </c>
      <c r="I916" s="166">
        <f>+[2]fedcat!$BY32</f>
        <v>247.54</v>
      </c>
      <c r="J916" s="166">
        <f>+[2]fedcat!$BZ32</f>
        <v>200.81</v>
      </c>
      <c r="K916" s="166">
        <f>+_xlfn.IFNA([2]fedcat!$CA32,"")</f>
        <v>313</v>
      </c>
      <c r="L916" s="166">
        <f>+[2]fedcat!$CB32</f>
        <v>315</v>
      </c>
      <c r="M916" s="166">
        <f>+_xlfn.IFNA([2]fedcat!$CC32,"")</f>
        <v>314</v>
      </c>
      <c r="N916" s="93">
        <f>+'[2]weekly-canfax-data'!AM35</f>
        <v>187.51</v>
      </c>
      <c r="O916" s="98">
        <f t="shared" si="51"/>
        <v>10.044835000000006</v>
      </c>
      <c r="P916" s="98">
        <f t="shared" si="52"/>
        <v>-36.685164999999984</v>
      </c>
      <c r="Q916" s="99">
        <f t="shared" si="53"/>
        <v>6.7477649999999869</v>
      </c>
      <c r="R916" s="10">
        <v>28</v>
      </c>
    </row>
    <row r="917" spans="1:18" x14ac:dyDescent="0.25">
      <c r="A917" s="100">
        <v>2022</v>
      </c>
      <c r="B917" s="100">
        <v>29</v>
      </c>
      <c r="C917" s="112">
        <f>+[2]fedcat!$T33</f>
        <v>185.58</v>
      </c>
      <c r="D917" s="112">
        <f>+[2]fedcat!$U33</f>
        <v>180.01</v>
      </c>
      <c r="E917" s="112">
        <f>+[2]Stoc!$Q33</f>
        <v>204.79502488676226</v>
      </c>
      <c r="F917" s="104">
        <f>+[2]fedcat!$AM33</f>
        <v>143</v>
      </c>
      <c r="G917" s="104">
        <f>+[2]fedcat!$BB33</f>
        <v>187</v>
      </c>
      <c r="H917" s="165">
        <f>+'[2]C$'!$O33</f>
        <v>0.77387401331063299</v>
      </c>
      <c r="I917" s="166">
        <f>+[2]fedcat!$BY33</f>
        <v>249.3</v>
      </c>
      <c r="J917" s="166">
        <f>+[2]fedcat!$BZ33</f>
        <v>206.99</v>
      </c>
      <c r="K917" s="166">
        <f>+_xlfn.IFNA([2]fedcat!$CA33,"")</f>
        <v>313</v>
      </c>
      <c r="L917" s="166">
        <f>+[2]fedcat!$CB33</f>
        <v>313</v>
      </c>
      <c r="M917" s="166">
        <f>+_xlfn.IFNA([2]fedcat!$CC33,"")</f>
        <v>313</v>
      </c>
      <c r="N917" s="93">
        <f>+'[2]weekly-canfax-data'!AM36</f>
        <v>183.3</v>
      </c>
      <c r="O917" s="98">
        <f t="shared" si="51"/>
        <v>7.658600000000007</v>
      </c>
      <c r="P917" s="98">
        <f t="shared" si="52"/>
        <v>-34.651399999999995</v>
      </c>
      <c r="Q917" s="99">
        <f t="shared" si="53"/>
        <v>3.0153999999999712</v>
      </c>
      <c r="R917" s="14">
        <v>29</v>
      </c>
    </row>
    <row r="918" spans="1:18" x14ac:dyDescent="0.25">
      <c r="A918" s="100">
        <v>2022</v>
      </c>
      <c r="B918" s="100">
        <v>30</v>
      </c>
      <c r="C918" s="112">
        <f>+[2]fedcat!$T34</f>
        <v>178.71</v>
      </c>
      <c r="D918" s="112">
        <f>+[2]fedcat!$U34</f>
        <v>171.55</v>
      </c>
      <c r="E918" s="112">
        <f>+[2]Stoc!$Q34</f>
        <v>197.71662769524485</v>
      </c>
      <c r="F918" s="104">
        <f>+[2]fedcat!$AM34</f>
        <v>142.22</v>
      </c>
      <c r="G918" s="104">
        <f>+[2]fedcat!$BB34</f>
        <v>183.72</v>
      </c>
      <c r="H918" s="165">
        <f>+'[2]C$'!$O34</f>
        <v>0.77948398160417809</v>
      </c>
      <c r="I918" s="166">
        <f>+[2]fedcat!$BY34</f>
        <v>242.04</v>
      </c>
      <c r="J918" s="166">
        <f>+[2]fedcat!$BZ34</f>
        <v>206.09</v>
      </c>
      <c r="K918" s="166">
        <f>+_xlfn.IFNA([2]fedcat!$CA34,"")</f>
        <v>306</v>
      </c>
      <c r="L918" s="166">
        <f>+[2]fedcat!$CB34</f>
        <v>306</v>
      </c>
      <c r="M918" s="166">
        <f>+_xlfn.IFNA([2]fedcat!$CC34,"")</f>
        <v>306</v>
      </c>
      <c r="N918" s="93">
        <f>+'[2]weekly-canfax-data'!AM37</f>
        <v>183.36</v>
      </c>
      <c r="O918" s="98">
        <f t="shared" si="51"/>
        <v>6.3456120000000169</v>
      </c>
      <c r="P918" s="98">
        <f t="shared" si="52"/>
        <v>-29.604387999999972</v>
      </c>
      <c r="Q918" s="99">
        <f t="shared" si="53"/>
        <v>1.1459619999999973</v>
      </c>
      <c r="R918" s="10">
        <v>30</v>
      </c>
    </row>
    <row r="919" spans="1:18" x14ac:dyDescent="0.25">
      <c r="A919" s="100">
        <v>2022</v>
      </c>
      <c r="B919" s="100">
        <v>31</v>
      </c>
      <c r="C919" s="112">
        <f>+[2]fedcat!$T35</f>
        <v>178.38</v>
      </c>
      <c r="D919" s="112">
        <f>+[2]fedcat!$U35</f>
        <v>177.38</v>
      </c>
      <c r="E919" s="112">
        <f>+[2]Stoc!$Q35</f>
        <v>203.38370906191327</v>
      </c>
      <c r="F919" s="104">
        <f>+[2]fedcat!$AM35</f>
        <v>143.87</v>
      </c>
      <c r="G919" s="104">
        <f>+[2]fedcat!$BB35</f>
        <v>185.95</v>
      </c>
      <c r="H919" s="165">
        <f>+'[2]C$'!$O35</f>
        <v>0.77327559542220858</v>
      </c>
      <c r="I919" s="166">
        <f>+[2]fedcat!$BY35</f>
        <v>248.87</v>
      </c>
      <c r="J919" s="166">
        <f>+[2]fedcat!$BZ35</f>
        <v>213.31</v>
      </c>
      <c r="K919" s="166">
        <f>+_xlfn.IFNA([2]fedcat!$CA35,"")</f>
        <v>306</v>
      </c>
      <c r="L919" s="166">
        <f>+[2]fedcat!$CB35</f>
        <v>306</v>
      </c>
      <c r="M919" s="166">
        <f>+_xlfn.IFNA([2]fedcat!$CC35,"")</f>
        <v>306</v>
      </c>
      <c r="N919" s="93">
        <f>+'[2]weekly-canfax-data'!AM38</f>
        <v>182.7</v>
      </c>
      <c r="O919" s="98">
        <f t="shared" si="51"/>
        <v>8.3994600000000617</v>
      </c>
      <c r="P919" s="98">
        <f t="shared" si="52"/>
        <v>-27.160539999999941</v>
      </c>
      <c r="Q919" s="99">
        <f t="shared" si="53"/>
        <v>-2.4526839999999765</v>
      </c>
      <c r="R919" s="14">
        <v>31</v>
      </c>
    </row>
    <row r="920" spans="1:18" x14ac:dyDescent="0.25">
      <c r="A920" s="100">
        <v>2022</v>
      </c>
      <c r="B920" s="100">
        <v>32</v>
      </c>
      <c r="C920" s="112">
        <f>+[2]fedcat!$T36</f>
        <v>181.5</v>
      </c>
      <c r="D920" s="112">
        <f>+[2]fedcat!$U36</f>
        <v>172.89</v>
      </c>
      <c r="E920" s="112">
        <f>+[2]Stoc!$Q36</f>
        <v>199.2015228188553</v>
      </c>
      <c r="F920" s="104">
        <f>+[2]fedcat!$AM36</f>
        <v>144.5</v>
      </c>
      <c r="G920" s="104">
        <f>+[2]fedcat!$BB36</f>
        <v>186</v>
      </c>
      <c r="H920" s="165">
        <f>+'[2]C$'!$O36</f>
        <v>0.78259508530286426</v>
      </c>
      <c r="I920" s="166">
        <f>+[2]fedcat!$BY36</f>
        <v>243.5</v>
      </c>
      <c r="J920" s="166">
        <f>+[2]fedcat!$BZ36</f>
        <v>212.55</v>
      </c>
      <c r="K920" s="166">
        <f>+_xlfn.IFNA([2]fedcat!$CA36,"")</f>
        <v>306</v>
      </c>
      <c r="L920" s="166">
        <f>+[2]fedcat!$CB36</f>
        <v>306</v>
      </c>
      <c r="M920" s="166">
        <f>+_xlfn.IFNA([2]fedcat!$CC36,"")</f>
        <v>306</v>
      </c>
      <c r="N920" s="93">
        <f>+'[2]weekly-canfax-data'!AM39</f>
        <v>0</v>
      </c>
      <c r="O920" s="98">
        <f t="shared" si="51"/>
        <v>5.8291999999999859</v>
      </c>
      <c r="P920" s="98">
        <f t="shared" si="52"/>
        <v>-25.120800000000003</v>
      </c>
      <c r="Q920" s="99">
        <f t="shared" si="53"/>
        <v>-1.0421000000000049</v>
      </c>
      <c r="R920" s="10">
        <v>32</v>
      </c>
    </row>
    <row r="921" spans="1:18" x14ac:dyDescent="0.25">
      <c r="A921" s="100">
        <v>2022</v>
      </c>
      <c r="B921" s="100">
        <v>33</v>
      </c>
      <c r="C921" s="112">
        <f>+[2]fedcat!$T37</f>
        <v>182.94</v>
      </c>
      <c r="D921" s="112">
        <f>+[2]fedcat!$U37</f>
        <v>175.14</v>
      </c>
      <c r="E921" s="112">
        <f>+[2]Stoc!$Q37</f>
        <v>210.52831240393155</v>
      </c>
      <c r="F921" s="104">
        <f>+[2]fedcat!$AM37</f>
        <v>145.25</v>
      </c>
      <c r="G921" s="104">
        <f>+[2]fedcat!$BB37</f>
        <v>186.77</v>
      </c>
      <c r="H921" s="165">
        <f>+'[2]C$'!$O37</f>
        <v>0.76952674105425156</v>
      </c>
      <c r="I921" s="166">
        <f>+[2]fedcat!$BY37</f>
        <v>252.32</v>
      </c>
      <c r="J921" s="166">
        <f>+[2]fedcat!$BZ37</f>
        <v>221.22</v>
      </c>
      <c r="K921" s="166" t="str">
        <f>+_xlfn.IFNA([2]fedcat!$CA37,"")</f>
        <v/>
      </c>
      <c r="L921" s="166" t="e">
        <f>+[2]fedcat!$CB37</f>
        <v>#N/A</v>
      </c>
      <c r="M921" s="166" t="str">
        <f>+_xlfn.IFNA([2]fedcat!$CC37,"")</f>
        <v/>
      </c>
      <c r="N921" s="93">
        <f>+'[2]weekly-canfax-data'!AM40</f>
        <v>0</v>
      </c>
      <c r="O921" s="98">
        <f t="shared" si="51"/>
        <v>9.6123849999999607</v>
      </c>
      <c r="P921" s="98">
        <f t="shared" si="52"/>
        <v>-21.487615000000034</v>
      </c>
      <c r="Q921" s="99" t="e">
        <f t="shared" si="53"/>
        <v>#N/A</v>
      </c>
      <c r="R921" s="14">
        <v>33</v>
      </c>
    </row>
    <row r="922" spans="1:18" x14ac:dyDescent="0.25">
      <c r="A922" s="100">
        <v>2022</v>
      </c>
      <c r="B922" s="100">
        <v>34</v>
      </c>
      <c r="C922" s="112">
        <f>+[2]fedcat!$T38</f>
        <v>179.91</v>
      </c>
      <c r="D922" s="112">
        <f>+[2]fedcat!$U38</f>
        <v>174.43</v>
      </c>
      <c r="E922" s="112">
        <f>+[2]Stoc!$Q38</f>
        <v>208.27199155500819</v>
      </c>
      <c r="F922" s="104">
        <f>+[2]fedcat!$AM38</f>
        <v>143.05000000000001</v>
      </c>
      <c r="G922" s="104">
        <f>+[2]fedcat!$BB38</f>
        <v>185.17</v>
      </c>
      <c r="H922" s="165">
        <f>+'[2]C$'!$O38</f>
        <v>0.76751861232634899</v>
      </c>
      <c r="I922" s="166">
        <f>+[2]fedcat!$BY38</f>
        <v>245.99</v>
      </c>
      <c r="J922" s="166">
        <f>+[2]fedcat!$BZ38</f>
        <v>214.2</v>
      </c>
      <c r="K922" s="166">
        <f>+_xlfn.IFNA([2]fedcat!$CA38,"")</f>
        <v>306</v>
      </c>
      <c r="L922" s="166">
        <f>+[2]fedcat!$CB38</f>
        <v>306</v>
      </c>
      <c r="M922" s="166">
        <f>+IFERROR([2]fedcat!$CC38,"")</f>
        <v>306</v>
      </c>
      <c r="N922" s="93">
        <f>+'[2]weekly-canfax-data'!AM41</f>
        <v>182.7</v>
      </c>
      <c r="O922" s="98">
        <f t="shared" si="51"/>
        <v>4.7320070000000385</v>
      </c>
      <c r="P922" s="98">
        <f t="shared" si="52"/>
        <v>-27.057992999999982</v>
      </c>
      <c r="Q922" s="99">
        <f t="shared" si="53"/>
        <v>-2.7798449999999946</v>
      </c>
      <c r="R922" s="10">
        <v>34</v>
      </c>
    </row>
    <row r="923" spans="1:18" x14ac:dyDescent="0.25">
      <c r="A923" s="100">
        <v>2022</v>
      </c>
      <c r="B923" s="100">
        <v>35</v>
      </c>
      <c r="C923" s="112">
        <f>+[2]fedcat!$T39</f>
        <v>180.64</v>
      </c>
      <c r="D923" s="112">
        <f>+[2]fedcat!$U39</f>
        <v>176.66</v>
      </c>
      <c r="E923" s="112">
        <f>+[2]Stoc!$Q39</f>
        <v>211.64958280557761</v>
      </c>
      <c r="F923" s="104">
        <f>+[2]fedcat!$AM39</f>
        <v>144.55000000000001</v>
      </c>
      <c r="G923" s="104">
        <f>+[2]fedcat!$BB39</f>
        <v>184.95</v>
      </c>
      <c r="H923" s="165">
        <f>+'[2]C$'!$O39</f>
        <v>0.76161462300076166</v>
      </c>
      <c r="I923" s="166">
        <f>+[2]fedcat!$BY39</f>
        <v>235.84</v>
      </c>
      <c r="J923" s="166">
        <f>+[2]fedcat!$BZ39</f>
        <v>224.83</v>
      </c>
      <c r="K923" s="166">
        <f>+_xlfn.IFNA([2]fedcat!$CA39,"")</f>
        <v>306</v>
      </c>
      <c r="L923" s="166">
        <f>+[2]fedcat!$CB39</f>
        <v>306</v>
      </c>
      <c r="M923" s="166">
        <f>+IFERROR([2]fedcat!$CC39,"")</f>
        <v>306</v>
      </c>
      <c r="N923" s="93">
        <f>+'[2]weekly-canfax-data'!AM42</f>
        <v>182.7</v>
      </c>
      <c r="O923" s="98">
        <f t="shared" si="51"/>
        <v>-6.9993499999999642</v>
      </c>
      <c r="P923" s="98">
        <f t="shared" si="52"/>
        <v>-18.009349999999955</v>
      </c>
      <c r="Q923" s="99">
        <f t="shared" si="53"/>
        <v>-6.1941500000000076</v>
      </c>
      <c r="R923" s="14">
        <v>35</v>
      </c>
    </row>
    <row r="924" spans="1:18" x14ac:dyDescent="0.25">
      <c r="A924" s="100">
        <v>2022</v>
      </c>
      <c r="B924" s="100">
        <v>36</v>
      </c>
      <c r="C924" s="112">
        <f>+[2]fedcat!$T40</f>
        <v>181.05</v>
      </c>
      <c r="D924" s="112">
        <f>+[2]fedcat!$U40</f>
        <v>178.21</v>
      </c>
      <c r="E924" s="112">
        <f>+[2]Stoc!$Q40</f>
        <v>221.89776662164707</v>
      </c>
      <c r="F924" s="104">
        <f>+[2]fedcat!$AM40</f>
        <v>150.97</v>
      </c>
      <c r="G924" s="104">
        <f>+[2]fedcat!$BB40</f>
        <v>186.82</v>
      </c>
      <c r="H924" s="165">
        <f>+'[2]C$'!$O40</f>
        <v>0.76704763365805007</v>
      </c>
      <c r="I924" s="166">
        <f>+[2]fedcat!$BY40</f>
        <v>253.37</v>
      </c>
      <c r="J924" s="166">
        <f>+[2]fedcat!$BZ40</f>
        <v>231.69</v>
      </c>
      <c r="K924" s="166">
        <f>+_xlfn.IFNA([2]fedcat!$CA40,"")</f>
        <v>306</v>
      </c>
      <c r="L924" s="166">
        <f>+[2]fedcat!$CB40</f>
        <v>306</v>
      </c>
      <c r="M924" s="166">
        <f>+IFERROR([2]fedcat!$CC40,"")</f>
        <v>306</v>
      </c>
      <c r="N924" s="93">
        <f>+'[2]weekly-canfax-data'!AM43</f>
        <v>182.7</v>
      </c>
      <c r="O924" s="98">
        <f t="shared" si="51"/>
        <v>9.8127659999999821</v>
      </c>
      <c r="P924" s="98">
        <f t="shared" si="52"/>
        <v>-11.867234000000025</v>
      </c>
      <c r="Q924" s="99">
        <f t="shared" si="53"/>
        <v>-13.219589000000042</v>
      </c>
      <c r="R924" s="10">
        <v>36</v>
      </c>
    </row>
    <row r="925" spans="1:18" x14ac:dyDescent="0.25">
      <c r="A925" s="100">
        <v>2022</v>
      </c>
      <c r="B925" s="100">
        <v>37</v>
      </c>
      <c r="C925" s="112">
        <f>+[2]fedcat!$T41</f>
        <v>181.31</v>
      </c>
      <c r="D925" s="112">
        <f>+[2]fedcat!$U41</f>
        <v>176.89</v>
      </c>
      <c r="E925" s="112">
        <f>+[2]Stoc!$Q41</f>
        <v>227.84978866180256</v>
      </c>
      <c r="F925" s="104">
        <f>+[2]fedcat!$AM41</f>
        <v>150.97</v>
      </c>
      <c r="G925" s="104">
        <f>+[2]fedcat!$BB41</f>
        <v>182.75</v>
      </c>
      <c r="H925" s="165">
        <f>+'[2]C$'!$O41</f>
        <v>0.75221904618624946</v>
      </c>
      <c r="I925" s="166">
        <f>+[2]fedcat!$BY41</f>
        <v>270.95999999999998</v>
      </c>
      <c r="J925" s="166">
        <f>+[2]fedcat!$BZ41</f>
        <v>237.97</v>
      </c>
      <c r="K925" s="166">
        <f>+_xlfn.IFNA([2]fedcat!$CA41,"")</f>
        <v>303</v>
      </c>
      <c r="L925" s="166">
        <f>+[2]fedcat!$CB41</f>
        <v>306</v>
      </c>
      <c r="M925" s="166">
        <f>+IFERROR([2]fedcat!$CC41,"")</f>
        <v>304.5</v>
      </c>
      <c r="N925" s="93">
        <f>+'[2]weekly-canfax-data'!AM44</f>
        <v>182.02</v>
      </c>
      <c r="O925" s="98">
        <f t="shared" si="51"/>
        <v>28.012149999999991</v>
      </c>
      <c r="P925" s="98">
        <f t="shared" si="52"/>
        <v>-4.9778499999999894</v>
      </c>
      <c r="Q925" s="99">
        <f t="shared" si="53"/>
        <v>-17.999517999999995</v>
      </c>
      <c r="R925" s="14">
        <v>37</v>
      </c>
    </row>
    <row r="926" spans="1:18" x14ac:dyDescent="0.25">
      <c r="A926" s="100">
        <v>2022</v>
      </c>
      <c r="B926" s="100">
        <v>38</v>
      </c>
      <c r="C926" s="112">
        <f>+[2]fedcat!$T42</f>
        <v>183.44</v>
      </c>
      <c r="D926" s="112">
        <f>+[2]fedcat!$U42</f>
        <v>173.97</v>
      </c>
      <c r="E926" s="112">
        <f>+[2]Stoc!$Q42</f>
        <v>229.64918982597436</v>
      </c>
      <c r="F926" s="104">
        <f>+[2]fedcat!$AM42</f>
        <v>148.55000000000001</v>
      </c>
      <c r="G926" s="104">
        <f>+[2]fedcat!$BB42</f>
        <v>178.35</v>
      </c>
      <c r="H926" s="165">
        <f>+'[2]C$'!$O42</f>
        <v>0.73556454578889297</v>
      </c>
      <c r="I926" s="166">
        <f>+[2]fedcat!$BY42</f>
        <v>266.02</v>
      </c>
      <c r="J926" s="166">
        <f>+[2]fedcat!$BZ42</f>
        <v>242.34</v>
      </c>
      <c r="K926" s="166">
        <f>+_xlfn.IFNA([2]fedcat!$CA42,"")</f>
        <v>303</v>
      </c>
      <c r="L926" s="166">
        <f>+[2]fedcat!$CB42</f>
        <v>303</v>
      </c>
      <c r="M926" s="166">
        <f>+IFERROR([2]fedcat!$CC42,"")</f>
        <v>303</v>
      </c>
      <c r="N926" s="93">
        <f>+'[2]weekly-canfax-data'!AM45</f>
        <v>181.38</v>
      </c>
      <c r="O926" s="98">
        <f t="shared" si="51"/>
        <v>23.553174999999982</v>
      </c>
      <c r="P926" s="98">
        <f t="shared" si="52"/>
        <v>-0.12682499999999663</v>
      </c>
      <c r="Q926" s="99">
        <f t="shared" si="53"/>
        <v>-20.153725000000037</v>
      </c>
      <c r="R926" s="10">
        <v>38</v>
      </c>
    </row>
    <row r="927" spans="1:18" x14ac:dyDescent="0.25">
      <c r="A927" s="100">
        <v>2022</v>
      </c>
      <c r="B927" s="100">
        <v>39</v>
      </c>
      <c r="C927" s="112">
        <f>+[2]fedcat!$T43</f>
        <v>179.59</v>
      </c>
      <c r="D927" s="112">
        <f>+[2]fedcat!$U43</f>
        <v>172.57</v>
      </c>
      <c r="E927" s="112">
        <f>+[2]Stoc!$Q43</f>
        <v>228.9576773189001</v>
      </c>
      <c r="F927" s="104">
        <f>+[2]fedcat!$AM43</f>
        <v>147.05000000000001</v>
      </c>
      <c r="G927" s="104">
        <f>+[2]fedcat!$BB43</f>
        <v>174.62</v>
      </c>
      <c r="H927" s="165">
        <f>+'[2]C$'!$O43</f>
        <v>0.724112961622013</v>
      </c>
      <c r="I927" s="166">
        <f>+[2]fedcat!$BY43</f>
        <v>266.37</v>
      </c>
      <c r="J927" s="166">
        <f>+[2]fedcat!$BZ43</f>
        <v>242.84</v>
      </c>
      <c r="K927" s="166">
        <f>+_xlfn.IFNA([2]fedcat!$CA43,"")</f>
        <v>303</v>
      </c>
      <c r="L927" s="166">
        <f>+[2]fedcat!$CB43</f>
        <v>303</v>
      </c>
      <c r="M927" s="166">
        <f>+IFERROR([2]fedcat!$CC43,"")</f>
        <v>303</v>
      </c>
      <c r="N927" s="93">
        <f>+'[2]weekly-canfax-data'!AM46</f>
        <v>180.9</v>
      </c>
      <c r="O927" s="98">
        <f t="shared" si="51"/>
        <v>25.219779999999986</v>
      </c>
      <c r="P927" s="98">
        <f t="shared" si="52"/>
        <v>1.6897799999999847</v>
      </c>
      <c r="Q927" s="99">
        <f t="shared" si="53"/>
        <v>-21.276050000000055</v>
      </c>
      <c r="R927" s="14">
        <v>39</v>
      </c>
    </row>
    <row r="928" spans="1:18" x14ac:dyDescent="0.25">
      <c r="A928" s="100">
        <v>2022</v>
      </c>
      <c r="B928" s="100">
        <v>40</v>
      </c>
      <c r="C928" s="112">
        <f>+[2]fedcat!$T44</f>
        <v>181.17</v>
      </c>
      <c r="D928" s="112">
        <f>+[2]fedcat!$U44</f>
        <v>177.17</v>
      </c>
      <c r="E928" s="112">
        <f>+[2]Stoc!$Q44</f>
        <v>233.82896135238974</v>
      </c>
      <c r="F928" s="104">
        <f>+[2]fedcat!$AM44</f>
        <v>145.32</v>
      </c>
      <c r="G928" s="104">
        <f>+[2]fedcat!$BB44</f>
        <v>174.72</v>
      </c>
      <c r="H928" s="165">
        <f>+'[2]C$'!$O44</f>
        <v>0.72891610175668786</v>
      </c>
      <c r="I928" s="166">
        <f>+[2]fedcat!$BY44</f>
        <v>258.14</v>
      </c>
      <c r="J928" s="166">
        <f>+[2]fedcat!$BZ44</f>
        <v>248.13</v>
      </c>
      <c r="K928" s="166">
        <f>+_xlfn.IFNA([2]fedcat!$CA44,"")</f>
        <v>303</v>
      </c>
      <c r="L928" s="166">
        <f>+[2]fedcat!$CB44</f>
        <v>303</v>
      </c>
      <c r="M928" s="166">
        <f>+IFERROR([2]fedcat!$CC44,"")</f>
        <v>303</v>
      </c>
      <c r="N928" s="93">
        <f>+'[2]weekly-canfax-data'!AM47</f>
        <v>180.9</v>
      </c>
      <c r="O928" s="98">
        <f t="shared" si="51"/>
        <v>18.441631999999998</v>
      </c>
      <c r="P928" s="98">
        <f t="shared" si="52"/>
        <v>8.4316320000000076</v>
      </c>
      <c r="Q928" s="99">
        <f t="shared" si="53"/>
        <v>-17.564507999999989</v>
      </c>
      <c r="R928" s="10">
        <v>40</v>
      </c>
    </row>
    <row r="929" spans="1:18" x14ac:dyDescent="0.25">
      <c r="A929" s="100">
        <v>2022</v>
      </c>
      <c r="B929" s="100">
        <v>41</v>
      </c>
      <c r="C929" s="112">
        <f>+[2]fedcat!$T45</f>
        <v>182.17</v>
      </c>
      <c r="D929" s="112">
        <f>+[2]fedcat!$U45</f>
        <v>163.66</v>
      </c>
      <c r="E929" s="112">
        <f>+[2]Stoc!$Q45</f>
        <v>232.92954743469627</v>
      </c>
      <c r="F929" s="104">
        <f>+[2]fedcat!$AM45</f>
        <v>146.94999999999999</v>
      </c>
      <c r="G929" s="104">
        <f>+[2]fedcat!$BB45</f>
        <v>173.8</v>
      </c>
      <c r="H929" s="165">
        <f>+'[2]C$'!$O45</f>
        <v>0.71983875611862946</v>
      </c>
      <c r="I929" s="166">
        <f>+[2]fedcat!$BY45</f>
        <v>261.5</v>
      </c>
      <c r="J929" s="166">
        <f>+[2]fedcat!$BZ45</f>
        <v>244.45</v>
      </c>
      <c r="K929" s="166">
        <f>+_xlfn.IFNA([2]fedcat!$CA45,"")</f>
        <v>303</v>
      </c>
      <c r="L929" s="166">
        <f>+[2]fedcat!$CB45</f>
        <v>303</v>
      </c>
      <c r="M929" s="166">
        <f>+IFERROR([2]fedcat!$CC45,"")</f>
        <v>303</v>
      </c>
      <c r="N929" s="93">
        <f>+'[2]weekly-canfax-data'!AM48</f>
        <v>0</v>
      </c>
      <c r="O929" s="98">
        <f t="shared" ref="O929" si="54">+(I929-(G929/H929))</f>
        <v>20.057040000000001</v>
      </c>
      <c r="P929" s="98">
        <f t="shared" ref="P929" si="55">+(J929-(G929/H929))</f>
        <v>3.0070399999999893</v>
      </c>
      <c r="Q929" s="99">
        <f t="shared" ref="Q929" si="56">+IFERROR((M929*0.6)-(F929/H929), #N/A)</f>
        <v>-22.342939999999999</v>
      </c>
      <c r="R929" s="14">
        <v>41</v>
      </c>
    </row>
    <row r="930" spans="1:18" x14ac:dyDescent="0.25">
      <c r="A930" s="100">
        <v>2022</v>
      </c>
      <c r="B930" s="100">
        <v>42</v>
      </c>
      <c r="C930" s="112">
        <f>+[2]fedcat!$T46</f>
        <v>177.66</v>
      </c>
      <c r="D930" s="112">
        <f>+[2]fedcat!$U46</f>
        <v>173.29</v>
      </c>
      <c r="E930" s="112">
        <f>+[2]Stoc!$Q46</f>
        <v>234.50476693300442</v>
      </c>
      <c r="F930" s="104">
        <f>+[2]fedcat!$AM46</f>
        <v>152.41999999999999</v>
      </c>
      <c r="G930" s="104">
        <f>+[2]fedcat!$BB46</f>
        <v>175.27</v>
      </c>
      <c r="H930" s="165">
        <f>+'[2]C$'!$O46</f>
        <v>0.73206442166910679</v>
      </c>
      <c r="I930" s="166">
        <f>+[2]fedcat!$BY46</f>
        <v>257.98</v>
      </c>
      <c r="J930" s="166">
        <f>+[2]fedcat!$BZ46</f>
        <v>245.11</v>
      </c>
      <c r="K930" s="166">
        <f>+_xlfn.IFNA([2]fedcat!$CA46,"")</f>
        <v>303</v>
      </c>
      <c r="L930" s="166">
        <f>+[2]fedcat!$CB46</f>
        <v>303</v>
      </c>
      <c r="M930" s="166">
        <f>+_xlfn.IFNA([2]fedcat!$CC46,"")</f>
        <v>303</v>
      </c>
      <c r="N930" s="93">
        <f>+'[2]weekly-canfax-data'!AM49</f>
        <v>181.04</v>
      </c>
      <c r="O930" s="98">
        <f t="shared" si="51"/>
        <v>18.561179999999979</v>
      </c>
      <c r="P930" s="98">
        <f t="shared" si="52"/>
        <v>5.6911799999999744</v>
      </c>
      <c r="Q930" s="99">
        <f t="shared" si="53"/>
        <v>-26.405720000000031</v>
      </c>
      <c r="R930" s="10">
        <v>42</v>
      </c>
    </row>
    <row r="931" spans="1:18" x14ac:dyDescent="0.25">
      <c r="A931" s="100">
        <v>2022</v>
      </c>
      <c r="B931" s="100">
        <v>43</v>
      </c>
      <c r="C931" s="112">
        <f>+[2]fedcat!$T47</f>
        <v>178.94</v>
      </c>
      <c r="D931" s="112">
        <f>+[2]fedcat!$U47</f>
        <v>175.81</v>
      </c>
      <c r="E931" s="112">
        <f>+[2]Stoc!$Q47</f>
        <v>242.81549532119183</v>
      </c>
      <c r="F931" s="104">
        <f>+[2]fedcat!$AM47</f>
        <v>150.37</v>
      </c>
      <c r="G931" s="104">
        <f>+[2]fedcat!$BB47</f>
        <v>177.87</v>
      </c>
      <c r="H931" s="165">
        <f>+'[2]C$'!$O47</f>
        <v>0.73475385745775168</v>
      </c>
      <c r="I931" s="166">
        <f>+[2]fedcat!$BY47</f>
        <v>279.05</v>
      </c>
      <c r="J931" s="166">
        <f>+[2]fedcat!$BZ47</f>
        <v>238.23</v>
      </c>
      <c r="K931" s="166">
        <f>+_xlfn.IFNA([2]fedcat!$CA47,"")</f>
        <v>303</v>
      </c>
      <c r="L931" s="166">
        <f>+[2]fedcat!$CB47</f>
        <v>303</v>
      </c>
      <c r="M931" s="166">
        <f>+_xlfn.IFNA([2]fedcat!$CC47,"")</f>
        <v>303</v>
      </c>
      <c r="N931" s="93">
        <f>+'[2]weekly-canfax-data'!AM50</f>
        <v>182.5</v>
      </c>
      <c r="O931" s="98">
        <f t="shared" si="51"/>
        <v>36.96893</v>
      </c>
      <c r="P931" s="98">
        <f t="shared" si="52"/>
        <v>-3.8510700000000213</v>
      </c>
      <c r="Q931" s="99">
        <f t="shared" si="53"/>
        <v>-22.853570000000019</v>
      </c>
      <c r="R931" s="14">
        <v>43</v>
      </c>
    </row>
    <row r="932" spans="1:18" x14ac:dyDescent="0.25">
      <c r="A932" s="100">
        <v>2022</v>
      </c>
      <c r="B932" s="100">
        <v>44</v>
      </c>
      <c r="C932" s="112">
        <f>+[2]fedcat!$T48</f>
        <v>181.73</v>
      </c>
      <c r="D932" s="112">
        <f>+[2]fedcat!$U48</f>
        <v>178.09</v>
      </c>
      <c r="E932" s="112">
        <f>+[2]Stoc!$Q48</f>
        <v>236.84700591081364</v>
      </c>
      <c r="F932" s="104">
        <f>+[2]fedcat!$AM48</f>
        <v>151.65</v>
      </c>
      <c r="G932" s="104">
        <f>+[2]fedcat!$BB48</f>
        <v>177.82</v>
      </c>
      <c r="H932" s="165">
        <f>+'[2]C$'!$O48</f>
        <v>0.74117995849392238</v>
      </c>
      <c r="I932" s="166">
        <f>+[2]fedcat!$BY48</f>
        <v>262.95999999999998</v>
      </c>
      <c r="J932" s="166">
        <f>+[2]fedcat!$BZ48</f>
        <v>246.13</v>
      </c>
      <c r="K932" s="166">
        <f>+_xlfn.IFNA([2]fedcat!$CA48,"")</f>
        <v>303</v>
      </c>
      <c r="L932" s="166">
        <f>+[2]fedcat!$CB48</f>
        <v>306</v>
      </c>
      <c r="M932" s="166">
        <f>+_xlfn.IFNA([2]fedcat!$CC48,"")</f>
        <v>304.5</v>
      </c>
      <c r="N932" s="93">
        <f>+'[2]weekly-canfax-data'!AM51</f>
        <v>182.39</v>
      </c>
      <c r="O932" s="98">
        <f t="shared" si="51"/>
        <v>23.045255999999995</v>
      </c>
      <c r="P932" s="98">
        <f t="shared" si="52"/>
        <v>6.2152560000000108</v>
      </c>
      <c r="Q932" s="99">
        <f t="shared" si="53"/>
        <v>-21.906180000000006</v>
      </c>
      <c r="R932" s="10">
        <v>44</v>
      </c>
    </row>
    <row r="933" spans="1:18" x14ac:dyDescent="0.25">
      <c r="A933" s="100">
        <v>2022</v>
      </c>
      <c r="B933" s="100">
        <v>45</v>
      </c>
      <c r="C933" s="112">
        <f>+[2]fedcat!$T49</f>
        <v>184.35</v>
      </c>
      <c r="D933" s="112">
        <f>+[2]fedcat!$U49</f>
        <v>178.89</v>
      </c>
      <c r="E933" s="112">
        <f>+[2]Stoc!$Q49</f>
        <v>238.0374055807589</v>
      </c>
      <c r="F933" s="104">
        <f>+[2]fedcat!$AM49</f>
        <v>151.52000000000001</v>
      </c>
      <c r="G933" s="104">
        <f>+[2]fedcat!$BB49</f>
        <v>176.95</v>
      </c>
      <c r="H933" s="165">
        <f>+'[2]C$'!$O49</f>
        <v>0.75528700906344404</v>
      </c>
      <c r="I933" s="166">
        <f>+[2]fedcat!$BY49</f>
        <v>268.75</v>
      </c>
      <c r="J933" s="166">
        <f>+[2]fedcat!$BZ49</f>
        <v>234.44</v>
      </c>
      <c r="K933" s="166">
        <f>+_xlfn.IFNA([2]fedcat!$CA49,"")</f>
        <v>306</v>
      </c>
      <c r="L933" s="166">
        <f>+[2]fedcat!$CB49</f>
        <v>306</v>
      </c>
      <c r="M933" s="166">
        <f>+_xlfn.IFNA([2]fedcat!$CC49,"")</f>
        <v>306</v>
      </c>
      <c r="N933" s="93">
        <f>+'[2]weekly-canfax-data'!AM52</f>
        <v>0</v>
      </c>
      <c r="O933" s="98">
        <f t="shared" si="51"/>
        <v>34.468199999999996</v>
      </c>
      <c r="P933" s="98">
        <f t="shared" si="52"/>
        <v>0.15819999999999368</v>
      </c>
      <c r="Q933" s="99">
        <f t="shared" si="53"/>
        <v>-17.012480000000039</v>
      </c>
      <c r="R933" s="14">
        <v>45</v>
      </c>
    </row>
    <row r="934" spans="1:18" x14ac:dyDescent="0.25">
      <c r="A934" s="100">
        <v>2022</v>
      </c>
      <c r="B934" s="100">
        <v>46</v>
      </c>
      <c r="C934" s="112">
        <f>+[2]fedcat!$T50</f>
        <v>184.62</v>
      </c>
      <c r="D934" s="112">
        <f>+[2]fedcat!$U50</f>
        <v>179.19</v>
      </c>
      <c r="E934" s="112">
        <f>+[2]Stoc!$Q50</f>
        <v>237.26242140383363</v>
      </c>
      <c r="F934" s="104">
        <f>+[2]fedcat!$AM50</f>
        <v>153.07</v>
      </c>
      <c r="G934" s="104">
        <f>+[2]fedcat!$BB50</f>
        <v>180.77</v>
      </c>
      <c r="H934" s="165">
        <f>+'[2]C$'!$O50</f>
        <v>0.74677021880367411</v>
      </c>
      <c r="I934" s="166">
        <f>+[2]fedcat!$BY50</f>
        <v>261.81</v>
      </c>
      <c r="J934" s="166">
        <f>+[2]fedcat!$BZ50</f>
        <v>254.02</v>
      </c>
      <c r="K934" s="166">
        <f>+_xlfn.IFNA([2]fedcat!$CA50,"")</f>
        <v>306</v>
      </c>
      <c r="L934" s="166">
        <f>+[2]fedcat!$CB50</f>
        <v>310</v>
      </c>
      <c r="M934" s="166">
        <f>+_xlfn.IFNA([2]fedcat!$CC50,"")</f>
        <v>308</v>
      </c>
      <c r="N934" s="93">
        <f>+'[2]weekly-canfax-data'!AM53</f>
        <v>184.94</v>
      </c>
      <c r="O934" s="98">
        <f t="shared" si="51"/>
        <v>19.740893</v>
      </c>
      <c r="P934" s="98">
        <f t="shared" si="52"/>
        <v>11.950893000000008</v>
      </c>
      <c r="Q934" s="99">
        <f t="shared" si="53"/>
        <v>-20.176037000000008</v>
      </c>
      <c r="R934" s="10">
        <v>46</v>
      </c>
    </row>
    <row r="935" spans="1:18" x14ac:dyDescent="0.25">
      <c r="A935" s="100">
        <v>2022</v>
      </c>
      <c r="B935" s="100">
        <v>47</v>
      </c>
      <c r="C935" s="112">
        <f>+[2]fedcat!$T51</f>
        <v>185.04</v>
      </c>
      <c r="D935" s="112">
        <f>+[2]fedcat!$U51</f>
        <v>184.38</v>
      </c>
      <c r="E935" s="112">
        <f>+[2]Stoc!$Q51</f>
        <v>232.86632139087115</v>
      </c>
      <c r="F935" s="104">
        <f>+[2]fedcat!$AM51</f>
        <v>153.07</v>
      </c>
      <c r="G935" s="104">
        <f>+[2]fedcat!$BB51</f>
        <v>178.3</v>
      </c>
      <c r="H935" s="165">
        <f>+'[2]C$'!$O51</f>
        <v>0.74727245553728883</v>
      </c>
      <c r="I935" s="166">
        <f>+[2]fedcat!$BY51</f>
        <v>260.57</v>
      </c>
      <c r="J935" s="166">
        <f>+[2]fedcat!$BZ51</f>
        <v>251.83</v>
      </c>
      <c r="K935" s="166">
        <f>+_xlfn.IFNA([2]fedcat!$CA51,"")</f>
        <v>310</v>
      </c>
      <c r="L935" s="166">
        <f>+[2]fedcat!$CB51</f>
        <v>315</v>
      </c>
      <c r="M935" s="166">
        <f>+_xlfn.IFNA([2]fedcat!$CC51,"")</f>
        <v>312.5</v>
      </c>
      <c r="N935" s="93">
        <f>+'[2]weekly-canfax-data'!AM54</f>
        <v>188.1</v>
      </c>
      <c r="O935" s="98">
        <f t="shared" si="51"/>
        <v>21.968939999999947</v>
      </c>
      <c r="P935" s="98">
        <f t="shared" si="52"/>
        <v>13.228939999999966</v>
      </c>
      <c r="Q935" s="99">
        <f t="shared" si="53"/>
        <v>-17.338274000000013</v>
      </c>
      <c r="R935" s="14">
        <v>47</v>
      </c>
    </row>
    <row r="936" spans="1:18" x14ac:dyDescent="0.25">
      <c r="A936" s="100">
        <v>2022</v>
      </c>
      <c r="B936" s="100">
        <v>48</v>
      </c>
      <c r="C936" s="112">
        <f>+[2]fedcat!$T52</f>
        <v>189.86</v>
      </c>
      <c r="D936" s="112">
        <f>+[2]fedcat!$U52</f>
        <v>187.32</v>
      </c>
      <c r="E936" s="112">
        <f>+[2]Stoc!$Q52</f>
        <v>229.90989294203754</v>
      </c>
      <c r="F936" s="104">
        <f>+[2]fedcat!$AM52</f>
        <v>153.35</v>
      </c>
      <c r="G936" s="104">
        <f>+[2]fedcat!$BB52</f>
        <v>182.45</v>
      </c>
      <c r="H936" s="165">
        <f>+'[2]C$'!$O52</f>
        <v>0.74299725091017155</v>
      </c>
      <c r="I936" s="166">
        <f>+[2]fedcat!$BY52</f>
        <v>261.47000000000003</v>
      </c>
      <c r="J936" s="166">
        <f>+[2]fedcat!$BZ52</f>
        <v>254.16</v>
      </c>
      <c r="K936" s="166">
        <f>+_xlfn.IFNA([2]fedcat!$CA52,"")</f>
        <v>320</v>
      </c>
      <c r="L936" s="166">
        <f>+[2]fedcat!$CB52</f>
        <v>320</v>
      </c>
      <c r="M936" s="166">
        <f>+_xlfn.IFNA([2]fedcat!$CC52,"")</f>
        <v>320</v>
      </c>
      <c r="N936" s="93">
        <f>+'[2]weekly-canfax-data'!AM55</f>
        <v>190.84</v>
      </c>
      <c r="O936" s="98">
        <f t="shared" si="51"/>
        <v>15.910545000000013</v>
      </c>
      <c r="P936" s="98">
        <f t="shared" si="52"/>
        <v>8.6005449999999826</v>
      </c>
      <c r="Q936" s="99">
        <f t="shared" si="53"/>
        <v>-14.393765000000002</v>
      </c>
      <c r="R936" s="10">
        <v>48</v>
      </c>
    </row>
    <row r="937" spans="1:18" x14ac:dyDescent="0.25">
      <c r="A937" s="100">
        <v>2022</v>
      </c>
      <c r="B937" s="100">
        <v>49</v>
      </c>
      <c r="C937" s="112">
        <f>+[2]fedcat!$T53</f>
        <v>187.58</v>
      </c>
      <c r="D937" s="112">
        <f>+[2]fedcat!$U53</f>
        <v>178.54</v>
      </c>
      <c r="E937" s="112">
        <f>+[2]Stoc!$Q53</f>
        <v>234.23487369539544</v>
      </c>
      <c r="F937" s="104">
        <f>+[2]fedcat!$AM53</f>
        <v>153.66999999999999</v>
      </c>
      <c r="G937" s="104">
        <f>+[2]fedcat!$BB53</f>
        <v>183.92</v>
      </c>
      <c r="H937" s="165">
        <f>+'[2]C$'!$O53</f>
        <v>0.73496986623548433</v>
      </c>
      <c r="I937" s="166">
        <f>+[2]fedcat!$BY53</f>
        <v>267.66000000000003</v>
      </c>
      <c r="J937" s="166">
        <f>+[2]fedcat!$BZ53</f>
        <v>246.05</v>
      </c>
      <c r="K937" s="166">
        <f>+_xlfn.IFNA([2]fedcat!$CA53,"")</f>
        <v>320</v>
      </c>
      <c r="L937" s="166">
        <f>+[2]fedcat!$CB53</f>
        <v>320</v>
      </c>
      <c r="M937" s="166">
        <f>+_xlfn.IFNA([2]fedcat!$CC53,"")</f>
        <v>320</v>
      </c>
      <c r="N937" s="93">
        <f>+'[2]weekly-canfax-data'!AM56</f>
        <v>191.1</v>
      </c>
      <c r="O937" s="98">
        <f t="shared" si="51"/>
        <v>17.418448000000041</v>
      </c>
      <c r="P937" s="98">
        <f t="shared" si="52"/>
        <v>-4.1915519999999731</v>
      </c>
      <c r="Q937" s="99">
        <f t="shared" si="53"/>
        <v>-17.083401999999978</v>
      </c>
      <c r="R937" s="14">
        <v>49</v>
      </c>
    </row>
    <row r="938" spans="1:18" x14ac:dyDescent="0.25">
      <c r="A938" s="100">
        <v>2022</v>
      </c>
      <c r="B938" s="100">
        <v>50</v>
      </c>
      <c r="C938" s="112">
        <f>+[2]fedcat!$T54</f>
        <v>188.6</v>
      </c>
      <c r="D938" s="112">
        <f>+[2]fedcat!$U54</f>
        <v>185.52</v>
      </c>
      <c r="E938" s="112">
        <f>+[2]Stoc!$Q54</f>
        <v>230.41962052281369</v>
      </c>
      <c r="F938" s="104">
        <f>+[2]fedcat!$AM54</f>
        <v>155.05000000000001</v>
      </c>
      <c r="G938" s="104">
        <f>+[2]fedcat!$BB54</f>
        <v>183.77</v>
      </c>
      <c r="H938" s="165">
        <f>+'[2]C$'!$O54</f>
        <v>0.73062029663184047</v>
      </c>
      <c r="I938" s="166">
        <f>+[2]fedcat!$BY54</f>
        <v>250.56</v>
      </c>
      <c r="J938" s="166">
        <f>+[2]fedcat!$BZ54</f>
        <v>249.7</v>
      </c>
      <c r="K938" s="166">
        <f>+_xlfn.IFNA([2]fedcat!$CA54,"")</f>
        <v>320</v>
      </c>
      <c r="L938" s="166">
        <f>+[2]fedcat!$CB54</f>
        <v>320</v>
      </c>
      <c r="M938" s="166">
        <f>+_xlfn.IFNA([2]fedcat!$CC54,"")</f>
        <v>320</v>
      </c>
      <c r="N938" s="93">
        <f>+'[2]weekly-canfax-data'!AM57</f>
        <v>190.98</v>
      </c>
      <c r="O938" s="98">
        <f t="shared" si="51"/>
        <v>-0.96599900000001071</v>
      </c>
      <c r="P938" s="98">
        <f t="shared" si="52"/>
        <v>-1.8259990000000244</v>
      </c>
      <c r="Q938" s="99">
        <f t="shared" si="53"/>
        <v>-20.216935000000007</v>
      </c>
      <c r="R938" s="10">
        <v>50</v>
      </c>
    </row>
    <row r="939" spans="1:18" x14ac:dyDescent="0.25">
      <c r="A939" s="100">
        <v>2022</v>
      </c>
      <c r="B939" s="100">
        <v>51</v>
      </c>
      <c r="C939" s="112">
        <f>+[2]fedcat!$T55</f>
        <v>190.11</v>
      </c>
      <c r="D939" s="112">
        <f>+[2]fedcat!$U55</f>
        <v>188.43</v>
      </c>
      <c r="E939" s="112">
        <f>+[2]Stoc!$Q55</f>
        <v>240.04690188731337</v>
      </c>
      <c r="F939" s="104">
        <f>+[2]fedcat!$AM55</f>
        <v>156.9</v>
      </c>
      <c r="G939" s="104">
        <f>+[2]fedcat!$BB55</f>
        <v>184</v>
      </c>
      <c r="H939" s="165">
        <f>+'[2]C$'!$O55</f>
        <v>0.73551044424830836</v>
      </c>
      <c r="I939" s="166">
        <f>+[2]fedcat!$BY55</f>
        <v>271.48</v>
      </c>
      <c r="J939" s="166">
        <f>+[2]fedcat!$BZ55</f>
        <v>251.65</v>
      </c>
      <c r="K939" s="166">
        <f>+_xlfn.IFNA([2]fedcat!$CA55,"")</f>
        <v>320</v>
      </c>
      <c r="L939" s="166">
        <f>+[2]fedcat!$CB55</f>
        <v>320</v>
      </c>
      <c r="M939" s="166">
        <f>+_xlfn.IFNA([2]fedcat!$CC55,"")</f>
        <v>320</v>
      </c>
      <c r="N939" s="93">
        <f>+'[2]weekly-canfax-data'!AM58</f>
        <v>191.1</v>
      </c>
      <c r="O939" s="98">
        <f t="shared" si="51"/>
        <v>21.313600000000037</v>
      </c>
      <c r="P939" s="98">
        <f t="shared" si="52"/>
        <v>1.483600000000024</v>
      </c>
      <c r="Q939" s="99">
        <f t="shared" si="53"/>
        <v>-21.321239999999989</v>
      </c>
    </row>
    <row r="940" spans="1:18" x14ac:dyDescent="0.25">
      <c r="A940" s="100">
        <v>2022</v>
      </c>
      <c r="B940" s="100">
        <v>52</v>
      </c>
      <c r="C940" s="112">
        <f>+[2]fedcat!$T56</f>
        <v>198.98</v>
      </c>
      <c r="D940" s="112">
        <f>+[2]fedcat!$U56</f>
        <v>184.84</v>
      </c>
      <c r="E940" s="112">
        <f>+[2]Stoc!$Q56</f>
        <v>249.11763634495387</v>
      </c>
      <c r="F940" s="104">
        <f>+[2]fedcat!$AM56</f>
        <v>154.82499999999999</v>
      </c>
      <c r="G940" s="104">
        <f>+[2]fedcat!$BB56</f>
        <v>183.7</v>
      </c>
      <c r="H940" s="165">
        <f>+'[2]C$'!$O56</f>
        <v>0.73887985813506729</v>
      </c>
      <c r="I940" s="166">
        <f>+[2]fedcat!$BY56</f>
        <v>306.32</v>
      </c>
      <c r="J940" s="166">
        <f>+[2]fedcat!$BZ56</f>
        <v>240.32</v>
      </c>
      <c r="K940" s="166">
        <f>+_xlfn.IFNA([2]fedcat!$CA56,"")</f>
        <v>320</v>
      </c>
      <c r="L940" s="166">
        <f>+[2]fedcat!$CB56</f>
        <v>320</v>
      </c>
      <c r="M940" s="166">
        <f>+_xlfn.IFNA([2]fedcat!$CC56,"")</f>
        <v>320</v>
      </c>
      <c r="N940" s="93">
        <f>+'[2]weekly-canfax-data'!AM59</f>
        <v>0</v>
      </c>
      <c r="O940" s="98">
        <f t="shared" si="51"/>
        <v>57.700420000000037</v>
      </c>
      <c r="P940" s="98">
        <f t="shared" si="52"/>
        <v>-8.2995799999999633</v>
      </c>
      <c r="Q940" s="99">
        <f t="shared" si="53"/>
        <v>-17.54015499999997</v>
      </c>
    </row>
    <row r="941" spans="1:18" s="14" customFormat="1" x14ac:dyDescent="0.25">
      <c r="A941" s="213">
        <v>2023</v>
      </c>
      <c r="B941" s="213">
        <v>1</v>
      </c>
      <c r="C941" s="148">
        <f>+[3]fedcat!$AK5</f>
        <v>192.38</v>
      </c>
      <c r="D941" s="148">
        <f>+[3]fedcat!$U5</f>
        <v>187.71</v>
      </c>
      <c r="E941" s="213">
        <f>+[3]Stoc!$Q5</f>
        <v>227.60916263067662</v>
      </c>
      <c r="F941" s="39">
        <f>+[3]fedcat!$AO5</f>
        <v>156.77000000000001</v>
      </c>
      <c r="G941" s="39">
        <f>+[3]fedcat!$BE5</f>
        <v>182.7</v>
      </c>
      <c r="H941" s="213">
        <f>+'[3]C$'!$O5</f>
        <v>0.74471254095918971</v>
      </c>
      <c r="I941" s="148">
        <f>+[3]fedcat!$CC5</f>
        <v>259.38</v>
      </c>
      <c r="J941" s="39">
        <f>+[3]fedcat!$CD5</f>
        <v>253.21</v>
      </c>
      <c r="K941" s="14">
        <f>+_xlfn.IFNA([3]fedcat!$CE5,"")</f>
        <v>323</v>
      </c>
      <c r="L941" s="39">
        <f>+[3]fedcat!$CF5</f>
        <v>323</v>
      </c>
      <c r="M941" s="14">
        <f>+_xlfn.IFNA([3]fedcat!$CG5,"")</f>
        <v>323</v>
      </c>
      <c r="N941" s="14">
        <f>+'[3]weekly-canfax-data'!AN8</f>
        <v>192.96</v>
      </c>
      <c r="O941" s="206">
        <f t="shared" ref="O941:O992" si="57">+(I941-(G941/H941))</f>
        <v>14.050440000000009</v>
      </c>
      <c r="P941" s="206">
        <f t="shared" ref="P941:P992" si="58">+(J941-(G941/H941))</f>
        <v>7.8804400000000214</v>
      </c>
      <c r="Q941" s="150">
        <f t="shared" ref="Q941:Q992" si="59">+IFERROR((M941*0.6)-(F941/H941), #N/A)</f>
        <v>-16.710756000000032</v>
      </c>
    </row>
    <row r="942" spans="1:18" x14ac:dyDescent="0.25">
      <c r="A942" s="61">
        <v>2023</v>
      </c>
      <c r="B942" s="61">
        <v>2</v>
      </c>
      <c r="C942" s="3">
        <f>+[3]fedcat!$AK6</f>
        <v>189.22</v>
      </c>
      <c r="D942" s="93">
        <f>+[3]fedcat!$U6</f>
        <v>186.6</v>
      </c>
      <c r="E942" s="61">
        <f>+[3]Stoc!$Q6</f>
        <v>230.10535824244826</v>
      </c>
      <c r="F942" s="3">
        <f>+[3]fedcat!$AO6</f>
        <v>157.72</v>
      </c>
      <c r="G942" s="3">
        <f>+[3]fedcat!$BE6</f>
        <v>181.25</v>
      </c>
      <c r="H942" s="61">
        <f>+'[3]C$'!$O6</f>
        <v>0.74699335175916937</v>
      </c>
      <c r="I942" s="112">
        <f>+[3]fedcat!$CC6</f>
        <v>257.92</v>
      </c>
      <c r="J942" s="12">
        <f>+[3]fedcat!$CD6</f>
        <v>246.5</v>
      </c>
      <c r="K942" s="10">
        <f>+_xlfn.IFNA([3]fedcat!$CE6,"")</f>
        <v>326</v>
      </c>
      <c r="L942" s="12">
        <f>+[3]fedcat!$CF6</f>
        <v>326</v>
      </c>
      <c r="M942" s="10">
        <f>+_xlfn.IFNA([3]fedcat!$CG6,"")</f>
        <v>326</v>
      </c>
      <c r="N942" s="10">
        <f>+'[3]weekly-canfax-data'!AN9</f>
        <v>194.78</v>
      </c>
      <c r="O942" s="98">
        <f t="shared" si="57"/>
        <v>15.280625000000015</v>
      </c>
      <c r="P942" s="98">
        <f t="shared" si="58"/>
        <v>3.8606249999999989</v>
      </c>
      <c r="Q942" s="99">
        <f t="shared" si="59"/>
        <v>-15.539763999999991</v>
      </c>
    </row>
    <row r="943" spans="1:18" x14ac:dyDescent="0.25">
      <c r="A943" s="61">
        <v>2023</v>
      </c>
      <c r="B943" s="61">
        <v>3</v>
      </c>
      <c r="C943" s="3">
        <f>+[3]fedcat!$AK7</f>
        <v>191.06</v>
      </c>
      <c r="D943" s="93">
        <f>+[3]fedcat!$U7</f>
        <v>185.28</v>
      </c>
      <c r="E943" s="61">
        <f>+[3]Stoc!$Q7</f>
        <v>234.97398804831641</v>
      </c>
      <c r="F943" s="3">
        <f>+[3]fedcat!$AO7</f>
        <v>156.62</v>
      </c>
      <c r="G943" s="3">
        <f>+[3]fedcat!$BE7</f>
        <v>177.92</v>
      </c>
      <c r="H943" s="61">
        <f>+'[3]C$'!$O7</f>
        <v>0.74749588877261175</v>
      </c>
      <c r="I943" s="112">
        <f>+[3]fedcat!$CC7</f>
        <v>275.99</v>
      </c>
      <c r="J943" s="12">
        <f>+[3]fedcat!$CD7</f>
        <v>247.8</v>
      </c>
      <c r="K943" s="10">
        <f>+_xlfn.IFNA([3]fedcat!$CE7,"")</f>
        <v>326</v>
      </c>
      <c r="L943" s="12">
        <f>+[3]fedcat!$CF7</f>
        <v>328</v>
      </c>
      <c r="M943" s="10">
        <f>+_xlfn.IFNA([3]fedcat!$CG7,"")</f>
        <v>327</v>
      </c>
      <c r="N943" s="10">
        <f>+'[3]weekly-canfax-data'!AN10</f>
        <v>195.9</v>
      </c>
      <c r="O943" s="98">
        <f t="shared" si="57"/>
        <v>37.968624000000034</v>
      </c>
      <c r="P943" s="98">
        <f t="shared" si="58"/>
        <v>9.7786240000000362</v>
      </c>
      <c r="Q943" s="99">
        <f t="shared" si="59"/>
        <v>-13.326236000000023</v>
      </c>
    </row>
    <row r="944" spans="1:18" x14ac:dyDescent="0.25">
      <c r="A944" s="61">
        <v>2023</v>
      </c>
      <c r="B944" s="61">
        <v>4</v>
      </c>
      <c r="C944" s="3">
        <f>+[3]fedcat!$AK8</f>
        <v>191.92</v>
      </c>
      <c r="D944" s="93">
        <f>+[3]fedcat!$U8</f>
        <v>192.31</v>
      </c>
      <c r="E944" s="61">
        <f>+[3]Stoc!$Q8</f>
        <v>230.8900895446653</v>
      </c>
      <c r="F944" s="3">
        <f>+[3]fedcat!$AO8</f>
        <v>156.72</v>
      </c>
      <c r="G944" s="3">
        <f>+[3]fedcat!$BE8</f>
        <v>183.47</v>
      </c>
      <c r="H944" s="61">
        <f>+'[3]C$'!$O8</f>
        <v>0.75171014056979624</v>
      </c>
      <c r="I944" s="112">
        <f>+[3]fedcat!$CC8</f>
        <v>264.89999999999998</v>
      </c>
      <c r="J944" s="12">
        <f>+[3]fedcat!$CD8</f>
        <v>242.12</v>
      </c>
      <c r="K944" s="10">
        <f>+_xlfn.IFNA([3]fedcat!$CE8,"")</f>
        <v>328</v>
      </c>
      <c r="L944" s="12">
        <f>+[3]fedcat!$CF8</f>
        <v>328</v>
      </c>
      <c r="M944" s="10">
        <f>+_xlfn.IFNA([3]fedcat!$CG8,"")</f>
        <v>328</v>
      </c>
      <c r="N944" s="10">
        <f>+'[3]weekly-canfax-data'!AN11</f>
        <v>0</v>
      </c>
      <c r="O944" s="98">
        <f t="shared" si="57"/>
        <v>20.829858999999971</v>
      </c>
      <c r="P944" s="98">
        <f t="shared" si="58"/>
        <v>-1.9501410000000021</v>
      </c>
      <c r="Q944" s="99">
        <f t="shared" si="59"/>
        <v>-11.684616000000034</v>
      </c>
    </row>
    <row r="945" spans="1:17" x14ac:dyDescent="0.25">
      <c r="A945" s="61">
        <v>2023</v>
      </c>
      <c r="B945" s="61">
        <v>5</v>
      </c>
      <c r="C945" s="3">
        <f>+[3]fedcat!$AK9</f>
        <v>192.45</v>
      </c>
      <c r="D945" s="93">
        <f>+[3]fedcat!$U9</f>
        <v>182.17</v>
      </c>
      <c r="E945" s="61">
        <f>+[3]Stoc!$Q9</f>
        <v>242.96399643288717</v>
      </c>
      <c r="F945" s="3">
        <f>+[3]fedcat!$AO9</f>
        <v>160.27000000000001</v>
      </c>
      <c r="G945" s="3">
        <f>+[3]fedcat!$BE9</f>
        <v>186.1</v>
      </c>
      <c r="H945" s="61">
        <f>+'[3]C$'!$O9</f>
        <v>0.74688176861602806</v>
      </c>
      <c r="I945" s="112">
        <f>+[3]fedcat!$CC9</f>
        <v>282.85000000000002</v>
      </c>
      <c r="J945" s="12">
        <f>+[3]fedcat!$CD9</f>
        <v>250.99</v>
      </c>
      <c r="K945" s="10">
        <f>+_xlfn.IFNA([3]fedcat!$CE9,"")</f>
        <v>328</v>
      </c>
      <c r="L945" s="12">
        <f>+[3]fedcat!$CF9</f>
        <v>328</v>
      </c>
      <c r="M945" s="10">
        <f>+_xlfn.IFNA([3]fedcat!$CG9,"")</f>
        <v>328</v>
      </c>
      <c r="N945" s="10">
        <f>+'[3]weekly-canfax-data'!AN12</f>
        <v>195.9</v>
      </c>
      <c r="O945" s="98">
        <f t="shared" si="57"/>
        <v>33.680710000000033</v>
      </c>
      <c r="P945" s="98">
        <f t="shared" si="58"/>
        <v>1.8207100000000196</v>
      </c>
      <c r="Q945" s="99">
        <f t="shared" si="59"/>
        <v>-17.785503000000034</v>
      </c>
    </row>
    <row r="946" spans="1:17" x14ac:dyDescent="0.25">
      <c r="A946" s="61">
        <v>2023</v>
      </c>
      <c r="B946" s="61">
        <v>6</v>
      </c>
      <c r="C946" s="3">
        <f>+[3]fedcat!$AK10</f>
        <v>197.92</v>
      </c>
      <c r="D946" s="93">
        <f>+[3]fedcat!$U10</f>
        <v>192.03</v>
      </c>
      <c r="E946" s="61">
        <f>+[3]Stoc!$Q10</f>
        <v>246.77427951585912</v>
      </c>
      <c r="F946" s="3">
        <f>+[3]fedcat!$AO10</f>
        <v>161.19999999999999</v>
      </c>
      <c r="G946" s="3">
        <f>+[3]fedcat!$BE10</f>
        <v>186.4</v>
      </c>
      <c r="H946" s="61">
        <f>+'[3]C$'!$O10</f>
        <v>0.74906367041198507</v>
      </c>
      <c r="I946" s="112">
        <f>+[3]fedcat!$CC10</f>
        <v>293.38</v>
      </c>
      <c r="J946" s="12">
        <f>+[3]fedcat!$CD10</f>
        <v>256.79000000000002</v>
      </c>
      <c r="K946" s="10">
        <f>+_xlfn.IFNA([3]fedcat!$CE10,"")</f>
        <v>328</v>
      </c>
      <c r="L946" s="12">
        <f>+[3]fedcat!$CF10</f>
        <v>330</v>
      </c>
      <c r="M946" s="10">
        <f>+_xlfn.IFNA([3]fedcat!$CG10,"")</f>
        <v>329</v>
      </c>
      <c r="N946" s="10">
        <f>+'[3]weekly-canfax-data'!AN13</f>
        <v>196.74</v>
      </c>
      <c r="O946" s="98">
        <f t="shared" si="57"/>
        <v>44.536000000000001</v>
      </c>
      <c r="P946" s="98">
        <f t="shared" si="58"/>
        <v>7.9460000000000264</v>
      </c>
      <c r="Q946" s="99">
        <f t="shared" si="59"/>
        <v>-17.801999999999964</v>
      </c>
    </row>
    <row r="947" spans="1:17" x14ac:dyDescent="0.25">
      <c r="A947" s="61">
        <v>2023</v>
      </c>
      <c r="B947" s="61">
        <v>7</v>
      </c>
      <c r="C947" s="3">
        <f>+[3]fedcat!$AK11</f>
        <v>196.71</v>
      </c>
      <c r="D947" s="93">
        <f>+[3]fedcat!$U11</f>
        <v>194.77</v>
      </c>
      <c r="E947" s="61">
        <f>+[3]Stoc!$Q11</f>
        <v>255.58781233996638</v>
      </c>
      <c r="F947" s="3">
        <f>+[3]fedcat!$AO11</f>
        <v>163.75</v>
      </c>
      <c r="G947" s="3">
        <f>+[3]fedcat!$BE11</f>
        <v>186.52</v>
      </c>
      <c r="H947" s="61">
        <f>+'[3]C$'!$O11</f>
        <v>0.74250074250074249</v>
      </c>
      <c r="I947" s="112">
        <f>+[3]fedcat!$CC11</f>
        <v>305.10000000000002</v>
      </c>
      <c r="J947" s="12">
        <f>+[3]fedcat!$CD11</f>
        <v>257.87</v>
      </c>
      <c r="K947" s="10">
        <f>+_xlfn.IFNA([3]fedcat!$CE11,"")</f>
        <v>332</v>
      </c>
      <c r="L947" s="12">
        <f>+[3]fedcat!$CF11</f>
        <v>332</v>
      </c>
      <c r="M947" s="10">
        <f>+_xlfn.IFNA([3]fedcat!$CG11,"")</f>
        <v>332</v>
      </c>
      <c r="N947" s="10">
        <f>+'[3]weekly-canfax-data'!AN14</f>
        <v>198.3</v>
      </c>
      <c r="O947" s="98">
        <f t="shared" si="57"/>
        <v>53.894864000000013</v>
      </c>
      <c r="P947" s="98">
        <f t="shared" si="58"/>
        <v>6.6648639999999943</v>
      </c>
      <c r="Q947" s="99">
        <f t="shared" si="59"/>
        <v>-21.33850000000001</v>
      </c>
    </row>
    <row r="948" spans="1:17" x14ac:dyDescent="0.25">
      <c r="A948" s="61">
        <v>2023</v>
      </c>
      <c r="B948" s="61">
        <v>8</v>
      </c>
      <c r="C948" s="3">
        <f>+[3]fedcat!$AK12</f>
        <v>196.23</v>
      </c>
      <c r="D948" s="93">
        <f>+[3]fedcat!$U12</f>
        <v>196.89</v>
      </c>
      <c r="E948" s="61">
        <f>+[3]Stoc!$Q12</f>
        <v>260.16747817557513</v>
      </c>
      <c r="F948" s="3">
        <f>+[3]fedcat!$AO12</f>
        <v>165.2</v>
      </c>
      <c r="G948" s="3">
        <f>+[3]fedcat!$BE12</f>
        <v>189.07</v>
      </c>
      <c r="H948" s="61">
        <f>+'[3]C$'!$O12</f>
        <v>0.73524005587824415</v>
      </c>
      <c r="I948" s="112">
        <f>+[3]fedcat!$CC12</f>
        <v>319.29000000000002</v>
      </c>
      <c r="J948" s="12">
        <f>+[3]fedcat!$CD12</f>
        <v>254.68</v>
      </c>
      <c r="K948" s="10">
        <f>+_xlfn.IFNA([3]fedcat!$CE12,"")</f>
        <v>338</v>
      </c>
      <c r="L948" s="12">
        <f>+[3]fedcat!$CF12</f>
        <v>338</v>
      </c>
      <c r="M948" s="10">
        <f>+_xlfn.IFNA([3]fedcat!$CG12,"")</f>
        <v>338</v>
      </c>
      <c r="N948" s="10">
        <f>+'[3]weekly-canfax-data'!AN15</f>
        <v>201.86</v>
      </c>
      <c r="O948" s="98">
        <f t="shared" si="57"/>
        <v>62.13589300000001</v>
      </c>
      <c r="P948" s="98">
        <f t="shared" si="58"/>
        <v>-2.4741070000000036</v>
      </c>
      <c r="Q948" s="99">
        <f t="shared" si="59"/>
        <v>-21.888520000000028</v>
      </c>
    </row>
    <row r="949" spans="1:17" x14ac:dyDescent="0.25">
      <c r="A949" s="61">
        <v>2023</v>
      </c>
      <c r="B949" s="61">
        <v>9</v>
      </c>
      <c r="C949" s="3">
        <f>+[3]fedcat!$AK13</f>
        <v>205.02</v>
      </c>
      <c r="D949" s="93">
        <f>+[3]fedcat!$U13</f>
        <v>200.21</v>
      </c>
      <c r="E949" s="61">
        <f>+[3]Stoc!$Q13</f>
        <v>258.21814560878545</v>
      </c>
      <c r="F949" s="3">
        <f>+[3]fedcat!$AO13</f>
        <v>165.42</v>
      </c>
      <c r="G949" s="3">
        <f>+[3]fedcat!$BE13</f>
        <v>190</v>
      </c>
      <c r="H949" s="61">
        <f>+'[3]C$'!$O13</f>
        <v>0.73551044424830836</v>
      </c>
      <c r="I949" s="112">
        <f>+[3]fedcat!$CC13</f>
        <v>302.63</v>
      </c>
      <c r="J949" s="12">
        <f>+[3]fedcat!$CD13</f>
        <v>267.02</v>
      </c>
      <c r="K949" s="10">
        <f>+_xlfn.IFNA([3]fedcat!$CE13,"")</f>
        <v>342</v>
      </c>
      <c r="L949" s="12">
        <f>+[3]fedcat!$CF13</f>
        <v>342</v>
      </c>
      <c r="M949" s="10">
        <f>+_xlfn.IFNA([3]fedcat!$CG13,"")</f>
        <v>342</v>
      </c>
      <c r="N949" s="10">
        <f>+'[3]weekly-canfax-data'!AN16</f>
        <v>204.3</v>
      </c>
      <c r="O949" s="98">
        <f t="shared" si="57"/>
        <v>44.305999999999983</v>
      </c>
      <c r="P949" s="98">
        <f t="shared" si="58"/>
        <v>8.6959999999999695</v>
      </c>
      <c r="Q949" s="99">
        <f t="shared" si="59"/>
        <v>-19.705031999999989</v>
      </c>
    </row>
    <row r="950" spans="1:17" x14ac:dyDescent="0.25">
      <c r="A950" s="61">
        <v>2023</v>
      </c>
      <c r="B950" s="61">
        <v>10</v>
      </c>
      <c r="C950" s="3">
        <f>+[3]fedcat!$AK14</f>
        <v>206.22</v>
      </c>
      <c r="D950" s="93">
        <f>+[3]fedcat!$U14</f>
        <v>205.91</v>
      </c>
      <c r="E950" s="61">
        <f>+[3]Stoc!$Q14</f>
        <v>260.90723813028222</v>
      </c>
      <c r="F950" s="3">
        <f>+[3]fedcat!$AO14</f>
        <v>164.27</v>
      </c>
      <c r="G950" s="3">
        <f>+[3]fedcat!$BE14</f>
        <v>191.47</v>
      </c>
      <c r="H950" s="61">
        <f>+'[3]C$'!$O14</f>
        <v>0.72285672979615445</v>
      </c>
      <c r="I950" s="112">
        <f>+[3]fedcat!$CC14</f>
        <v>322.99</v>
      </c>
      <c r="J950" s="12">
        <f>+[3]fedcat!$CD14</f>
        <v>264.18</v>
      </c>
      <c r="K950" s="10">
        <f>+_xlfn.IFNA([3]fedcat!$CE14,"")</f>
        <v>350</v>
      </c>
      <c r="L950" s="12">
        <f>+[3]fedcat!$CF14</f>
        <v>352</v>
      </c>
      <c r="M950" s="10">
        <f>+_xlfn.IFNA([3]fedcat!$CG14,"")</f>
        <v>351</v>
      </c>
      <c r="N950" s="10">
        <f>+'[3]weekly-canfax-data'!AN17</f>
        <v>210.13</v>
      </c>
      <c r="O950" s="98">
        <f t="shared" si="57"/>
        <v>58.110402000000022</v>
      </c>
      <c r="P950" s="98">
        <f t="shared" si="58"/>
        <v>-0.6995979999999804</v>
      </c>
      <c r="Q950" s="99">
        <f t="shared" si="59"/>
        <v>-16.651117999999997</v>
      </c>
    </row>
    <row r="951" spans="1:17" x14ac:dyDescent="0.25">
      <c r="A951" s="61">
        <v>2023</v>
      </c>
      <c r="B951" s="61">
        <v>11</v>
      </c>
      <c r="C951" s="3">
        <f>+[3]fedcat!$AK15</f>
        <v>207.62</v>
      </c>
      <c r="D951" s="93">
        <f>+[3]fedcat!$U15</f>
        <v>207.46</v>
      </c>
      <c r="E951" s="61">
        <f>+[3]Stoc!$Q15</f>
        <v>267.29346903784591</v>
      </c>
      <c r="F951" s="3">
        <f>+[3]fedcat!$AO15</f>
        <v>162.32</v>
      </c>
      <c r="G951" s="3">
        <f>+[3]fedcat!$BE15</f>
        <v>188.85</v>
      </c>
      <c r="H951" s="61">
        <f>+'[3]C$'!$O15</f>
        <v>0.72966070777088654</v>
      </c>
      <c r="I951" s="112">
        <f>+[3]fedcat!$CC15</f>
        <v>332.81</v>
      </c>
      <c r="J951" s="12">
        <f>+[3]fedcat!$CD15</f>
        <v>267.72000000000003</v>
      </c>
      <c r="K951" s="10">
        <f>+_xlfn.IFNA([3]fedcat!$CE15,"")</f>
        <v>353</v>
      </c>
      <c r="L951" s="12">
        <f>+[3]fedcat!$CF15</f>
        <v>355</v>
      </c>
      <c r="M951" s="10">
        <f>+_xlfn.IFNA([3]fedcat!$CG15,"")</f>
        <v>354</v>
      </c>
      <c r="N951" s="10">
        <f>+'[3]weekly-canfax-data'!AN18</f>
        <v>211.59</v>
      </c>
      <c r="O951" s="98">
        <f t="shared" si="57"/>
        <v>73.991075000000023</v>
      </c>
      <c r="P951" s="98">
        <f t="shared" si="58"/>
        <v>8.9010750000000485</v>
      </c>
      <c r="Q951" s="99">
        <f t="shared" si="59"/>
        <v>-10.059559999999976</v>
      </c>
    </row>
    <row r="952" spans="1:17" x14ac:dyDescent="0.25">
      <c r="A952" s="61">
        <v>2023</v>
      </c>
      <c r="B952" s="61">
        <v>12</v>
      </c>
      <c r="C952" s="3">
        <f>+[3]fedcat!$AK16</f>
        <v>209.54</v>
      </c>
      <c r="D952" s="93">
        <f>+[3]fedcat!$U16</f>
        <v>208.53</v>
      </c>
      <c r="E952" s="61">
        <f>+[3]Stoc!$Q16</f>
        <v>253.83953463638821</v>
      </c>
      <c r="F952" s="3">
        <f>+[3]fedcat!$AO16</f>
        <v>163</v>
      </c>
      <c r="G952" s="3">
        <f>+[3]fedcat!$BE16</f>
        <v>189.65</v>
      </c>
      <c r="H952" s="61">
        <f>+'[3]C$'!$O16</f>
        <v>0.729235032450959</v>
      </c>
      <c r="I952" s="112">
        <f>+[3]fedcat!$CC16</f>
        <v>301.42</v>
      </c>
      <c r="J952" s="12">
        <f>+[3]fedcat!$CD16</f>
        <v>258.02</v>
      </c>
      <c r="K952" s="10">
        <f>+_xlfn.IFNA([3]fedcat!$CE16,"")</f>
        <v>355</v>
      </c>
      <c r="L952" s="12">
        <f>+[3]fedcat!$CF16</f>
        <v>360</v>
      </c>
      <c r="M952" s="10">
        <f>+_xlfn.IFNA([3]fedcat!$CG16,"")</f>
        <v>357.5</v>
      </c>
      <c r="N952" s="10">
        <f>+'[3]weekly-canfax-data'!AN19</f>
        <v>215.1</v>
      </c>
      <c r="O952" s="98">
        <f t="shared" si="57"/>
        <v>41.352955000000009</v>
      </c>
      <c r="P952" s="98">
        <f t="shared" si="58"/>
        <v>-2.0470450000000255</v>
      </c>
      <c r="Q952" s="99">
        <f t="shared" si="59"/>
        <v>-9.021899999999988</v>
      </c>
    </row>
    <row r="953" spans="1:17" x14ac:dyDescent="0.25">
      <c r="A953" s="61">
        <v>2023</v>
      </c>
      <c r="B953" s="61">
        <v>13</v>
      </c>
      <c r="C953" s="3">
        <f>+[3]fedcat!$AK17</f>
        <v>208.66</v>
      </c>
      <c r="D953" s="93">
        <f>+[3]fedcat!$U17</f>
        <v>208.51</v>
      </c>
      <c r="E953" s="61">
        <f>+[3]Stoc!$Q17</f>
        <v>249.58247052835108</v>
      </c>
      <c r="F953" s="3">
        <f>+[3]fedcat!$AO17</f>
        <v>168.35</v>
      </c>
      <c r="G953" s="3">
        <f>+[3]fedcat!$BE17</f>
        <v>200.82</v>
      </c>
      <c r="H953" s="61">
        <f>+'[3]C$'!$O17</f>
        <v>0.73986386504883106</v>
      </c>
      <c r="I953" s="112">
        <f>+[3]fedcat!$CC17</f>
        <v>282.48</v>
      </c>
      <c r="J953" s="12">
        <f>+[3]fedcat!$CD17</f>
        <v>256.77999999999997</v>
      </c>
      <c r="K953" s="10">
        <f>+_xlfn.IFNA([3]fedcat!$CE17,"")</f>
        <v>360</v>
      </c>
      <c r="L953" s="12">
        <f>+[3]fedcat!$CF17</f>
        <v>360</v>
      </c>
      <c r="M953" s="10">
        <f>+_xlfn.IFNA([3]fedcat!$CG17,"")</f>
        <v>360</v>
      </c>
      <c r="N953" s="10">
        <f>+'[3]weekly-canfax-data'!AN20</f>
        <v>215.1</v>
      </c>
      <c r="O953" s="98">
        <f t="shared" si="57"/>
        <v>11.05168800000007</v>
      </c>
      <c r="P953" s="98">
        <f t="shared" si="58"/>
        <v>-14.648311999999976</v>
      </c>
      <c r="Q953" s="99">
        <f t="shared" si="59"/>
        <v>-11.541859999999986</v>
      </c>
    </row>
    <row r="954" spans="1:17" x14ac:dyDescent="0.25">
      <c r="A954" s="61">
        <v>2023</v>
      </c>
      <c r="B954" s="61">
        <v>14</v>
      </c>
      <c r="C954" s="3">
        <f>+[3]fedcat!$AK18</f>
        <v>208.74</v>
      </c>
      <c r="D954" s="93">
        <f>+[3]fedcat!$U18</f>
        <v>211.91</v>
      </c>
      <c r="E954" s="61">
        <f>+[3]Stoc!$Q18</f>
        <v>249.27857776401163</v>
      </c>
      <c r="F954" s="3">
        <f>+[3]fedcat!$AO18</f>
        <v>171.07</v>
      </c>
      <c r="G954" s="3">
        <f>+[3]fedcat!$BE18</f>
        <v>200.62</v>
      </c>
      <c r="H954" s="61">
        <f>+'[3]C$'!$O18</f>
        <v>0.74250074250074249</v>
      </c>
      <c r="I954" s="112">
        <f>+[3]fedcat!$CC18</f>
        <v>293.86</v>
      </c>
      <c r="J954" s="12">
        <f>+[3]fedcat!$CD18</f>
        <v>246.99</v>
      </c>
      <c r="K954" s="10">
        <f>+_xlfn.IFNA([3]fedcat!$CE18,"")</f>
        <v>360</v>
      </c>
      <c r="L954" s="12">
        <f>+[3]fedcat!$CF18</f>
        <v>360</v>
      </c>
      <c r="M954" s="10">
        <f>+_xlfn.IFNA([3]fedcat!$CG18,"")</f>
        <v>360</v>
      </c>
      <c r="N954" s="10">
        <f>+'[3]weekly-canfax-data'!AN21</f>
        <v>215.42</v>
      </c>
      <c r="O954" s="98">
        <f t="shared" si="57"/>
        <v>23.664984000000004</v>
      </c>
      <c r="P954" s="98">
        <f t="shared" si="58"/>
        <v>-23.205016000000001</v>
      </c>
      <c r="Q954" s="99">
        <f t="shared" si="59"/>
        <v>-14.397075999999998</v>
      </c>
    </row>
    <row r="955" spans="1:17" x14ac:dyDescent="0.25">
      <c r="A955" s="61">
        <v>2023</v>
      </c>
      <c r="B955" s="61">
        <v>15</v>
      </c>
      <c r="C955" s="3">
        <f>+[3]fedcat!$AK19</f>
        <v>219.25</v>
      </c>
      <c r="D955" s="93">
        <f>+[3]fedcat!$U19</f>
        <v>214.05</v>
      </c>
      <c r="E955" s="61">
        <f>+[3]Stoc!$Q19</f>
        <v>252.48229727040018</v>
      </c>
      <c r="F955" s="3">
        <f>+[3]fedcat!$AO19</f>
        <v>174.75</v>
      </c>
      <c r="G955" s="3">
        <f>+[3]fedcat!$BE19</f>
        <v>203.4</v>
      </c>
      <c r="H955" s="61">
        <f>+'[3]C$'!$O19</f>
        <v>0.74917590650284682</v>
      </c>
      <c r="I955" s="112">
        <f>+[3]fedcat!$CC19</f>
        <v>288.66000000000003</v>
      </c>
      <c r="J955" s="12">
        <f>+[3]fedcat!$CD19</f>
        <v>254.03</v>
      </c>
      <c r="K955" s="10">
        <f>+_xlfn.IFNA([3]fedcat!$CE19,"")</f>
        <v>365</v>
      </c>
      <c r="L955" s="12">
        <f>+[3]fedcat!$CF19</f>
        <v>365</v>
      </c>
      <c r="M955" s="10">
        <f>+_xlfn.IFNA([3]fedcat!$CG19,"")</f>
        <v>365</v>
      </c>
      <c r="N955" s="10">
        <f>+'[3]weekly-canfax-data'!AN22</f>
        <v>0</v>
      </c>
      <c r="O955" s="98">
        <f t="shared" si="57"/>
        <v>17.16167999999999</v>
      </c>
      <c r="P955" s="98">
        <f t="shared" si="58"/>
        <v>-17.468320000000034</v>
      </c>
      <c r="Q955" s="99">
        <f t="shared" si="59"/>
        <v>-14.25630000000001</v>
      </c>
    </row>
    <row r="956" spans="1:17" x14ac:dyDescent="0.25">
      <c r="A956" s="61">
        <v>2023</v>
      </c>
      <c r="B956" s="61">
        <v>16</v>
      </c>
      <c r="C956" s="3">
        <f>+[3]fedcat!$AK20</f>
        <v>221.76</v>
      </c>
      <c r="D956" s="93">
        <f>+[3]fedcat!$U20</f>
        <v>217</v>
      </c>
      <c r="E956" s="61">
        <f>+[3]Stoc!$Q20</f>
        <v>258.60964664503649</v>
      </c>
      <c r="F956" s="3">
        <f>+[3]fedcat!$AO20</f>
        <v>173.97</v>
      </c>
      <c r="G956" s="3">
        <f>+[3]fedcat!$BE20</f>
        <v>203.77</v>
      </c>
      <c r="H956" s="61">
        <f>+'[3]C$'!$O20</f>
        <v>0.73931687121100098</v>
      </c>
      <c r="I956" s="112">
        <f>+[3]fedcat!$CC20</f>
        <v>294.89</v>
      </c>
      <c r="J956" s="12">
        <f>+[3]fedcat!$CD20</f>
        <v>256.29000000000002</v>
      </c>
      <c r="K956" s="10">
        <f>+_xlfn.IFNA([3]fedcat!$CE20,"")</f>
        <v>375</v>
      </c>
      <c r="L956" s="12">
        <f>+[3]fedcat!$CF20</f>
        <v>375</v>
      </c>
      <c r="M956" s="10">
        <f>+_xlfn.IFNA([3]fedcat!$CG20,"")</f>
        <v>375</v>
      </c>
      <c r="N956" s="10">
        <f>+'[3]weekly-canfax-data'!AN23</f>
        <v>224.73</v>
      </c>
      <c r="O956" s="98">
        <f t="shared" si="57"/>
        <v>19.270697999999925</v>
      </c>
      <c r="P956" s="98">
        <f t="shared" si="58"/>
        <v>-19.329302000000041</v>
      </c>
      <c r="Q956" s="99">
        <f t="shared" si="59"/>
        <v>-10.311822000000006</v>
      </c>
    </row>
    <row r="957" spans="1:17" x14ac:dyDescent="0.25">
      <c r="A957" s="61">
        <v>2023</v>
      </c>
      <c r="B957" s="61">
        <v>17</v>
      </c>
      <c r="C957" s="3">
        <f>+[3]fedcat!$AK21</f>
        <v>220.8</v>
      </c>
      <c r="D957" s="93">
        <f>+[3]fedcat!$U21</f>
        <v>217.65</v>
      </c>
      <c r="E957" s="61">
        <f>+[3]Stoc!$Q21</f>
        <v>262.12998920949462</v>
      </c>
      <c r="F957" s="3">
        <f>+[3]fedcat!$AO21</f>
        <v>175.17</v>
      </c>
      <c r="G957" s="3">
        <f>+[3]fedcat!$BE21</f>
        <v>210.97</v>
      </c>
      <c r="H957" s="61">
        <f>+'[3]C$'!$O21</f>
        <v>0.73942620526471459</v>
      </c>
      <c r="I957" s="112">
        <f>+[3]fedcat!$CC21</f>
        <v>293.58999999999997</v>
      </c>
      <c r="J957" s="12">
        <f>+[3]fedcat!$CD21</f>
        <v>260.76</v>
      </c>
      <c r="K957" s="10">
        <f>+_xlfn.IFNA([3]fedcat!$CE21,"")</f>
        <v>375</v>
      </c>
      <c r="L957" s="12">
        <f>+[3]fedcat!$CF21</f>
        <v>375</v>
      </c>
      <c r="M957" s="10">
        <f>+_xlfn.IFNA([3]fedcat!$CG21,"")</f>
        <v>375</v>
      </c>
      <c r="N957" s="10">
        <f>+'[3]weekly-canfax-data'!AN24</f>
        <v>224.44</v>
      </c>
      <c r="O957" s="98">
        <f t="shared" si="57"/>
        <v>8.2741719999999646</v>
      </c>
      <c r="P957" s="98">
        <f t="shared" si="58"/>
        <v>-24.55582800000002</v>
      </c>
      <c r="Q957" s="99">
        <f t="shared" si="59"/>
        <v>-11.899907999999982</v>
      </c>
    </row>
    <row r="958" spans="1:17" x14ac:dyDescent="0.25">
      <c r="A958" s="61">
        <v>2023</v>
      </c>
      <c r="B958" s="61">
        <v>18</v>
      </c>
      <c r="C958" s="3">
        <f>+[3]fedcat!$AK22</f>
        <v>225.01</v>
      </c>
      <c r="D958" s="93">
        <f>+[3]fedcat!$U22</f>
        <v>222.41</v>
      </c>
      <c r="E958" s="61">
        <f>+[3]Stoc!$Q22</f>
        <v>280.85607394315167</v>
      </c>
      <c r="F958" s="3">
        <f>+[3]fedcat!$AO22</f>
        <v>161.91999999999999</v>
      </c>
      <c r="G958" s="3">
        <f>+[3]fedcat!$BE22</f>
        <v>202.52</v>
      </c>
      <c r="H958" s="61">
        <f>+'[3]C$'!$O22</f>
        <v>0.74805505685218432</v>
      </c>
      <c r="I958" s="112">
        <f>+[3]fedcat!$CC22</f>
        <v>321.14</v>
      </c>
      <c r="J958" s="12">
        <f>+[3]fedcat!$CD22</f>
        <v>270.58</v>
      </c>
      <c r="K958" s="10">
        <f>+_xlfn.IFNA([3]fedcat!$CE22,"")</f>
        <v>375</v>
      </c>
      <c r="L958" s="12">
        <f>+[3]fedcat!$CF22</f>
        <v>375</v>
      </c>
      <c r="M958" s="10">
        <f>+_xlfn.IFNA([3]fedcat!$CG22,"")</f>
        <v>375</v>
      </c>
      <c r="N958" s="10">
        <f>+'[3]weekly-canfax-data'!AN25</f>
        <v>224.1</v>
      </c>
      <c r="O958" s="98">
        <f t="shared" si="57"/>
        <v>50.41126399999996</v>
      </c>
      <c r="P958" s="98">
        <f t="shared" si="58"/>
        <v>-0.14873600000004217</v>
      </c>
      <c r="Q958" s="99">
        <f t="shared" si="59"/>
        <v>8.5453440000000285</v>
      </c>
    </row>
    <row r="959" spans="1:17" x14ac:dyDescent="0.25">
      <c r="A959" s="61">
        <v>2023</v>
      </c>
      <c r="B959" s="61">
        <v>19</v>
      </c>
      <c r="C959" s="3">
        <f>+[3]fedcat!$AK23</f>
        <v>224.47</v>
      </c>
      <c r="D959" s="93">
        <f>+[3]fedcat!$U23</f>
        <v>222.92</v>
      </c>
      <c r="E959" s="61">
        <f>+[3]Stoc!$Q23</f>
        <v>278.61803266624565</v>
      </c>
      <c r="F959" s="3">
        <f>+[3]fedcat!$AO23</f>
        <v>164.4</v>
      </c>
      <c r="G959" s="3">
        <f>+[3]fedcat!$BE23</f>
        <v>205.47</v>
      </c>
      <c r="H959" s="61">
        <f>+'[3]C$'!$O23</f>
        <v>0.73773515308004434</v>
      </c>
      <c r="I959" s="112">
        <f>+[3]fedcat!$CC23</f>
        <v>322.14</v>
      </c>
      <c r="J959" s="12">
        <f>+[3]fedcat!$CD23</f>
        <v>275.76</v>
      </c>
      <c r="K959" s="10">
        <f>+_xlfn.IFNA([3]fedcat!$CE23,"")</f>
        <v>375</v>
      </c>
      <c r="L959" s="12">
        <f>+[3]fedcat!$CF23</f>
        <v>375</v>
      </c>
      <c r="M959" s="10">
        <f>+_xlfn.IFNA([3]fedcat!$CG23,"")</f>
        <v>375</v>
      </c>
      <c r="N959" s="10">
        <f>+'[3]weekly-canfax-data'!AN26</f>
        <v>0</v>
      </c>
      <c r="O959" s="98">
        <f t="shared" si="57"/>
        <v>43.625415000000032</v>
      </c>
      <c r="P959" s="98">
        <f t="shared" si="58"/>
        <v>-2.7545849999999632</v>
      </c>
      <c r="Q959" s="99">
        <f t="shared" si="59"/>
        <v>2.1558000000000277</v>
      </c>
    </row>
    <row r="960" spans="1:17" x14ac:dyDescent="0.25">
      <c r="A960" s="61">
        <v>2023</v>
      </c>
      <c r="B960" s="61">
        <v>20</v>
      </c>
      <c r="C960" s="3">
        <f>+[3]fedcat!$AK24</f>
        <v>222.6</v>
      </c>
      <c r="D960" s="93">
        <f>+[3]fedcat!$U24</f>
        <v>222.39</v>
      </c>
      <c r="E960" s="61">
        <f>+[3]Stoc!$Q24</f>
        <v>277.47352770171517</v>
      </c>
      <c r="F960" s="3">
        <f>+[3]fedcat!$AO24</f>
        <v>165.72</v>
      </c>
      <c r="G960" s="3">
        <f>+[3]fedcat!$BE24</f>
        <v>206.27</v>
      </c>
      <c r="H960" s="61">
        <f>+'[3]C$'!$O24</f>
        <v>0.74057616825890538</v>
      </c>
      <c r="I960" s="112">
        <f>+[3]fedcat!$CC24</f>
        <v>334.44</v>
      </c>
      <c r="J960" s="12">
        <f>+[3]fedcat!$CD24</f>
        <v>268.45</v>
      </c>
      <c r="K960" s="10">
        <f>+_xlfn.IFNA([3]fedcat!$CE24,"")</f>
        <v>375</v>
      </c>
      <c r="L960" s="12">
        <f>+[3]fedcat!$CF24</f>
        <v>375</v>
      </c>
      <c r="M960" s="10">
        <f>+_xlfn.IFNA([3]fedcat!$CG24,"")</f>
        <v>375</v>
      </c>
      <c r="N960" s="10">
        <f>+'[3]weekly-canfax-data'!AN27</f>
        <v>224.1</v>
      </c>
      <c r="O960" s="98">
        <f t="shared" si="57"/>
        <v>55.913618999999983</v>
      </c>
      <c r="P960" s="98">
        <f t="shared" si="58"/>
        <v>-10.076381000000026</v>
      </c>
      <c r="Q960" s="99">
        <f t="shared" si="59"/>
        <v>1.2282839999999737</v>
      </c>
    </row>
    <row r="961" spans="1:17" x14ac:dyDescent="0.25">
      <c r="A961" s="61">
        <v>2023</v>
      </c>
      <c r="B961" s="61">
        <v>21</v>
      </c>
      <c r="C961" s="3">
        <f>+[3]fedcat!$AK25</f>
        <v>221.34</v>
      </c>
      <c r="D961" s="93">
        <f>+[3]fedcat!$U25</f>
        <v>225.26</v>
      </c>
      <c r="E961" s="61">
        <f>+[3]Stoc!$Q25</f>
        <v>279.89201908223123</v>
      </c>
      <c r="F961" s="3">
        <f>+[3]fedcat!$AO25</f>
        <v>167.35</v>
      </c>
      <c r="G961" s="3">
        <f>+[3]fedcat!$BE25</f>
        <v>233.92</v>
      </c>
      <c r="H961" s="61">
        <f>+'[3]C$'!$O25</f>
        <v>0.73480784774781394</v>
      </c>
      <c r="I961" s="112">
        <f>+[3]fedcat!$CC25</f>
        <v>333.09</v>
      </c>
      <c r="J961" s="12">
        <f>+[3]fedcat!$CD25</f>
        <v>277.89</v>
      </c>
      <c r="K961" s="10">
        <f>+_xlfn.IFNA([3]fedcat!$CE25,"")</f>
        <v>380</v>
      </c>
      <c r="L961" s="12">
        <f>+[3]fedcat!$CF25</f>
        <v>380</v>
      </c>
      <c r="M961" s="10">
        <f>+_xlfn.IFNA([3]fedcat!$CG25,"")</f>
        <v>380</v>
      </c>
      <c r="N961" s="10">
        <f>+'[3]weekly-canfax-data'!AN28</f>
        <v>0</v>
      </c>
      <c r="O961" s="98">
        <f t="shared" si="57"/>
        <v>14.748271999999986</v>
      </c>
      <c r="P961" s="98">
        <f t="shared" si="58"/>
        <v>-40.451728000000003</v>
      </c>
      <c r="Q961" s="99">
        <f t="shared" si="59"/>
        <v>0.25338500000000863</v>
      </c>
    </row>
    <row r="962" spans="1:17" x14ac:dyDescent="0.25">
      <c r="A962" s="61">
        <v>2023</v>
      </c>
      <c r="B962" s="61">
        <v>22</v>
      </c>
      <c r="C962" s="3">
        <f>+[3]fedcat!$AK26</f>
        <v>234.11</v>
      </c>
      <c r="D962" s="93">
        <f>+[3]fedcat!$U26</f>
        <v>231.79</v>
      </c>
      <c r="E962" s="61">
        <f>+[3]Stoc!$Q26</f>
        <v>277.64587395259787</v>
      </c>
      <c r="F962" s="3">
        <f>+[3]fedcat!$AO26</f>
        <v>172.9</v>
      </c>
      <c r="G962" s="3">
        <f>+[3]fedcat!$BE26</f>
        <v>241.9</v>
      </c>
      <c r="H962" s="61">
        <f>+'[3]C$'!$O26</f>
        <v>0.74632435256362406</v>
      </c>
      <c r="I962" s="112">
        <f>+[3]fedcat!$CC26</f>
        <v>346.5</v>
      </c>
      <c r="J962" s="12">
        <f>+[3]fedcat!$CD26</f>
        <v>271.24</v>
      </c>
      <c r="K962" s="10">
        <f>+_xlfn.IFNA([3]fedcat!$CE26,"")</f>
        <v>390</v>
      </c>
      <c r="L962" s="12">
        <f>+[3]fedcat!$CF26</f>
        <v>390</v>
      </c>
      <c r="M962" s="10">
        <f>+_xlfn.IFNA([3]fedcat!$CG26,"")</f>
        <v>390</v>
      </c>
      <c r="N962" s="10">
        <f>+'[3]weekly-canfax-data'!AN29</f>
        <v>233.63</v>
      </c>
      <c r="O962" s="98">
        <f t="shared" si="57"/>
        <v>22.378189999999961</v>
      </c>
      <c r="P962" s="98">
        <f t="shared" si="58"/>
        <v>-52.88181000000003</v>
      </c>
      <c r="Q962" s="99">
        <f t="shared" si="59"/>
        <v>2.3312899999999672</v>
      </c>
    </row>
    <row r="963" spans="1:17" x14ac:dyDescent="0.25">
      <c r="A963" s="61">
        <v>2023</v>
      </c>
      <c r="B963" s="61">
        <v>23</v>
      </c>
      <c r="C963" s="3">
        <f>+[3]fedcat!$AK27</f>
        <v>239.71</v>
      </c>
      <c r="D963" s="93">
        <f>+[3]fedcat!$U27</f>
        <v>239.83</v>
      </c>
      <c r="E963" s="61">
        <f>+[3]Stoc!$Q27</f>
        <v>284.78117295159444</v>
      </c>
      <c r="F963" s="3">
        <f>+[3]fedcat!$AO27</f>
        <v>178.22</v>
      </c>
      <c r="G963" s="3">
        <f>+[3]fedcat!$BE27</f>
        <v>239</v>
      </c>
      <c r="H963" s="61">
        <f>+'[3]C$'!$O27</f>
        <v>0.75261533830059457</v>
      </c>
      <c r="I963" s="112">
        <f>+[3]fedcat!$CC27</f>
        <v>334.95</v>
      </c>
      <c r="J963" s="12">
        <f>+[3]fedcat!$CD27</f>
        <v>287.17</v>
      </c>
      <c r="K963" s="10">
        <f>+_xlfn.IFNA([3]fedcat!$CE27,"")</f>
        <v>400</v>
      </c>
      <c r="L963" s="12">
        <f>+[3]fedcat!$CF27</f>
        <v>415</v>
      </c>
      <c r="M963" s="10">
        <f>+_xlfn.IFNA([3]fedcat!$CG27,"")</f>
        <v>407.5</v>
      </c>
      <c r="N963" s="10">
        <f>+'[3]weekly-canfax-data'!AN30</f>
        <v>245.47</v>
      </c>
      <c r="O963" s="98">
        <f t="shared" si="57"/>
        <v>17.390699999999981</v>
      </c>
      <c r="P963" s="98">
        <f t="shared" si="58"/>
        <v>-30.389299999999992</v>
      </c>
      <c r="Q963" s="99">
        <f t="shared" si="59"/>
        <v>7.6990859999999941</v>
      </c>
    </row>
    <row r="964" spans="1:17" x14ac:dyDescent="0.25">
      <c r="A964" s="61">
        <v>2023</v>
      </c>
      <c r="B964" s="61">
        <v>24</v>
      </c>
      <c r="C964" s="3">
        <f>+[3]fedcat!$AK28</f>
        <v>244.87</v>
      </c>
      <c r="D964" s="93">
        <f>+[3]fedcat!$U28</f>
        <v>242.8</v>
      </c>
      <c r="E964" s="61">
        <f>+[3]Stoc!$Q28</f>
        <v>279.74835395671602</v>
      </c>
      <c r="F964" s="3">
        <f>+[3]fedcat!$AO28</f>
        <v>178.35</v>
      </c>
      <c r="G964" s="3">
        <f>+[3]fedcat!$BE28</f>
        <v>234.92</v>
      </c>
      <c r="H964" s="61">
        <f>+'[3]C$'!$O28</f>
        <v>0.76045627376425862</v>
      </c>
      <c r="I964" s="112">
        <f>+[3]fedcat!$CC28</f>
        <v>315.39999999999998</v>
      </c>
      <c r="J964" s="12">
        <f>+[3]fedcat!$CD28</f>
        <v>298.18</v>
      </c>
      <c r="K964" s="10">
        <f>+_xlfn.IFNA([3]fedcat!$CE28,"")</f>
        <v>410</v>
      </c>
      <c r="L964" s="12">
        <f>+[3]fedcat!$CF28</f>
        <v>415</v>
      </c>
      <c r="M964" s="10">
        <f>+_xlfn.IFNA([3]fedcat!$CG28,"")</f>
        <v>412.5</v>
      </c>
      <c r="N964" s="10">
        <f>+'[3]weekly-canfax-data'!AN31</f>
        <v>248.07</v>
      </c>
      <c r="O964" s="98">
        <f t="shared" si="57"/>
        <v>6.4802000000000248</v>
      </c>
      <c r="P964" s="98">
        <f t="shared" si="58"/>
        <v>-10.739799999999946</v>
      </c>
      <c r="Q964" s="99">
        <f t="shared" si="59"/>
        <v>12.969750000000033</v>
      </c>
    </row>
    <row r="965" spans="1:17" x14ac:dyDescent="0.25">
      <c r="A965" s="61">
        <v>2023</v>
      </c>
      <c r="B965" s="61">
        <v>25</v>
      </c>
      <c r="C965" s="3">
        <f>+[3]fedcat!$AK29</f>
        <v>242.18</v>
      </c>
      <c r="D965" s="93">
        <f>+[3]fedcat!$U29</f>
        <v>240.66</v>
      </c>
      <c r="E965" s="61">
        <f>+[3]Stoc!$Q29</f>
        <v>284.17773629305918</v>
      </c>
      <c r="F965" s="3">
        <f>+[3]fedcat!$AO29</f>
        <v>177.5</v>
      </c>
      <c r="G965" s="3">
        <f>+[3]fedcat!$BE29</f>
        <v>233.95</v>
      </c>
      <c r="H965" s="61">
        <f>+'[3]C$'!$O29</f>
        <v>0.75987841945288748</v>
      </c>
      <c r="I965" s="112">
        <f>+[3]fedcat!$CC29</f>
        <v>312.52</v>
      </c>
      <c r="J965" s="12">
        <f>+[3]fedcat!$CD29</f>
        <v>291.22000000000003</v>
      </c>
      <c r="K965" s="10">
        <f>+_xlfn.IFNA([3]fedcat!$CE29,"")</f>
        <v>410</v>
      </c>
      <c r="L965" s="12">
        <f>+[3]fedcat!$CF29</f>
        <v>410</v>
      </c>
      <c r="M965" s="10">
        <f>+_xlfn.IFNA([3]fedcat!$CG29,"")</f>
        <v>410</v>
      </c>
      <c r="N965" s="10">
        <f>+'[3]weekly-canfax-data'!AN32</f>
        <v>245.1</v>
      </c>
      <c r="O965" s="98">
        <f t="shared" si="57"/>
        <v>4.6417999999999893</v>
      </c>
      <c r="P965" s="98">
        <f t="shared" si="58"/>
        <v>-16.658199999999965</v>
      </c>
      <c r="Q965" s="99">
        <f t="shared" si="59"/>
        <v>12.409999999999968</v>
      </c>
    </row>
    <row r="966" spans="1:17" x14ac:dyDescent="0.25">
      <c r="A966" s="61">
        <v>2023</v>
      </c>
      <c r="B966" s="61">
        <v>26</v>
      </c>
      <c r="C966" s="3">
        <f>+[3]fedcat!$AK30</f>
        <v>237.5</v>
      </c>
      <c r="D966" s="93">
        <f>+[3]fedcat!$U30</f>
        <v>236.41</v>
      </c>
      <c r="E966" s="61">
        <f>+[3]Stoc!$Q30</f>
        <v>268.85871768871664</v>
      </c>
      <c r="F966" s="3">
        <f>+[3]fedcat!$AO30</f>
        <v>177.17</v>
      </c>
      <c r="G966" s="3">
        <f>+[3]fedcat!$BE30</f>
        <v>247.57</v>
      </c>
      <c r="H966" s="61">
        <f>+'[3]C$'!$O30</f>
        <v>0.75734625870948191</v>
      </c>
      <c r="I966" s="112">
        <f>+[3]fedcat!$CC30</f>
        <v>308.52</v>
      </c>
      <c r="J966" s="12">
        <f>+[3]fedcat!$CD30</f>
        <v>285.54000000000002</v>
      </c>
      <c r="K966" s="10">
        <f>+_xlfn.IFNA([3]fedcat!$CE30,"")</f>
        <v>405</v>
      </c>
      <c r="L966" s="12">
        <f>+[3]fedcat!$CF30</f>
        <v>405</v>
      </c>
      <c r="M966" s="10">
        <f>+_xlfn.IFNA([3]fedcat!$CG30,"")</f>
        <v>405</v>
      </c>
      <c r="N966" s="10">
        <f>+'[3]weekly-canfax-data'!AN33</f>
        <v>242.09</v>
      </c>
      <c r="O966" s="98">
        <f t="shared" si="57"/>
        <v>-18.371428000000037</v>
      </c>
      <c r="P966" s="98">
        <f t="shared" si="58"/>
        <v>-41.351427999999999</v>
      </c>
      <c r="Q966" s="99">
        <f t="shared" si="59"/>
        <v>9.0647319999999922</v>
      </c>
    </row>
    <row r="967" spans="1:17" x14ac:dyDescent="0.25">
      <c r="A967" s="61">
        <v>2023</v>
      </c>
      <c r="B967" s="61">
        <v>27</v>
      </c>
      <c r="C967" s="3">
        <f>+[3]fedcat!$AK31</f>
        <v>230.26</v>
      </c>
      <c r="D967" s="93">
        <f>+[3]fedcat!$U31</f>
        <v>233.89</v>
      </c>
      <c r="E967" s="61">
        <f>+[3]Stoc!$Q31</f>
        <v>281.75497428407982</v>
      </c>
      <c r="F967" s="3">
        <f>+[3]fedcat!$AO31</f>
        <v>177</v>
      </c>
      <c r="G967" s="3">
        <f>+[3]fedcat!$BE31</f>
        <v>245.42</v>
      </c>
      <c r="H967" s="61">
        <f>+'[3]C$'!$O31</f>
        <v>0.7551159102922298</v>
      </c>
      <c r="I967" s="112">
        <f>+[3]fedcat!$CC31</f>
        <v>328.95</v>
      </c>
      <c r="J967" s="12">
        <f>+[3]fedcat!$CD31</f>
        <v>283.7</v>
      </c>
      <c r="K967" s="10">
        <f>+_xlfn.IFNA([3]fedcat!$CE31,"")</f>
        <v>400</v>
      </c>
      <c r="L967" s="12">
        <f>+[3]fedcat!$CF31</f>
        <v>400</v>
      </c>
      <c r="M967" s="10">
        <f>+_xlfn.IFNA([3]fedcat!$CG31,"")</f>
        <v>400</v>
      </c>
      <c r="N967" s="10">
        <f>+'[3]weekly-canfax-data'!AN34</f>
        <v>239.1</v>
      </c>
      <c r="O967" s="98">
        <f t="shared" si="57"/>
        <v>3.9402939999999944</v>
      </c>
      <c r="P967" s="98">
        <f t="shared" si="58"/>
        <v>-41.309706000000006</v>
      </c>
      <c r="Q967" s="99">
        <f t="shared" si="59"/>
        <v>5.5988999999999862</v>
      </c>
    </row>
    <row r="968" spans="1:17" x14ac:dyDescent="0.25">
      <c r="A968" s="61">
        <v>2023</v>
      </c>
      <c r="B968" s="61">
        <v>28</v>
      </c>
      <c r="C968" s="3">
        <f>+[3]fedcat!$AK32</f>
        <v>236.12</v>
      </c>
      <c r="D968" s="93">
        <f>+[3]fedcat!$U32</f>
        <v>232.06</v>
      </c>
      <c r="E968" s="61">
        <f>+[3]Stoc!$Q32</f>
        <v>281.59652571385664</v>
      </c>
      <c r="F968" s="3">
        <f>+[3]fedcat!$AO32</f>
        <v>180.17</v>
      </c>
      <c r="G968" s="3">
        <f>+[3]fedcat!$BE32</f>
        <v>246.65</v>
      </c>
      <c r="H968" s="61">
        <f>+'[3]C$'!$O32</f>
        <v>0.758782912208817</v>
      </c>
      <c r="I968" s="112">
        <f>+[3]fedcat!$CC32</f>
        <v>318.85000000000002</v>
      </c>
      <c r="J968" s="12">
        <f>+[3]fedcat!$CD32</f>
        <v>292.58</v>
      </c>
      <c r="K968" s="10">
        <f>+_xlfn.IFNA([3]fedcat!$CE32,"")</f>
        <v>395</v>
      </c>
      <c r="L968" s="12">
        <f>+[3]fedcat!$CF32</f>
        <v>400</v>
      </c>
      <c r="M968" s="10">
        <f>+_xlfn.IFNA([3]fedcat!$CG32,"")</f>
        <v>397.5</v>
      </c>
      <c r="N968" s="10">
        <f>+'[3]weekly-canfax-data'!AN35</f>
        <v>238.85</v>
      </c>
      <c r="O968" s="98">
        <f t="shared" si="57"/>
        <v>-6.2100350000000049</v>
      </c>
      <c r="P968" s="98">
        <f t="shared" si="58"/>
        <v>-32.480035000000044</v>
      </c>
      <c r="Q968" s="99">
        <f t="shared" si="59"/>
        <v>1.0539569999999969</v>
      </c>
    </row>
    <row r="969" spans="1:17" x14ac:dyDescent="0.25">
      <c r="A969" s="61">
        <v>2023</v>
      </c>
      <c r="B969" s="61">
        <v>29</v>
      </c>
      <c r="C969" s="3">
        <f>+[3]fedcat!$AK33</f>
        <v>232.98</v>
      </c>
      <c r="D969" s="93">
        <f>+[3]fedcat!$U33</f>
        <v>232.5</v>
      </c>
      <c r="E969" s="61">
        <f>+[3]Stoc!$Q33</f>
        <v>285.68649708599082</v>
      </c>
      <c r="F969" s="3">
        <f>+[3]fedcat!$AO33</f>
        <v>180.02</v>
      </c>
      <c r="G969" s="3">
        <f>+[3]fedcat!$BE33</f>
        <v>245.92</v>
      </c>
      <c r="H969" s="61">
        <f>+'[3]C$'!$O33</f>
        <v>0.75855268148372901</v>
      </c>
      <c r="I969" s="112">
        <f>+[3]fedcat!$CC33</f>
        <v>317.47000000000003</v>
      </c>
      <c r="J969" s="12">
        <f>+[3]fedcat!$CD33</f>
        <v>302.95999999999998</v>
      </c>
      <c r="K969" s="10" t="str">
        <f>+_xlfn.IFNA([3]fedcat!$CE33,"")</f>
        <v/>
      </c>
      <c r="L969" s="12" t="e">
        <f>+[3]fedcat!$CF33</f>
        <v>#N/A</v>
      </c>
      <c r="M969" s="10" t="str">
        <f>+_xlfn.IFNA([3]fedcat!$CG33,"")</f>
        <v/>
      </c>
      <c r="N969" s="10" t="str">
        <f>+'[3]weekly-canfax-data'!AN36</f>
        <v xml:space="preserve"> </v>
      </c>
      <c r="O969" s="98">
        <f t="shared" si="57"/>
        <v>-6.7263359999999466</v>
      </c>
      <c r="P969" s="98">
        <f t="shared" si="58"/>
        <v>-21.236335999999994</v>
      </c>
      <c r="Q969" s="99" t="e">
        <f t="shared" si="59"/>
        <v>#N/A</v>
      </c>
    </row>
    <row r="970" spans="1:17" x14ac:dyDescent="0.25">
      <c r="A970" s="61">
        <v>2023</v>
      </c>
      <c r="B970" s="61">
        <v>30</v>
      </c>
      <c r="C970" s="3">
        <f>+[3]fedcat!$AK34</f>
        <v>234.11</v>
      </c>
      <c r="D970" s="93">
        <f>+[3]fedcat!$U34</f>
        <v>232.48</v>
      </c>
      <c r="E970" s="61">
        <f>+[3]Stoc!$Q34</f>
        <v>280.52350666723396</v>
      </c>
      <c r="F970" s="3">
        <f>+[3]fedcat!$AO34</f>
        <v>178.15</v>
      </c>
      <c r="G970" s="3">
        <f>+[3]fedcat!$BE34</f>
        <v>245.6</v>
      </c>
      <c r="H970" s="61">
        <f>+'[3]C$'!$O34</f>
        <v>0.75637243778836694</v>
      </c>
      <c r="I970" s="112">
        <f>+[3]fedcat!$CC34</f>
        <v>316.32</v>
      </c>
      <c r="J970" s="12">
        <f>+[3]fedcat!$CD34</f>
        <v>296.18</v>
      </c>
      <c r="K970" s="10">
        <f>+_xlfn.IFNA([3]fedcat!$CE34,"")</f>
        <v>389</v>
      </c>
      <c r="L970" s="12">
        <f>+[3]fedcat!$CF34</f>
        <v>392</v>
      </c>
      <c r="M970" s="10">
        <f>+_xlfn.IFNA([3]fedcat!$CG34,"")</f>
        <v>390.5</v>
      </c>
      <c r="N970" s="10">
        <f>+'[3]weekly-canfax-data'!AN37</f>
        <v>235.49</v>
      </c>
      <c r="O970" s="98">
        <f t="shared" si="57"/>
        <v>-8.3877600000000143</v>
      </c>
      <c r="P970" s="98">
        <f t="shared" si="58"/>
        <v>-28.527760000000001</v>
      </c>
      <c r="Q970" s="99">
        <f t="shared" si="59"/>
        <v>-1.23211500000005</v>
      </c>
    </row>
    <row r="971" spans="1:17" x14ac:dyDescent="0.25">
      <c r="A971" s="61">
        <v>2023</v>
      </c>
      <c r="B971" s="61">
        <v>31</v>
      </c>
      <c r="C971" s="3">
        <f>+[3]fedcat!$AK35</f>
        <v>232.3</v>
      </c>
      <c r="D971" s="93">
        <f>+[3]fedcat!$U35</f>
        <v>229.35</v>
      </c>
      <c r="E971" s="61">
        <f>+[3]Stoc!$Q35</f>
        <v>284.63431375586066</v>
      </c>
      <c r="F971" s="3">
        <f>+[3]fedcat!$AO35</f>
        <v>180.9</v>
      </c>
      <c r="G971" s="3">
        <f>+[3]fedcat!$BE35</f>
        <v>249.52</v>
      </c>
      <c r="H971" s="61">
        <f>+'[3]C$'!$O35</f>
        <v>0.74883929908641611</v>
      </c>
      <c r="I971" s="112">
        <f>+[3]fedcat!$CC35</f>
        <v>322.77</v>
      </c>
      <c r="J971" s="12">
        <f>+[3]fedcat!$CD35</f>
        <v>311.17</v>
      </c>
      <c r="K971" s="10">
        <f>+_xlfn.IFNA([3]fedcat!$CE35,"")</f>
        <v>389</v>
      </c>
      <c r="L971" s="12">
        <f>+[3]fedcat!$CF35</f>
        <v>389</v>
      </c>
      <c r="M971" s="10">
        <f>+_xlfn.IFNA([3]fedcat!$CG35,"")</f>
        <v>389</v>
      </c>
      <c r="N971" s="10">
        <f>+'[3]weekly-canfax-data'!AN38</f>
        <v>232.5</v>
      </c>
      <c r="O971" s="98">
        <f t="shared" si="57"/>
        <v>-10.439008000000001</v>
      </c>
      <c r="P971" s="98">
        <f t="shared" si="58"/>
        <v>-22.039007999999967</v>
      </c>
      <c r="Q971" s="99">
        <f t="shared" si="59"/>
        <v>-8.173860000000019</v>
      </c>
    </row>
    <row r="972" spans="1:17" x14ac:dyDescent="0.25">
      <c r="A972" s="61">
        <v>2023</v>
      </c>
      <c r="B972" s="61">
        <v>32</v>
      </c>
      <c r="C972" s="3">
        <f>+[3]fedcat!$AK36</f>
        <v>230.92</v>
      </c>
      <c r="D972" s="93">
        <f>+[3]fedcat!$U36</f>
        <v>225.89</v>
      </c>
      <c r="E972" s="61">
        <f>+[3]Stoc!$Q36</f>
        <v>293.29172535630659</v>
      </c>
      <c r="F972" s="3">
        <f>+[3]fedcat!$AO36</f>
        <v>181.32</v>
      </c>
      <c r="G972" s="3">
        <f>+[3]fedcat!$BE36</f>
        <v>252.87</v>
      </c>
      <c r="H972" s="61">
        <f>+'[3]C$'!$O36</f>
        <v>0.74510096118023983</v>
      </c>
      <c r="I972" s="112">
        <f>+[3]fedcat!$CC36</f>
        <v>357.41</v>
      </c>
      <c r="J972" s="12">
        <f>+[3]fedcat!$CD36</f>
        <v>308.48</v>
      </c>
      <c r="K972" s="10">
        <f>+_xlfn.IFNA([3]fedcat!$CE36,"")</f>
        <v>389</v>
      </c>
      <c r="L972" s="12">
        <f>+[3]fedcat!$CF36</f>
        <v>389</v>
      </c>
      <c r="M972" s="10">
        <f>+_xlfn.IFNA([3]fedcat!$CG36,"")</f>
        <v>389</v>
      </c>
      <c r="N972" s="10">
        <f>+'[3]weekly-canfax-data'!AN39</f>
        <v>232.5</v>
      </c>
      <c r="O972" s="98">
        <f t="shared" si="57"/>
        <v>18.033172999999977</v>
      </c>
      <c r="P972" s="98">
        <f t="shared" si="58"/>
        <v>-30.89682700000003</v>
      </c>
      <c r="Q972" s="99">
        <f t="shared" si="59"/>
        <v>-9.949572000000046</v>
      </c>
    </row>
    <row r="973" spans="1:17" x14ac:dyDescent="0.25">
      <c r="A973" s="61">
        <v>2023</v>
      </c>
      <c r="B973" s="61">
        <v>33</v>
      </c>
      <c r="C973" s="3">
        <f>+[3]fedcat!$AK37</f>
        <v>228.43</v>
      </c>
      <c r="D973" s="93">
        <f>+[3]fedcat!$U37</f>
        <v>231.66</v>
      </c>
      <c r="E973" s="61">
        <f>+[3]Stoc!$Q37</f>
        <v>306.5262218105039</v>
      </c>
      <c r="F973" s="3">
        <f>+[3]fedcat!$AO37</f>
        <v>178.52</v>
      </c>
      <c r="G973" s="3">
        <f>+[3]fedcat!$BE37</f>
        <v>245.57</v>
      </c>
      <c r="H973" s="61">
        <f>+'[3]C$'!$O37</f>
        <v>0.73920756948551158</v>
      </c>
      <c r="I973" s="112">
        <f>+[3]fedcat!$CC37</f>
        <v>393.61</v>
      </c>
      <c r="J973" s="12">
        <f>+[3]fedcat!$CD37</f>
        <v>315.44</v>
      </c>
      <c r="K973" s="10">
        <f>+_xlfn.IFNA([3]fedcat!$CE37,"")</f>
        <v>389</v>
      </c>
      <c r="L973" s="12">
        <f>+[3]fedcat!$CF37</f>
        <v>389</v>
      </c>
      <c r="M973" s="10">
        <f>+_xlfn.IFNA([3]fedcat!$CG37,"")</f>
        <v>389</v>
      </c>
      <c r="N973" s="10">
        <f>+'[3]weekly-canfax-data'!AN40</f>
        <v>0</v>
      </c>
      <c r="O973" s="98">
        <f t="shared" si="57"/>
        <v>61.402904000000035</v>
      </c>
      <c r="P973" s="98">
        <f t="shared" si="58"/>
        <v>-16.767095999999981</v>
      </c>
      <c r="Q973" s="99">
        <f t="shared" si="59"/>
        <v>-8.1018560000000264</v>
      </c>
    </row>
    <row r="974" spans="1:17" x14ac:dyDescent="0.25">
      <c r="A974" s="61">
        <v>2023</v>
      </c>
      <c r="B974" s="61">
        <v>34</v>
      </c>
      <c r="C974" s="3">
        <f>+[3]fedcat!$AK38</f>
        <v>232.77</v>
      </c>
      <c r="D974" s="93">
        <f>+[3]fedcat!$U38</f>
        <v>229.71</v>
      </c>
      <c r="E974" s="61">
        <f>+[3]Stoc!$Q38</f>
        <v>290.07969387968814</v>
      </c>
      <c r="F974" s="3">
        <f>+[3]fedcat!$AO38</f>
        <v>180.67</v>
      </c>
      <c r="G974" s="3">
        <f>+[3]fedcat!$BE38</f>
        <v>247.62</v>
      </c>
      <c r="H974" s="61">
        <f>+'[3]C$'!$O38</f>
        <v>0.73621438562909514</v>
      </c>
      <c r="I974" s="112">
        <f>+[3]fedcat!$CC38</f>
        <v>360.45</v>
      </c>
      <c r="J974" s="12">
        <f>+[3]fedcat!$CD38</f>
        <v>302.19</v>
      </c>
      <c r="K974" s="10">
        <f>+_xlfn.IFNA([3]fedcat!$CE38,"")</f>
        <v>389</v>
      </c>
      <c r="L974" s="12">
        <f>+[3]fedcat!$CF38</f>
        <v>389</v>
      </c>
      <c r="M974" s="10">
        <f>+IFERROR([3]fedcat!$CG38,"")</f>
        <v>389</v>
      </c>
      <c r="N974" s="10">
        <f>+'[3]weekly-canfax-data'!AN41</f>
        <v>232.5</v>
      </c>
      <c r="O974" s="98">
        <f t="shared" si="57"/>
        <v>24.107753999999943</v>
      </c>
      <c r="P974" s="98">
        <f t="shared" si="58"/>
        <v>-34.152246000000048</v>
      </c>
      <c r="Q974" s="99">
        <f t="shared" si="59"/>
        <v>-12.004061000000036</v>
      </c>
    </row>
    <row r="975" spans="1:17" x14ac:dyDescent="0.25">
      <c r="A975" s="61">
        <v>2023</v>
      </c>
      <c r="B975" s="61">
        <v>35</v>
      </c>
      <c r="C975" s="3">
        <f>+[3]fedcat!$AK39</f>
        <v>235.09</v>
      </c>
      <c r="D975" s="93">
        <f>+[3]fedcat!$U39</f>
        <v>231.51</v>
      </c>
      <c r="E975" s="61">
        <f>+[3]Stoc!$Q39</f>
        <v>306.8130808831491</v>
      </c>
      <c r="F975" s="3">
        <f>+[3]fedcat!$AO39</f>
        <v>180.15</v>
      </c>
      <c r="G975" s="3">
        <f>+[3]fedcat!$BE39</f>
        <v>251.85</v>
      </c>
      <c r="H975" s="61">
        <f>+'[3]C$'!$O39</f>
        <v>0.7362685907819172</v>
      </c>
      <c r="I975" s="112">
        <f>+[3]fedcat!$CC39</f>
        <v>387.76</v>
      </c>
      <c r="J975" s="12">
        <f>+[3]fedcat!$CD39</f>
        <v>315.45</v>
      </c>
      <c r="K975" s="10">
        <f>+_xlfn.IFNA([3]fedcat!$CE39,"")</f>
        <v>389</v>
      </c>
      <c r="L975" s="12">
        <f>+[3]fedcat!$CF39</f>
        <v>389</v>
      </c>
      <c r="M975" s="10">
        <f>+IFERROR([3]fedcat!$CG39,"")</f>
        <v>389</v>
      </c>
      <c r="N975" s="10">
        <f>+'[3]weekly-canfax-data'!AN42</f>
        <v>232.5</v>
      </c>
      <c r="O975" s="98">
        <f t="shared" si="57"/>
        <v>45.697329999999965</v>
      </c>
      <c r="P975" s="98">
        <f t="shared" si="58"/>
        <v>-26.612670000000037</v>
      </c>
      <c r="Q975" s="99">
        <f t="shared" si="59"/>
        <v>-11.279730000000058</v>
      </c>
    </row>
    <row r="976" spans="1:17" x14ac:dyDescent="0.25">
      <c r="A976" s="61">
        <v>2023</v>
      </c>
      <c r="B976" s="61">
        <v>36</v>
      </c>
      <c r="C976" s="3">
        <f>+[3]fedcat!$AK40</f>
        <v>229.88</v>
      </c>
      <c r="D976" s="93">
        <f>+[3]fedcat!$U40</f>
        <v>228.24</v>
      </c>
      <c r="E976" s="61">
        <f>+[3]Stoc!$Q40</f>
        <v>309.67877309483885</v>
      </c>
      <c r="F976" s="3">
        <f>+[3]fedcat!$AO40</f>
        <v>183.22</v>
      </c>
      <c r="G976" s="3">
        <f>+[3]fedcat!$BE40</f>
        <v>255.35</v>
      </c>
      <c r="H976" s="61">
        <f>+'[3]C$'!$O40</f>
        <v>0.73416048748256368</v>
      </c>
      <c r="I976" s="112">
        <f>+[3]fedcat!$CC40</f>
        <v>373.18</v>
      </c>
      <c r="J976" s="12">
        <f>+[3]fedcat!$CD40</f>
        <v>309.11</v>
      </c>
      <c r="K976" s="10">
        <f>+_xlfn.IFNA([3]fedcat!$CE40,"")</f>
        <v>389</v>
      </c>
      <c r="L976" s="12">
        <f>+[3]fedcat!$CF40</f>
        <v>389</v>
      </c>
      <c r="M976" s="10">
        <f>+IFERROR([3]fedcat!$CG40,"")</f>
        <v>389</v>
      </c>
      <c r="N976" s="10">
        <f>+'[3]weekly-canfax-data'!AN43</f>
        <v>232.5</v>
      </c>
      <c r="O976" s="98">
        <f t="shared" si="57"/>
        <v>25.36776500000002</v>
      </c>
      <c r="P976" s="98">
        <f t="shared" si="58"/>
        <v>-38.702234999999973</v>
      </c>
      <c r="Q976" s="99">
        <f t="shared" si="59"/>
        <v>-16.163962000000026</v>
      </c>
    </row>
    <row r="977" spans="1:17" x14ac:dyDescent="0.25">
      <c r="A977" s="61">
        <v>2023</v>
      </c>
      <c r="B977" s="61">
        <v>37</v>
      </c>
      <c r="C977" s="3">
        <f>+[3]fedcat!$AK41</f>
        <v>230.3</v>
      </c>
      <c r="D977" s="93">
        <f>+[3]fedcat!$U41</f>
        <v>230.09</v>
      </c>
      <c r="E977" s="61">
        <f>+[3]Stoc!$Q41</f>
        <v>311.26462186940836</v>
      </c>
      <c r="F977" s="3">
        <f>+[3]fedcat!$AO41</f>
        <v>186.92</v>
      </c>
      <c r="G977" s="3">
        <f>+[3]fedcat!$BE41</f>
        <v>257.37</v>
      </c>
      <c r="H977" s="61">
        <f>+'[3]C$'!$O41</f>
        <v>0.74052132701421802</v>
      </c>
      <c r="I977" s="112">
        <f>+[3]fedcat!$CC41</f>
        <v>383.49</v>
      </c>
      <c r="J977" s="12">
        <f>+[3]fedcat!$CD41</f>
        <v>313.43</v>
      </c>
      <c r="K977" s="10">
        <f>+_xlfn.IFNA([3]fedcat!$CE41,"")</f>
        <v>392</v>
      </c>
      <c r="L977" s="12">
        <f>+[3]fedcat!$CF41</f>
        <v>392</v>
      </c>
      <c r="M977" s="10">
        <f>+IFERROR([3]fedcat!$CG41,"")</f>
        <v>392</v>
      </c>
      <c r="N977" s="10">
        <f>+'[3]weekly-canfax-data'!AN44</f>
        <v>234.3</v>
      </c>
      <c r="O977" s="98">
        <f t="shared" si="57"/>
        <v>35.937551999999982</v>
      </c>
      <c r="P977" s="98">
        <f t="shared" si="58"/>
        <v>-34.12244800000002</v>
      </c>
      <c r="Q977" s="99">
        <f t="shared" si="59"/>
        <v>-17.216768000000002</v>
      </c>
    </row>
    <row r="978" spans="1:17" x14ac:dyDescent="0.25">
      <c r="A978" s="61">
        <v>2023</v>
      </c>
      <c r="B978" s="61">
        <v>38</v>
      </c>
      <c r="C978" s="3">
        <f>+[3]fedcat!$AK42</f>
        <v>235.12</v>
      </c>
      <c r="D978" s="93">
        <f>+[3]fedcat!$U42</f>
        <v>234.47</v>
      </c>
      <c r="E978" s="61">
        <f>+[3]Stoc!$Q42</f>
        <v>317.2289016597191</v>
      </c>
      <c r="F978" s="3">
        <f>+[3]fedcat!$AO42</f>
        <v>187.07</v>
      </c>
      <c r="G978" s="3">
        <f>+[3]fedcat!$BE42</f>
        <v>254.1</v>
      </c>
      <c r="H978" s="61">
        <f>+'[3]C$'!$O42</f>
        <v>0.74233538712790437</v>
      </c>
      <c r="I978" s="112">
        <f>+[3]fedcat!$CC42</f>
        <v>396.01</v>
      </c>
      <c r="J978" s="12">
        <f>+[3]fedcat!$CD42</f>
        <v>314.19</v>
      </c>
      <c r="K978" s="10">
        <f>+_xlfn.IFNA([3]fedcat!$CE42,"")</f>
        <v>395</v>
      </c>
      <c r="L978" s="12">
        <f>+[3]fedcat!$CF42</f>
        <v>395</v>
      </c>
      <c r="M978" s="10">
        <f>+IFERROR([3]fedcat!$CG42,"")</f>
        <v>395</v>
      </c>
      <c r="N978" s="10">
        <f>+'[3]weekly-canfax-data'!AN45</f>
        <v>236.08</v>
      </c>
      <c r="O978" s="98">
        <f t="shared" si="57"/>
        <v>53.711889999999983</v>
      </c>
      <c r="P978" s="98">
        <f t="shared" si="58"/>
        <v>-28.108110000000011</v>
      </c>
      <c r="Q978" s="99">
        <f t="shared" si="59"/>
        <v>-15.001996999999989</v>
      </c>
    </row>
    <row r="979" spans="1:17" x14ac:dyDescent="0.25">
      <c r="A979" s="61">
        <v>2023</v>
      </c>
      <c r="B979" s="61">
        <v>39</v>
      </c>
      <c r="C979" s="3">
        <f>+[3]fedcat!$AK43</f>
        <v>232.69</v>
      </c>
      <c r="D979" s="93">
        <f>+[3]fedcat!$U43</f>
        <v>234.99</v>
      </c>
      <c r="E979" s="61">
        <f>+[3]Stoc!$Q43</f>
        <v>307.20649154122179</v>
      </c>
      <c r="F979" s="3">
        <f>+[3]fedcat!$AO43</f>
        <v>184.2</v>
      </c>
      <c r="G979" s="3">
        <f>+[3]fedcat!$BE43</f>
        <v>252.47</v>
      </c>
      <c r="H979" s="61">
        <f>+'[3]C$'!$O43</f>
        <v>0.73784401977421976</v>
      </c>
      <c r="I979" s="112">
        <f>+[3]fedcat!$CC43</f>
        <v>371.49</v>
      </c>
      <c r="J979" s="12">
        <f>+[3]fedcat!$CD43</f>
        <v>307.60000000000002</v>
      </c>
      <c r="K979" s="10">
        <f>+_xlfn.IFNA([3]fedcat!$CE43,"")</f>
        <v>395</v>
      </c>
      <c r="L979" s="12">
        <f>+[3]fedcat!$CF43</f>
        <v>395</v>
      </c>
      <c r="M979" s="10">
        <f>+IFERROR([3]fedcat!$CG43,"")</f>
        <v>395</v>
      </c>
      <c r="N979" s="10">
        <f>+'[3]weekly-canfax-data'!AN46</f>
        <v>235.89</v>
      </c>
      <c r="O979" s="98">
        <f t="shared" si="57"/>
        <v>29.317408999999998</v>
      </c>
      <c r="P979" s="98">
        <f t="shared" si="58"/>
        <v>-34.572590999999989</v>
      </c>
      <c r="Q979" s="99">
        <f t="shared" si="59"/>
        <v>-12.646259999999984</v>
      </c>
    </row>
    <row r="980" spans="1:17" x14ac:dyDescent="0.25">
      <c r="A980" s="61">
        <v>2023</v>
      </c>
      <c r="B980" s="61">
        <v>40</v>
      </c>
      <c r="C980" s="3">
        <f>+[3]fedcat!$AK44</f>
        <v>231.97</v>
      </c>
      <c r="D980" s="93">
        <f>+[3]fedcat!$U44</f>
        <v>226.8</v>
      </c>
      <c r="E980" s="61">
        <f>+[3]Stoc!$Q44</f>
        <v>310.52376089277391</v>
      </c>
      <c r="F980" s="3">
        <f>+[3]fedcat!$AO44</f>
        <v>183.07</v>
      </c>
      <c r="G980" s="3">
        <f>+[3]fedcat!$BE44</f>
        <v>248.37</v>
      </c>
      <c r="H980" s="61">
        <f>+'[3]C$'!$O44</f>
        <v>0.73335288941038435</v>
      </c>
      <c r="I980" s="112">
        <f>+[3]fedcat!$CC44</f>
        <v>370.4</v>
      </c>
      <c r="J980" s="12">
        <f>+[3]fedcat!$CD44</f>
        <v>311.66000000000003</v>
      </c>
      <c r="K980" s="10">
        <f>+_xlfn.IFNA([3]fedcat!$CE44,"")</f>
        <v>395</v>
      </c>
      <c r="L980" s="12">
        <f>+[3]fedcat!$CF44</f>
        <v>395</v>
      </c>
      <c r="M980" s="10">
        <f>+IFERROR([3]fedcat!$CG44,"")</f>
        <v>395</v>
      </c>
      <c r="N980" s="10">
        <f>+'[3]weekly-canfax-data'!AN47</f>
        <v>236.94</v>
      </c>
      <c r="O980" s="98">
        <f t="shared" si="57"/>
        <v>31.722667999999999</v>
      </c>
      <c r="P980" s="98">
        <f t="shared" si="58"/>
        <v>-27.017331999999953</v>
      </c>
      <c r="Q980" s="99">
        <f t="shared" si="59"/>
        <v>-12.634251999999975</v>
      </c>
    </row>
    <row r="981" spans="1:17" x14ac:dyDescent="0.25">
      <c r="A981" s="61">
        <v>2023</v>
      </c>
      <c r="B981" s="61">
        <v>41</v>
      </c>
      <c r="C981" s="3">
        <f>+[3]fedcat!$AK45</f>
        <v>233.69</v>
      </c>
      <c r="D981" s="93">
        <f>+[3]fedcat!$U45</f>
        <v>230.74</v>
      </c>
      <c r="E981" s="61">
        <f>+[3]Stoc!$Q45</f>
        <v>306.83358930787415</v>
      </c>
      <c r="F981" s="3">
        <f>+[3]fedcat!$AO45</f>
        <v>185.12</v>
      </c>
      <c r="G981" s="3">
        <f>+[3]fedcat!$BE45</f>
        <v>249.87</v>
      </c>
      <c r="H981" s="61">
        <f>+'[3]C$'!$O45</f>
        <v>0.73286918285086111</v>
      </c>
      <c r="I981" s="112">
        <f>+[3]fedcat!$CC45</f>
        <v>360.35</v>
      </c>
      <c r="J981" s="12">
        <f>+[3]fedcat!$CD45</f>
        <v>313.66000000000003</v>
      </c>
      <c r="K981" s="10">
        <f>+_xlfn.IFNA([3]fedcat!$CE45,"")</f>
        <v>395</v>
      </c>
      <c r="L981" s="12">
        <f>+[3]fedcat!$CF45</f>
        <v>395</v>
      </c>
      <c r="M981" s="10">
        <f>+IFERROR([3]fedcat!$CG45,"")</f>
        <v>395</v>
      </c>
      <c r="N981" s="10">
        <f>+'[3]weekly-canfax-data'!AN48</f>
        <v>236.1</v>
      </c>
      <c r="O981" s="98">
        <f t="shared" si="57"/>
        <v>19.402385000000038</v>
      </c>
      <c r="P981" s="98">
        <f t="shared" si="58"/>
        <v>-27.28761499999996</v>
      </c>
      <c r="Q981" s="99">
        <f t="shared" si="59"/>
        <v>-15.596240000000023</v>
      </c>
    </row>
    <row r="982" spans="1:17" x14ac:dyDescent="0.25">
      <c r="A982" s="61">
        <v>2023</v>
      </c>
      <c r="B982" s="61">
        <v>42</v>
      </c>
      <c r="C982" s="3">
        <f>+[3]fedcat!$AK46</f>
        <v>233.77</v>
      </c>
      <c r="D982" s="93">
        <f>+[3]fedcat!$U46</f>
        <v>227.85</v>
      </c>
      <c r="E982" s="61">
        <f>+[3]Stoc!$Q46</f>
        <v>306.413583359499</v>
      </c>
      <c r="F982" s="3">
        <f>+[3]fedcat!$AO46</f>
        <v>184.27</v>
      </c>
      <c r="G982" s="3">
        <f>+[3]fedcat!$BE46</f>
        <v>241.82</v>
      </c>
      <c r="H982" s="61">
        <f>+'[3]C$'!$O46</f>
        <v>0.73014018691588789</v>
      </c>
      <c r="I982" s="112">
        <f>+[3]fedcat!$CC46</f>
        <v>360.93</v>
      </c>
      <c r="J982" s="12">
        <f>+[3]fedcat!$CD46</f>
        <v>311.5</v>
      </c>
      <c r="K982" s="10">
        <f>+_xlfn.IFNA([3]fedcat!$CE46,"")</f>
        <v>395</v>
      </c>
      <c r="L982" s="12">
        <f>+[3]fedcat!$CF46</f>
        <v>395</v>
      </c>
      <c r="M982" s="10">
        <f>+_xlfn.IFNA([3]fedcat!$CG46,"")</f>
        <v>395</v>
      </c>
      <c r="N982" s="10">
        <f>+'[3]weekly-canfax-data'!AN49</f>
        <v>236.1</v>
      </c>
      <c r="O982" s="98">
        <f t="shared" si="57"/>
        <v>29.733328000000029</v>
      </c>
      <c r="P982" s="98">
        <f t="shared" si="58"/>
        <v>-19.696671999999978</v>
      </c>
      <c r="Q982" s="99">
        <f t="shared" si="59"/>
        <v>-15.376192000000003</v>
      </c>
    </row>
    <row r="983" spans="1:17" x14ac:dyDescent="0.25">
      <c r="A983" s="61">
        <v>2023</v>
      </c>
      <c r="B983" s="61">
        <v>43</v>
      </c>
      <c r="C983" s="3">
        <f>+[3]fedcat!$AK47</f>
        <v>230.51</v>
      </c>
      <c r="D983" s="93">
        <f>+[3]fedcat!$U47</f>
        <v>230.03</v>
      </c>
      <c r="E983" s="61">
        <f>+[3]Stoc!$Q47</f>
        <v>321.77618622590086</v>
      </c>
      <c r="F983" s="3">
        <f>+[3]fedcat!$AO47</f>
        <v>184.1</v>
      </c>
      <c r="G983" s="3">
        <f>+[3]fedcat!$BE47</f>
        <v>236.9</v>
      </c>
      <c r="H983" s="61">
        <f>+'[3]C$'!$O47</f>
        <v>0.72165692429818873</v>
      </c>
      <c r="I983" s="112">
        <f>+[3]fedcat!$CC47</f>
        <v>375.21</v>
      </c>
      <c r="J983" s="12">
        <f>+[3]fedcat!$CD47</f>
        <v>294.04000000000002</v>
      </c>
      <c r="K983" s="10">
        <f>+_xlfn.IFNA([3]fedcat!$CE47,"")</f>
        <v>395</v>
      </c>
      <c r="L983" s="12">
        <f>+[3]fedcat!$CF47</f>
        <v>395</v>
      </c>
      <c r="M983" s="10">
        <f>+_xlfn.IFNA([3]fedcat!$CG47,"")</f>
        <v>395</v>
      </c>
      <c r="N983" s="10">
        <f>+'[3]weekly-canfax-data'!AN50</f>
        <v>236.1</v>
      </c>
      <c r="O983" s="98">
        <f t="shared" si="57"/>
        <v>46.937670000000026</v>
      </c>
      <c r="P983" s="98">
        <f t="shared" si="58"/>
        <v>-34.232329999999934</v>
      </c>
      <c r="Q983" s="99">
        <f t="shared" si="59"/>
        <v>-18.107369999999975</v>
      </c>
    </row>
    <row r="984" spans="1:17" x14ac:dyDescent="0.25">
      <c r="A984" s="61">
        <v>2023</v>
      </c>
      <c r="B984" s="61">
        <v>44</v>
      </c>
      <c r="C984" s="3">
        <f>+[3]fedcat!$AK48</f>
        <v>230.68</v>
      </c>
      <c r="D984" s="93">
        <f>+[3]fedcat!$U48</f>
        <v>233.78</v>
      </c>
      <c r="E984" s="61">
        <f>+[3]Stoc!$Q48</f>
        <v>305.72253060863386</v>
      </c>
      <c r="F984" s="3">
        <f>+[3]fedcat!$AO48</f>
        <v>183.87</v>
      </c>
      <c r="G984" s="3">
        <f>+[3]fedcat!$BE48</f>
        <v>240.6</v>
      </c>
      <c r="H984" s="61">
        <f>+'[3]C$'!$O48</f>
        <v>0.7320108337603396</v>
      </c>
      <c r="I984" s="112">
        <f>+[3]fedcat!$CC48</f>
        <v>362.99</v>
      </c>
      <c r="J984" s="12">
        <f>+[3]fedcat!$CD48</f>
        <v>303.35000000000002</v>
      </c>
      <c r="K984" s="10">
        <f>+_xlfn.IFNA([3]fedcat!$CE48,"")</f>
        <v>395</v>
      </c>
      <c r="L984" s="12">
        <f>+[3]fedcat!$CF48</f>
        <v>395</v>
      </c>
      <c r="M984" s="10">
        <f>+_xlfn.IFNA([3]fedcat!$CG48,"")</f>
        <v>395</v>
      </c>
      <c r="N984" s="10">
        <f>+'[3]weekly-canfax-data'!AN51</f>
        <v>236.1</v>
      </c>
      <c r="O984" s="98">
        <f t="shared" si="57"/>
        <v>34.306339999999977</v>
      </c>
      <c r="P984" s="98">
        <f t="shared" si="58"/>
        <v>-25.333660000000009</v>
      </c>
      <c r="Q984" s="99">
        <f t="shared" si="59"/>
        <v>-14.184807000000035</v>
      </c>
    </row>
    <row r="985" spans="1:17" x14ac:dyDescent="0.25">
      <c r="A985" s="61">
        <v>2023</v>
      </c>
      <c r="B985" s="61">
        <v>45</v>
      </c>
      <c r="C985" s="3">
        <f>+[3]fedcat!$AK49</f>
        <v>234.36</v>
      </c>
      <c r="D985" s="93">
        <f>+[3]fedcat!$U49</f>
        <v>225.72</v>
      </c>
      <c r="E985" s="61">
        <f>+[3]Stoc!$Q49</f>
        <v>311.16337052590404</v>
      </c>
      <c r="F985" s="3">
        <f>+[3]fedcat!$AO49</f>
        <v>174.17</v>
      </c>
      <c r="G985" s="3">
        <f>+[3]fedcat!$BE49</f>
        <v>229.72</v>
      </c>
      <c r="H985" s="61">
        <f>+'[3]C$'!$O49</f>
        <v>0.72469019494166254</v>
      </c>
      <c r="I985" s="112">
        <f>+[3]fedcat!$CC49</f>
        <v>370.75</v>
      </c>
      <c r="J985" s="12">
        <f>+[3]fedcat!$CD49</f>
        <v>308.45</v>
      </c>
      <c r="K985" s="10">
        <f>+_xlfn.IFNA([3]fedcat!$CE49,"")</f>
        <v>393</v>
      </c>
      <c r="L985" s="12">
        <f>+[3]fedcat!$CF49</f>
        <v>395</v>
      </c>
      <c r="M985" s="10">
        <f>+_xlfn.IFNA([3]fedcat!$CG49,"")</f>
        <v>394</v>
      </c>
      <c r="N985" s="10">
        <f>+'[3]weekly-canfax-data'!AN52</f>
        <v>236.1</v>
      </c>
      <c r="O985" s="98">
        <f t="shared" si="57"/>
        <v>53.759372000000042</v>
      </c>
      <c r="P985" s="98">
        <f t="shared" si="58"/>
        <v>-8.5406279999999697</v>
      </c>
      <c r="Q985" s="99">
        <f t="shared" si="59"/>
        <v>-3.9371829999999761</v>
      </c>
    </row>
    <row r="986" spans="1:17" x14ac:dyDescent="0.25">
      <c r="A986" s="61">
        <v>2023</v>
      </c>
      <c r="B986" s="61">
        <v>46</v>
      </c>
      <c r="C986" s="3">
        <f>+[3]fedcat!$AK50</f>
        <v>233.9</v>
      </c>
      <c r="D986" s="93">
        <f>+[3]fedcat!$U50</f>
        <v>230.35</v>
      </c>
      <c r="E986" s="61">
        <f>+[3]Stoc!$Q50</f>
        <v>289.69742797553221</v>
      </c>
      <c r="F986" s="3">
        <f>+[3]fedcat!$AO50</f>
        <v>175.75</v>
      </c>
      <c r="G986" s="3">
        <f>+[3]fedcat!$BE50</f>
        <v>228.5</v>
      </c>
      <c r="H986" s="61">
        <f>+'[3]C$'!$O50</f>
        <v>0.72918185795537405</v>
      </c>
      <c r="I986" s="112">
        <f>+[3]fedcat!$CC50</f>
        <v>327.01</v>
      </c>
      <c r="J986" s="12">
        <f>+[3]fedcat!$CD50</f>
        <v>301.92</v>
      </c>
      <c r="K986" s="10">
        <f>+_xlfn.IFNA([3]fedcat!$CE50,"")</f>
        <v>388</v>
      </c>
      <c r="L986" s="12">
        <f>+[3]fedcat!$CF50</f>
        <v>393</v>
      </c>
      <c r="M986" s="10">
        <f>+_xlfn.IFNA([3]fedcat!$CG50,"")</f>
        <v>390.5</v>
      </c>
      <c r="N986" s="10">
        <f>+'[3]weekly-canfax-data'!AN53</f>
        <v>233.49</v>
      </c>
      <c r="O986" s="98">
        <f t="shared" si="57"/>
        <v>13.645099999999957</v>
      </c>
      <c r="P986" s="98">
        <f t="shared" si="58"/>
        <v>-11.444900000000018</v>
      </c>
      <c r="Q986" s="99">
        <f t="shared" si="59"/>
        <v>-6.7235500000000172</v>
      </c>
    </row>
    <row r="987" spans="1:17" x14ac:dyDescent="0.25">
      <c r="A987" s="61">
        <v>2023</v>
      </c>
      <c r="B987" s="61">
        <v>47</v>
      </c>
      <c r="C987" s="3">
        <f>+[3]fedcat!$AK51</f>
        <v>231.17</v>
      </c>
      <c r="D987" s="93">
        <f>+[3]fedcat!$U51</f>
        <v>226.51</v>
      </c>
      <c r="E987" s="61">
        <f>+[3]Stoc!$Q51</f>
        <v>298.54597592280339</v>
      </c>
      <c r="F987" s="3">
        <f>+[3]fedcat!$AO51</f>
        <v>170.25</v>
      </c>
      <c r="G987" s="3">
        <f>+[3]fedcat!$BE51</f>
        <v>219.32300000000001</v>
      </c>
      <c r="H987" s="61">
        <f>+'[3]C$'!$O51</f>
        <v>0.73469987510102119</v>
      </c>
      <c r="I987" s="112">
        <f>+[3]fedcat!$CC51</f>
        <v>331.94</v>
      </c>
      <c r="J987" s="12">
        <f>+[3]fedcat!$CD51</f>
        <v>311.45</v>
      </c>
      <c r="K987" s="10">
        <f>+_xlfn.IFNA([3]fedcat!$CE51,"")</f>
        <v>388</v>
      </c>
      <c r="L987" s="12">
        <f>+[3]fedcat!$CF51</f>
        <v>388</v>
      </c>
      <c r="M987" s="10">
        <f>+_xlfn.IFNA([3]fedcat!$CG51,"")</f>
        <v>388</v>
      </c>
      <c r="N987" s="12">
        <f>+'[3]weekly-canfax-data'!AN54</f>
        <v>233.65</v>
      </c>
      <c r="O987" s="98">
        <f t="shared" si="57"/>
        <v>33.419464699999992</v>
      </c>
      <c r="P987" s="98">
        <f t="shared" si="58"/>
        <v>12.929464699999983</v>
      </c>
      <c r="Q987" s="99">
        <f t="shared" si="59"/>
        <v>1.0727249999999628</v>
      </c>
    </row>
    <row r="988" spans="1:17" x14ac:dyDescent="0.25">
      <c r="A988" s="61">
        <v>2023</v>
      </c>
      <c r="B988" s="61">
        <v>48</v>
      </c>
      <c r="C988" s="3">
        <f>+[3]fedcat!$AK52</f>
        <v>219.02</v>
      </c>
      <c r="D988" s="93">
        <f>+[3]fedcat!$U52</f>
        <v>224.33</v>
      </c>
      <c r="E988" s="61">
        <f>+[3]Stoc!$Q52</f>
        <v>294.29779389672444</v>
      </c>
      <c r="F988" s="3">
        <f>+[3]fedcat!$AO52</f>
        <v>169.72</v>
      </c>
      <c r="G988" s="3">
        <f>+[3]fedcat!$BE52</f>
        <v>214.42</v>
      </c>
      <c r="H988" s="61">
        <f>+'[3]C$'!$O52</f>
        <v>0.74101519081141165</v>
      </c>
      <c r="I988" s="112">
        <f>+[3]fedcat!$CC52</f>
        <v>341.22</v>
      </c>
      <c r="J988" s="12">
        <f>+[3]fedcat!$CD52</f>
        <v>308.86</v>
      </c>
      <c r="K988" s="10">
        <f>+_xlfn.IFNA([3]fedcat!$CE52,"")</f>
        <v>388</v>
      </c>
      <c r="L988" s="12">
        <f>+[3]fedcat!$CF52</f>
        <v>388</v>
      </c>
      <c r="M988" s="10">
        <f>+_xlfn.IFNA([3]fedcat!$CG52,"")</f>
        <v>388</v>
      </c>
      <c r="N988" s="10">
        <f>+'[3]weekly-canfax-data'!AN55</f>
        <v>0</v>
      </c>
      <c r="O988" s="98">
        <f t="shared" si="57"/>
        <v>51.860210000000052</v>
      </c>
      <c r="P988" s="98">
        <f t="shared" si="58"/>
        <v>19.500210000000038</v>
      </c>
      <c r="Q988" s="99">
        <f t="shared" si="59"/>
        <v>3.7628599999999892</v>
      </c>
    </row>
    <row r="989" spans="1:17" x14ac:dyDescent="0.25">
      <c r="A989" s="61">
        <v>2023</v>
      </c>
      <c r="B989" s="61">
        <v>49</v>
      </c>
      <c r="C989" s="3">
        <f>+[3]fedcat!$AK53</f>
        <v>222.75</v>
      </c>
      <c r="D989" s="93">
        <f>+[3]fedcat!$U53</f>
        <v>220.48</v>
      </c>
      <c r="E989" s="61">
        <f>+[3]Stoc!$Q53</f>
        <v>295.09405945476362</v>
      </c>
      <c r="F989" s="3">
        <f>+[3]fedcat!$AO53</f>
        <v>165.45</v>
      </c>
      <c r="G989" s="3">
        <f>+[3]fedcat!$BE53</f>
        <v>215.3</v>
      </c>
      <c r="H989" s="61">
        <f>+'[3]C$'!$O53</f>
        <v>0.73610599926389397</v>
      </c>
      <c r="I989" s="112">
        <f>+[3]fedcat!$CC53</f>
        <v>353.97</v>
      </c>
      <c r="J989" s="12">
        <f>+[3]fedcat!$CD53</f>
        <v>306.14999999999998</v>
      </c>
      <c r="K989" s="10">
        <f>+_xlfn.IFNA([3]fedcat!$CE53,"")</f>
        <v>385</v>
      </c>
      <c r="L989" s="12">
        <f>+[3]fedcat!$CF53</f>
        <v>388</v>
      </c>
      <c r="M989" s="10">
        <f>+_xlfn.IFNA([3]fedcat!$CG53,"")</f>
        <v>386.5</v>
      </c>
      <c r="N989" s="12">
        <f>+'[3]weekly-canfax-data'!AN56</f>
        <v>231.04</v>
      </c>
      <c r="O989" s="98">
        <f t="shared" si="57"/>
        <v>61.484950000000026</v>
      </c>
      <c r="P989" s="98">
        <f t="shared" si="58"/>
        <v>13.664949999999976</v>
      </c>
      <c r="Q989" s="99">
        <f t="shared" si="59"/>
        <v>7.1361749999999802</v>
      </c>
    </row>
    <row r="990" spans="1:17" x14ac:dyDescent="0.25">
      <c r="A990" s="61">
        <v>2023</v>
      </c>
      <c r="B990" s="61">
        <v>50</v>
      </c>
      <c r="C990" s="3">
        <f>+[3]fedcat!$AK54</f>
        <v>217.34</v>
      </c>
      <c r="D990" s="93">
        <f>+[3]fedcat!$U54</f>
        <v>221.29</v>
      </c>
      <c r="E990" s="61">
        <f>+[3]Stoc!$Q54</f>
        <v>296.27759024738026</v>
      </c>
      <c r="F990" s="3">
        <f>+[3]fedcat!$AO54</f>
        <v>168.22</v>
      </c>
      <c r="G990" s="3">
        <f>+[3]fedcat!$BE54</f>
        <v>220.9</v>
      </c>
      <c r="H990" s="61">
        <f>+'[3]C$'!$O54</f>
        <v>0.74794315632011965</v>
      </c>
      <c r="I990" s="112">
        <f>+[3]fedcat!$CC54</f>
        <v>346.07</v>
      </c>
      <c r="J990" s="12">
        <f>+[3]fedcat!$CD54</f>
        <v>306.25</v>
      </c>
      <c r="K990" s="10">
        <f>+_xlfn.IFNA([3]fedcat!$CE54,"")</f>
        <v>380</v>
      </c>
      <c r="L990" s="12">
        <f>+[3]fedcat!$CF54</f>
        <v>388</v>
      </c>
      <c r="M990" s="10">
        <f>+_xlfn.IFNA([3]fedcat!$CG54,"")</f>
        <v>384</v>
      </c>
      <c r="N990" s="10">
        <f>+'[3]weekly-canfax-data'!AN57</f>
        <v>227.1</v>
      </c>
      <c r="O990" s="98">
        <f t="shared" si="57"/>
        <v>50.726699999999994</v>
      </c>
      <c r="P990" s="98">
        <f t="shared" si="58"/>
        <v>10.906700000000001</v>
      </c>
      <c r="Q990" s="99">
        <f t="shared" si="59"/>
        <v>5.4898599999999647</v>
      </c>
    </row>
    <row r="991" spans="1:17" x14ac:dyDescent="0.25">
      <c r="A991" s="61">
        <v>2023</v>
      </c>
      <c r="B991" s="61">
        <v>51</v>
      </c>
      <c r="C991" s="3">
        <f>+[3]fedcat!$AK55</f>
        <v>219.53</v>
      </c>
      <c r="D991" s="93">
        <f>+[3]fedcat!$U55</f>
        <v>226.23</v>
      </c>
      <c r="E991" s="61" t="e">
        <f>+[3]Stoc!$Q55</f>
        <v>#N/A</v>
      </c>
      <c r="F991" s="3">
        <f>+[3]fedcat!$AO55</f>
        <v>170.05</v>
      </c>
      <c r="G991" s="3">
        <f>+[3]fedcat!$BE55</f>
        <v>222.75</v>
      </c>
      <c r="H991" s="61">
        <f>+'[3]C$'!$O55</f>
        <v>0.75466002565844092</v>
      </c>
      <c r="I991" s="112">
        <f>+[3]fedcat!$CC55</f>
        <v>342.15</v>
      </c>
      <c r="J991" s="12">
        <f>+[3]fedcat!$CD55</f>
        <v>304.91000000000003</v>
      </c>
      <c r="K991" s="10">
        <f>+_xlfn.IFNA([3]fedcat!$CE55,"")</f>
        <v>375</v>
      </c>
      <c r="L991" s="12">
        <f>+[3]fedcat!$CF55</f>
        <v>377</v>
      </c>
      <c r="M991" s="10">
        <f>+_xlfn.IFNA([3]fedcat!$CG55,"")</f>
        <v>376</v>
      </c>
      <c r="N991" s="10">
        <f>+'[3]weekly-canfax-data'!AN58</f>
        <v>224.49</v>
      </c>
      <c r="O991" s="98">
        <f t="shared" si="57"/>
        <v>46.983974999999987</v>
      </c>
      <c r="P991" s="98">
        <f t="shared" si="58"/>
        <v>9.7439750000000345</v>
      </c>
      <c r="Q991" s="99">
        <f t="shared" si="59"/>
        <v>0.26674499999998602</v>
      </c>
    </row>
    <row r="992" spans="1:17" x14ac:dyDescent="0.25">
      <c r="A992" s="61">
        <v>2023</v>
      </c>
      <c r="B992" s="61">
        <v>52</v>
      </c>
      <c r="C992" s="3">
        <f>+[3]fedcat!$AK56</f>
        <v>217.21</v>
      </c>
      <c r="D992" s="93">
        <f>+[3]fedcat!$U56</f>
        <v>207.14</v>
      </c>
      <c r="E992" s="61">
        <f>+[3]Stoc!$Q56</f>
        <v>278.31757101122719</v>
      </c>
      <c r="F992" s="3">
        <f>+[3]fedcat!$AO56</f>
        <v>173.68</v>
      </c>
      <c r="G992" s="3">
        <f>+[3]fedcat!$BE56</f>
        <v>222.3</v>
      </c>
      <c r="H992" s="61">
        <f>+'[3]C$'!$O56</f>
        <v>0.75597218022376778</v>
      </c>
      <c r="I992" s="112">
        <f>+[3]fedcat!$CC56</f>
        <v>307.52</v>
      </c>
      <c r="J992" s="12">
        <f>+[3]fedcat!$CD56</f>
        <v>311.02999999999997</v>
      </c>
      <c r="K992" s="10" t="str">
        <f>+_xlfn.IFNA([3]fedcat!$CE56,"")</f>
        <v/>
      </c>
      <c r="L992" s="12" t="e">
        <f>+[3]fedcat!$CF56</f>
        <v>#N/A</v>
      </c>
      <c r="M992" s="10" t="str">
        <f>+_xlfn.IFNA([3]fedcat!$CG56,"")</f>
        <v/>
      </c>
      <c r="N992" s="10">
        <f>+'[3]weekly-canfax-data'!AN59</f>
        <v>0</v>
      </c>
      <c r="O992" s="98">
        <f t="shared" si="57"/>
        <v>13.461559999999963</v>
      </c>
      <c r="P992" s="98">
        <f t="shared" si="58"/>
        <v>16.971559999999954</v>
      </c>
      <c r="Q992" s="99" t="e">
        <f t="shared" si="59"/>
        <v>#N/A</v>
      </c>
    </row>
    <row r="993" spans="1:17" s="14" customFormat="1" x14ac:dyDescent="0.25">
      <c r="A993" s="213">
        <v>2024</v>
      </c>
      <c r="B993" s="213">
        <v>1</v>
      </c>
      <c r="C993" s="213">
        <f>[4]fedcat!$AM5</f>
        <v>216.51</v>
      </c>
      <c r="D993" s="213">
        <f>+[4]fedcat!$V5</f>
        <v>208.5</v>
      </c>
      <c r="E993" s="213" t="e">
        <f>+[4]Stoc!$Q5</f>
        <v>#N/A</v>
      </c>
      <c r="F993" s="39">
        <f>+[4]fedcat!$AQ5</f>
        <v>170.57</v>
      </c>
      <c r="G993" s="39">
        <f>+[4]fedcat!$BH$5</f>
        <v>224.15</v>
      </c>
      <c r="H993" s="261">
        <f>+'[4]C$'!$O5</f>
        <v>0.749232037161909</v>
      </c>
      <c r="I993" s="39">
        <f>+[4]fedcat!$CG5</f>
        <v>311.94</v>
      </c>
      <c r="J993" s="39">
        <f>[4]fedcat!CH5</f>
        <v>266.61</v>
      </c>
      <c r="K993" s="39">
        <f>[4]fedcat!CI5</f>
        <v>375</v>
      </c>
      <c r="L993" s="39">
        <f>[4]fedcat!CJ5</f>
        <v>375</v>
      </c>
      <c r="M993" s="39">
        <f>[4]fedcat!CK5</f>
        <v>375</v>
      </c>
      <c r="N993" s="39">
        <f>'[4]weekly-canfax-data'!AO8</f>
        <v>0</v>
      </c>
      <c r="O993" s="39">
        <f t="shared" ref="O993:O1044" si="60">+(I993-(G993/H993))</f>
        <v>12.766994999999952</v>
      </c>
      <c r="P993" s="39">
        <f t="shared" ref="P993:P1044" si="61">+(J993-(G993/H993))</f>
        <v>-32.563005000000032</v>
      </c>
      <c r="Q993" s="39">
        <f t="shared" ref="Q993:Q1044" si="62">+IFERROR((M993*0.6)-(F993/H993), #N/A)</f>
        <v>-2.6597790000000145</v>
      </c>
    </row>
    <row r="994" spans="1:17" x14ac:dyDescent="0.25">
      <c r="A994" s="61">
        <v>2024</v>
      </c>
      <c r="B994" s="61">
        <v>2</v>
      </c>
      <c r="C994" s="61">
        <f>[4]fedcat!$AM6</f>
        <v>222.03</v>
      </c>
      <c r="D994" s="61">
        <f>+[4]fedcat!$V6</f>
        <v>219.67</v>
      </c>
      <c r="E994" s="93">
        <f>+[4]Stoc!$Q6</f>
        <v>278.53357166100983</v>
      </c>
      <c r="F994" s="3">
        <f>+[4]fedcat!$AQ6</f>
        <v>171.37</v>
      </c>
      <c r="G994" s="3">
        <f>+[4]fedcat!$BH6</f>
        <v>227.7</v>
      </c>
      <c r="H994" s="133">
        <f>'[4]C$'!$O6</f>
        <v>0.74682598954443613</v>
      </c>
      <c r="I994" s="112">
        <f>[4]fedcat!$CG6</f>
        <v>315.77999999999997</v>
      </c>
      <c r="J994" s="12">
        <f>[4]fedcat!CH6</f>
        <v>281.13</v>
      </c>
      <c r="K994" s="12">
        <f>[4]fedcat!CI6</f>
        <v>375</v>
      </c>
      <c r="L994" s="12">
        <f>[4]fedcat!CJ6</f>
        <v>375</v>
      </c>
      <c r="M994" s="12">
        <f>[4]fedcat!CK6</f>
        <v>375</v>
      </c>
      <c r="N994" s="10">
        <f>'[4]weekly-canfax-data'!AO9</f>
        <v>0</v>
      </c>
      <c r="O994" s="10">
        <f t="shared" si="60"/>
        <v>10.889700000000005</v>
      </c>
      <c r="P994" s="10">
        <f t="shared" si="61"/>
        <v>-23.760299999999972</v>
      </c>
      <c r="Q994">
        <f t="shared" si="62"/>
        <v>-4.4644300000000214</v>
      </c>
    </row>
    <row r="995" spans="1:17" x14ac:dyDescent="0.25">
      <c r="A995" s="61">
        <v>2024</v>
      </c>
      <c r="B995" s="61">
        <v>3</v>
      </c>
      <c r="C995" s="61">
        <f>[4]fedcat!$AM7</f>
        <v>223.08</v>
      </c>
      <c r="D995" s="61">
        <f>+[4]fedcat!$V7</f>
        <v>219.15</v>
      </c>
      <c r="E995" s="93">
        <f>+[4]Stoc!$Q7</f>
        <v>300.28643253651808</v>
      </c>
      <c r="F995" s="3">
        <f>+[4]fedcat!$AQ7</f>
        <v>174.37</v>
      </c>
      <c r="G995" s="3">
        <f>+[4]fedcat!$BH7</f>
        <v>231.95</v>
      </c>
      <c r="H995" s="133">
        <f>'[4]C$'!$O7</f>
        <v>0.74437993151704629</v>
      </c>
      <c r="I995" s="112">
        <f>[4]fedcat!$CG7</f>
        <v>343.61</v>
      </c>
      <c r="J995" s="12">
        <f>[4]fedcat!CH7</f>
        <v>303.39</v>
      </c>
      <c r="K995" s="12">
        <f>[4]fedcat!CI7</f>
        <v>375</v>
      </c>
      <c r="L995" s="12">
        <f>[4]fedcat!CJ7</f>
        <v>375</v>
      </c>
      <c r="M995" s="12">
        <f>[4]fedcat!CK7</f>
        <v>375</v>
      </c>
      <c r="N995" s="10">
        <f>'[4]weekly-canfax-data'!AO10</f>
        <v>2024</v>
      </c>
      <c r="O995" s="10">
        <f t="shared" si="60"/>
        <v>32.008370000000014</v>
      </c>
      <c r="P995" s="10">
        <f t="shared" si="61"/>
        <v>-8.2116300000000138</v>
      </c>
      <c r="Q995">
        <f t="shared" si="62"/>
        <v>-9.248658000000006</v>
      </c>
    </row>
    <row r="996" spans="1:17" x14ac:dyDescent="0.25">
      <c r="A996" s="61">
        <v>2024</v>
      </c>
      <c r="B996" s="61">
        <v>4</v>
      </c>
      <c r="C996" s="61">
        <f>[4]fedcat!$AM8</f>
        <v>224.5</v>
      </c>
      <c r="D996" s="61">
        <f>+[4]fedcat!$V8</f>
        <v>226.88</v>
      </c>
      <c r="E996" s="93">
        <f>+[4]Stoc!$Q8</f>
        <v>299.33596071381805</v>
      </c>
      <c r="F996" s="3">
        <f>+[4]fedcat!$AQ8</f>
        <v>178.45</v>
      </c>
      <c r="G996" s="3">
        <f>+[4]fedcat!$BH8</f>
        <v>239.7</v>
      </c>
      <c r="H996" s="133">
        <f>'[4]C$'!$O8</f>
        <v>0.74399226248047012</v>
      </c>
      <c r="I996" s="112">
        <f>[4]fedcat!$CG8</f>
        <v>346.16</v>
      </c>
      <c r="J996" s="12">
        <f>[4]fedcat!CH8</f>
        <v>301.44</v>
      </c>
      <c r="K996" s="12">
        <f>[4]fedcat!CI8</f>
        <v>380</v>
      </c>
      <c r="L996" s="12">
        <f>[4]fedcat!CJ8</f>
        <v>385</v>
      </c>
      <c r="M996" s="12">
        <f>[4]fedcat!CK8</f>
        <v>382.5</v>
      </c>
      <c r="N996" s="10">
        <f>'[4]weekly-canfax-data'!AO11</f>
        <v>224.08</v>
      </c>
      <c r="O996" s="10">
        <f t="shared" si="60"/>
        <v>23.97923000000003</v>
      </c>
      <c r="P996" s="10">
        <f t="shared" si="61"/>
        <v>-20.740769999999998</v>
      </c>
      <c r="Q996">
        <f t="shared" si="62"/>
        <v>-10.354645000000005</v>
      </c>
    </row>
    <row r="997" spans="1:17" x14ac:dyDescent="0.25">
      <c r="A997" s="61">
        <v>2024</v>
      </c>
      <c r="B997" s="61">
        <v>5</v>
      </c>
      <c r="C997" s="61">
        <f>[4]fedcat!$AM9</f>
        <v>231.03</v>
      </c>
      <c r="D997" s="61">
        <f>+[4]fedcat!$V9</f>
        <v>224.39</v>
      </c>
      <c r="E997" s="93">
        <f>+[4]Stoc!$Q9</f>
        <v>310.85086884341428</v>
      </c>
      <c r="F997" s="3">
        <f>+[4]fedcat!$AQ9</f>
        <v>183.75</v>
      </c>
      <c r="G997" s="3">
        <f>+[4]fedcat!$BH9</f>
        <v>244.8</v>
      </c>
      <c r="H997" s="133">
        <f>'[4]C$'!$O9</f>
        <v>0.74338388343740713</v>
      </c>
      <c r="I997" s="112">
        <f>[4]fedcat!$CG9</f>
        <v>366.35</v>
      </c>
      <c r="J997" s="12">
        <f>[4]fedcat!CH9</f>
        <v>308.85000000000002</v>
      </c>
      <c r="K997" s="12">
        <f>[4]fedcat!CI9</f>
        <v>385</v>
      </c>
      <c r="L997" s="12">
        <f>[4]fedcat!CJ9</f>
        <v>390</v>
      </c>
      <c r="M997" s="12">
        <f>[4]fedcat!CK9</f>
        <v>387.5</v>
      </c>
      <c r="N997" s="10">
        <f>'[4]weekly-canfax-data'!AO12</f>
        <v>224.09</v>
      </c>
      <c r="O997" s="10">
        <f t="shared" si="60"/>
        <v>37.045040000000029</v>
      </c>
      <c r="P997" s="10">
        <f t="shared" si="61"/>
        <v>-20.454959999999971</v>
      </c>
      <c r="Q997">
        <f t="shared" si="62"/>
        <v>-14.680499999999995</v>
      </c>
    </row>
    <row r="998" spans="1:17" x14ac:dyDescent="0.25">
      <c r="A998" s="61">
        <v>2024</v>
      </c>
      <c r="B998" s="61">
        <v>6</v>
      </c>
      <c r="C998" s="61">
        <f>[4]fedcat!$AM10</f>
        <v>231.84</v>
      </c>
      <c r="D998" s="61">
        <f>+[4]fedcat!$V10</f>
        <v>229.8</v>
      </c>
      <c r="E998" s="93">
        <f>+[4]Stoc!$Q10</f>
        <v>311.20481474950031</v>
      </c>
      <c r="F998" s="3">
        <f>+[4]fedcat!$AQ10</f>
        <v>186.72</v>
      </c>
      <c r="G998" s="3">
        <f>+[4]fedcat!$BH10</f>
        <v>247.15</v>
      </c>
      <c r="H998" s="133">
        <f>'[4]C$'!$O10</f>
        <v>0.74343914950561296</v>
      </c>
      <c r="I998" s="112">
        <f>[4]fedcat!$CG10</f>
        <v>393.15</v>
      </c>
      <c r="J998" s="12">
        <f>[4]fedcat!CH10</f>
        <v>314.35000000000002</v>
      </c>
      <c r="K998" s="12">
        <f>[4]fedcat!CI10</f>
        <v>390</v>
      </c>
      <c r="L998" s="12">
        <f>[4]fedcat!CJ10</f>
        <v>395</v>
      </c>
      <c r="M998" s="12">
        <f>[4]fedcat!CK10</f>
        <v>392.5</v>
      </c>
      <c r="N998" s="10">
        <f>'[4]weekly-canfax-data'!AO13</f>
        <v>224.1</v>
      </c>
      <c r="O998" s="10">
        <f t="shared" si="60"/>
        <v>60.708534999999983</v>
      </c>
      <c r="P998" s="10">
        <f t="shared" si="61"/>
        <v>-18.091464999999971</v>
      </c>
      <c r="Q998">
        <f t="shared" si="62"/>
        <v>-15.657071999999999</v>
      </c>
    </row>
    <row r="999" spans="1:17" x14ac:dyDescent="0.25">
      <c r="A999" s="61">
        <v>2024</v>
      </c>
      <c r="B999" s="61">
        <v>7</v>
      </c>
      <c r="C999" s="61">
        <f>[4]fedcat!$AM11</f>
        <v>232.98</v>
      </c>
      <c r="D999" s="61">
        <f>+[4]fedcat!$V11</f>
        <v>235.97</v>
      </c>
      <c r="E999" s="93">
        <f>+[4]Stoc!$Q11</f>
        <v>327.18256605579069</v>
      </c>
      <c r="F999" s="3">
        <f>+[4]fedcat!$AQ11</f>
        <v>187.55</v>
      </c>
      <c r="G999" s="3">
        <f>+[4]fedcat!$BH11</f>
        <v>251.02</v>
      </c>
      <c r="H999" s="133">
        <f>'[4]C$'!$O11</f>
        <v>0.74205995844464234</v>
      </c>
      <c r="I999" s="112">
        <f>[4]fedcat!$CG11</f>
        <v>397.84</v>
      </c>
      <c r="J999" s="12">
        <f>[4]fedcat!CH11</f>
        <v>309.52</v>
      </c>
      <c r="K999" s="12">
        <f>[4]fedcat!CI11</f>
        <v>400</v>
      </c>
      <c r="L999" s="12">
        <f>[4]fedcat!CJ11</f>
        <v>400</v>
      </c>
      <c r="M999" s="12">
        <f>[4]fedcat!CK11</f>
        <v>400</v>
      </c>
      <c r="N999" s="10">
        <f>'[4]weekly-canfax-data'!AO14</f>
        <v>228.58</v>
      </c>
      <c r="O999" s="10">
        <f t="shared" si="60"/>
        <v>59.565447999999947</v>
      </c>
      <c r="P999" s="10">
        <f t="shared" si="61"/>
        <v>-28.754552000000047</v>
      </c>
      <c r="Q999">
        <f t="shared" si="62"/>
        <v>-12.742379999999997</v>
      </c>
    </row>
    <row r="1000" spans="1:17" x14ac:dyDescent="0.25">
      <c r="A1000" s="61">
        <v>2024</v>
      </c>
      <c r="B1000" s="61">
        <v>8</v>
      </c>
      <c r="C1000" s="61">
        <f>[4]fedcat!$AM12</f>
        <v>239.25</v>
      </c>
      <c r="D1000" s="61">
        <f>+[4]fedcat!$V12</f>
        <v>233.97</v>
      </c>
      <c r="E1000" s="93">
        <f>+[4]Stoc!$Q12</f>
        <v>321.85393219547336</v>
      </c>
      <c r="F1000" s="3">
        <f>+[4]fedcat!$AQ12</f>
        <v>187.9</v>
      </c>
      <c r="G1000" s="3">
        <f>+[4]fedcat!$BH12</f>
        <v>254.57</v>
      </c>
      <c r="H1000" s="133">
        <f>'[4]C$'!$O12</f>
        <v>0.74068587512036144</v>
      </c>
      <c r="I1000" s="112">
        <f>[4]fedcat!$CG12</f>
        <v>387.07</v>
      </c>
      <c r="J1000" s="12">
        <f>[4]fedcat!CH12</f>
        <v>323.22000000000003</v>
      </c>
      <c r="K1000" s="12">
        <f>[4]fedcat!CI12</f>
        <v>400</v>
      </c>
      <c r="L1000" s="12">
        <f>[4]fedcat!CJ12</f>
        <v>400</v>
      </c>
      <c r="M1000" s="12">
        <f>[4]fedcat!CK12</f>
        <v>400</v>
      </c>
      <c r="N1000" s="10">
        <f>'[4]weekly-canfax-data'!AO15</f>
        <v>230.58</v>
      </c>
      <c r="O1000" s="10">
        <f t="shared" si="60"/>
        <v>43.375043000000005</v>
      </c>
      <c r="P1000" s="10">
        <f t="shared" si="61"/>
        <v>-20.474956999999961</v>
      </c>
      <c r="Q1000">
        <f t="shared" si="62"/>
        <v>-13.683790000000016</v>
      </c>
    </row>
    <row r="1001" spans="1:17" x14ac:dyDescent="0.25">
      <c r="A1001" s="61">
        <v>2024</v>
      </c>
      <c r="B1001" s="61">
        <v>9</v>
      </c>
      <c r="C1001" s="61">
        <f>[4]fedcat!$AM13</f>
        <v>227.51</v>
      </c>
      <c r="D1001" s="61">
        <f>+[4]fedcat!$V13</f>
        <v>239.8</v>
      </c>
      <c r="E1001" s="93">
        <f>+[4]Stoc!$Q13</f>
        <v>320.084151129975</v>
      </c>
      <c r="F1001" s="3">
        <f>+[4]fedcat!$AQ13</f>
        <v>188.45</v>
      </c>
      <c r="G1001" s="3">
        <f>+[4]fedcat!$BH13</f>
        <v>258</v>
      </c>
      <c r="H1001" s="133">
        <f>'[4]C$'!$O13</f>
        <v>0.73768073177928595</v>
      </c>
      <c r="I1001" s="112">
        <f>[4]fedcat!$CG13</f>
        <v>398.81</v>
      </c>
      <c r="J1001" s="12">
        <f>[4]fedcat!CH13</f>
        <v>311.49</v>
      </c>
      <c r="K1001" s="12">
        <f>[4]fedcat!CI13</f>
        <v>400</v>
      </c>
      <c r="L1001" s="12">
        <f>[4]fedcat!CJ13</f>
        <v>400</v>
      </c>
      <c r="M1001" s="12">
        <f>[4]fedcat!CK13</f>
        <v>400</v>
      </c>
      <c r="N1001" s="10">
        <f>'[4]weekly-canfax-data'!AO16</f>
        <v>235.08</v>
      </c>
      <c r="O1001" s="10">
        <f t="shared" si="60"/>
        <v>49.065200000000004</v>
      </c>
      <c r="P1001" s="10">
        <f t="shared" si="61"/>
        <v>-38.254799999999989</v>
      </c>
      <c r="Q1001">
        <f t="shared" si="62"/>
        <v>-15.462819999999965</v>
      </c>
    </row>
    <row r="1002" spans="1:17" x14ac:dyDescent="0.25">
      <c r="A1002" s="61">
        <v>2024</v>
      </c>
      <c r="B1002" s="61">
        <v>10</v>
      </c>
      <c r="C1002" s="61">
        <f>[4]fedcat!$AM14</f>
        <v>239.34</v>
      </c>
      <c r="D1002" s="61">
        <f>+[4]fedcat!$V14</f>
        <v>238.88</v>
      </c>
      <c r="E1002" s="93">
        <f>+[4]Stoc!$Q14</f>
        <v>310.90413902459585</v>
      </c>
      <c r="F1002" s="3">
        <f>+[4]fedcat!$AQ14</f>
        <v>187.6</v>
      </c>
      <c r="G1002" s="3">
        <f>+[4]fedcat!$BH14</f>
        <v>254.1</v>
      </c>
      <c r="H1002" s="133">
        <f>'[4]C$'!$O14</f>
        <v>0.74277649855158578</v>
      </c>
      <c r="I1002" s="112">
        <f>[4]fedcat!$CG14</f>
        <v>358.7</v>
      </c>
      <c r="J1002" s="12">
        <f>[4]fedcat!CH14</f>
        <v>307.32</v>
      </c>
      <c r="K1002" s="12">
        <f>[4]fedcat!CI14</f>
        <v>400</v>
      </c>
      <c r="L1002" s="12">
        <f>[4]fedcat!CJ14</f>
        <v>400</v>
      </c>
      <c r="M1002" s="12">
        <f>[4]fedcat!CK14</f>
        <v>400</v>
      </c>
      <c r="N1002" s="10">
        <f>'[4]weekly-canfax-data'!AO17</f>
        <v>239.1</v>
      </c>
      <c r="O1002" s="10">
        <f t="shared" si="60"/>
        <v>16.605169999999987</v>
      </c>
      <c r="P1002" s="10">
        <f t="shared" si="61"/>
        <v>-34.774830000000009</v>
      </c>
      <c r="Q1002">
        <f t="shared" si="62"/>
        <v>-12.565880000000021</v>
      </c>
    </row>
    <row r="1003" spans="1:17" x14ac:dyDescent="0.25">
      <c r="A1003" s="61">
        <v>2024</v>
      </c>
      <c r="B1003" s="61">
        <v>11</v>
      </c>
      <c r="C1003" s="61">
        <f>[4]fedcat!$AM15</f>
        <v>240.15</v>
      </c>
      <c r="D1003" s="61">
        <f>+[4]fedcat!$V15</f>
        <v>238.93</v>
      </c>
      <c r="E1003" s="93">
        <f>+[4]Stoc!$Q15</f>
        <v>332.70915443371626</v>
      </c>
      <c r="F1003" s="3">
        <f>+[4]fedcat!$AQ15</f>
        <v>187.25</v>
      </c>
      <c r="G1003" s="3">
        <f>+[4]fedcat!$BH15</f>
        <v>252.12</v>
      </c>
      <c r="H1003" s="133">
        <f>'[4]C$'!$O15</f>
        <v>0.7395902669920863</v>
      </c>
      <c r="I1003" s="112">
        <f>[4]fedcat!$CG15</f>
        <v>419.84</v>
      </c>
      <c r="J1003" s="12">
        <f>[4]fedcat!CH15</f>
        <v>312.26</v>
      </c>
      <c r="K1003" s="12">
        <f>[4]fedcat!CI15</f>
        <v>400</v>
      </c>
      <c r="L1003" s="12">
        <f>[4]fedcat!CJ15</f>
        <v>400</v>
      </c>
      <c r="M1003" s="12">
        <f>[4]fedcat!CK15</f>
        <v>400</v>
      </c>
      <c r="N1003" s="10">
        <f>'[4]weekly-canfax-data'!AO18</f>
        <v>239.1</v>
      </c>
      <c r="O1003" s="10">
        <f t="shared" si="60"/>
        <v>78.948547999999903</v>
      </c>
      <c r="P1003" s="10">
        <f t="shared" si="61"/>
        <v>-28.631452000000081</v>
      </c>
      <c r="Q1003">
        <f t="shared" si="62"/>
        <v>-13.180725000000024</v>
      </c>
    </row>
    <row r="1004" spans="1:17" x14ac:dyDescent="0.25">
      <c r="A1004" s="61">
        <v>2024</v>
      </c>
      <c r="B1004" s="61">
        <v>12</v>
      </c>
      <c r="C1004" s="61">
        <f>[4]fedcat!$AM16</f>
        <v>242.6</v>
      </c>
      <c r="D1004" s="61">
        <f>+[4]fedcat!$V16</f>
        <v>241.74</v>
      </c>
      <c r="E1004" s="93">
        <f>+[4]Stoc!$Q16</f>
        <v>325.84027287911789</v>
      </c>
      <c r="F1004" s="3">
        <f>+[4]fedcat!$AQ16</f>
        <v>187.5</v>
      </c>
      <c r="G1004" s="3">
        <f>+[4]fedcat!$BH16</f>
        <v>251.5</v>
      </c>
      <c r="H1004" s="133">
        <f>'[4]C$'!$O16</f>
        <v>0.73572689817539727</v>
      </c>
      <c r="I1004" s="112">
        <f>[4]fedcat!$CG16</f>
        <v>375.58</v>
      </c>
      <c r="J1004" s="12">
        <f>[4]fedcat!CH16</f>
        <v>318.45</v>
      </c>
      <c r="K1004" s="12">
        <f>[4]fedcat!CI16</f>
        <v>400</v>
      </c>
      <c r="L1004" s="12">
        <f>[4]fedcat!CJ16</f>
        <v>400</v>
      </c>
      <c r="M1004" s="12">
        <f>[4]fedcat!CK16</f>
        <v>400</v>
      </c>
      <c r="N1004" s="10">
        <f>'[4]weekly-canfax-data'!AO19</f>
        <v>239.1</v>
      </c>
      <c r="O1004" s="10">
        <f t="shared" si="60"/>
        <v>33.741199999999992</v>
      </c>
      <c r="P1004" s="10">
        <f t="shared" si="61"/>
        <v>-23.388800000000003</v>
      </c>
      <c r="Q1004">
        <f t="shared" si="62"/>
        <v>-14.849999999999994</v>
      </c>
    </row>
    <row r="1005" spans="1:17" x14ac:dyDescent="0.25">
      <c r="A1005" s="61">
        <v>2024</v>
      </c>
      <c r="B1005" s="61">
        <v>13</v>
      </c>
      <c r="C1005" s="61">
        <f>[4]fedcat!$AM17</f>
        <v>241.71</v>
      </c>
      <c r="D1005" s="61">
        <f>+[4]fedcat!$V17</f>
        <v>241.41</v>
      </c>
      <c r="E1005" s="93">
        <f>+[4]Stoc!$Q17</f>
        <v>319.97083244873443</v>
      </c>
      <c r="F1005" s="3">
        <f>+[4]fedcat!$AQ17</f>
        <v>185</v>
      </c>
      <c r="G1005" s="3">
        <f>+[4]fedcat!$BH17</f>
        <v>247.12</v>
      </c>
      <c r="H1005" s="133">
        <f>'[4]C$'!$O17</f>
        <v>0.73942620526471459</v>
      </c>
      <c r="I1005" s="112">
        <f>[4]fedcat!$CG17</f>
        <v>380.98</v>
      </c>
      <c r="J1005" s="12">
        <f>[4]fedcat!CH17</f>
        <v>323.04000000000002</v>
      </c>
      <c r="K1005" s="12">
        <f>[4]fedcat!CI17</f>
        <v>400</v>
      </c>
      <c r="L1005" s="12">
        <f>[4]fedcat!CJ17</f>
        <v>400</v>
      </c>
      <c r="M1005" s="12">
        <f>[4]fedcat!CK17</f>
        <v>400</v>
      </c>
      <c r="N1005" s="10">
        <f>'[4]weekly-canfax-data'!AO20</f>
        <v>239.1</v>
      </c>
      <c r="O1005" s="10">
        <f t="shared" si="60"/>
        <v>46.774912000000029</v>
      </c>
      <c r="P1005" s="10">
        <f t="shared" si="61"/>
        <v>-11.165087999999969</v>
      </c>
      <c r="Q1005">
        <f t="shared" si="62"/>
        <v>-10.193999999999988</v>
      </c>
    </row>
    <row r="1006" spans="1:17" x14ac:dyDescent="0.25">
      <c r="A1006" s="61">
        <v>2024</v>
      </c>
      <c r="B1006" s="61">
        <v>14</v>
      </c>
      <c r="C1006" s="61">
        <f>[4]fedcat!$AM18</f>
        <v>240.81</v>
      </c>
      <c r="D1006" s="61">
        <f>+[4]fedcat!$V18</f>
        <v>237.75</v>
      </c>
      <c r="E1006" s="93">
        <f>+[4]Stoc!$Q18</f>
        <v>327.7628600500762</v>
      </c>
      <c r="F1006" s="3">
        <f>+[4]fedcat!$AQ18</f>
        <v>172.05</v>
      </c>
      <c r="G1006" s="3">
        <f>+[4]fedcat!$BH18</f>
        <v>238.17</v>
      </c>
      <c r="H1006" s="133">
        <f>'[4]C$'!$O18</f>
        <v>0.73681108163866782</v>
      </c>
      <c r="I1006" s="112">
        <f>[4]fedcat!$CG18</f>
        <v>394.94</v>
      </c>
      <c r="J1006" s="12">
        <f>[4]fedcat!CH18</f>
        <v>317.8</v>
      </c>
      <c r="K1006" s="12">
        <f>[4]fedcat!CI18</f>
        <v>400</v>
      </c>
      <c r="L1006" s="12">
        <f>[4]fedcat!CJ18</f>
        <v>400</v>
      </c>
      <c r="M1006" s="12">
        <f>[4]fedcat!CK18</f>
        <v>400</v>
      </c>
      <c r="N1006" s="10">
        <f>'[4]weekly-canfax-data'!AO21</f>
        <v>239.1</v>
      </c>
      <c r="O1006" s="10">
        <f t="shared" si="60"/>
        <v>71.695675999999992</v>
      </c>
      <c r="P1006" s="10">
        <f t="shared" si="61"/>
        <v>-5.4443239999999946</v>
      </c>
      <c r="Q1006">
        <f t="shared" si="62"/>
        <v>6.4937399999999741</v>
      </c>
    </row>
    <row r="1007" spans="1:17" x14ac:dyDescent="0.25">
      <c r="A1007" s="61">
        <v>2024</v>
      </c>
      <c r="B1007" s="61">
        <v>15</v>
      </c>
      <c r="C1007" s="61">
        <f>[4]fedcat!$AM19</f>
        <v>239.91</v>
      </c>
      <c r="D1007" s="61">
        <f>+[4]fedcat!$V19</f>
        <v>237.95</v>
      </c>
      <c r="E1007" s="93">
        <f>+[4]Stoc!$Q19</f>
        <v>328.06867911634384</v>
      </c>
      <c r="F1007" s="3">
        <f>+[4]fedcat!$AQ19</f>
        <v>171.47</v>
      </c>
      <c r="G1007" s="3">
        <f>+[4]fedcat!$BH19</f>
        <v>234.2</v>
      </c>
      <c r="H1007" s="133">
        <f>'[4]C$'!$O19</f>
        <v>0.72632190586868095</v>
      </c>
      <c r="I1007" s="112">
        <f>[4]fedcat!$CG19</f>
        <v>399.64</v>
      </c>
      <c r="J1007" s="12">
        <f>[4]fedcat!CH19</f>
        <v>308.31</v>
      </c>
      <c r="K1007" s="12">
        <f>[4]fedcat!CI19</f>
        <v>400</v>
      </c>
      <c r="L1007" s="12">
        <f>[4]fedcat!CJ19</f>
        <v>400</v>
      </c>
      <c r="M1007" s="12">
        <f>[4]fedcat!CK19</f>
        <v>400</v>
      </c>
      <c r="N1007" s="10">
        <f>'[4]weekly-canfax-data'!AO22</f>
        <v>239.1</v>
      </c>
      <c r="O1007" s="10">
        <f t="shared" si="60"/>
        <v>77.193439999999953</v>
      </c>
      <c r="P1007" s="10">
        <f t="shared" si="61"/>
        <v>-14.136560000000031</v>
      </c>
      <c r="Q1007">
        <f t="shared" si="62"/>
        <v>3.9201039999999807</v>
      </c>
    </row>
    <row r="1008" spans="1:17" x14ac:dyDescent="0.25">
      <c r="A1008" s="61">
        <v>2024</v>
      </c>
      <c r="B1008" s="61">
        <v>16</v>
      </c>
      <c r="C1008" s="61">
        <f>[4]fedcat!$AM20</f>
        <v>239.48</v>
      </c>
      <c r="D1008" s="61">
        <f>+[4]fedcat!$V20</f>
        <v>236.18</v>
      </c>
      <c r="E1008" s="93">
        <f>+[4]Stoc!$Q20</f>
        <v>326.9815101696592</v>
      </c>
      <c r="F1008" s="3">
        <f>+[4]fedcat!$AQ20</f>
        <v>175.67</v>
      </c>
      <c r="G1008" s="3">
        <f>+[4]fedcat!$BH20</f>
        <v>242</v>
      </c>
      <c r="H1008" s="133">
        <f>'[4]C$'!$O20</f>
        <v>0.72759022118742722</v>
      </c>
      <c r="I1008" s="112">
        <f>[4]fedcat!$CG20</f>
        <v>400.76</v>
      </c>
      <c r="J1008" s="12">
        <f>[4]fedcat!CH20</f>
        <v>307.92</v>
      </c>
      <c r="K1008" s="12">
        <f>[4]fedcat!CI20</f>
        <v>400</v>
      </c>
      <c r="L1008" s="12">
        <f>[4]fedcat!CJ20</f>
        <v>400</v>
      </c>
      <c r="M1008" s="12">
        <f>[4]fedcat!CK20</f>
        <v>400</v>
      </c>
      <c r="N1008" s="10">
        <f>'[4]weekly-canfax-data'!AO23</f>
        <v>239.1</v>
      </c>
      <c r="O1008" s="10">
        <f t="shared" si="60"/>
        <v>68.155199999999979</v>
      </c>
      <c r="P1008" s="10">
        <f t="shared" si="61"/>
        <v>-24.684799999999996</v>
      </c>
      <c r="Q1008">
        <f t="shared" si="62"/>
        <v>-1.4408479999999884</v>
      </c>
    </row>
    <row r="1009" spans="1:17" x14ac:dyDescent="0.25">
      <c r="A1009" s="61">
        <v>2024</v>
      </c>
      <c r="B1009" s="61">
        <v>17</v>
      </c>
      <c r="C1009" s="61">
        <f>[4]fedcat!$AM21</f>
        <v>241.4</v>
      </c>
      <c r="D1009" s="61">
        <f>+[4]fedcat!$V21</f>
        <v>242.14</v>
      </c>
      <c r="E1009" s="93">
        <f>+[4]Stoc!$Q21</f>
        <v>331.14633986383035</v>
      </c>
      <c r="F1009" s="3">
        <f>+[4]fedcat!$AQ21</f>
        <v>178.57</v>
      </c>
      <c r="G1009" s="3">
        <f>+[4]fedcat!$BH21</f>
        <v>248.7</v>
      </c>
      <c r="H1009" s="133">
        <f>'[4]C$'!$O21</f>
        <v>0.73249340755933201</v>
      </c>
      <c r="I1009" s="112">
        <f>[4]fedcat!$CG21</f>
        <v>421.18</v>
      </c>
      <c r="J1009" s="12">
        <f>[4]fedcat!CH21</f>
        <v>308.79000000000002</v>
      </c>
      <c r="K1009" s="12">
        <f>[4]fedcat!CI21</f>
        <v>400</v>
      </c>
      <c r="L1009" s="12">
        <f>[4]fedcat!CJ21</f>
        <v>407</v>
      </c>
      <c r="M1009" s="12">
        <f>[4]fedcat!CK21</f>
        <v>403.5</v>
      </c>
      <c r="N1009" s="10">
        <f>'[4]weekly-canfax-data'!AO24</f>
        <v>239.1</v>
      </c>
      <c r="O1009" s="10">
        <f t="shared" si="60"/>
        <v>81.654760000000067</v>
      </c>
      <c r="P1009" s="10">
        <f t="shared" si="61"/>
        <v>-30.735239999999919</v>
      </c>
      <c r="Q1009">
        <f t="shared" si="62"/>
        <v>-1.6837639999999681</v>
      </c>
    </row>
    <row r="1010" spans="1:17" x14ac:dyDescent="0.25">
      <c r="A1010" s="61">
        <v>2024</v>
      </c>
      <c r="B1010" s="61">
        <v>18</v>
      </c>
      <c r="C1010" s="61">
        <f>[4]fedcat!$AM22</f>
        <v>244.72</v>
      </c>
      <c r="D1010" s="61">
        <f>+[4]fedcat!$V22</f>
        <v>240.79</v>
      </c>
      <c r="E1010" s="93">
        <f>+[4]Stoc!$Q22</f>
        <v>344.66835487621046</v>
      </c>
      <c r="F1010" s="3">
        <f>+[4]fedcat!$AQ22</f>
        <v>176.67</v>
      </c>
      <c r="G1010" s="3">
        <f>+[4]fedcat!$BH22</f>
        <v>254.75</v>
      </c>
      <c r="H1010" s="133">
        <f>'[4]C$'!$O22</f>
        <v>0.7314753858532661</v>
      </c>
      <c r="I1010" s="112">
        <f>[4]fedcat!$CG22</f>
        <v>412.34</v>
      </c>
      <c r="J1010" s="12">
        <f>[4]fedcat!CH22</f>
        <v>308.42</v>
      </c>
      <c r="K1010" s="12">
        <f>[4]fedcat!CI22</f>
        <v>407</v>
      </c>
      <c r="L1010" s="12">
        <f>[4]fedcat!CJ22</f>
        <v>407</v>
      </c>
      <c r="M1010" s="12">
        <f>[4]fedcat!CK22</f>
        <v>407</v>
      </c>
      <c r="N1010" s="10">
        <f>'[4]weekly-canfax-data'!AO25</f>
        <v>239.1</v>
      </c>
      <c r="O1010" s="10">
        <f t="shared" si="60"/>
        <v>64.071275000000014</v>
      </c>
      <c r="P1010" s="10">
        <f t="shared" si="61"/>
        <v>-39.848724999999945</v>
      </c>
      <c r="Q1010">
        <f t="shared" si="62"/>
        <v>2.674443000000025</v>
      </c>
    </row>
    <row r="1011" spans="1:17" x14ac:dyDescent="0.25">
      <c r="A1011" s="61">
        <v>2024</v>
      </c>
      <c r="B1011" s="61">
        <v>19</v>
      </c>
      <c r="C1011" s="61">
        <f>[4]fedcat!$AM23</f>
        <v>243.56</v>
      </c>
      <c r="D1011" s="61">
        <f>+[4]fedcat!$V23</f>
        <v>243.45</v>
      </c>
      <c r="E1011" s="93">
        <f>+[4]Stoc!$Q23</f>
        <v>336.6146381894639</v>
      </c>
      <c r="F1011" s="3">
        <f>+[4]fedcat!$AQ23</f>
        <v>176.15</v>
      </c>
      <c r="G1011" s="3">
        <f>+[4]fedcat!$BH23</f>
        <v>250.9</v>
      </c>
      <c r="H1011" s="133">
        <f>'[4]C$'!$O23</f>
        <v>0.73168947098851245</v>
      </c>
      <c r="I1011" s="112">
        <f>[4]fedcat!$CG23</f>
        <v>415.56</v>
      </c>
      <c r="J1011" s="12">
        <f>[4]fedcat!CH23</f>
        <v>314.98</v>
      </c>
      <c r="K1011" s="12">
        <f>[4]fedcat!CI23</f>
        <v>407</v>
      </c>
      <c r="L1011" s="12">
        <f>[4]fedcat!CJ23</f>
        <v>407</v>
      </c>
      <c r="M1011" s="12">
        <f>[4]fedcat!CK23</f>
        <v>407</v>
      </c>
      <c r="N1011" s="10">
        <f>'[4]weekly-canfax-data'!AO26</f>
        <v>239.1</v>
      </c>
      <c r="O1011" s="10">
        <f t="shared" si="60"/>
        <v>72.654969999999992</v>
      </c>
      <c r="P1011" s="10">
        <f t="shared" si="61"/>
        <v>-27.925029999999992</v>
      </c>
      <c r="Q1011">
        <f t="shared" si="62"/>
        <v>3.4557949999999664</v>
      </c>
    </row>
    <row r="1012" spans="1:17" x14ac:dyDescent="0.25">
      <c r="A1012" s="61">
        <v>2024</v>
      </c>
      <c r="B1012" s="61">
        <v>20</v>
      </c>
      <c r="C1012" s="61">
        <f>[4]fedcat!$AM24</f>
        <v>240.88</v>
      </c>
      <c r="D1012" s="61">
        <f>+[4]fedcat!$V24</f>
        <v>241.63</v>
      </c>
      <c r="E1012" s="93">
        <f>+[4]Stoc!$Q24</f>
        <v>341.71046581348327</v>
      </c>
      <c r="F1012" s="3">
        <f>+[4]fedcat!$AQ24</f>
        <v>181.05</v>
      </c>
      <c r="G1012" s="3">
        <f>+[4]fedcat!$BH24</f>
        <v>259.85000000000002</v>
      </c>
      <c r="H1012" s="133">
        <f>'[4]C$'!$O24</f>
        <v>0.73491585213493049</v>
      </c>
      <c r="I1012" s="112">
        <f>[4]fedcat!$CG24</f>
        <v>427.41</v>
      </c>
      <c r="J1012" s="12">
        <f>[4]fedcat!CH24</f>
        <v>321.68</v>
      </c>
      <c r="K1012" s="12">
        <f>[4]fedcat!CI24</f>
        <v>407</v>
      </c>
      <c r="L1012" s="12">
        <f>[4]fedcat!CJ24</f>
        <v>407</v>
      </c>
      <c r="M1012" s="12">
        <f>[4]fedcat!CK24</f>
        <v>407</v>
      </c>
      <c r="N1012" s="10">
        <f>'[4]weekly-canfax-data'!AO27</f>
        <v>243.3</v>
      </c>
      <c r="O1012" s="10">
        <f t="shared" si="60"/>
        <v>73.832104999999956</v>
      </c>
      <c r="P1012" s="10">
        <f t="shared" si="61"/>
        <v>-31.897895000000062</v>
      </c>
      <c r="Q1012">
        <f t="shared" si="62"/>
        <v>-2.1547350000000449</v>
      </c>
    </row>
    <row r="1013" spans="1:17" x14ac:dyDescent="0.25">
      <c r="A1013" s="61">
        <v>2024</v>
      </c>
      <c r="B1013" s="61">
        <v>21</v>
      </c>
      <c r="C1013" s="61">
        <f>[4]fedcat!$AM25</f>
        <v>245.74</v>
      </c>
      <c r="D1013" s="61">
        <f>+[4]fedcat!$V25</f>
        <v>245.01</v>
      </c>
      <c r="E1013" s="93">
        <f>+[4]Stoc!$Q25</f>
        <v>352.51497787188981</v>
      </c>
      <c r="F1013" s="3">
        <f>+[4]fedcat!$AQ25</f>
        <v>183.7</v>
      </c>
      <c r="G1013" s="3">
        <f>+[4]fedcat!$BH25</f>
        <v>260.23</v>
      </c>
      <c r="H1013" s="133">
        <f>'[4]C$'!$O25</f>
        <v>0.73238611395927933</v>
      </c>
      <c r="I1013" s="112">
        <f>[4]fedcat!$CG25</f>
        <v>441.41</v>
      </c>
      <c r="J1013" s="12">
        <f>[4]fedcat!CH25</f>
        <v>316.04000000000002</v>
      </c>
      <c r="K1013" s="12">
        <f>[4]fedcat!CI25</f>
        <v>407</v>
      </c>
      <c r="L1013" s="12">
        <f>[4]fedcat!CJ25</f>
        <v>415</v>
      </c>
      <c r="M1013" s="12">
        <f>[4]fedcat!CK25</f>
        <v>411</v>
      </c>
      <c r="N1013" s="10">
        <f>'[4]weekly-canfax-data'!AO28</f>
        <v>243.3</v>
      </c>
      <c r="O1013" s="10">
        <f t="shared" si="60"/>
        <v>86.091957999999977</v>
      </c>
      <c r="P1013" s="10">
        <f t="shared" si="61"/>
        <v>-39.278042000000028</v>
      </c>
      <c r="Q1013">
        <f t="shared" si="62"/>
        <v>-4.2239799999999832</v>
      </c>
    </row>
    <row r="1014" spans="1:17" x14ac:dyDescent="0.25">
      <c r="A1014" s="61">
        <v>2024</v>
      </c>
      <c r="B1014" s="61">
        <v>22</v>
      </c>
      <c r="C1014" s="61">
        <f>[4]fedcat!$AM26</f>
        <v>255.36</v>
      </c>
      <c r="D1014" s="61">
        <f>+[4]fedcat!$V26</f>
        <v>246.02</v>
      </c>
      <c r="E1014" s="93">
        <f>+[4]Stoc!$Q26</f>
        <v>334.09900328077953</v>
      </c>
      <c r="F1014" s="3">
        <f>+[4]fedcat!$AQ26</f>
        <v>181.55</v>
      </c>
      <c r="G1014" s="3">
        <f>+[4]fedcat!$BH26</f>
        <v>256.39999999999998</v>
      </c>
      <c r="H1014" s="133">
        <f>'[4]C$'!$O26</f>
        <v>0.73383723490129893</v>
      </c>
      <c r="I1014" s="112">
        <f>[4]fedcat!$CG26</f>
        <v>425.11</v>
      </c>
      <c r="J1014" s="12">
        <f>[4]fedcat!CH26</f>
        <v>329.6</v>
      </c>
      <c r="K1014" s="12">
        <f>[4]fedcat!CI26</f>
        <v>407</v>
      </c>
      <c r="L1014" s="12">
        <f>[4]fedcat!CJ26</f>
        <v>415</v>
      </c>
      <c r="M1014" s="12">
        <f>[4]fedcat!CK26</f>
        <v>411</v>
      </c>
      <c r="N1014" s="10">
        <f>'[4]weekly-canfax-data'!AO29</f>
        <v>243.3</v>
      </c>
      <c r="O1014" s="10">
        <f t="shared" si="60"/>
        <v>75.71372000000008</v>
      </c>
      <c r="P1014" s="10">
        <f t="shared" si="61"/>
        <v>-19.796279999999911</v>
      </c>
      <c r="Q1014">
        <f t="shared" si="62"/>
        <v>-0.79818500000001791</v>
      </c>
    </row>
    <row r="1015" spans="1:17" x14ac:dyDescent="0.25">
      <c r="A1015" s="61">
        <v>2024</v>
      </c>
      <c r="B1015" s="61">
        <v>23</v>
      </c>
      <c r="C1015" s="61">
        <f>[4]fedcat!$AM27</f>
        <v>239.95</v>
      </c>
      <c r="D1015" s="61">
        <f>+[4]fedcat!$V27</f>
        <v>240.35</v>
      </c>
      <c r="E1015" s="93">
        <f>+[4]Stoc!$Q27</f>
        <v>323.48879166549546</v>
      </c>
      <c r="F1015" s="3">
        <f>+[4]fedcat!$AQ27</f>
        <v>177.18</v>
      </c>
      <c r="G1015" s="3">
        <f>+[4]fedcat!$BH27</f>
        <v>254.93</v>
      </c>
      <c r="H1015" s="133">
        <f>'[4]C$'!$O27</f>
        <v>0.72759022118742722</v>
      </c>
      <c r="I1015" s="112">
        <f>[4]fedcat!$CG27</f>
        <v>405.59</v>
      </c>
      <c r="J1015" s="12">
        <f>[4]fedcat!CH27</f>
        <v>327.82</v>
      </c>
      <c r="K1015" s="12" t="e">
        <f>[4]fedcat!CI27</f>
        <v>#N/A</v>
      </c>
      <c r="L1015" s="12" t="e">
        <f>[4]fedcat!CJ27</f>
        <v>#N/A</v>
      </c>
      <c r="M1015" s="12" t="str">
        <f>[4]fedcat!CK27</f>
        <v/>
      </c>
      <c r="N1015" s="10">
        <f>'[4]weekly-canfax-data'!AO30</f>
        <v>243.3</v>
      </c>
      <c r="O1015" s="10">
        <f t="shared" si="60"/>
        <v>55.214207999999928</v>
      </c>
      <c r="P1015" s="10">
        <f t="shared" si="61"/>
        <v>-22.555792000000054</v>
      </c>
      <c r="Q1015" t="e">
        <f t="shared" si="62"/>
        <v>#N/A</v>
      </c>
    </row>
    <row r="1016" spans="1:17" x14ac:dyDescent="0.25">
      <c r="A1016" s="61">
        <v>2024</v>
      </c>
      <c r="B1016" s="61">
        <v>24</v>
      </c>
      <c r="C1016" s="61">
        <f>[4]fedcat!$AM28</f>
        <v>231.26</v>
      </c>
      <c r="D1016" s="61">
        <f>+[4]fedcat!$V28</f>
        <v>238.61</v>
      </c>
      <c r="E1016" s="93">
        <f>+[4]Stoc!$Q28</f>
        <v>321.86997066405348</v>
      </c>
      <c r="F1016" s="3">
        <f>+[4]fedcat!$AQ28</f>
        <v>183.18</v>
      </c>
      <c r="G1016" s="3">
        <f>+[4]fedcat!$BH28</f>
        <v>261.98</v>
      </c>
      <c r="H1016" s="133">
        <f>'[4]C$'!$O28</f>
        <v>0.72759022118742722</v>
      </c>
      <c r="I1016" s="112">
        <f>[4]fedcat!$CG28</f>
        <v>406.03</v>
      </c>
      <c r="J1016" s="12">
        <f>[4]fedcat!CH28</f>
        <v>305.99</v>
      </c>
      <c r="K1016" s="12" t="e">
        <f>[4]fedcat!CI28</f>
        <v>#N/A</v>
      </c>
      <c r="L1016" s="12" t="e">
        <f>[4]fedcat!CJ28</f>
        <v>#N/A</v>
      </c>
      <c r="M1016" s="12" t="str">
        <f>[4]fedcat!CK28</f>
        <v/>
      </c>
      <c r="N1016" s="10">
        <f>'[4]weekly-canfax-data'!AO31</f>
        <v>247.59</v>
      </c>
      <c r="O1016" s="10">
        <f t="shared" si="60"/>
        <v>45.96468799999991</v>
      </c>
      <c r="P1016" s="10">
        <f t="shared" si="61"/>
        <v>-54.075312000000054</v>
      </c>
      <c r="Q1016" t="e">
        <f t="shared" si="62"/>
        <v>#N/A</v>
      </c>
    </row>
    <row r="1017" spans="1:17" x14ac:dyDescent="0.25">
      <c r="A1017" s="61">
        <v>2024</v>
      </c>
      <c r="B1017" s="61">
        <v>25</v>
      </c>
      <c r="C1017" s="61">
        <f>[4]fedcat!$AM29</f>
        <v>223.91</v>
      </c>
      <c r="D1017" s="61">
        <f>+[4]fedcat!$V29</f>
        <v>233.31</v>
      </c>
      <c r="E1017" s="93">
        <f>+[4]Stoc!$Q29</f>
        <v>308.90101107767748</v>
      </c>
      <c r="F1017" s="3">
        <f>+[4]fedcat!$AQ29</f>
        <v>183.15</v>
      </c>
      <c r="G1017" s="3">
        <f>+[4]fedcat!$BH29</f>
        <v>258.38</v>
      </c>
      <c r="H1017" s="133">
        <f>'[4]C$'!$O29</f>
        <v>0.73131490419774758</v>
      </c>
      <c r="I1017" s="112">
        <f>[4]fedcat!$CG29</f>
        <v>400.52</v>
      </c>
      <c r="J1017" s="12">
        <f>[4]fedcat!CH29</f>
        <v>303.11</v>
      </c>
      <c r="K1017" s="12" t="e">
        <f>[4]fedcat!CI29</f>
        <v>#N/A</v>
      </c>
      <c r="L1017" s="12" t="e">
        <f>[4]fedcat!CJ29</f>
        <v>#N/A</v>
      </c>
      <c r="M1017" s="12" t="str">
        <f>[4]fedcat!CK29</f>
        <v/>
      </c>
      <c r="N1017" s="10">
        <f>'[4]weekly-canfax-data'!AO32</f>
        <v>249.35</v>
      </c>
      <c r="O1017" s="10">
        <f t="shared" si="60"/>
        <v>47.211187999999993</v>
      </c>
      <c r="P1017" s="10">
        <f t="shared" si="61"/>
        <v>-50.198811999999975</v>
      </c>
      <c r="Q1017" t="e">
        <f t="shared" si="62"/>
        <v>#N/A</v>
      </c>
    </row>
    <row r="1018" spans="1:17" x14ac:dyDescent="0.25">
      <c r="A1018" s="61">
        <v>2024</v>
      </c>
      <c r="B1018" s="61">
        <v>26</v>
      </c>
      <c r="C1018" s="61">
        <f>[4]fedcat!$AM30</f>
        <v>231.41</v>
      </c>
      <c r="D1018" s="61">
        <f>+[4]fedcat!$V30</f>
        <v>232.43</v>
      </c>
      <c r="E1018" s="93">
        <f>+[4]Stoc!$Q30</f>
        <v>310.03091578214327</v>
      </c>
      <c r="F1018" s="3">
        <f>+[4]fedcat!$AQ30</f>
        <v>185.43</v>
      </c>
      <c r="G1018" s="3">
        <f>+[4]fedcat!$BH30</f>
        <v>259.3</v>
      </c>
      <c r="H1018" s="133">
        <f>'[4]C$'!$O30</f>
        <v>0.73222523248151139</v>
      </c>
      <c r="I1018" s="112">
        <f>[4]fedcat!$CG30</f>
        <v>399.6</v>
      </c>
      <c r="J1018" s="12">
        <f>[4]fedcat!CH30</f>
        <v>299.77</v>
      </c>
      <c r="K1018" s="12" t="e">
        <f>[4]fedcat!CI30</f>
        <v>#N/A</v>
      </c>
      <c r="L1018" s="12" t="e">
        <f>[4]fedcat!CJ30</f>
        <v>#N/A</v>
      </c>
      <c r="M1018" s="12" t="str">
        <f>[4]fedcat!CK30</f>
        <v/>
      </c>
      <c r="N1018" s="10">
        <f>'[4]weekly-canfax-data'!AO33</f>
        <v>0</v>
      </c>
      <c r="O1018" s="10">
        <f t="shared" si="60"/>
        <v>45.473990000000072</v>
      </c>
      <c r="P1018" s="10">
        <f t="shared" si="61"/>
        <v>-54.356009999999969</v>
      </c>
      <c r="Q1018" t="e">
        <f t="shared" si="62"/>
        <v>#N/A</v>
      </c>
    </row>
    <row r="1019" spans="1:17" x14ac:dyDescent="0.25">
      <c r="A1019" s="61">
        <v>2024</v>
      </c>
      <c r="B1019" s="61">
        <v>27</v>
      </c>
      <c r="C1019" s="61">
        <f>[4]fedcat!$AM31</f>
        <v>237.88</v>
      </c>
      <c r="D1019" s="61">
        <f>+[4]fedcat!$V31</f>
        <v>234.42</v>
      </c>
      <c r="E1019" s="93">
        <f>+[4]Stoc!$Q31</f>
        <v>313.58113518674378</v>
      </c>
      <c r="F1019" s="3">
        <f>+[4]fedcat!$AQ31</f>
        <v>186.43</v>
      </c>
      <c r="G1019" s="3">
        <f>+[4]fedcat!$BH31</f>
        <v>261.48</v>
      </c>
      <c r="H1019" s="133">
        <f>'[4]C$'!$O31</f>
        <v>0.73475385745775168</v>
      </c>
      <c r="I1019" s="112">
        <f>[4]fedcat!$CG31</f>
        <v>427.27</v>
      </c>
      <c r="J1019" s="12">
        <f>[4]fedcat!CH31</f>
        <v>319.26</v>
      </c>
      <c r="K1019" s="12" t="e">
        <f>[4]fedcat!CI31</f>
        <v>#N/A</v>
      </c>
      <c r="L1019" s="12" t="e">
        <f>[4]fedcat!CJ31</f>
        <v>#N/A</v>
      </c>
      <c r="M1019" s="12" t="str">
        <f>[4]fedcat!CK31</f>
        <v/>
      </c>
      <c r="N1019" s="10">
        <f>'[4]weekly-canfax-data'!AO34</f>
        <v>0</v>
      </c>
      <c r="O1019" s="10">
        <f t="shared" si="60"/>
        <v>71.395719999999983</v>
      </c>
      <c r="P1019" s="10">
        <f t="shared" si="61"/>
        <v>-36.614280000000008</v>
      </c>
      <c r="Q1019" t="e">
        <f t="shared" si="62"/>
        <v>#N/A</v>
      </c>
    </row>
    <row r="1020" spans="1:17" x14ac:dyDescent="0.25">
      <c r="A1020" s="61">
        <v>2024</v>
      </c>
      <c r="B1020" s="61">
        <v>28</v>
      </c>
      <c r="C1020" s="61">
        <f>[4]fedcat!$AM32</f>
        <v>239.36</v>
      </c>
      <c r="D1020" s="61">
        <f>+[4]fedcat!$V32</f>
        <v>238.44</v>
      </c>
      <c r="E1020" s="93">
        <f>+[4]Stoc!$Q32</f>
        <v>320.95909814412772</v>
      </c>
      <c r="F1020" s="3">
        <f>+[4]fedcat!$AQ32</f>
        <v>182.375</v>
      </c>
      <c r="G1020" s="3">
        <f>+[4]fedcat!$BH32</f>
        <v>258.64999999999998</v>
      </c>
      <c r="H1020" s="133">
        <f>'[4]C$'!$O32</f>
        <v>0.73486184597295712</v>
      </c>
      <c r="I1020" s="112">
        <f>[4]fedcat!$CG32</f>
        <v>421.71</v>
      </c>
      <c r="J1020" s="12">
        <f>[4]fedcat!CH32</f>
        <v>316.33999999999997</v>
      </c>
      <c r="K1020" s="12">
        <f>[4]fedcat!CI32</f>
        <v>415</v>
      </c>
      <c r="L1020" s="12">
        <f>[4]fedcat!CJ32</f>
        <v>415</v>
      </c>
      <c r="M1020" s="12">
        <f>[4]fedcat!CK32</f>
        <v>415</v>
      </c>
      <c r="N1020" s="10">
        <f>'[4]weekly-canfax-data'!AO35</f>
        <v>0</v>
      </c>
      <c r="O1020" s="10">
        <f t="shared" si="60"/>
        <v>69.739080000000001</v>
      </c>
      <c r="P1020" s="10">
        <f t="shared" si="61"/>
        <v>-35.630920000000003</v>
      </c>
      <c r="Q1020">
        <f t="shared" si="62"/>
        <v>0.8241000000000156</v>
      </c>
    </row>
    <row r="1021" spans="1:17" x14ac:dyDescent="0.25">
      <c r="A1021" s="61">
        <v>2024</v>
      </c>
      <c r="B1021" s="61">
        <v>29</v>
      </c>
      <c r="C1021" s="61">
        <f>[4]fedcat!$AM33</f>
        <v>244.37</v>
      </c>
      <c r="D1021" s="61">
        <f>+[4]fedcat!$V33</f>
        <v>244.69</v>
      </c>
      <c r="E1021" s="93">
        <f>+[4]Stoc!$Q33</f>
        <v>331.56230507445679</v>
      </c>
      <c r="F1021" s="3">
        <f>+[4]fedcat!$AQ33</f>
        <v>183.1</v>
      </c>
      <c r="G1021" s="3">
        <f>+[4]fedcat!$BH33</f>
        <v>255.6</v>
      </c>
      <c r="H1021" s="133">
        <f>'[4]C$'!$O33</f>
        <v>0.72928821470245042</v>
      </c>
      <c r="I1021" s="112">
        <f>[4]fedcat!$CG33</f>
        <v>438.75</v>
      </c>
      <c r="J1021" s="12">
        <f>[4]fedcat!CH33</f>
        <v>331.9</v>
      </c>
      <c r="K1021" s="12">
        <f>[4]fedcat!CI33</f>
        <v>415</v>
      </c>
      <c r="L1021" s="12">
        <f>[4]fedcat!CJ33</f>
        <v>415</v>
      </c>
      <c r="M1021" s="12">
        <f>[4]fedcat!CK33</f>
        <v>415</v>
      </c>
      <c r="N1021" s="10">
        <f>'[4]weekly-canfax-data'!AO36</f>
        <v>0</v>
      </c>
      <c r="O1021" s="10">
        <f t="shared" si="60"/>
        <v>88.27127999999999</v>
      </c>
      <c r="P1021" s="10">
        <f t="shared" si="61"/>
        <v>-18.578720000000033</v>
      </c>
      <c r="Q1021">
        <f t="shared" si="62"/>
        <v>-2.0667199999999752</v>
      </c>
    </row>
    <row r="1022" spans="1:17" x14ac:dyDescent="0.25">
      <c r="A1022" s="61">
        <v>2024</v>
      </c>
      <c r="B1022" s="61">
        <v>30</v>
      </c>
      <c r="C1022" s="61">
        <f>[4]fedcat!$AM34</f>
        <v>253.04</v>
      </c>
      <c r="D1022" s="61">
        <f>+[4]fedcat!$V34</f>
        <v>246.14</v>
      </c>
      <c r="E1022" s="93">
        <f>+[4]Stoc!$Q34</f>
        <v>326.62762041871139</v>
      </c>
      <c r="F1022" s="3">
        <f>+[4]fedcat!$AQ34</f>
        <v>188.58</v>
      </c>
      <c r="G1022" s="3">
        <f>+[4]fedcat!$BH34</f>
        <v>259.7</v>
      </c>
      <c r="H1022" s="133">
        <f>'[4]C$'!$O34</f>
        <v>0.72369373281227389</v>
      </c>
      <c r="I1022" s="112">
        <f>[4]fedcat!$CG34</f>
        <v>417.36</v>
      </c>
      <c r="J1022" s="12">
        <f>[4]fedcat!CH34</f>
        <v>332.51</v>
      </c>
      <c r="K1022" s="12">
        <f>[4]fedcat!CI34</f>
        <v>415</v>
      </c>
      <c r="L1022" s="12">
        <f>[4]fedcat!CJ34</f>
        <v>415</v>
      </c>
      <c r="M1022" s="12">
        <f>[4]fedcat!CK34</f>
        <v>415</v>
      </c>
      <c r="N1022" s="10">
        <f>'[4]weekly-canfax-data'!AO37</f>
        <v>0</v>
      </c>
      <c r="O1022" s="10">
        <f t="shared" si="60"/>
        <v>58.50654000000003</v>
      </c>
      <c r="P1022" s="10">
        <f t="shared" si="61"/>
        <v>-26.343459999999993</v>
      </c>
      <c r="Q1022">
        <f t="shared" si="62"/>
        <v>-11.57984399999998</v>
      </c>
    </row>
    <row r="1023" spans="1:17" x14ac:dyDescent="0.25">
      <c r="A1023" s="61">
        <v>2024</v>
      </c>
      <c r="B1023" s="61">
        <v>31</v>
      </c>
      <c r="C1023" s="61">
        <f>[4]fedcat!$AM35</f>
        <v>251.03</v>
      </c>
      <c r="D1023" s="61">
        <f>+[4]fedcat!$V35</f>
        <v>251.71</v>
      </c>
      <c r="E1023" s="93">
        <f>+[4]Stoc!$Q35</f>
        <v>338.48281733467428</v>
      </c>
      <c r="F1023" s="3">
        <f>+[4]fedcat!$AQ35</f>
        <v>182.08</v>
      </c>
      <c r="G1023" s="3">
        <f>+[4]fedcat!$BH35</f>
        <v>248.15</v>
      </c>
      <c r="H1023" s="133">
        <f>'[4]C$'!$O35</f>
        <v>0.72223024700274441</v>
      </c>
      <c r="I1023" s="112">
        <f>[4]fedcat!$CG35</f>
        <v>434.92</v>
      </c>
      <c r="J1023" s="12">
        <f>[4]fedcat!CH35</f>
        <v>341.61</v>
      </c>
      <c r="K1023" s="12">
        <f>[4]fedcat!CI35</f>
        <v>420</v>
      </c>
      <c r="L1023" s="12">
        <f>[4]fedcat!CJ35</f>
        <v>420</v>
      </c>
      <c r="M1023" s="12">
        <f>[4]fedcat!CK35</f>
        <v>420</v>
      </c>
      <c r="N1023" s="10">
        <f>'[4]weekly-canfax-data'!AO38</f>
        <v>248.1</v>
      </c>
      <c r="O1023" s="10">
        <f t="shared" si="60"/>
        <v>91.33150999999998</v>
      </c>
      <c r="P1023" s="10">
        <f t="shared" si="61"/>
        <v>-1.9784900000000221</v>
      </c>
      <c r="Q1023">
        <f t="shared" si="62"/>
        <v>-0.10796800000002804</v>
      </c>
    </row>
    <row r="1024" spans="1:17" x14ac:dyDescent="0.25">
      <c r="A1024" s="61">
        <v>2024</v>
      </c>
      <c r="B1024" s="61">
        <v>32</v>
      </c>
      <c r="C1024" s="61">
        <f>[4]fedcat!$AM36</f>
        <v>256.86</v>
      </c>
      <c r="D1024" s="61">
        <f>+[4]fedcat!$V36</f>
        <v>249.19</v>
      </c>
      <c r="E1024" s="93">
        <f>+[4]Stoc!$Q36</f>
        <v>340.11882930216234</v>
      </c>
      <c r="F1024" s="3">
        <f>+[4]fedcat!$AQ36</f>
        <v>181.15</v>
      </c>
      <c r="G1024" s="3">
        <f>+[4]fedcat!$BH36</f>
        <v>248.15</v>
      </c>
      <c r="H1024" s="133">
        <f>'[4]C$'!$O36</f>
        <v>0.72896923749817766</v>
      </c>
      <c r="I1024" s="112">
        <f>[4]fedcat!$CG36</f>
        <v>459.64</v>
      </c>
      <c r="J1024" s="12">
        <f>[4]fedcat!CH36</f>
        <v>336.79</v>
      </c>
      <c r="K1024" s="12">
        <f>[4]fedcat!CI36</f>
        <v>420</v>
      </c>
      <c r="L1024" s="12">
        <f>[4]fedcat!CJ36</f>
        <v>425</v>
      </c>
      <c r="M1024" s="12">
        <f>[4]fedcat!CK36</f>
        <v>422.5</v>
      </c>
      <c r="N1024" s="10">
        <f>'[4]weekly-canfax-data'!AO39</f>
        <v>248.1</v>
      </c>
      <c r="O1024" s="10">
        <f t="shared" si="60"/>
        <v>119.22783000000004</v>
      </c>
      <c r="P1024" s="10">
        <f t="shared" si="61"/>
        <v>-3.6221699999999259</v>
      </c>
      <c r="Q1024">
        <f t="shared" si="62"/>
        <v>4.9984300000000133</v>
      </c>
    </row>
    <row r="1025" spans="1:17" x14ac:dyDescent="0.25">
      <c r="A1025" s="61">
        <v>2024</v>
      </c>
      <c r="B1025" s="61">
        <v>33</v>
      </c>
      <c r="C1025" s="61">
        <f>[4]fedcat!$AM37</f>
        <v>248.69</v>
      </c>
      <c r="D1025" s="61">
        <f>+[4]fedcat!$V37</f>
        <v>238.92</v>
      </c>
      <c r="E1025" s="93">
        <f>+[4]Stoc!$Q37</f>
        <v>348.57664355460349</v>
      </c>
      <c r="F1025" s="3">
        <f>+[4]fedcat!$AQ37</f>
        <v>178.3</v>
      </c>
      <c r="G1025" s="3">
        <f>+[4]fedcat!$BH37</f>
        <v>239.5</v>
      </c>
      <c r="H1025" s="133">
        <f>'[4]C$'!$O37</f>
        <v>0.73115449294435919</v>
      </c>
      <c r="I1025" s="112">
        <f>[4]fedcat!$CG37</f>
        <v>449.69</v>
      </c>
      <c r="J1025" s="12">
        <f>[4]fedcat!CH37</f>
        <v>346.34</v>
      </c>
      <c r="K1025" s="12">
        <f>[4]fedcat!CI37</f>
        <v>425</v>
      </c>
      <c r="L1025" s="12">
        <f>[4]fedcat!CJ37</f>
        <v>425</v>
      </c>
      <c r="M1025" s="12">
        <f>[4]fedcat!CK37</f>
        <v>425</v>
      </c>
      <c r="N1025" s="10">
        <f>'[4]weekly-canfax-data'!AO40</f>
        <v>248.46</v>
      </c>
      <c r="O1025" s="10">
        <f t="shared" si="60"/>
        <v>122.12585000000001</v>
      </c>
      <c r="P1025" s="10">
        <f t="shared" si="61"/>
        <v>18.775849999999991</v>
      </c>
      <c r="Q1025">
        <f t="shared" si="62"/>
        <v>11.13909000000001</v>
      </c>
    </row>
    <row r="1026" spans="1:17" x14ac:dyDescent="0.25">
      <c r="A1026" s="61">
        <v>2024</v>
      </c>
      <c r="B1026" s="61">
        <v>34</v>
      </c>
      <c r="C1026" s="61">
        <f>[4]fedcat!$AM38</f>
        <v>245.58</v>
      </c>
      <c r="D1026" s="61">
        <f>+[4]fedcat!$V38</f>
        <v>230.63</v>
      </c>
      <c r="E1026" s="93">
        <f>+[4]Stoc!$Q38</f>
        <v>339.49726957643259</v>
      </c>
      <c r="F1026" s="3">
        <f>+[4]fedcat!$AQ38</f>
        <v>175.7</v>
      </c>
      <c r="G1026" s="3">
        <f>+[4]fedcat!$BH38</f>
        <v>238.58</v>
      </c>
      <c r="H1026" s="133">
        <f>'[4]C$'!$O38</f>
        <v>0.74096028452874929</v>
      </c>
      <c r="I1026" s="112">
        <f>[4]fedcat!$CG38</f>
        <v>436.34</v>
      </c>
      <c r="J1026" s="12">
        <f>[4]fedcat!CH38</f>
        <v>329.98</v>
      </c>
      <c r="K1026" s="12">
        <f>[4]fedcat!CI38</f>
        <v>425</v>
      </c>
      <c r="L1026" s="12">
        <f>[4]fedcat!CJ38</f>
        <v>425</v>
      </c>
      <c r="M1026" s="12">
        <f>[4]fedcat!CK38</f>
        <v>425</v>
      </c>
      <c r="N1026" s="10">
        <f>'[4]weekly-canfax-data'!AO41</f>
        <v>251.1</v>
      </c>
      <c r="O1026" s="10">
        <f t="shared" si="60"/>
        <v>114.35243199999996</v>
      </c>
      <c r="P1026" s="10">
        <f t="shared" si="61"/>
        <v>7.992432000000008</v>
      </c>
      <c r="Q1026">
        <f t="shared" si="62"/>
        <v>17.875280000000032</v>
      </c>
    </row>
    <row r="1027" spans="1:17" x14ac:dyDescent="0.25">
      <c r="A1027" s="61">
        <v>2024</v>
      </c>
      <c r="B1027" s="61">
        <v>35</v>
      </c>
      <c r="C1027" s="61">
        <f>[4]fedcat!$AM39</f>
        <v>242.9</v>
      </c>
      <c r="D1027" s="61">
        <f>+[4]fedcat!$V39</f>
        <v>231.6</v>
      </c>
      <c r="E1027" s="93">
        <f>+[4]Stoc!$Q39</f>
        <v>336.76798147825338</v>
      </c>
      <c r="F1027" s="3">
        <f>+[4]fedcat!$AQ39</f>
        <v>178.6</v>
      </c>
      <c r="G1027" s="3">
        <f>+[4]fedcat!$BH39</f>
        <v>240.48</v>
      </c>
      <c r="H1027" s="133">
        <f>'[4]C$'!$O39</f>
        <v>0.74172971369233043</v>
      </c>
      <c r="I1027" s="112">
        <f>[4]fedcat!$CG39</f>
        <v>433.97</v>
      </c>
      <c r="J1027" s="12">
        <f>[4]fedcat!CH39</f>
        <v>330.97</v>
      </c>
      <c r="K1027" s="12">
        <f>[4]fedcat!CI39</f>
        <v>410</v>
      </c>
      <c r="L1027" s="12">
        <f>[4]fedcat!CJ39</f>
        <v>410</v>
      </c>
      <c r="M1027" s="12">
        <f>[4]fedcat!CK39</f>
        <v>410</v>
      </c>
      <c r="N1027" s="10">
        <f>'[4]weekly-canfax-data'!AO42</f>
        <v>253.31</v>
      </c>
      <c r="O1027" s="10">
        <f t="shared" si="60"/>
        <v>109.754864</v>
      </c>
      <c r="P1027" s="10">
        <f t="shared" si="61"/>
        <v>6.7548639999999978</v>
      </c>
      <c r="Q1027">
        <f t="shared" si="62"/>
        <v>5.2114799999999661</v>
      </c>
    </row>
    <row r="1028" spans="1:17" x14ac:dyDescent="0.25">
      <c r="A1028" s="61">
        <v>2024</v>
      </c>
      <c r="B1028" s="61">
        <v>36</v>
      </c>
      <c r="C1028" s="61">
        <f>[4]fedcat!$AM40</f>
        <v>230.17</v>
      </c>
      <c r="D1028" s="61">
        <f>+[4]fedcat!$V40</f>
        <v>234.16</v>
      </c>
      <c r="E1028" s="93">
        <f>+[4]Stoc!$Q40</f>
        <v>321.99666178156218</v>
      </c>
      <c r="F1028" s="3">
        <f>+[4]fedcat!$AQ40</f>
        <v>175.18</v>
      </c>
      <c r="G1028" s="3">
        <f>+[4]fedcat!$BH40</f>
        <v>230.95</v>
      </c>
      <c r="H1028" s="133">
        <f>'[4]C$'!$O40</f>
        <v>0.73942620526471459</v>
      </c>
      <c r="I1028" s="112">
        <f>[4]fedcat!$CG40</f>
        <v>407.29</v>
      </c>
      <c r="J1028" s="12">
        <f>[4]fedcat!CH40</f>
        <v>323.27999999999997</v>
      </c>
      <c r="K1028" s="12">
        <f>[4]fedcat!CI40</f>
        <v>408</v>
      </c>
      <c r="L1028" s="12">
        <f>[4]fedcat!CJ40</f>
        <v>408</v>
      </c>
      <c r="M1028" s="12">
        <f>[4]fedcat!CK40</f>
        <v>408</v>
      </c>
      <c r="N1028" s="10">
        <f>'[4]weekly-canfax-data'!AO43</f>
        <v>254.1</v>
      </c>
      <c r="O1028" s="10">
        <f t="shared" si="60"/>
        <v>94.953220000000044</v>
      </c>
      <c r="P1028" s="10">
        <f t="shared" si="61"/>
        <v>10.943219999999997</v>
      </c>
      <c r="Q1028">
        <f t="shared" si="62"/>
        <v>7.8865679999999827</v>
      </c>
    </row>
    <row r="1029" spans="1:17" x14ac:dyDescent="0.25">
      <c r="A1029" s="61">
        <v>2024</v>
      </c>
      <c r="B1029" s="61">
        <v>37</v>
      </c>
      <c r="C1029" s="61">
        <f>[4]fedcat!$AM41</f>
        <v>244.2</v>
      </c>
      <c r="D1029" s="61">
        <f>+[4]fedcat!$V41</f>
        <v>235.87</v>
      </c>
      <c r="E1029" s="93">
        <f>+[4]Stoc!$Q41</f>
        <v>337.11909040655098</v>
      </c>
      <c r="F1029" s="3">
        <f>+[4]fedcat!$AQ41</f>
        <v>177.65</v>
      </c>
      <c r="G1029" s="3">
        <f>+[4]fedcat!$BH41</f>
        <v>239.13</v>
      </c>
      <c r="H1029" s="133">
        <f>'[4]C$'!$O41</f>
        <v>0.73735437251142899</v>
      </c>
      <c r="I1029" s="112">
        <f>[4]fedcat!$CG41</f>
        <v>420.19</v>
      </c>
      <c r="J1029" s="12">
        <f>[4]fedcat!CH41</f>
        <v>331.97</v>
      </c>
      <c r="K1029" s="12">
        <f>[4]fedcat!CI41</f>
        <v>406</v>
      </c>
      <c r="L1029" s="12">
        <f>[4]fedcat!CJ41</f>
        <v>406</v>
      </c>
      <c r="M1029" s="12">
        <f>[4]fedcat!CK41</f>
        <v>406</v>
      </c>
      <c r="N1029" s="10">
        <f>'[4]weekly-canfax-data'!AO44</f>
        <v>254.1</v>
      </c>
      <c r="O1029" s="10">
        <f t="shared" si="60"/>
        <v>95.881893999999988</v>
      </c>
      <c r="P1029" s="10">
        <f t="shared" si="61"/>
        <v>7.661894000000018</v>
      </c>
      <c r="Q1029">
        <f t="shared" si="62"/>
        <v>2.6710699999999861</v>
      </c>
    </row>
    <row r="1030" spans="1:17" x14ac:dyDescent="0.25">
      <c r="A1030" s="61">
        <v>2024</v>
      </c>
      <c r="B1030" s="61">
        <v>38</v>
      </c>
      <c r="C1030" s="61">
        <f>[4]fedcat!$AM42</f>
        <v>241.03</v>
      </c>
      <c r="D1030" s="61">
        <f>+[4]fedcat!$V42</f>
        <v>230.02</v>
      </c>
      <c r="E1030" s="93">
        <f>+[4]Stoc!$Q42</f>
        <v>331.64381025588312</v>
      </c>
      <c r="F1030" s="3">
        <f>+[4]fedcat!$AQ42</f>
        <v>182.47</v>
      </c>
      <c r="G1030" s="3">
        <f>+[4]fedcat!$BH42</f>
        <v>243.9</v>
      </c>
      <c r="H1030" s="133">
        <f>'[4]C$'!$O42</f>
        <v>0.73882526782415958</v>
      </c>
      <c r="I1030" s="112">
        <f>[4]fedcat!$CG42</f>
        <v>414.77</v>
      </c>
      <c r="J1030" s="12">
        <f>[4]fedcat!CH42</f>
        <v>330.56</v>
      </c>
      <c r="K1030" s="12">
        <f>[4]fedcat!CI42</f>
        <v>406</v>
      </c>
      <c r="L1030" s="12">
        <f>[4]fedcat!CJ42</f>
        <v>406</v>
      </c>
      <c r="M1030" s="12">
        <f>[4]fedcat!CK42</f>
        <v>406</v>
      </c>
      <c r="N1030" s="10">
        <f>'[4]weekly-canfax-data'!AO45</f>
        <v>245.05</v>
      </c>
      <c r="O1030" s="10">
        <f t="shared" si="60"/>
        <v>84.651349999999979</v>
      </c>
      <c r="P1030" s="10">
        <f t="shared" si="61"/>
        <v>0.44134999999999991</v>
      </c>
      <c r="Q1030">
        <f t="shared" si="62"/>
        <v>-3.3731449999999938</v>
      </c>
    </row>
    <row r="1031" spans="1:17" x14ac:dyDescent="0.25">
      <c r="A1031" s="61">
        <v>2024</v>
      </c>
      <c r="B1031" s="61">
        <v>39</v>
      </c>
      <c r="C1031" s="61">
        <f>[4]fedcat!$AM43</f>
        <v>237.79</v>
      </c>
      <c r="D1031" s="61">
        <f>+[4]fedcat!$V43</f>
        <v>235.02</v>
      </c>
      <c r="E1031" s="93">
        <f>+[4]Stoc!$Q43</f>
        <v>333.10217577338619</v>
      </c>
      <c r="F1031" s="3">
        <f>+[4]fedcat!$AQ43</f>
        <v>183.75</v>
      </c>
      <c r="G1031" s="3">
        <f>+[4]fedcat!$BH43</f>
        <v>247.08</v>
      </c>
      <c r="H1031" s="133">
        <f>'[4]C$'!$O43</f>
        <v>0.74112502779218858</v>
      </c>
      <c r="I1031" s="112">
        <f>[4]fedcat!$CG43</f>
        <v>408.57</v>
      </c>
      <c r="J1031" s="12">
        <f>[4]fedcat!CH43</f>
        <v>326.23</v>
      </c>
      <c r="K1031" s="12">
        <f>[4]fedcat!CI43</f>
        <v>406</v>
      </c>
      <c r="L1031" s="12">
        <f>[4]fedcat!CJ43</f>
        <v>406</v>
      </c>
      <c r="M1031" s="12">
        <f>[4]fedcat!CK43</f>
        <v>406</v>
      </c>
      <c r="N1031" s="10">
        <f>'[4]weekly-canfax-data'!AO46</f>
        <v>244.28</v>
      </c>
      <c r="O1031" s="10">
        <f t="shared" si="60"/>
        <v>75.184956</v>
      </c>
      <c r="P1031" s="10">
        <f t="shared" si="61"/>
        <v>-7.1550439999999753</v>
      </c>
      <c r="Q1031">
        <f t="shared" si="62"/>
        <v>-4.3338749999999777</v>
      </c>
    </row>
    <row r="1032" spans="1:17" x14ac:dyDescent="0.25">
      <c r="A1032" s="61">
        <v>2024</v>
      </c>
      <c r="B1032" s="61">
        <v>40</v>
      </c>
      <c r="C1032" s="61">
        <f>[4]fedcat!$AM44</f>
        <v>237.65</v>
      </c>
      <c r="D1032" s="61">
        <f>+[4]fedcat!$V44</f>
        <v>232.17</v>
      </c>
      <c r="E1032" s="93">
        <f>+[4]Stoc!$Q44</f>
        <v>330.93957535192476</v>
      </c>
      <c r="F1032" s="3">
        <f>+[4]fedcat!$AQ44</f>
        <v>187</v>
      </c>
      <c r="G1032" s="3">
        <f>+[4]fedcat!$BH44</f>
        <v>249.28</v>
      </c>
      <c r="H1032" s="133">
        <f>'[4]C$'!$O44</f>
        <v>0.73784401977421976</v>
      </c>
      <c r="I1032" s="112">
        <f>[4]fedcat!$CG44</f>
        <v>412.9</v>
      </c>
      <c r="J1032" s="12">
        <f>[4]fedcat!CH44</f>
        <v>325.02999999999997</v>
      </c>
      <c r="K1032" s="12">
        <f>[4]fedcat!CI44</f>
        <v>406</v>
      </c>
      <c r="L1032" s="12">
        <f>[4]fedcat!CJ44</f>
        <v>406</v>
      </c>
      <c r="M1032" s="12">
        <f>[4]fedcat!CK44</f>
        <v>406</v>
      </c>
      <c r="N1032" s="10">
        <f>'[4]weekly-canfax-data'!AO47</f>
        <v>242.7</v>
      </c>
      <c r="O1032" s="10">
        <f t="shared" si="60"/>
        <v>75.050815999999998</v>
      </c>
      <c r="P1032" s="10">
        <f t="shared" si="61"/>
        <v>-12.819184000000007</v>
      </c>
      <c r="Q1032">
        <f t="shared" si="62"/>
        <v>-9.8410999999999831</v>
      </c>
    </row>
    <row r="1033" spans="1:17" x14ac:dyDescent="0.25">
      <c r="A1033" s="61">
        <v>2024</v>
      </c>
      <c r="B1033" s="61">
        <v>41</v>
      </c>
      <c r="C1033" s="61">
        <f>[4]fedcat!$AM45</f>
        <v>236.15</v>
      </c>
      <c r="D1033" s="61">
        <f>+[4]fedcat!$V45</f>
        <v>229.98</v>
      </c>
      <c r="E1033" s="93">
        <f>+[4]Stoc!$Q45</f>
        <v>338.41680884846352</v>
      </c>
      <c r="F1033" s="3">
        <f>+[4]fedcat!$AQ45</f>
        <v>187.58</v>
      </c>
      <c r="G1033" s="3">
        <f>+[4]fedcat!$BH45</f>
        <v>249.8</v>
      </c>
      <c r="H1033" s="133">
        <f>'[4]C$'!$O45</f>
        <v>0.72806698216235899</v>
      </c>
      <c r="I1033" s="112">
        <f>[4]fedcat!$CG45</f>
        <v>404.74</v>
      </c>
      <c r="J1033" s="12">
        <f>[4]fedcat!CH45</f>
        <v>327.64999999999998</v>
      </c>
      <c r="K1033" s="12">
        <f>[4]fedcat!CI45</f>
        <v>406</v>
      </c>
      <c r="L1033" s="12">
        <f>[4]fedcat!CJ45</f>
        <v>406</v>
      </c>
      <c r="M1033" s="12">
        <f>[4]fedcat!CK45</f>
        <v>406</v>
      </c>
      <c r="N1033" s="10">
        <f>'[4]weekly-canfax-data'!AO48</f>
        <v>242.7</v>
      </c>
      <c r="O1033" s="10">
        <f t="shared" si="60"/>
        <v>61.639700000000005</v>
      </c>
      <c r="P1033" s="10">
        <f t="shared" si="61"/>
        <v>-15.450300000000027</v>
      </c>
      <c r="Q1033">
        <f t="shared" si="62"/>
        <v>-14.041129999999981</v>
      </c>
    </row>
    <row r="1034" spans="1:17" x14ac:dyDescent="0.25">
      <c r="A1034" s="61">
        <v>2024</v>
      </c>
      <c r="B1034" s="61">
        <v>42</v>
      </c>
      <c r="C1034" s="61">
        <f>[4]fedcat!$AM46</f>
        <v>242.46</v>
      </c>
      <c r="D1034" s="61">
        <f>+[4]fedcat!$V46</f>
        <v>238.08</v>
      </c>
      <c r="E1034" s="93">
        <f>+[4]Stoc!$Q46</f>
        <v>336.71686833962167</v>
      </c>
      <c r="F1034" s="3">
        <f>+[4]fedcat!$AQ46</f>
        <v>187.33</v>
      </c>
      <c r="G1034" s="3">
        <f>+[4]fedcat!$BH46</f>
        <v>247.6</v>
      </c>
      <c r="H1034" s="133">
        <f>'[4]C$'!$O46</f>
        <v>0.72516316171138506</v>
      </c>
      <c r="I1034" s="112">
        <f>[4]fedcat!$CG46</f>
        <v>414.42</v>
      </c>
      <c r="J1034" s="12">
        <f>[4]fedcat!CH46</f>
        <v>322.87</v>
      </c>
      <c r="K1034" s="12">
        <f>[4]fedcat!CI46</f>
        <v>406</v>
      </c>
      <c r="L1034" s="12">
        <f>[4]fedcat!CJ46</f>
        <v>406</v>
      </c>
      <c r="M1034" s="12">
        <f>[4]fedcat!CK46</f>
        <v>406</v>
      </c>
      <c r="N1034" s="10">
        <f>'[4]weekly-canfax-data'!AO49</f>
        <v>242.7</v>
      </c>
      <c r="O1034" s="10">
        <f t="shared" si="60"/>
        <v>72.979600000000005</v>
      </c>
      <c r="P1034" s="10">
        <f t="shared" si="61"/>
        <v>-18.570400000000006</v>
      </c>
      <c r="Q1034">
        <f t="shared" si="62"/>
        <v>-14.728070000000031</v>
      </c>
    </row>
    <row r="1035" spans="1:17" x14ac:dyDescent="0.25">
      <c r="A1035" s="61">
        <v>2024</v>
      </c>
      <c r="B1035" s="61">
        <v>43</v>
      </c>
      <c r="C1035" s="61">
        <f>[4]fedcat!$AM47</f>
        <v>242.14</v>
      </c>
      <c r="D1035" s="61">
        <f>+[4]fedcat!$V47</f>
        <v>230.78</v>
      </c>
      <c r="E1035" s="93">
        <f>+[4]Stoc!$Q47</f>
        <v>356.18295170844493</v>
      </c>
      <c r="F1035" s="3">
        <f>+[4]fedcat!$AQ47</f>
        <v>189.15</v>
      </c>
      <c r="G1035" s="3">
        <f>+[4]fedcat!$BH47</f>
        <v>248.58</v>
      </c>
      <c r="H1035" s="133">
        <f>'[4]C$'!$O47</f>
        <v>0.72160484918458656</v>
      </c>
      <c r="I1035" s="112">
        <f>[4]fedcat!$CG47</f>
        <v>414.44</v>
      </c>
      <c r="J1035" s="12">
        <f>[4]fedcat!CH47</f>
        <v>324.62</v>
      </c>
      <c r="K1035" s="12">
        <f>[4]fedcat!CI47</f>
        <v>406</v>
      </c>
      <c r="L1035" s="12">
        <f>[4]fedcat!CJ47</f>
        <v>406</v>
      </c>
      <c r="M1035" s="12">
        <f>[4]fedcat!CK47</f>
        <v>406</v>
      </c>
      <c r="N1035" s="10">
        <f>'[4]weekly-canfax-data'!AO50</f>
        <v>242.7</v>
      </c>
      <c r="O1035" s="10">
        <f t="shared" si="60"/>
        <v>69.957835999999986</v>
      </c>
      <c r="P1035" s="10">
        <f t="shared" si="61"/>
        <v>-19.862164000000007</v>
      </c>
      <c r="Q1035">
        <f t="shared" si="62"/>
        <v>-18.524070000000023</v>
      </c>
    </row>
    <row r="1036" spans="1:17" x14ac:dyDescent="0.25">
      <c r="A1036" s="61">
        <v>2024</v>
      </c>
      <c r="B1036" s="61">
        <v>44</v>
      </c>
      <c r="C1036" s="61">
        <f>[4]fedcat!$AM48</f>
        <v>239.53</v>
      </c>
      <c r="D1036" s="61">
        <f>+[4]fedcat!$V48</f>
        <v>235.03</v>
      </c>
      <c r="E1036" s="93">
        <f>+[4]Stoc!$Q48</f>
        <v>365.47684317836593</v>
      </c>
      <c r="F1036" s="3">
        <f>+[4]fedcat!$AQ48</f>
        <v>185.93</v>
      </c>
      <c r="G1036" s="3">
        <f>+[4]fedcat!$BH48</f>
        <v>243.2</v>
      </c>
      <c r="H1036" s="133">
        <f>'[4]C$'!$O48</f>
        <v>0.71792662789862871</v>
      </c>
      <c r="I1036" s="112">
        <f>[4]fedcat!$CG48</f>
        <v>434.17</v>
      </c>
      <c r="J1036" s="12">
        <f>[4]fedcat!CH48</f>
        <v>331.31</v>
      </c>
      <c r="K1036" s="12">
        <f>[4]fedcat!CI48</f>
        <v>406</v>
      </c>
      <c r="L1036" s="12">
        <f>[4]fedcat!CJ48</f>
        <v>411</v>
      </c>
      <c r="M1036" s="12">
        <f>[4]fedcat!CK48</f>
        <v>408.5</v>
      </c>
      <c r="N1036" s="10">
        <f>'[4]weekly-canfax-data'!AO51</f>
        <v>242.7</v>
      </c>
      <c r="O1036" s="10">
        <f t="shared" si="60"/>
        <v>95.416719999999998</v>
      </c>
      <c r="P1036" s="10">
        <f t="shared" si="61"/>
        <v>-7.4432800000000157</v>
      </c>
      <c r="Q1036">
        <f t="shared" si="62"/>
        <v>-13.881897000000009</v>
      </c>
    </row>
    <row r="1037" spans="1:17" x14ac:dyDescent="0.25">
      <c r="A1037" s="61">
        <v>2024</v>
      </c>
      <c r="B1037" s="61">
        <v>45</v>
      </c>
      <c r="C1037" s="61">
        <f>[4]fedcat!$AM49</f>
        <v>245.78</v>
      </c>
      <c r="D1037" s="61">
        <f>+[4]fedcat!$V49</f>
        <v>243.08</v>
      </c>
      <c r="E1037" s="93">
        <f>+[4]Stoc!$Q49</f>
        <v>364.41781853263171</v>
      </c>
      <c r="F1037" s="3">
        <f>+[4]fedcat!$AQ49</f>
        <v>183.7</v>
      </c>
      <c r="G1037" s="3">
        <f>+[4]fedcat!$BH49</f>
        <v>241.43</v>
      </c>
      <c r="H1037" s="133">
        <f>'[4]C$'!$O49</f>
        <v>0.71932096101280385</v>
      </c>
      <c r="I1037" s="112">
        <f>[4]fedcat!$CG49</f>
        <v>427.23</v>
      </c>
      <c r="J1037" s="12">
        <f>[4]fedcat!CH49</f>
        <v>322.76</v>
      </c>
      <c r="K1037" s="12">
        <f>[4]fedcat!CI49</f>
        <v>411</v>
      </c>
      <c r="L1037" s="12">
        <f>[4]fedcat!CJ49</f>
        <v>411</v>
      </c>
      <c r="M1037" s="12">
        <f>[4]fedcat!CK49</f>
        <v>411</v>
      </c>
      <c r="N1037" s="10">
        <f>'[4]weekly-canfax-data'!AO52</f>
        <v>242.64</v>
      </c>
      <c r="O1037" s="10">
        <f t="shared" si="60"/>
        <v>91.594013999999959</v>
      </c>
      <c r="P1037" s="10">
        <f t="shared" si="61"/>
        <v>-12.875986000000069</v>
      </c>
      <c r="Q1037">
        <f t="shared" si="62"/>
        <v>-8.7797400000000039</v>
      </c>
    </row>
    <row r="1038" spans="1:17" x14ac:dyDescent="0.25">
      <c r="A1038" s="61">
        <v>2024</v>
      </c>
      <c r="B1038" s="61">
        <v>46</v>
      </c>
      <c r="C1038" s="61">
        <f>[4]fedcat!$AM50</f>
        <v>243.78</v>
      </c>
      <c r="D1038" s="61">
        <f>+[4]fedcat!$V50</f>
        <v>246.26</v>
      </c>
      <c r="E1038" s="93">
        <f>+[4]Stoc!$Q50</f>
        <v>359.85062711231592</v>
      </c>
      <c r="F1038" s="3">
        <f>+[4]fedcat!$AQ50</f>
        <v>182.95</v>
      </c>
      <c r="G1038" s="3">
        <f>+[4]fedcat!$BH50</f>
        <v>247.23</v>
      </c>
      <c r="H1038" s="133">
        <f>'[4]C$'!$O50</f>
        <v>0.71037863181075511</v>
      </c>
      <c r="I1038" s="112">
        <f>[4]fedcat!$CG50</f>
        <v>434.97</v>
      </c>
      <c r="J1038" s="12">
        <f>[4]fedcat!CH50</f>
        <v>331.62</v>
      </c>
      <c r="K1038" s="12">
        <f>[4]fedcat!CI50</f>
        <v>411</v>
      </c>
      <c r="L1038" s="12">
        <f>[4]fedcat!CJ50</f>
        <v>411</v>
      </c>
      <c r="M1038" s="12">
        <f>[4]fedcat!CK50</f>
        <v>411</v>
      </c>
      <c r="N1038" s="10">
        <f>'[4]weekly-canfax-data'!AO53</f>
        <v>243.03</v>
      </c>
      <c r="O1038" s="10">
        <f t="shared" si="60"/>
        <v>86.944329000000039</v>
      </c>
      <c r="P1038" s="10">
        <f t="shared" si="61"/>
        <v>-16.405670999999984</v>
      </c>
      <c r="Q1038">
        <f t="shared" si="62"/>
        <v>-10.938714999999974</v>
      </c>
    </row>
    <row r="1039" spans="1:17" x14ac:dyDescent="0.25">
      <c r="A1039" s="61">
        <v>2024</v>
      </c>
      <c r="B1039" s="61">
        <v>47</v>
      </c>
      <c r="C1039" s="61">
        <f>[4]fedcat!$AM51</f>
        <v>245.27</v>
      </c>
      <c r="D1039" s="61">
        <f>+[4]fedcat!$V51</f>
        <v>243.57</v>
      </c>
      <c r="E1039" s="93">
        <f>+[4]Stoc!$Q51</f>
        <v>359.32681874586291</v>
      </c>
      <c r="F1039" s="3">
        <f>+[4]fedcat!$AQ51</f>
        <v>186.78</v>
      </c>
      <c r="G1039" s="3">
        <f>+[4]fedcat!$BH51</f>
        <v>254.3</v>
      </c>
      <c r="H1039" s="133">
        <f>'[4]C$'!$O51</f>
        <v>0.7158708568974157</v>
      </c>
      <c r="I1039" s="112">
        <f>[4]fedcat!$CG51</f>
        <v>438.23</v>
      </c>
      <c r="J1039" s="12">
        <f>[4]fedcat!CH51</f>
        <v>345.24</v>
      </c>
      <c r="K1039" s="12">
        <f>[4]fedcat!CI51</f>
        <v>411</v>
      </c>
      <c r="L1039" s="12">
        <f>[4]fedcat!CJ51</f>
        <v>411</v>
      </c>
      <c r="M1039" s="12">
        <f>[4]fedcat!CK51</f>
        <v>411</v>
      </c>
      <c r="N1039" s="10">
        <f>'[4]weekly-canfax-data'!AO54</f>
        <v>245.17</v>
      </c>
      <c r="O1039" s="10">
        <f t="shared" si="60"/>
        <v>82.99833000000001</v>
      </c>
      <c r="P1039" s="10">
        <f t="shared" si="61"/>
        <v>-9.9916699999999992</v>
      </c>
      <c r="Q1039">
        <f t="shared" si="62"/>
        <v>-14.312982000000005</v>
      </c>
    </row>
    <row r="1040" spans="1:17" x14ac:dyDescent="0.25">
      <c r="A1040" s="61">
        <v>2024</v>
      </c>
      <c r="B1040" s="61">
        <v>48</v>
      </c>
      <c r="C1040" s="61">
        <f>[4]fedcat!$AM52</f>
        <v>231.59</v>
      </c>
      <c r="D1040" s="61">
        <f>+[4]fedcat!$V52</f>
        <v>233.75</v>
      </c>
      <c r="E1040" s="93">
        <f>+[4]Stoc!$Q52</f>
        <v>374.22265407067658</v>
      </c>
      <c r="F1040" s="3">
        <f>+[4]fedcat!$AQ52</f>
        <v>187.98</v>
      </c>
      <c r="G1040" s="3">
        <f>+[4]fedcat!$BH52</f>
        <v>259.48</v>
      </c>
      <c r="H1040" s="133">
        <f>'[4]C$'!$O52</f>
        <v>0.71489848441521298</v>
      </c>
      <c r="I1040" s="112">
        <f>[4]fedcat!$CG52</f>
        <v>452.59</v>
      </c>
      <c r="J1040" s="12">
        <f>[4]fedcat!CH52</f>
        <v>341.37</v>
      </c>
      <c r="K1040" s="12">
        <f>[4]fedcat!CI52</f>
        <v>411</v>
      </c>
      <c r="L1040" s="12">
        <f>[4]fedcat!CJ52</f>
        <v>411</v>
      </c>
      <c r="M1040" s="12">
        <f>[4]fedcat!CK52</f>
        <v>411</v>
      </c>
      <c r="N1040" s="10">
        <f>'[4]weekly-canfax-data'!AO55</f>
        <v>245.7</v>
      </c>
      <c r="O1040" s="10">
        <f t="shared" si="60"/>
        <v>89.629375999999922</v>
      </c>
      <c r="P1040" s="10">
        <f t="shared" si="61"/>
        <v>-21.590624000000048</v>
      </c>
      <c r="Q1040">
        <f t="shared" si="62"/>
        <v>-16.346424000000042</v>
      </c>
    </row>
    <row r="1041" spans="1:17" x14ac:dyDescent="0.25">
      <c r="A1041" s="61">
        <v>2024</v>
      </c>
      <c r="B1041" s="61">
        <v>49</v>
      </c>
      <c r="C1041" s="61">
        <f>[4]fedcat!$AM53</f>
        <v>252.25</v>
      </c>
      <c r="D1041" s="61">
        <f>+[4]fedcat!$V53</f>
        <v>248.2</v>
      </c>
      <c r="E1041" s="93">
        <f>+[4]Stoc!$Q53</f>
        <v>376.89379941143875</v>
      </c>
      <c r="F1041" s="3">
        <f>+[4]fedcat!$AQ53</f>
        <v>186.18</v>
      </c>
      <c r="G1041" s="3">
        <f>+[4]fedcat!$BH53</f>
        <v>255.83</v>
      </c>
      <c r="H1041" s="133">
        <f>'[4]C$'!$O53</f>
        <v>0.70651405962978664</v>
      </c>
      <c r="I1041" s="112">
        <f>[4]fedcat!$CG53</f>
        <v>458.44</v>
      </c>
      <c r="J1041" s="12">
        <f>[4]fedcat!CH53</f>
        <v>354.67</v>
      </c>
      <c r="K1041" s="12">
        <f>[4]fedcat!CI53</f>
        <v>416</v>
      </c>
      <c r="L1041" s="12">
        <f>[4]fedcat!CJ53</f>
        <v>420</v>
      </c>
      <c r="M1041" s="12">
        <f>[4]fedcat!CK53</f>
        <v>418</v>
      </c>
      <c r="N1041" s="10">
        <f>'[4]weekly-canfax-data'!AO56</f>
        <v>245.7</v>
      </c>
      <c r="O1041" s="10">
        <f t="shared" si="60"/>
        <v>96.338217999999983</v>
      </c>
      <c r="P1041" s="10">
        <f t="shared" si="61"/>
        <v>-7.4317819999999983</v>
      </c>
      <c r="Q1041">
        <f t="shared" si="62"/>
        <v>-12.719172000000043</v>
      </c>
    </row>
    <row r="1042" spans="1:17" x14ac:dyDescent="0.25">
      <c r="A1042" s="61">
        <v>2024</v>
      </c>
      <c r="B1042" s="61">
        <v>50</v>
      </c>
      <c r="C1042" s="61">
        <f>[4]fedcat!$AM54</f>
        <v>249.16</v>
      </c>
      <c r="D1042" s="61">
        <f>+[4]fedcat!$V54</f>
        <v>253.85</v>
      </c>
      <c r="E1042" s="93">
        <f>+[4]Stoc!$Q54</f>
        <v>383.15894581409003</v>
      </c>
      <c r="F1042" s="3">
        <f>+[4]fedcat!$AQ54</f>
        <v>192.03</v>
      </c>
      <c r="G1042" s="3">
        <f>+[4]fedcat!$BH54</f>
        <v>257.64999999999998</v>
      </c>
      <c r="H1042" s="133">
        <f>'[4]C$'!$O54</f>
        <v>0.7027900766041183</v>
      </c>
      <c r="I1042" s="112">
        <f>[4]fedcat!$CG54</f>
        <v>457.81</v>
      </c>
      <c r="J1042" s="12">
        <f>[4]fedcat!CH54</f>
        <v>360.88</v>
      </c>
      <c r="K1042" s="12">
        <f>[4]fedcat!CI54</f>
        <v>420</v>
      </c>
      <c r="L1042" s="12">
        <f>[4]fedcat!CJ54</f>
        <v>411</v>
      </c>
      <c r="M1042" s="12">
        <f>[4]fedcat!CK54</f>
        <v>415.5</v>
      </c>
      <c r="N1042" s="10">
        <f>'[4]weekly-canfax-data'!AO57</f>
        <v>245.7</v>
      </c>
      <c r="O1042" s="10">
        <f t="shared" si="60"/>
        <v>91.199815000000001</v>
      </c>
      <c r="P1042" s="10">
        <f t="shared" si="61"/>
        <v>-5.7301850000000059</v>
      </c>
      <c r="Q1042">
        <f t="shared" si="62"/>
        <v>-23.939487000000014</v>
      </c>
    </row>
    <row r="1043" spans="1:17" x14ac:dyDescent="0.25">
      <c r="A1043" s="61">
        <v>2024</v>
      </c>
      <c r="B1043" s="61">
        <v>51</v>
      </c>
      <c r="C1043" s="61">
        <f>[4]fedcat!$AM55</f>
        <v>253.52</v>
      </c>
      <c r="D1043" s="61">
        <f>+[4]fedcat!$V55</f>
        <v>253.91</v>
      </c>
      <c r="E1043" s="93">
        <f>+[4]Stoc!$Q55</f>
        <v>373.09229307626788</v>
      </c>
      <c r="F1043" s="3">
        <f>+[4]fedcat!$AQ55</f>
        <v>188.4</v>
      </c>
      <c r="G1043" s="3">
        <f>+[4]fedcat!$BH55</f>
        <v>255.6</v>
      </c>
      <c r="H1043" s="133">
        <f>'[4]C$'!$O55</f>
        <v>0.69895855175788069</v>
      </c>
      <c r="I1043" s="112">
        <f>[4]fedcat!$CG55</f>
        <v>458.09</v>
      </c>
      <c r="J1043" s="12">
        <f>[4]fedcat!CH55</f>
        <v>348.76</v>
      </c>
      <c r="K1043" s="12">
        <f>[4]fedcat!CI55</f>
        <v>427</v>
      </c>
      <c r="L1043" s="12">
        <f>[4]fedcat!CJ55</f>
        <v>430</v>
      </c>
      <c r="M1043" s="12">
        <f>[4]fedcat!CK55</f>
        <v>428.5</v>
      </c>
      <c r="N1043" s="10">
        <f>'[4]weekly-canfax-data'!AO58</f>
        <v>245.7</v>
      </c>
      <c r="O1043" s="10">
        <f t="shared" si="60"/>
        <v>92.403079999999932</v>
      </c>
      <c r="P1043" s="10">
        <f t="shared" si="61"/>
        <v>-16.926920000000052</v>
      </c>
      <c r="Q1043">
        <f t="shared" si="62"/>
        <v>-12.443880000000092</v>
      </c>
    </row>
    <row r="1044" spans="1:17" x14ac:dyDescent="0.25">
      <c r="A1044" s="61">
        <v>2024</v>
      </c>
      <c r="B1044" s="61">
        <v>52</v>
      </c>
      <c r="C1044" s="61" t="e">
        <f>[4]fedcat!$AM56</f>
        <v>#N/A</v>
      </c>
      <c r="D1044" s="61" t="e">
        <f>+[4]fedcat!$V56</f>
        <v>#N/A</v>
      </c>
      <c r="E1044" s="93" t="e">
        <f>+[4]Stoc!$Q56</f>
        <v>#N/A</v>
      </c>
      <c r="F1044" s="3" t="e">
        <f>+[4]fedcat!$AQ56</f>
        <v>#N/A</v>
      </c>
      <c r="G1044" s="3" t="e">
        <f>+[4]fedcat!$BH56</f>
        <v>#N/A</v>
      </c>
      <c r="H1044" s="133">
        <f>'[4]C$'!$O56</f>
        <v>0.69594265432528357</v>
      </c>
      <c r="I1044" s="112" t="e">
        <f>[4]fedcat!$CG56</f>
        <v>#N/A</v>
      </c>
      <c r="J1044" s="12" t="e">
        <f>[4]fedcat!CH56</f>
        <v>#N/A</v>
      </c>
      <c r="K1044" s="12" t="e">
        <f>[4]fedcat!CI56</f>
        <v>#N/A</v>
      </c>
      <c r="L1044" s="12" t="e">
        <f>[4]fedcat!CJ56</f>
        <v>#N/A</v>
      </c>
      <c r="M1044" s="12" t="str">
        <f>[4]fedcat!CK56</f>
        <v/>
      </c>
      <c r="N1044" s="10">
        <f>'[4]weekly-canfax-data'!AO59</f>
        <v>249.34</v>
      </c>
      <c r="O1044" s="10" t="e">
        <f t="shared" si="60"/>
        <v>#N/A</v>
      </c>
      <c r="P1044" s="10" t="e">
        <f t="shared" si="61"/>
        <v>#N/A</v>
      </c>
      <c r="Q1044" t="e">
        <f t="shared" si="62"/>
        <v>#N/A</v>
      </c>
    </row>
    <row r="1045" spans="1:17" x14ac:dyDescent="0.25">
      <c r="A1045" s="61">
        <f>[5]CttlePrices_Basis!A1045</f>
        <v>2025</v>
      </c>
      <c r="B1045" s="61">
        <f>[5]CttlePrices_Basis!B1045</f>
        <v>1</v>
      </c>
      <c r="C1045" s="61">
        <f>[5]CttlePrices_Basis!C1045</f>
        <v>256.13</v>
      </c>
      <c r="D1045" s="61">
        <f>[5]CttlePrices_Basis!D1045</f>
        <v>259.16000000000003</v>
      </c>
      <c r="E1045" s="61">
        <f>[5]CttlePrices_Basis!E1045</f>
        <v>336.64702254200131</v>
      </c>
      <c r="F1045" s="61">
        <f>[5]CttlePrices_Basis!F1045</f>
        <v>194.05</v>
      </c>
      <c r="G1045" s="61">
        <f>[5]CttlePrices_Basis!G1045</f>
        <v>264.18</v>
      </c>
      <c r="H1045" s="61">
        <f>[5]CttlePrices_Basis!H1045</f>
        <v>0.69386622259228414</v>
      </c>
      <c r="I1045" s="61">
        <f>[5]CttlePrices_Basis!I1045</f>
        <v>435.99</v>
      </c>
      <c r="J1045" s="61">
        <f>[5]CttlePrices_Basis!J1045</f>
        <v>357.08</v>
      </c>
      <c r="K1045" s="61">
        <f>[5]CttlePrices_Basis!K1045</f>
        <v>445</v>
      </c>
      <c r="L1045" s="61">
        <f>[5]CttlePrices_Basis!L1045</f>
        <v>445</v>
      </c>
      <c r="M1045" s="61">
        <f>[5]CttlePrices_Basis!M1045</f>
        <v>445</v>
      </c>
      <c r="N1045" s="61">
        <f>[5]CttlePrices_Basis!N1045</f>
        <v>266.10000000000002</v>
      </c>
      <c r="O1045" s="61">
        <f>[5]CttlePrices_Basis!O1045</f>
        <v>55.253783999999939</v>
      </c>
      <c r="P1045" s="61">
        <f>[5]CttlePrices_Basis!P1045</f>
        <v>-23.656216000000086</v>
      </c>
      <c r="Q1045" s="61">
        <f>[5]CttlePrices_Basis!Q1045</f>
        <v>-12.664860000000033</v>
      </c>
    </row>
    <row r="1046" spans="1:17" x14ac:dyDescent="0.25">
      <c r="A1046" s="61">
        <f>[5]CttlePrices_Basis!A1046</f>
        <v>2025</v>
      </c>
      <c r="B1046" s="61">
        <f>[5]CttlePrices_Basis!B1046</f>
        <v>2</v>
      </c>
      <c r="C1046" s="61">
        <f>[5]CttlePrices_Basis!C1046</f>
        <v>261.08</v>
      </c>
      <c r="D1046" s="61">
        <f>[5]CttlePrices_Basis!D1046</f>
        <v>264.55</v>
      </c>
      <c r="E1046" s="61">
        <f>[5]CttlePrices_Basis!E1046</f>
        <v>373.05918651248817</v>
      </c>
      <c r="F1046" s="61">
        <f>[5]CttlePrices_Basis!F1046</f>
        <v>199.78</v>
      </c>
      <c r="G1046" s="61">
        <f>[5]CttlePrices_Basis!G1046</f>
        <v>269.39999999999998</v>
      </c>
      <c r="H1046" s="61">
        <f>[5]CttlePrices_Basis!H1046</f>
        <v>0.69473391690982356</v>
      </c>
      <c r="I1046" s="61">
        <f>[5]CttlePrices_Basis!I1046</f>
        <v>443.85</v>
      </c>
      <c r="J1046" s="61">
        <f>[5]CttlePrices_Basis!J1046</f>
        <v>362.75</v>
      </c>
      <c r="K1046" s="61">
        <f>[5]CttlePrices_Basis!K1046</f>
        <v>445</v>
      </c>
      <c r="L1046" s="61">
        <f>[5]CttlePrices_Basis!L1046</f>
        <v>445</v>
      </c>
      <c r="M1046" s="61">
        <f>[5]CttlePrices_Basis!M1046</f>
        <v>445</v>
      </c>
      <c r="N1046" s="61">
        <f>[5]CttlePrices_Basis!N1046</f>
        <v>266.10000000000002</v>
      </c>
      <c r="O1046" s="61">
        <f>[5]CttlePrices_Basis!O1046</f>
        <v>56.075640000000078</v>
      </c>
      <c r="P1046" s="61">
        <f>[5]CttlePrices_Basis!P1046</f>
        <v>-25.024359999999945</v>
      </c>
      <c r="Q1046" s="61">
        <f>[5]CttlePrices_Basis!Q1046</f>
        <v>-20.563332000000003</v>
      </c>
    </row>
    <row r="1047" spans="1:17" x14ac:dyDescent="0.25">
      <c r="A1047" s="61">
        <f>[5]CttlePrices_Basis!A1047</f>
        <v>2025</v>
      </c>
      <c r="B1047" s="61">
        <f>[5]CttlePrices_Basis!B1047</f>
        <v>3</v>
      </c>
      <c r="C1047" s="61">
        <f>[5]CttlePrices_Basis!C1047</f>
        <v>270.22000000000003</v>
      </c>
      <c r="D1047" s="61">
        <f>[5]CttlePrices_Basis!D1047</f>
        <v>266.51</v>
      </c>
      <c r="E1047" s="61">
        <f>[5]CttlePrices_Basis!E1047</f>
        <v>384.82316907419874</v>
      </c>
      <c r="F1047" s="61">
        <f>[5]CttlePrices_Basis!F1047</f>
        <v>196.75</v>
      </c>
      <c r="G1047" s="61">
        <f>[5]CttlePrices_Basis!G1047</f>
        <v>268.05</v>
      </c>
      <c r="H1047" s="61">
        <f>[5]CttlePrices_Basis!H1047</f>
        <v>0.69295267133254801</v>
      </c>
      <c r="I1047" s="61">
        <f>[5]CttlePrices_Basis!I1047</f>
        <v>469.79</v>
      </c>
      <c r="J1047" s="61">
        <f>[5]CttlePrices_Basis!J1047</f>
        <v>374.9</v>
      </c>
      <c r="K1047" s="61">
        <f>[5]CttlePrices_Basis!K1047</f>
        <v>445</v>
      </c>
      <c r="L1047" s="61">
        <f>[5]CttlePrices_Basis!L1047</f>
        <v>445</v>
      </c>
      <c r="M1047" s="61">
        <f>[5]CttlePrices_Basis!M1047</f>
        <v>445</v>
      </c>
      <c r="N1047" s="61">
        <f>[5]CttlePrices_Basis!N1047</f>
        <v>266.10000000000002</v>
      </c>
      <c r="O1047" s="61">
        <f>[5]CttlePrices_Basis!O1047</f>
        <v>82.967045000000041</v>
      </c>
      <c r="P1047" s="61">
        <f>[5]CttlePrices_Basis!P1047</f>
        <v>-11.922955000000002</v>
      </c>
      <c r="Q1047" s="61">
        <f>[5]CttlePrices_Basis!Q1047</f>
        <v>-16.929924999999969</v>
      </c>
    </row>
    <row r="1048" spans="1:17" x14ac:dyDescent="0.25">
      <c r="A1048" s="61">
        <f>[5]CttlePrices_Basis!A1048</f>
        <v>2025</v>
      </c>
      <c r="B1048" s="61">
        <f>[5]CttlePrices_Basis!B1048</f>
        <v>4</v>
      </c>
      <c r="C1048" s="61">
        <f>[5]CttlePrices_Basis!C1048</f>
        <v>272.8</v>
      </c>
      <c r="D1048" s="61">
        <f>[5]CttlePrices_Basis!D1048</f>
        <v>266.67</v>
      </c>
      <c r="E1048" s="61">
        <f>[5]CttlePrices_Basis!E1048</f>
        <v>381.80098789101481</v>
      </c>
      <c r="F1048" s="61">
        <f>[5]CttlePrices_Basis!F1048</f>
        <v>204.78</v>
      </c>
      <c r="G1048" s="61">
        <f>[5]CttlePrices_Basis!G1048</f>
        <v>276.58</v>
      </c>
      <c r="H1048" s="61">
        <f>[5]CttlePrices_Basis!H1048</f>
        <v>0.69866554880178855</v>
      </c>
      <c r="I1048" s="61">
        <f>[5]CttlePrices_Basis!I1048</f>
        <v>453.08</v>
      </c>
      <c r="J1048" s="61">
        <f>[5]CttlePrices_Basis!J1048</f>
        <v>367.43</v>
      </c>
      <c r="K1048" s="61">
        <f>[5]CttlePrices_Basis!K1048</f>
        <v>445</v>
      </c>
      <c r="L1048" s="61">
        <f>[5]CttlePrices_Basis!L1048</f>
        <v>450</v>
      </c>
      <c r="M1048" s="61">
        <f>[5]CttlePrices_Basis!M1048</f>
        <v>447.5</v>
      </c>
      <c r="N1048" s="61">
        <f>[5]CttlePrices_Basis!N1048</f>
        <v>266.33999999999997</v>
      </c>
      <c r="O1048" s="61">
        <f>[5]CttlePrices_Basis!O1048</f>
        <v>57.21104600000001</v>
      </c>
      <c r="P1048" s="61">
        <f>[5]CttlePrices_Basis!P1048</f>
        <v>-28.438953999999967</v>
      </c>
      <c r="Q1048" s="61">
        <f>[5]CttlePrices_Basis!Q1048</f>
        <v>-24.601614000000041</v>
      </c>
    </row>
    <row r="1049" spans="1:17" x14ac:dyDescent="0.25">
      <c r="A1049" s="61">
        <f>[5]CttlePrices_Basis!A1049</f>
        <v>2025</v>
      </c>
      <c r="B1049" s="61">
        <f>[5]CttlePrices_Basis!B1049</f>
        <v>5</v>
      </c>
      <c r="C1049" s="61">
        <f>[5]CttlePrices_Basis!C1049</f>
        <v>278.04000000000002</v>
      </c>
      <c r="D1049" s="61">
        <f>[5]CttlePrices_Basis!D1049</f>
        <v>273.33</v>
      </c>
      <c r="E1049" s="61">
        <f>[5]CttlePrices_Basis!E1049</f>
        <v>406.91908783121573</v>
      </c>
      <c r="F1049" s="61">
        <f>[5]CttlePrices_Basis!F1049</f>
        <v>204.6</v>
      </c>
      <c r="G1049" s="61">
        <f>[5]CttlePrices_Basis!G1049</f>
        <v>275.73</v>
      </c>
      <c r="H1049" s="61">
        <f>[5]CttlePrices_Basis!H1049</f>
        <v>0.69022639425731636</v>
      </c>
      <c r="I1049" s="61">
        <f>[5]CttlePrices_Basis!I1049</f>
        <v>472.87</v>
      </c>
      <c r="J1049" s="61">
        <f>[5]CttlePrices_Basis!J1049</f>
        <v>381.62</v>
      </c>
      <c r="K1049" s="61">
        <f>[5]CttlePrices_Basis!K1049</f>
        <v>460</v>
      </c>
      <c r="L1049" s="61">
        <f>[5]CttlePrices_Basis!L1049</f>
        <v>470</v>
      </c>
      <c r="M1049" s="61">
        <f>[5]CttlePrices_Basis!M1049</f>
        <v>465</v>
      </c>
      <c r="N1049" s="61">
        <f>[5]CttlePrices_Basis!N1049</f>
        <v>280.55</v>
      </c>
      <c r="O1049" s="61">
        <f>[5]CttlePrices_Basis!O1049</f>
        <v>73.392375999999956</v>
      </c>
      <c r="P1049" s="61">
        <f>[5]CttlePrices_Basis!P1049</f>
        <v>-17.857624000000044</v>
      </c>
      <c r="Q1049" s="61">
        <f>[5]CttlePrices_Basis!Q1049</f>
        <v>-17.424480000000017</v>
      </c>
    </row>
    <row r="1050" spans="1:17" x14ac:dyDescent="0.25">
      <c r="A1050" s="61">
        <f>[5]CttlePrices_Basis!A1050</f>
        <v>2025</v>
      </c>
      <c r="B1050" s="61">
        <f>[5]CttlePrices_Basis!B1050</f>
        <v>6</v>
      </c>
      <c r="C1050" s="61">
        <f>[5]CttlePrices_Basis!C1050</f>
        <v>277.81</v>
      </c>
      <c r="D1050" s="61">
        <f>[5]CttlePrices_Basis!D1050</f>
        <v>279</v>
      </c>
      <c r="E1050" s="61">
        <f>[5]CttlePrices_Basis!E1050</f>
        <v>394.03377548013981</v>
      </c>
      <c r="F1050" s="61">
        <f>[5]CttlePrices_Basis!F1050</f>
        <v>196.78</v>
      </c>
      <c r="G1050" s="61">
        <f>[5]CttlePrices_Basis!G1050</f>
        <v>264.89999999999998</v>
      </c>
      <c r="H1050" s="61">
        <f>[5]CttlePrices_Basis!H1050</f>
        <v>0.70126227208976155</v>
      </c>
      <c r="I1050" s="61">
        <f>[5]CttlePrices_Basis!I1050</f>
        <v>462.92</v>
      </c>
      <c r="J1050" s="61">
        <f>[5]CttlePrices_Basis!J1050</f>
        <v>375.94</v>
      </c>
      <c r="K1050" s="61">
        <f>[5]CttlePrices_Basis!K1050</f>
        <v>480</v>
      </c>
      <c r="L1050" s="61">
        <f>[5]CttlePrices_Basis!L1050</f>
        <v>480</v>
      </c>
      <c r="M1050" s="61">
        <f>[5]CttlePrices_Basis!M1050</f>
        <v>480</v>
      </c>
      <c r="N1050" s="61">
        <f>[5]CttlePrices_Basis!N1050</f>
        <v>287.10000000000002</v>
      </c>
      <c r="O1050" s="61">
        <f>[5]CttlePrices_Basis!O1050</f>
        <v>85.172600000000045</v>
      </c>
      <c r="P1050" s="61">
        <f>[5]CttlePrices_Basis!P1050</f>
        <v>-1.8073999999999728</v>
      </c>
      <c r="Q1050" s="61">
        <f>[5]CttlePrices_Basis!Q1050</f>
        <v>7.3917199999999639</v>
      </c>
    </row>
    <row r="1051" spans="1:17" x14ac:dyDescent="0.25">
      <c r="A1051" s="61">
        <f>[5]CttlePrices_Basis!A1051</f>
        <v>2025</v>
      </c>
      <c r="B1051" s="61">
        <f>[5]CttlePrices_Basis!B1051</f>
        <v>7</v>
      </c>
      <c r="C1051" s="61">
        <f>[5]CttlePrices_Basis!C1051</f>
        <v>274.86</v>
      </c>
      <c r="D1051" s="61">
        <f>[5]CttlePrices_Basis!D1051</f>
        <v>272.33999999999997</v>
      </c>
      <c r="E1051" s="61">
        <f>[5]CttlePrices_Basis!E1051</f>
        <v>389.75948780890224</v>
      </c>
      <c r="F1051" s="61">
        <f>[5]CttlePrices_Basis!F1051</f>
        <v>194.25</v>
      </c>
      <c r="G1051" s="61">
        <f>[5]CttlePrices_Basis!G1051</f>
        <v>266.35000000000002</v>
      </c>
      <c r="H1051" s="61">
        <f>[5]CttlePrices_Basis!H1051</f>
        <v>0.70686364600268603</v>
      </c>
      <c r="I1051" s="61">
        <f>[5]CttlePrices_Basis!I1051</f>
        <v>470.01</v>
      </c>
      <c r="J1051" s="61">
        <f>[5]CttlePrices_Basis!J1051</f>
        <v>371.98</v>
      </c>
      <c r="K1051" s="61">
        <f>[5]CttlePrices_Basis!K1051</f>
        <v>465</v>
      </c>
      <c r="L1051" s="61">
        <f>[5]CttlePrices_Basis!L1051</f>
        <v>470</v>
      </c>
      <c r="M1051" s="61">
        <f>[5]CttlePrices_Basis!M1051</f>
        <v>467.5</v>
      </c>
      <c r="N1051" s="61">
        <f>[5]CttlePrices_Basis!N1051</f>
        <v>279.62</v>
      </c>
      <c r="O1051" s="61">
        <f>[5]CttlePrices_Basis!O1051</f>
        <v>93.204654999999946</v>
      </c>
      <c r="P1051" s="61">
        <f>[5]CttlePrices_Basis!P1051</f>
        <v>-4.8253450000000271</v>
      </c>
      <c r="Q1051" s="61">
        <f>[5]CttlePrices_Basis!Q1051</f>
        <v>5.6945249999999987</v>
      </c>
    </row>
    <row r="1052" spans="1:17" x14ac:dyDescent="0.25">
      <c r="A1052" s="61">
        <f>[5]CttlePrices_Basis!A1052</f>
        <v>2025</v>
      </c>
      <c r="B1052" s="61">
        <f>[5]CttlePrices_Basis!B1052</f>
        <v>8</v>
      </c>
      <c r="C1052" s="61">
        <f>[5]CttlePrices_Basis!C1052</f>
        <v>277.01</v>
      </c>
      <c r="D1052" s="61">
        <f>[5]CttlePrices_Basis!D1052</f>
        <v>275.33</v>
      </c>
      <c r="E1052" s="61">
        <f>[5]CttlePrices_Basis!E1052</f>
        <v>371.62855138171614</v>
      </c>
      <c r="F1052" s="61">
        <f>[5]CttlePrices_Basis!F1052</f>
        <v>193.95</v>
      </c>
      <c r="G1052" s="61">
        <f>[5]CttlePrices_Basis!G1052</f>
        <v>267.55</v>
      </c>
      <c r="H1052" s="61">
        <f>[5]CttlePrices_Basis!H1052</f>
        <v>0.70328433785779598</v>
      </c>
      <c r="I1052" s="61">
        <f>[5]CttlePrices_Basis!I1052</f>
        <v>432.02</v>
      </c>
      <c r="J1052" s="61">
        <f>[5]CttlePrices_Basis!J1052</f>
        <v>363.52</v>
      </c>
      <c r="K1052" s="61" t="e">
        <f>[5]CttlePrices_Basis!K1052</f>
        <v>#N/A</v>
      </c>
      <c r="L1052" s="61" t="e">
        <f>[5]CttlePrices_Basis!L1052</f>
        <v>#N/A</v>
      </c>
      <c r="M1052" s="61" t="str">
        <f>[5]CttlePrices_Basis!M1052</f>
        <v/>
      </c>
      <c r="N1052" s="61">
        <f>[5]CttlePrices_Basis!N1052</f>
        <v>0</v>
      </c>
      <c r="O1052" s="61">
        <f>[5]CttlePrices_Basis!O1052</f>
        <v>51.590655000000027</v>
      </c>
      <c r="P1052" s="61">
        <f>[5]CttlePrices_Basis!P1052</f>
        <v>-16.909344999999973</v>
      </c>
      <c r="Q1052" s="61" t="e">
        <f>[5]CttlePrices_Basis!Q1052</f>
        <v>#N/A</v>
      </c>
    </row>
    <row r="1053" spans="1:17" x14ac:dyDescent="0.25">
      <c r="A1053" s="61">
        <f>[5]CttlePrices_Basis!A1053</f>
        <v>2025</v>
      </c>
      <c r="B1053" s="61">
        <f>[5]CttlePrices_Basis!B1053</f>
        <v>9</v>
      </c>
      <c r="C1053" s="61">
        <f>[5]CttlePrices_Basis!C1053</f>
        <v>267.56</v>
      </c>
      <c r="D1053" s="61">
        <f>[5]CttlePrices_Basis!D1053</f>
        <v>260.76</v>
      </c>
      <c r="E1053" s="61">
        <f>[5]CttlePrices_Basis!E1053</f>
        <v>367.26961086462956</v>
      </c>
      <c r="F1053" s="61">
        <f>[5]CttlePrices_Basis!F1053</f>
        <v>192.65</v>
      </c>
      <c r="G1053" s="61">
        <f>[5]CttlePrices_Basis!G1053</f>
        <v>273</v>
      </c>
      <c r="H1053" s="61">
        <f>[5]CttlePrices_Basis!H1053</f>
        <v>0.69218522876721811</v>
      </c>
      <c r="I1053" s="61">
        <f>[5]CttlePrices_Basis!I1053</f>
        <v>439.56</v>
      </c>
      <c r="J1053" s="61">
        <f>[5]CttlePrices_Basis!J1053</f>
        <v>366.02</v>
      </c>
      <c r="K1053" s="61" t="e">
        <f>[5]CttlePrices_Basis!K1053</f>
        <v>#N/A</v>
      </c>
      <c r="L1053" s="61" t="e">
        <f>[5]CttlePrices_Basis!L1053</f>
        <v>#N/A</v>
      </c>
      <c r="M1053" s="61" t="str">
        <f>[5]CttlePrices_Basis!M1053</f>
        <v/>
      </c>
      <c r="N1053" s="61">
        <f>[5]CttlePrices_Basis!N1053</f>
        <v>0</v>
      </c>
      <c r="O1053" s="61">
        <f>[5]CttlePrices_Basis!O1053</f>
        <v>45.156900000000007</v>
      </c>
      <c r="P1053" s="61">
        <f>[5]CttlePrices_Basis!P1053</f>
        <v>-28.383100000000013</v>
      </c>
      <c r="Q1053" s="61" t="e">
        <f>[5]CttlePrices_Basis!Q1053</f>
        <v>#N/A</v>
      </c>
    </row>
    <row r="1054" spans="1:17" x14ac:dyDescent="0.25">
      <c r="A1054" s="61">
        <f>[5]CttlePrices_Basis!A1054</f>
        <v>2025</v>
      </c>
      <c r="B1054" s="61">
        <f>[5]CttlePrices_Basis!B1054</f>
        <v>10</v>
      </c>
      <c r="C1054" s="61">
        <f>[5]CttlePrices_Basis!C1054</f>
        <v>231.01</v>
      </c>
      <c r="D1054" s="61">
        <f>[5]CttlePrices_Basis!D1054</f>
        <v>233.96</v>
      </c>
      <c r="E1054" s="61">
        <f>[5]CttlePrices_Basis!E1054</f>
        <v>355.34958472246564</v>
      </c>
      <c r="F1054" s="61">
        <f>[5]CttlePrices_Basis!F1054</f>
        <v>200.28</v>
      </c>
      <c r="G1054" s="61">
        <f>[5]CttlePrices_Basis!G1054</f>
        <v>278.14999999999998</v>
      </c>
      <c r="H1054" s="61">
        <f>[5]CttlePrices_Basis!H1054</f>
        <v>0.69637883008356549</v>
      </c>
      <c r="I1054" s="61">
        <f>[5]CttlePrices_Basis!I1054</f>
        <v>420.35</v>
      </c>
      <c r="J1054" s="61">
        <f>[5]CttlePrices_Basis!J1054</f>
        <v>348.54</v>
      </c>
      <c r="K1054" s="61">
        <f>[5]CttlePrices_Basis!K1054</f>
        <v>420</v>
      </c>
      <c r="L1054" s="61">
        <f>[5]CttlePrices_Basis!L1054</f>
        <v>420</v>
      </c>
      <c r="M1054" s="61">
        <f>[5]CttlePrices_Basis!M1054</f>
        <v>420</v>
      </c>
      <c r="N1054" s="61">
        <f>[5]CttlePrices_Basis!N1054</f>
        <v>251.1</v>
      </c>
      <c r="O1054" s="61">
        <f>[5]CttlePrices_Basis!O1054</f>
        <v>20.926600000000064</v>
      </c>
      <c r="P1054" s="61">
        <f>[5]CttlePrices_Basis!P1054</f>
        <v>-50.883399999999938</v>
      </c>
      <c r="Q1054" s="61">
        <f>[5]CttlePrices_Basis!Q1054</f>
        <v>-35.602080000000001</v>
      </c>
    </row>
    <row r="1055" spans="1:17" x14ac:dyDescent="0.25">
      <c r="A1055" s="61">
        <f>[5]CttlePrices_Basis!A1055</f>
        <v>2025</v>
      </c>
      <c r="B1055" s="61">
        <f>[5]CttlePrices_Basis!B1055</f>
        <v>11</v>
      </c>
      <c r="C1055" s="61">
        <f>[5]CttlePrices_Basis!C1055</f>
        <v>271.49</v>
      </c>
      <c r="D1055" s="61">
        <f>[5]CttlePrices_Basis!D1055</f>
        <v>267.37</v>
      </c>
      <c r="E1055" s="61">
        <f>[5]CttlePrices_Basis!E1055</f>
        <v>392.10353630386282</v>
      </c>
      <c r="F1055" s="61">
        <f>[5]CttlePrices_Basis!F1055</f>
        <v>203.18</v>
      </c>
      <c r="G1055" s="61">
        <f>[5]CttlePrices_Basis!G1055</f>
        <v>281.2</v>
      </c>
      <c r="H1055" s="61">
        <f>[5]CttlePrices_Basis!H1055</f>
        <v>0.69910514541387025</v>
      </c>
      <c r="I1055" s="61">
        <f>[5]CttlePrices_Basis!I1055</f>
        <v>493.3</v>
      </c>
      <c r="J1055" s="61">
        <f>[5]CttlePrices_Basis!J1055</f>
        <v>353.01</v>
      </c>
      <c r="K1055" s="61">
        <f>[5]CttlePrices_Basis!K1055</f>
        <v>450</v>
      </c>
      <c r="L1055" s="61">
        <f>[5]CttlePrices_Basis!L1055</f>
        <v>450</v>
      </c>
      <c r="M1055" s="61">
        <f>[5]CttlePrices_Basis!M1055</f>
        <v>450</v>
      </c>
      <c r="N1055" s="61">
        <f>[5]CttlePrices_Basis!N1055</f>
        <v>269.10000000000002</v>
      </c>
      <c r="O1055" s="61">
        <f>[5]CttlePrices_Basis!O1055</f>
        <v>91.071520000000021</v>
      </c>
      <c r="P1055" s="61">
        <f>[5]CttlePrices_Basis!P1055</f>
        <v>-49.21848</v>
      </c>
      <c r="Q1055" s="61">
        <f>[5]CttlePrices_Basis!Q1055</f>
        <v>-20.628671999999995</v>
      </c>
    </row>
    <row r="1056" spans="1:17" x14ac:dyDescent="0.25">
      <c r="A1056" s="61">
        <f>[5]CttlePrices_Basis!A1056</f>
        <v>2025</v>
      </c>
      <c r="B1056" s="61">
        <f>[5]CttlePrices_Basis!B1056</f>
        <v>12</v>
      </c>
      <c r="C1056" s="61">
        <f>[5]CttlePrices_Basis!C1056</f>
        <v>267.57</v>
      </c>
      <c r="D1056" s="61">
        <f>[5]CttlePrices_Basis!D1056</f>
        <v>268.23</v>
      </c>
      <c r="E1056" s="61">
        <f>[5]CttlePrices_Basis!E1056</f>
        <v>383.7483672547246</v>
      </c>
      <c r="F1056" s="61">
        <f>[5]CttlePrices_Basis!F1056</f>
        <v>206.95</v>
      </c>
      <c r="G1056" s="61">
        <f>[5]CttlePrices_Basis!G1056</f>
        <v>284.98</v>
      </c>
      <c r="H1056" s="61">
        <f>[5]CttlePrices_Basis!H1056</f>
        <v>0.70018204733230649</v>
      </c>
      <c r="I1056" s="61">
        <f>[5]CttlePrices_Basis!I1056</f>
        <v>468.9</v>
      </c>
      <c r="J1056" s="61">
        <f>[5]CttlePrices_Basis!J1056</f>
        <v>364.4</v>
      </c>
      <c r="K1056" s="61">
        <f>[5]CttlePrices_Basis!K1056</f>
        <v>450</v>
      </c>
      <c r="L1056" s="61">
        <f>[5]CttlePrices_Basis!L1056</f>
        <v>450</v>
      </c>
      <c r="M1056" s="61">
        <f>[5]CttlePrices_Basis!M1056</f>
        <v>450</v>
      </c>
      <c r="N1056" s="61">
        <f>[5]CttlePrices_Basis!N1056</f>
        <v>269.91000000000003</v>
      </c>
      <c r="O1056" s="61">
        <f>[5]CttlePrices_Basis!O1056</f>
        <v>61.891564000000017</v>
      </c>
      <c r="P1056" s="61">
        <f>[5]CttlePrices_Basis!P1056</f>
        <v>-42.608435999999983</v>
      </c>
      <c r="Q1056" s="61">
        <f>[5]CttlePrices_Basis!Q1056</f>
        <v>-25.565989999999942</v>
      </c>
    </row>
    <row r="1057" spans="1:17" x14ac:dyDescent="0.25">
      <c r="A1057" s="61">
        <f>[5]CttlePrices_Basis!A1057</f>
        <v>2025</v>
      </c>
      <c r="B1057" s="61">
        <f>[5]CttlePrices_Basis!B1057</f>
        <v>13</v>
      </c>
      <c r="C1057" s="61">
        <f>[5]CttlePrices_Basis!C1057</f>
        <v>269.49</v>
      </c>
      <c r="D1057" s="61">
        <f>[5]CttlePrices_Basis!D1057</f>
        <v>270.04000000000002</v>
      </c>
      <c r="E1057" s="61">
        <f>[5]CttlePrices_Basis!E1057</f>
        <v>377.66229995405888</v>
      </c>
      <c r="F1057" s="61">
        <f>[5]CttlePrices_Basis!F1057</f>
        <v>208.83</v>
      </c>
      <c r="G1057" s="61">
        <f>[5]CttlePrices_Basis!G1057</f>
        <v>286.93</v>
      </c>
      <c r="H1057" s="61">
        <f>[5]CttlePrices_Basis!H1057</f>
        <v>0.70121309866068304</v>
      </c>
      <c r="I1057" s="61">
        <f>[5]CttlePrices_Basis!I1057</f>
        <v>448.65</v>
      </c>
      <c r="J1057" s="61">
        <f>[5]CttlePrices_Basis!J1057</f>
        <v>365.03</v>
      </c>
      <c r="K1057" s="61">
        <f>[5]CttlePrices_Basis!K1057</f>
        <v>450</v>
      </c>
      <c r="L1057" s="61">
        <f>[5]CttlePrices_Basis!L1057</f>
        <v>450</v>
      </c>
      <c r="M1057" s="61">
        <f>[5]CttlePrices_Basis!M1057</f>
        <v>450</v>
      </c>
      <c r="N1057" s="61">
        <f>[5]CttlePrices_Basis!N1057</f>
        <v>269.89999999999998</v>
      </c>
      <c r="O1057" s="61">
        <f>[5]CttlePrices_Basis!O1057</f>
        <v>39.459127000000024</v>
      </c>
      <c r="P1057" s="61">
        <f>[5]CttlePrices_Basis!P1057</f>
        <v>-44.160872999999981</v>
      </c>
      <c r="Q1057" s="61">
        <f>[5]CttlePrices_Basis!Q1057</f>
        <v>-27.81246299999998</v>
      </c>
    </row>
    <row r="1058" spans="1:17" x14ac:dyDescent="0.25">
      <c r="A1058" s="61">
        <f>[5]CttlePrices_Basis!A1058</f>
        <v>2025</v>
      </c>
      <c r="B1058" s="61">
        <f>[5]CttlePrices_Basis!B1058</f>
        <v>14</v>
      </c>
      <c r="C1058" s="61">
        <f>[5]CttlePrices_Basis!C1058</f>
        <v>250.79</v>
      </c>
      <c r="D1058" s="61">
        <f>[5]CttlePrices_Basis!D1058</f>
        <v>258.79000000000002</v>
      </c>
      <c r="E1058" s="61">
        <f>[5]CttlePrices_Basis!E1058</f>
        <v>389.63333305708449</v>
      </c>
      <c r="F1058" s="61">
        <f>[5]CttlePrices_Basis!F1058</f>
        <v>198.2</v>
      </c>
      <c r="G1058" s="61">
        <f>[5]CttlePrices_Basis!G1058</f>
        <v>274.88</v>
      </c>
      <c r="H1058" s="61">
        <f>[5]CttlePrices_Basis!H1058</f>
        <v>0.7050694493407601</v>
      </c>
      <c r="I1058" s="61">
        <f>[5]CttlePrices_Basis!I1058</f>
        <v>468.67</v>
      </c>
      <c r="J1058" s="61">
        <f>[5]CttlePrices_Basis!J1058</f>
        <v>367.43</v>
      </c>
      <c r="K1058" s="61">
        <f>[5]CttlePrices_Basis!K1058</f>
        <v>470</v>
      </c>
      <c r="L1058" s="61">
        <f>[5]CttlePrices_Basis!L1058</f>
        <v>470</v>
      </c>
      <c r="M1058" s="61">
        <f>[5]CttlePrices_Basis!M1058</f>
        <v>470</v>
      </c>
      <c r="N1058" s="61">
        <f>[5]CttlePrices_Basis!N1058</f>
        <v>281.10000000000002</v>
      </c>
      <c r="O1058" s="61">
        <f>[5]CttlePrices_Basis!O1058</f>
        <v>78.807696000000021</v>
      </c>
      <c r="P1058" s="61">
        <f>[5]CttlePrices_Basis!P1058</f>
        <v>-22.432303999999988</v>
      </c>
      <c r="Q1058" s="61">
        <f>[5]CttlePrices_Basis!Q1058</f>
        <v>0.89294000000001006</v>
      </c>
    </row>
    <row r="1059" spans="1:17" x14ac:dyDescent="0.25">
      <c r="A1059" s="61">
        <f>[5]CttlePrices_Basis!A1059</f>
        <v>2025</v>
      </c>
      <c r="B1059" s="61">
        <f>[5]CttlePrices_Basis!B1059</f>
        <v>15</v>
      </c>
      <c r="C1059" s="61">
        <f>[5]CttlePrices_Basis!C1059</f>
        <v>289.25</v>
      </c>
      <c r="D1059" s="61">
        <f>[5]CttlePrices_Basis!D1059</f>
        <v>281.70999999999998</v>
      </c>
      <c r="E1059" s="61">
        <f>[5]CttlePrices_Basis!E1059</f>
        <v>403.74770389899481</v>
      </c>
      <c r="F1059" s="61">
        <f>[5]CttlePrices_Basis!F1059</f>
        <v>196.8</v>
      </c>
      <c r="G1059" s="61">
        <f>[5]CttlePrices_Basis!G1059</f>
        <v>278.7</v>
      </c>
      <c r="H1059" s="61">
        <f>[5]CttlePrices_Basis!H1059</f>
        <v>0.72285672979615445</v>
      </c>
      <c r="I1059" s="61">
        <f>[5]CttlePrices_Basis!I1059</f>
        <v>485.5</v>
      </c>
      <c r="J1059" s="61">
        <f>[5]CttlePrices_Basis!J1059</f>
        <v>389.47</v>
      </c>
      <c r="K1059" s="61">
        <f>[5]CttlePrices_Basis!K1059</f>
        <v>485</v>
      </c>
      <c r="L1059" s="61">
        <f>[5]CttlePrices_Basis!L1059</f>
        <v>485</v>
      </c>
      <c r="M1059" s="61">
        <f>[5]CttlePrices_Basis!M1059</f>
        <v>485</v>
      </c>
      <c r="N1059" s="61">
        <f>[5]CttlePrices_Basis!N1059</f>
        <v>290.10000000000002</v>
      </c>
      <c r="O1059" s="61">
        <f>[5]CttlePrices_Basis!O1059</f>
        <v>99.946420000000046</v>
      </c>
      <c r="P1059" s="61">
        <f>[5]CttlePrices_Basis!P1059</f>
        <v>3.9164200000000733</v>
      </c>
      <c r="Q1059" s="61">
        <f>[5]CttlePrices_Basis!Q1059</f>
        <v>18.746879999999976</v>
      </c>
    </row>
    <row r="1060" spans="1:17" x14ac:dyDescent="0.25">
      <c r="A1060" s="61">
        <f>[5]CttlePrices_Basis!A1060</f>
        <v>2025</v>
      </c>
      <c r="B1060" s="61">
        <f>[5]CttlePrices_Basis!B1060</f>
        <v>16</v>
      </c>
      <c r="C1060" s="61">
        <f>[5]CttlePrices_Basis!C1060</f>
        <v>277.83</v>
      </c>
      <c r="D1060" s="61">
        <f>[5]CttlePrices_Basis!D1060</f>
        <v>286.45999999999998</v>
      </c>
      <c r="E1060" s="61">
        <f>[5]CttlePrices_Basis!E1060</f>
        <v>404.20261266336541</v>
      </c>
      <c r="F1060" s="61">
        <f>[5]CttlePrices_Basis!F1060</f>
        <v>204.08</v>
      </c>
      <c r="G1060" s="61">
        <f>[5]CttlePrices_Basis!G1060</f>
        <v>286.85000000000002</v>
      </c>
      <c r="H1060" s="61">
        <f>[5]CttlePrices_Basis!H1060</f>
        <v>0.72442770211532881</v>
      </c>
      <c r="I1060" s="61">
        <f>[5]CttlePrices_Basis!I1060</f>
        <v>524.80999999999995</v>
      </c>
      <c r="J1060" s="61">
        <f>[5]CttlePrices_Basis!J1060</f>
        <v>390.19</v>
      </c>
      <c r="K1060" s="61">
        <f>[5]CttlePrices_Basis!K1060</f>
        <v>480</v>
      </c>
      <c r="L1060" s="61">
        <f>[5]CttlePrices_Basis!L1060</f>
        <v>480</v>
      </c>
      <c r="M1060" s="61">
        <f>[5]CttlePrices_Basis!M1060</f>
        <v>480</v>
      </c>
      <c r="N1060" s="61">
        <f>[5]CttlePrices_Basis!N1060</f>
        <v>287.10000000000002</v>
      </c>
      <c r="O1060" s="61">
        <f>[5]CttlePrices_Basis!O1060</f>
        <v>128.8422599999999</v>
      </c>
      <c r="P1060" s="61">
        <f>[5]CttlePrices_Basis!P1060</f>
        <v>-5.7777400000000512</v>
      </c>
      <c r="Q1060" s="61">
        <f>[5]CttlePrices_Basis!Q1060</f>
        <v>6.287967999999978</v>
      </c>
    </row>
    <row r="1061" spans="1:17" x14ac:dyDescent="0.25">
      <c r="A1061" s="61">
        <f>[5]CttlePrices_Basis!A1061</f>
        <v>2025</v>
      </c>
      <c r="B1061" s="61">
        <f>[5]CttlePrices_Basis!B1061</f>
        <v>17</v>
      </c>
      <c r="C1061" s="61">
        <f>[5]CttlePrices_Basis!C1061</f>
        <v>284.44</v>
      </c>
      <c r="D1061" s="61">
        <f>[5]CttlePrices_Basis!D1061</f>
        <v>286.31</v>
      </c>
      <c r="E1061" s="61">
        <f>[5]CttlePrices_Basis!E1061</f>
        <v>434.71412115680738</v>
      </c>
      <c r="F1061" s="61">
        <f>[5]CttlePrices_Basis!F1061</f>
        <v>208.25</v>
      </c>
      <c r="G1061" s="61">
        <f>[5]CttlePrices_Basis!G1061</f>
        <v>290.52999999999997</v>
      </c>
      <c r="H1061" s="61">
        <f>[5]CttlePrices_Basis!H1061</f>
        <v>0.72327498915087518</v>
      </c>
      <c r="I1061" s="61">
        <f>[5]CttlePrices_Basis!I1061</f>
        <v>546.19000000000005</v>
      </c>
      <c r="J1061" s="61">
        <f>[5]CttlePrices_Basis!J1061</f>
        <v>391.44</v>
      </c>
      <c r="K1061" s="61">
        <f>[5]CttlePrices_Basis!K1061</f>
        <v>480</v>
      </c>
      <c r="L1061" s="61">
        <f>[5]CttlePrices_Basis!L1061</f>
        <v>480</v>
      </c>
      <c r="M1061" s="61">
        <f>[5]CttlePrices_Basis!M1061</f>
        <v>480</v>
      </c>
      <c r="N1061" s="61">
        <f>[5]CttlePrices_Basis!N1061</f>
        <v>287.10000000000002</v>
      </c>
      <c r="O1061" s="61">
        <f>[5]CttlePrices_Basis!O1061</f>
        <v>144.50322200000011</v>
      </c>
      <c r="P1061" s="61">
        <f>[5]CttlePrices_Basis!P1061</f>
        <v>-10.246777999999949</v>
      </c>
      <c r="Q1061" s="61">
        <f>[5]CttlePrices_Basis!Q1061</f>
        <v>7.3550000000011551E-2</v>
      </c>
    </row>
    <row r="1062" spans="1:17" x14ac:dyDescent="0.25">
      <c r="A1062" s="61">
        <f>[5]CttlePrices_Basis!A1062</f>
        <v>2025</v>
      </c>
      <c r="B1062" s="61">
        <f>[5]CttlePrices_Basis!B1062</f>
        <v>18</v>
      </c>
      <c r="C1062" s="61">
        <f>[5]CttlePrices_Basis!C1062</f>
        <v>286.23</v>
      </c>
      <c r="D1062" s="61">
        <f>[5]CttlePrices_Basis!D1062</f>
        <v>287.08</v>
      </c>
      <c r="E1062" s="61">
        <f>[5]CttlePrices_Basis!E1062</f>
        <v>436.24965765721868</v>
      </c>
      <c r="F1062" s="61">
        <f>[5]CttlePrices_Basis!F1062</f>
        <v>211.1</v>
      </c>
      <c r="G1062" s="61">
        <f>[5]CttlePrices_Basis!G1062</f>
        <v>296.89999999999998</v>
      </c>
      <c r="H1062" s="61">
        <f>[5]CttlePrices_Basis!H1062</f>
        <v>0.72574207126787149</v>
      </c>
      <c r="I1062" s="61">
        <f>[5]CttlePrices_Basis!I1062</f>
        <v>560.70000000000005</v>
      </c>
      <c r="J1062" s="61">
        <f>[5]CttlePrices_Basis!J1062</f>
        <v>381.24</v>
      </c>
      <c r="K1062" s="61">
        <f>[5]CttlePrices_Basis!K1062</f>
        <v>480</v>
      </c>
      <c r="L1062" s="61">
        <f>[5]CttlePrices_Basis!L1062</f>
        <v>480</v>
      </c>
      <c r="M1062" s="61">
        <f>[5]CttlePrices_Basis!M1062</f>
        <v>480</v>
      </c>
      <c r="N1062" s="61">
        <f>[5]CttlePrices_Basis!N1062</f>
        <v>287.39999999999998</v>
      </c>
      <c r="O1062" s="61">
        <f>[5]CttlePrices_Basis!O1062</f>
        <v>151.60149000000013</v>
      </c>
      <c r="P1062" s="61">
        <f>[5]CttlePrices_Basis!P1062</f>
        <v>-27.85850999999991</v>
      </c>
      <c r="Q1062" s="61">
        <f>[5]CttlePrices_Basis!Q1062</f>
        <v>-2.87468999999993</v>
      </c>
    </row>
    <row r="1063" spans="1:17" x14ac:dyDescent="0.25">
      <c r="A1063" s="61">
        <f>[5]CttlePrices_Basis!A1063</f>
        <v>2025</v>
      </c>
      <c r="B1063" s="61">
        <f>[5]CttlePrices_Basis!B1063</f>
        <v>19</v>
      </c>
      <c r="C1063" s="61">
        <f>[5]CttlePrices_Basis!C1063</f>
        <v>291.47000000000003</v>
      </c>
      <c r="D1063" s="61">
        <f>[5]CttlePrices_Basis!D1063</f>
        <v>288.8</v>
      </c>
      <c r="E1063" s="61">
        <f>[5]CttlePrices_Basis!E1063</f>
        <v>440.54505136473131</v>
      </c>
      <c r="F1063" s="61">
        <f>[5]CttlePrices_Basis!F1063</f>
        <v>214.68</v>
      </c>
      <c r="G1063" s="61">
        <f>[5]CttlePrices_Basis!G1063</f>
        <v>300.3</v>
      </c>
      <c r="H1063" s="61">
        <f>[5]CttlePrices_Basis!H1063</f>
        <v>0.71916576770945695</v>
      </c>
      <c r="I1063" s="61">
        <f>[5]CttlePrices_Basis!I1063</f>
        <v>552.85</v>
      </c>
      <c r="J1063" s="61">
        <f>[5]CttlePrices_Basis!J1063</f>
        <v>392.62</v>
      </c>
      <c r="K1063" s="61">
        <f>[5]CttlePrices_Basis!K1063</f>
        <v>480</v>
      </c>
      <c r="L1063" s="61">
        <f>[5]CttlePrices_Basis!L1063</f>
        <v>480</v>
      </c>
      <c r="M1063" s="61">
        <f>[5]CttlePrices_Basis!M1063</f>
        <v>480</v>
      </c>
      <c r="N1063" s="61">
        <f>[5]CttlePrices_Basis!N1063</f>
        <v>287.10000000000002</v>
      </c>
      <c r="O1063" s="61">
        <f>[5]CttlePrices_Basis!O1063</f>
        <v>135.28284999999994</v>
      </c>
      <c r="P1063" s="61">
        <f>[5]CttlePrices_Basis!P1063</f>
        <v>-24.947150000000079</v>
      </c>
      <c r="Q1063" s="61">
        <f>[5]CttlePrices_Basis!Q1063</f>
        <v>-10.512540000000058</v>
      </c>
    </row>
    <row r="1064" spans="1:17" x14ac:dyDescent="0.25">
      <c r="A1064" s="61">
        <f>[5]CttlePrices_Basis!A1064</f>
        <v>2025</v>
      </c>
      <c r="B1064" s="61">
        <f>[5]CttlePrices_Basis!B1064</f>
        <v>20</v>
      </c>
      <c r="C1064" s="61">
        <f>[5]CttlePrices_Basis!C1064</f>
        <v>294.07</v>
      </c>
      <c r="D1064" s="61">
        <f>[5]CttlePrices_Basis!D1064</f>
        <v>293.45999999999998</v>
      </c>
      <c r="E1064" s="61">
        <f>[5]CttlePrices_Basis!E1064</f>
        <v>443.23418358139196</v>
      </c>
      <c r="F1064" s="61">
        <f>[5]CttlePrices_Basis!F1064</f>
        <v>212.23</v>
      </c>
      <c r="G1064" s="61">
        <f>[5]CttlePrices_Basis!G1064</f>
        <v>297.60000000000002</v>
      </c>
      <c r="H1064" s="61">
        <f>[5]CttlePrices_Basis!H1064</f>
        <v>0.715922107674685</v>
      </c>
      <c r="I1064" s="61">
        <f>[5]CttlePrices_Basis!I1064</f>
        <v>555.38</v>
      </c>
      <c r="J1064" s="61">
        <f>[5]CttlePrices_Basis!J1064</f>
        <v>395.63</v>
      </c>
      <c r="K1064" s="61">
        <f>[5]CttlePrices_Basis!K1064</f>
        <v>495</v>
      </c>
      <c r="L1064" s="61">
        <f>[5]CttlePrices_Basis!L1064</f>
        <v>495</v>
      </c>
      <c r="M1064" s="61">
        <f>[5]CttlePrices_Basis!M1064</f>
        <v>495</v>
      </c>
      <c r="N1064" s="61">
        <f>[5]CttlePrices_Basis!N1064</f>
        <v>296.10000000000002</v>
      </c>
      <c r="O1064" s="61">
        <f>[5]CttlePrices_Basis!O1064</f>
        <v>139.69232</v>
      </c>
      <c r="P1064" s="61">
        <f>[5]CttlePrices_Basis!P1064</f>
        <v>-20.057680000000005</v>
      </c>
      <c r="Q1064" s="61">
        <f>[5]CttlePrices_Basis!Q1064</f>
        <v>0.55713600000001406</v>
      </c>
    </row>
    <row r="1065" spans="1:17" x14ac:dyDescent="0.25">
      <c r="A1065" s="61">
        <f>[5]CttlePrices_Basis!A1065</f>
        <v>2025</v>
      </c>
      <c r="B1065" s="61">
        <f>[5]CttlePrices_Basis!B1065</f>
        <v>21</v>
      </c>
      <c r="C1065" s="61">
        <f>[5]CttlePrices_Basis!C1065</f>
        <v>295.56</v>
      </c>
      <c r="D1065" s="61">
        <f>[5]CttlePrices_Basis!D1065</f>
        <v>296.08999999999997</v>
      </c>
      <c r="E1065" s="61">
        <f>[5]CttlePrices_Basis!E1065</f>
        <v>436.64170499279169</v>
      </c>
      <c r="F1065" s="61">
        <f>[5]CttlePrices_Basis!F1065</f>
        <v>215.8</v>
      </c>
      <c r="G1065" s="61">
        <f>[5]CttlePrices_Basis!G1065</f>
        <v>300.38</v>
      </c>
      <c r="H1065" s="61">
        <f>[5]CttlePrices_Basis!H1065</f>
        <v>0.72955424235791932</v>
      </c>
      <c r="I1065" s="61">
        <f>[5]CttlePrices_Basis!I1065</f>
        <v>559.13</v>
      </c>
      <c r="J1065" s="61">
        <f>[5]CttlePrices_Basis!J1065</f>
        <v>409.98</v>
      </c>
      <c r="K1065" s="61">
        <f>[5]CttlePrices_Basis!K1065</f>
        <v>500</v>
      </c>
      <c r="L1065" s="61">
        <f>[5]CttlePrices_Basis!L1065</f>
        <v>500</v>
      </c>
      <c r="M1065" s="61">
        <f>[5]CttlePrices_Basis!M1065</f>
        <v>500</v>
      </c>
      <c r="N1065" s="61">
        <f>[5]CttlePrices_Basis!N1065</f>
        <v>299.10000000000002</v>
      </c>
      <c r="O1065" s="61">
        <f>[5]CttlePrices_Basis!O1065</f>
        <v>147.399134</v>
      </c>
      <c r="P1065" s="61">
        <f>[5]CttlePrices_Basis!P1065</f>
        <v>-1.7508659999999736</v>
      </c>
      <c r="Q1065" s="61">
        <f>[5]CttlePrices_Basis!Q1065</f>
        <v>4.2029400000000123</v>
      </c>
    </row>
    <row r="1066" spans="1:17" x14ac:dyDescent="0.25">
      <c r="A1066" s="61">
        <f>[5]CttlePrices_Basis!A1066</f>
        <v>2025</v>
      </c>
      <c r="B1066" s="61">
        <f>[5]CttlePrices_Basis!B1066</f>
        <v>22</v>
      </c>
      <c r="C1066" s="61">
        <f>[5]CttlePrices_Basis!C1066</f>
        <v>296.57</v>
      </c>
      <c r="D1066" s="61">
        <f>[5]CttlePrices_Basis!D1066</f>
        <v>297.57</v>
      </c>
      <c r="E1066" s="61">
        <f>[5]CttlePrices_Basis!E1066</f>
        <v>444.60998314480486</v>
      </c>
      <c r="F1066" s="61">
        <f>[5]CttlePrices_Basis!F1066</f>
        <v>215.48</v>
      </c>
      <c r="G1066" s="61">
        <f>[5]CttlePrices_Basis!G1066</f>
        <v>298.83</v>
      </c>
      <c r="H1066" s="61">
        <f>[5]CttlePrices_Basis!H1066</f>
        <v>0.72934140471154552</v>
      </c>
      <c r="I1066" s="61">
        <f>[5]CttlePrices_Basis!I1066</f>
        <v>575.87</v>
      </c>
      <c r="J1066" s="61">
        <f>[5]CttlePrices_Basis!J1066</f>
        <v>403.71</v>
      </c>
      <c r="K1066" s="61">
        <f>[5]CttlePrices_Basis!K1066</f>
        <v>500</v>
      </c>
      <c r="L1066" s="61">
        <f>[5]CttlePrices_Basis!L1066</f>
        <v>500</v>
      </c>
      <c r="M1066" s="61">
        <f>[5]CttlePrices_Basis!M1066</f>
        <v>500</v>
      </c>
      <c r="N1066" s="61">
        <f>[5]CttlePrices_Basis!N1066</f>
        <v>301.20999999999998</v>
      </c>
      <c r="O1066" s="61">
        <f>[5]CttlePrices_Basis!O1066</f>
        <v>166.14418700000004</v>
      </c>
      <c r="P1066" s="61">
        <f>[5]CttlePrices_Basis!P1066</f>
        <v>-6.0158129999999801</v>
      </c>
      <c r="Q1066" s="61">
        <f>[5]CttlePrices_Basis!Q1066</f>
        <v>4.5553720000000339</v>
      </c>
    </row>
    <row r="1067" spans="1:17" x14ac:dyDescent="0.25">
      <c r="A1067" s="61">
        <f>[5]CttlePrices_Basis!A1067</f>
        <v>2025</v>
      </c>
      <c r="B1067" s="61">
        <f>[5]CttlePrices_Basis!B1067</f>
        <v>23</v>
      </c>
      <c r="C1067" s="61">
        <f>[5]CttlePrices_Basis!C1067</f>
        <v>304.98</v>
      </c>
      <c r="D1067" s="61">
        <f>[5]CttlePrices_Basis!D1067</f>
        <v>308.06</v>
      </c>
      <c r="E1067" s="61">
        <f>[5]CttlePrices_Basis!E1067</f>
        <v>446.88730129002704</v>
      </c>
      <c r="F1067" s="61">
        <f>[5]CttlePrices_Basis!F1067</f>
        <v>218.88</v>
      </c>
      <c r="G1067" s="61">
        <f>[5]CttlePrices_Basis!G1067</f>
        <v>310.14999999999998</v>
      </c>
      <c r="H1067" s="61">
        <f>[5]CttlePrices_Basis!H1067</f>
        <v>0.7305135510263715</v>
      </c>
      <c r="I1067" s="61">
        <f>[5]CttlePrices_Basis!I1067</f>
        <v>577.41</v>
      </c>
      <c r="J1067" s="61">
        <f>[5]CttlePrices_Basis!J1067</f>
        <v>421.06</v>
      </c>
      <c r="K1067" s="61">
        <f>[5]CttlePrices_Basis!K1067</f>
        <v>520</v>
      </c>
      <c r="L1067" s="61">
        <f>[5]CttlePrices_Basis!L1067</f>
        <v>520</v>
      </c>
      <c r="M1067" s="61">
        <f>[5]CttlePrices_Basis!M1067</f>
        <v>520</v>
      </c>
      <c r="N1067" s="61">
        <f>[5]CttlePrices_Basis!N1067</f>
        <v>311.10000000000002</v>
      </c>
      <c r="O1067" s="61">
        <f>[5]CttlePrices_Basis!O1067</f>
        <v>152.845665</v>
      </c>
      <c r="P1067" s="61">
        <f>[5]CttlePrices_Basis!P1067</f>
        <v>-3.5043349999999691</v>
      </c>
      <c r="Q1067" s="61">
        <f>[5]CttlePrices_Basis!Q1067</f>
        <v>12.375167999999974</v>
      </c>
    </row>
    <row r="1068" spans="1:17" x14ac:dyDescent="0.25">
      <c r="A1068" s="61">
        <f>[5]CttlePrices_Basis!A1068</f>
        <v>2025</v>
      </c>
      <c r="B1068" s="61">
        <f>[5]CttlePrices_Basis!B1068</f>
        <v>24</v>
      </c>
      <c r="C1068" s="61">
        <f>[5]CttlePrices_Basis!C1068</f>
        <v>305.36</v>
      </c>
      <c r="D1068" s="61">
        <f>[5]CttlePrices_Basis!D1068</f>
        <v>310.72000000000003</v>
      </c>
      <c r="E1068" s="61">
        <f>[5]CttlePrices_Basis!E1068</f>
        <v>424.73106313217227</v>
      </c>
      <c r="F1068" s="61">
        <f>[5]CttlePrices_Basis!F1068</f>
        <v>212.45</v>
      </c>
      <c r="G1068" s="61">
        <f>[5]CttlePrices_Basis!G1068</f>
        <v>306.42</v>
      </c>
      <c r="H1068" s="61">
        <f>[5]CttlePrices_Basis!H1068</f>
        <v>0.73545635066558801</v>
      </c>
      <c r="I1068" s="61">
        <f>[5]CttlePrices_Basis!I1068</f>
        <v>555.27</v>
      </c>
      <c r="J1068" s="61">
        <f>[5]CttlePrices_Basis!J1068</f>
        <v>407.14</v>
      </c>
      <c r="K1068" s="61">
        <f>[5]CttlePrices_Basis!K1068</f>
        <v>530</v>
      </c>
      <c r="L1068" s="61">
        <f>[5]CttlePrices_Basis!L1068</f>
        <v>530</v>
      </c>
      <c r="M1068" s="61">
        <f>[5]CttlePrices_Basis!M1068</f>
        <v>530</v>
      </c>
      <c r="N1068" s="61">
        <f>[5]CttlePrices_Basis!N1068</f>
        <v>316.52999999999997</v>
      </c>
      <c r="O1068" s="61">
        <f>[5]CttlePrices_Basis!O1068</f>
        <v>138.63072599999998</v>
      </c>
      <c r="P1068" s="61">
        <f>[5]CttlePrices_Basis!P1068</f>
        <v>-9.499274000000014</v>
      </c>
      <c r="Q1068" s="61">
        <f>[5]CttlePrices_Basis!Q1068</f>
        <v>29.131735000000049</v>
      </c>
    </row>
    <row r="1069" spans="1:17" x14ac:dyDescent="0.25">
      <c r="A1069" s="61">
        <f>[5]CttlePrices_Basis!A1069</f>
        <v>2025</v>
      </c>
      <c r="B1069" s="61">
        <f>[5]CttlePrices_Basis!B1069</f>
        <v>25</v>
      </c>
      <c r="C1069" s="61">
        <f>[5]CttlePrices_Basis!C1069</f>
        <v>313.61</v>
      </c>
      <c r="D1069" s="61">
        <f>[5]CttlePrices_Basis!D1069</f>
        <v>308.69</v>
      </c>
      <c r="E1069" s="61">
        <f>[5]CttlePrices_Basis!E1069</f>
        <v>435.33452327677645</v>
      </c>
      <c r="F1069" s="61">
        <f>[5]CttlePrices_Basis!F1069</f>
        <v>209.82</v>
      </c>
      <c r="G1069" s="61">
        <f>[5]CttlePrices_Basis!G1069</f>
        <v>302.45</v>
      </c>
      <c r="H1069" s="61">
        <f>[5]CttlePrices_Basis!H1069</f>
        <v>0.72966070777088654</v>
      </c>
      <c r="I1069" s="61">
        <f>[5]CttlePrices_Basis!I1069</f>
        <v>549.03</v>
      </c>
      <c r="J1069" s="61">
        <f>[5]CttlePrices_Basis!J1069</f>
        <v>412.34</v>
      </c>
      <c r="K1069" s="61" t="e">
        <f>[5]CttlePrices_Basis!K1069</f>
        <v>#N/A</v>
      </c>
      <c r="L1069" s="61" t="e">
        <f>[5]CttlePrices_Basis!L1069</f>
        <v>#N/A</v>
      </c>
      <c r="M1069" s="61" t="str">
        <f>[5]CttlePrices_Basis!M1069</f>
        <v/>
      </c>
      <c r="N1069" s="61">
        <f>[5]CttlePrices_Basis!N1069</f>
        <v>0</v>
      </c>
      <c r="O1069" s="61">
        <f>[5]CttlePrices_Basis!O1069</f>
        <v>134.52227499999998</v>
      </c>
      <c r="P1069" s="61">
        <f>[5]CttlePrices_Basis!P1069</f>
        <v>-2.1677250000000186</v>
      </c>
      <c r="Q1069" s="61" t="e">
        <f>[5]CttlePrices_Basis!Q1069</f>
        <v>#N/A</v>
      </c>
    </row>
    <row r="1070" spans="1:17" x14ac:dyDescent="0.25">
      <c r="A1070" s="61">
        <f>[5]CttlePrices_Basis!A1070</f>
        <v>2025</v>
      </c>
      <c r="B1070" s="61">
        <f>[5]CttlePrices_Basis!B1070</f>
        <v>26</v>
      </c>
      <c r="C1070" s="61">
        <f>[5]CttlePrices_Basis!C1070</f>
        <v>305.37</v>
      </c>
      <c r="D1070" s="61">
        <f>[5]CttlePrices_Basis!D1070</f>
        <v>306.70999999999998</v>
      </c>
      <c r="E1070" s="61">
        <f>[5]CttlePrices_Basis!E1070</f>
        <v>418.69519599526353</v>
      </c>
      <c r="F1070" s="61">
        <f>[5]CttlePrices_Basis!F1070</f>
        <v>213.3</v>
      </c>
      <c r="G1070" s="61">
        <f>[5]CttlePrices_Basis!G1070</f>
        <v>307.89999999999998</v>
      </c>
      <c r="H1070" s="61">
        <f>[5]CttlePrices_Basis!H1070</f>
        <v>0.72944780800933695</v>
      </c>
      <c r="I1070" s="61">
        <f>[5]CttlePrices_Basis!I1070</f>
        <v>536.19000000000005</v>
      </c>
      <c r="J1070" s="61">
        <f>[5]CttlePrices_Basis!J1070</f>
        <v>411.37</v>
      </c>
      <c r="K1070" s="61">
        <f>[5]CttlePrices_Basis!K1070</f>
        <v>520</v>
      </c>
      <c r="L1070" s="61">
        <f>[5]CttlePrices_Basis!L1070</f>
        <v>520</v>
      </c>
      <c r="M1070" s="61">
        <f>[5]CttlePrices_Basis!M1070</f>
        <v>520</v>
      </c>
      <c r="N1070" s="61">
        <f>[5]CttlePrices_Basis!N1070</f>
        <v>311.10000000000002</v>
      </c>
      <c r="O1070" s="61">
        <f>[5]CttlePrices_Basis!O1070</f>
        <v>114.08989000000008</v>
      </c>
      <c r="P1070" s="61">
        <f>[5]CttlePrices_Basis!P1070</f>
        <v>-10.730109999999968</v>
      </c>
      <c r="Q1070" s="61">
        <f>[5]CttlePrices_Basis!Q1070</f>
        <v>19.58702999999997</v>
      </c>
    </row>
    <row r="1071" spans="1:17" x14ac:dyDescent="0.25">
      <c r="A1071" s="61">
        <f>[5]CttlePrices_Basis!A1071</f>
        <v>2025</v>
      </c>
      <c r="B1071" s="61">
        <f>[5]CttlePrices_Basis!B1071</f>
        <v>27</v>
      </c>
      <c r="C1071" s="61">
        <f>[5]CttlePrices_Basis!C1071</f>
        <v>310.49</v>
      </c>
      <c r="D1071" s="61">
        <f>[5]CttlePrices_Basis!D1071</f>
        <v>310.18</v>
      </c>
      <c r="E1071" s="61">
        <f>[5]CttlePrices_Basis!E1071</f>
        <v>418.0009185376469</v>
      </c>
      <c r="F1071" s="61">
        <f>[5]CttlePrices_Basis!F1071</f>
        <v>214.05</v>
      </c>
      <c r="G1071" s="61">
        <f>[5]CttlePrices_Basis!G1071</f>
        <v>309.5</v>
      </c>
      <c r="H1071" s="61">
        <f>[5]CttlePrices_Basis!H1071</f>
        <v>0.73637702503681879</v>
      </c>
      <c r="I1071" s="61">
        <f>[5]CttlePrices_Basis!I1071</f>
        <v>553.62</v>
      </c>
      <c r="J1071" s="61">
        <f>[5]CttlePrices_Basis!J1071</f>
        <v>415.13</v>
      </c>
      <c r="K1071" s="61">
        <f>[5]CttlePrices_Basis!K1071</f>
        <v>520</v>
      </c>
      <c r="L1071" s="61">
        <f>[5]CttlePrices_Basis!L1071</f>
        <v>520</v>
      </c>
      <c r="M1071" s="61">
        <f>[5]CttlePrices_Basis!M1071</f>
        <v>520</v>
      </c>
      <c r="N1071" s="61">
        <f>[5]CttlePrices_Basis!N1071</f>
        <v>311.10000000000002</v>
      </c>
      <c r="O1071" s="61">
        <f>[5]CttlePrices_Basis!O1071</f>
        <v>133.31899999999996</v>
      </c>
      <c r="P1071" s="61">
        <f>[5]CttlePrices_Basis!P1071</f>
        <v>-5.1710000000000491</v>
      </c>
      <c r="Q1071" s="61">
        <f>[5]CttlePrices_Basis!Q1071</f>
        <v>21.320099999999968</v>
      </c>
    </row>
    <row r="1072" spans="1:17" x14ac:dyDescent="0.25">
      <c r="A1072" s="61">
        <f>[5]CttlePrices_Basis!A1072</f>
        <v>2025</v>
      </c>
      <c r="B1072" s="61">
        <f>[5]CttlePrices_Basis!B1072</f>
        <v>28</v>
      </c>
      <c r="C1072" s="61">
        <f>[5]CttlePrices_Basis!C1072</f>
        <v>314.5</v>
      </c>
      <c r="D1072" s="61">
        <f>[5]CttlePrices_Basis!D1072</f>
        <v>315.20999999999998</v>
      </c>
      <c r="E1072" s="61" t="e">
        <f>[5]CttlePrices_Basis!E1072</f>
        <v>#N/A</v>
      </c>
      <c r="F1072" s="61">
        <f>[5]CttlePrices_Basis!F1072</f>
        <v>222.2</v>
      </c>
      <c r="G1072" s="61">
        <f>[5]CttlePrices_Basis!G1072</f>
        <v>325.33</v>
      </c>
      <c r="H1072" s="61">
        <f>[5]CttlePrices_Basis!H1072</f>
        <v>0.73367571533382248</v>
      </c>
      <c r="I1072" s="61">
        <f>[5]CttlePrices_Basis!I1072</f>
        <v>593.77</v>
      </c>
      <c r="J1072" s="61">
        <f>[5]CttlePrices_Basis!J1072</f>
        <v>433.25</v>
      </c>
      <c r="K1072" s="61">
        <f>[5]CttlePrices_Basis!K1072</f>
        <v>520</v>
      </c>
      <c r="L1072" s="61">
        <f>[5]CttlePrices_Basis!L1072</f>
        <v>520</v>
      </c>
      <c r="M1072" s="61">
        <f>[5]CttlePrices_Basis!M1072</f>
        <v>520</v>
      </c>
      <c r="N1072" s="61">
        <f>[5]CttlePrices_Basis!N1072</f>
        <v>311.10000000000002</v>
      </c>
      <c r="O1072" s="61">
        <f>[5]CttlePrices_Basis!O1072</f>
        <v>150.34521000000001</v>
      </c>
      <c r="P1072" s="61">
        <f>[5]CttlePrices_Basis!P1072</f>
        <v>-10.174789999999973</v>
      </c>
      <c r="Q1072" s="61">
        <f>[5]CttlePrices_Basis!Q1072</f>
        <v>9.1414000000000328</v>
      </c>
    </row>
    <row r="1073" spans="1:17" x14ac:dyDescent="0.25">
      <c r="A1073" s="61">
        <f>[5]CttlePrices_Basis!A1073</f>
        <v>2025</v>
      </c>
      <c r="B1073" s="61">
        <f>[5]CttlePrices_Basis!B1073</f>
        <v>29</v>
      </c>
      <c r="C1073" s="61">
        <f>[5]CttlePrices_Basis!C1073</f>
        <v>326.13</v>
      </c>
      <c r="D1073" s="61">
        <f>[5]CttlePrices_Basis!D1073</f>
        <v>322.52</v>
      </c>
      <c r="E1073" s="61">
        <f>[5]CttlePrices_Basis!E1073</f>
        <v>428.93209941370657</v>
      </c>
      <c r="F1073" s="61">
        <f>[5]CttlePrices_Basis!F1073</f>
        <v>223.55</v>
      </c>
      <c r="G1073" s="61">
        <f>[5]CttlePrices_Basis!G1073</f>
        <v>324</v>
      </c>
      <c r="H1073" s="61">
        <f>[5]CttlePrices_Basis!H1073</f>
        <v>0.73062029663184047</v>
      </c>
      <c r="I1073" s="61">
        <f>[5]CttlePrices_Basis!I1073</f>
        <v>564.32000000000005</v>
      </c>
      <c r="J1073" s="61">
        <f>[5]CttlePrices_Basis!J1073</f>
        <v>425.93</v>
      </c>
      <c r="K1073" s="61">
        <f>[5]CttlePrices_Basis!K1073</f>
        <v>530</v>
      </c>
      <c r="L1073" s="61">
        <f>[5]CttlePrices_Basis!L1073</f>
        <v>530</v>
      </c>
      <c r="M1073" s="61">
        <f>[5]CttlePrices_Basis!M1073</f>
        <v>530</v>
      </c>
      <c r="N1073" s="61">
        <f>[5]CttlePrices_Basis!N1073</f>
        <v>317.10000000000002</v>
      </c>
      <c r="O1073" s="61">
        <f>[5]CttlePrices_Basis!O1073</f>
        <v>120.86120000000005</v>
      </c>
      <c r="P1073" s="61">
        <f>[5]CttlePrices_Basis!P1073</f>
        <v>-17.52879999999999</v>
      </c>
      <c r="Q1073" s="61">
        <f>[5]CttlePrices_Basis!Q1073</f>
        <v>12.027114999999981</v>
      </c>
    </row>
    <row r="1074" spans="1:17" x14ac:dyDescent="0.25">
      <c r="A1074" s="61">
        <f>[5]CttlePrices_Basis!A1074</f>
        <v>2025</v>
      </c>
      <c r="B1074" s="61">
        <f>[5]CttlePrices_Basis!B1074</f>
        <v>30</v>
      </c>
      <c r="C1074" s="61">
        <f>[5]CttlePrices_Basis!C1074</f>
        <v>314.39999999999998</v>
      </c>
      <c r="D1074" s="61">
        <f>[5]CttlePrices_Basis!D1074</f>
        <v>313.64</v>
      </c>
      <c r="E1074" s="61">
        <f>[5]CttlePrices_Basis!E1074</f>
        <v>447.37772056345449</v>
      </c>
      <c r="F1074" s="61">
        <f>[5]CttlePrices_Basis!F1074</f>
        <v>226.48</v>
      </c>
      <c r="G1074" s="61">
        <f>[5]CttlePrices_Basis!G1074</f>
        <v>331.38</v>
      </c>
      <c r="H1074" s="61">
        <f>[5]CttlePrices_Basis!H1074</f>
        <v>0.73120795554255635</v>
      </c>
      <c r="I1074" s="61">
        <f>[5]CttlePrices_Basis!I1074</f>
        <v>590.97</v>
      </c>
      <c r="J1074" s="61">
        <f>[5]CttlePrices_Basis!J1074</f>
        <v>437.77</v>
      </c>
      <c r="K1074" s="61">
        <f>[5]CttlePrices_Basis!K1074</f>
        <v>530</v>
      </c>
      <c r="L1074" s="61">
        <f>[5]CttlePrices_Basis!L1074</f>
        <v>530</v>
      </c>
      <c r="M1074" s="61">
        <f>[5]CttlePrices_Basis!M1074</f>
        <v>530</v>
      </c>
      <c r="N1074" s="61">
        <f>[5]CttlePrices_Basis!N1074</f>
        <v>317.10000000000002</v>
      </c>
      <c r="O1074" s="61">
        <f>[5]CttlePrices_Basis!O1074</f>
        <v>137.77471200000008</v>
      </c>
      <c r="P1074" s="61">
        <f>[5]CttlePrices_Basis!P1074</f>
        <v>-15.425287999999966</v>
      </c>
      <c r="Q1074" s="61">
        <f>[5]CttlePrices_Basis!Q1074</f>
        <v>8.2659520000000271</v>
      </c>
    </row>
    <row r="1075" spans="1:17" x14ac:dyDescent="0.25">
      <c r="A1075" s="61">
        <f>[5]CttlePrices_Basis!A1075</f>
        <v>2025</v>
      </c>
      <c r="B1075" s="61">
        <f>[5]CttlePrices_Basis!B1075</f>
        <v>31</v>
      </c>
      <c r="C1075" s="61">
        <f>[5]CttlePrices_Basis!C1075</f>
        <v>318.43</v>
      </c>
      <c r="D1075" s="61">
        <f>[5]CttlePrices_Basis!D1075</f>
        <v>316.89</v>
      </c>
      <c r="E1075" s="61">
        <f>[5]CttlePrices_Basis!E1075</f>
        <v>455.00765687182883</v>
      </c>
      <c r="F1075" s="61">
        <f>[5]CttlePrices_Basis!F1075</f>
        <v>223.68</v>
      </c>
      <c r="G1075" s="61">
        <f>[5]CttlePrices_Basis!G1075</f>
        <v>333.93</v>
      </c>
      <c r="H1075" s="61">
        <f>[5]CttlePrices_Basis!H1075</f>
        <v>0.72611094975312229</v>
      </c>
      <c r="I1075" s="61">
        <f>[5]CttlePrices_Basis!I1075</f>
        <v>587.12</v>
      </c>
      <c r="J1075" s="61">
        <f>[5]CttlePrices_Basis!J1075</f>
        <v>430.36</v>
      </c>
      <c r="K1075" s="61">
        <f>[5]CttlePrices_Basis!K1075</f>
        <v>527</v>
      </c>
      <c r="L1075" s="61">
        <f>[5]CttlePrices_Basis!L1075</f>
        <v>527</v>
      </c>
      <c r="M1075" s="61">
        <f>[5]CttlePrices_Basis!M1075</f>
        <v>527</v>
      </c>
      <c r="N1075" s="61">
        <f>[5]CttlePrices_Basis!N1075</f>
        <v>315.76</v>
      </c>
      <c r="O1075" s="61">
        <f>[5]CttlePrices_Basis!O1075</f>
        <v>127.231604</v>
      </c>
      <c r="P1075" s="61">
        <f>[5]CttlePrices_Basis!P1075</f>
        <v>-29.528395999999987</v>
      </c>
      <c r="Q1075" s="61">
        <f>[5]CttlePrices_Basis!Q1075</f>
        <v>8.1479039999999827</v>
      </c>
    </row>
    <row r="1076" spans="1:17" x14ac:dyDescent="0.25">
      <c r="A1076" s="61">
        <f>[5]CttlePrices_Basis!A1076</f>
        <v>2025</v>
      </c>
      <c r="B1076" s="61">
        <f>[5]CttlePrices_Basis!B1076</f>
        <v>32</v>
      </c>
      <c r="C1076" s="61">
        <f>[5]CttlePrices_Basis!C1076</f>
        <v>323.37</v>
      </c>
      <c r="D1076" s="61">
        <f>[5]CttlePrices_Basis!D1076</f>
        <v>319.88</v>
      </c>
      <c r="E1076" s="61">
        <f>[5]CttlePrices_Basis!E1076</f>
        <v>459.35756664181014</v>
      </c>
      <c r="F1076" s="61">
        <f>[5]CttlePrices_Basis!F1076</f>
        <v>225.98</v>
      </c>
      <c r="G1076" s="61">
        <f>[5]CttlePrices_Basis!G1076</f>
        <v>340.38</v>
      </c>
      <c r="H1076" s="61">
        <f>[5]CttlePrices_Basis!H1076</f>
        <v>0.72849129452903039</v>
      </c>
      <c r="I1076" s="61">
        <f>[5]CttlePrices_Basis!I1076</f>
        <v>586.92999999999995</v>
      </c>
      <c r="J1076" s="61">
        <f>[5]CttlePrices_Basis!J1076</f>
        <v>427.86</v>
      </c>
      <c r="K1076" s="61">
        <f>[5]CttlePrices_Basis!K1076</f>
        <v>527</v>
      </c>
      <c r="L1076" s="61">
        <f>[5]CttlePrices_Basis!L1076</f>
        <v>527</v>
      </c>
      <c r="M1076" s="61">
        <f>[5]CttlePrices_Basis!M1076</f>
        <v>527</v>
      </c>
      <c r="N1076" s="61">
        <f>[5]CttlePrices_Basis!N1076</f>
        <v>318.51</v>
      </c>
      <c r="O1076" s="61">
        <f>[5]CttlePrices_Basis!O1076</f>
        <v>119.69037399999996</v>
      </c>
      <c r="P1076" s="61">
        <f>[5]CttlePrices_Basis!P1076</f>
        <v>-39.379625999999973</v>
      </c>
      <c r="Q1076" s="61">
        <f>[5]CttlePrices_Basis!Q1076</f>
        <v>5.9972539999999981</v>
      </c>
    </row>
    <row r="1077" spans="1:17" x14ac:dyDescent="0.25">
      <c r="A1077" s="61">
        <f>[5]CttlePrices_Basis!A1077</f>
        <v>2025</v>
      </c>
      <c r="B1077" s="61">
        <f>[5]CttlePrices_Basis!B1077</f>
        <v>33</v>
      </c>
      <c r="C1077" s="61">
        <f>[5]CttlePrices_Basis!C1077</f>
        <v>321.37</v>
      </c>
      <c r="D1077" s="61">
        <f>[5]CttlePrices_Basis!D1077</f>
        <v>312.14999999999998</v>
      </c>
      <c r="E1077" s="61">
        <f>[5]CttlePrices_Basis!E1077</f>
        <v>468.01332031891991</v>
      </c>
      <c r="F1077" s="61">
        <f>[5]CttlePrices_Basis!F1077</f>
        <v>230.65</v>
      </c>
      <c r="G1077" s="61">
        <f>[5]CttlePrices_Basis!G1077</f>
        <v>347.35</v>
      </c>
      <c r="H1077" s="61">
        <f>[5]CttlePrices_Basis!H1077</f>
        <v>0.72490032620514677</v>
      </c>
      <c r="I1077" s="61">
        <f>[5]CttlePrices_Basis!I1077</f>
        <v>613.13</v>
      </c>
      <c r="J1077" s="61">
        <f>[5]CttlePrices_Basis!J1077</f>
        <v>426.88</v>
      </c>
      <c r="K1077" s="61">
        <f>[5]CttlePrices_Basis!K1077</f>
        <v>527</v>
      </c>
      <c r="L1077" s="61">
        <f>[5]CttlePrices_Basis!L1077</f>
        <v>527</v>
      </c>
      <c r="M1077" s="61">
        <f>[5]CttlePrices_Basis!M1077</f>
        <v>527</v>
      </c>
      <c r="N1077" s="61">
        <f>[5]CttlePrices_Basis!N1077</f>
        <v>315.3</v>
      </c>
      <c r="O1077" s="61">
        <f>[5]CttlePrices_Basis!O1077</f>
        <v>133.96067499999992</v>
      </c>
      <c r="P1077" s="61">
        <f>[5]CttlePrices_Basis!P1077</f>
        <v>-52.289325000000076</v>
      </c>
      <c r="Q1077" s="61">
        <f>[5]CttlePrices_Basis!Q1077</f>
        <v>-1.9816750000000525</v>
      </c>
    </row>
    <row r="1078" spans="1:17" x14ac:dyDescent="0.25">
      <c r="A1078" s="61">
        <f>[5]CttlePrices_Basis!A1078</f>
        <v>2025</v>
      </c>
      <c r="B1078" s="61">
        <f>[5]CttlePrices_Basis!B1078</f>
        <v>34</v>
      </c>
      <c r="C1078" s="61">
        <f>[5]CttlePrices_Basis!C1078</f>
        <v>322.85000000000002</v>
      </c>
      <c r="D1078" s="61">
        <f>[5]CttlePrices_Basis!D1078</f>
        <v>322.48</v>
      </c>
      <c r="E1078" s="61">
        <f>[5]CttlePrices_Basis!E1078</f>
        <v>471.66000751395285</v>
      </c>
      <c r="F1078" s="61">
        <f>[5]CttlePrices_Basis!F1078</f>
        <v>237.88</v>
      </c>
      <c r="G1078" s="61">
        <f>[5]CttlePrices_Basis!G1078</f>
        <v>362.68</v>
      </c>
      <c r="H1078" s="61">
        <f>[5]CttlePrices_Basis!H1078</f>
        <v>0.72421784472769413</v>
      </c>
      <c r="I1078" s="61">
        <f>[5]CttlePrices_Basis!I1078</f>
        <v>606.21</v>
      </c>
      <c r="J1078" s="61">
        <f>[5]CttlePrices_Basis!J1078</f>
        <v>458.22</v>
      </c>
      <c r="K1078" s="61">
        <f>[5]CttlePrices_Basis!K1078</f>
        <v>527</v>
      </c>
      <c r="L1078" s="61">
        <f>[5]CttlePrices_Basis!L1078</f>
        <v>527</v>
      </c>
      <c r="M1078" s="61">
        <f>[5]CttlePrices_Basis!M1078</f>
        <v>527</v>
      </c>
      <c r="N1078" s="61">
        <f>[5]CttlePrices_Basis!N1078</f>
        <v>315.3</v>
      </c>
      <c r="O1078" s="61">
        <f>[5]CttlePrices_Basis!O1078</f>
        <v>105.42145600000003</v>
      </c>
      <c r="P1078" s="61">
        <f>[5]CttlePrices_Basis!P1078</f>
        <v>-42.568543999999974</v>
      </c>
      <c r="Q1078" s="61">
        <f>[5]CttlePrices_Basis!Q1078</f>
        <v>-12.264703999999995</v>
      </c>
    </row>
    <row r="1079" spans="1:17" x14ac:dyDescent="0.25">
      <c r="A1079" s="61">
        <f>[5]CttlePrices_Basis!A1079</f>
        <v>2025</v>
      </c>
      <c r="B1079" s="61">
        <f>[5]CttlePrices_Basis!B1079</f>
        <v>35</v>
      </c>
      <c r="C1079" s="61">
        <f>[5]CttlePrices_Basis!C1079</f>
        <v>327.20999999999998</v>
      </c>
      <c r="D1079" s="61">
        <f>[5]CttlePrices_Basis!D1079</f>
        <v>324.89</v>
      </c>
      <c r="E1079" s="61">
        <f>[5]CttlePrices_Basis!E1079</f>
        <v>484.35298966459834</v>
      </c>
      <c r="F1079" s="61">
        <f>[5]CttlePrices_Basis!F1079</f>
        <v>239.65</v>
      </c>
      <c r="G1079" s="61">
        <f>[5]CttlePrices_Basis!G1079</f>
        <v>364.78</v>
      </c>
      <c r="H1079" s="61">
        <f>[5]CttlePrices_Basis!H1079</f>
        <v>0.72865053920139899</v>
      </c>
      <c r="I1079" s="61">
        <f>[5]CttlePrices_Basis!I1079</f>
        <v>586.85</v>
      </c>
      <c r="J1079" s="61">
        <f>[5]CttlePrices_Basis!J1079</f>
        <v>458.61</v>
      </c>
      <c r="K1079" s="61">
        <f>[5]CttlePrices_Basis!K1079</f>
        <v>535</v>
      </c>
      <c r="L1079" s="61">
        <f>[5]CttlePrices_Basis!L1079</f>
        <v>535</v>
      </c>
      <c r="M1079" s="61">
        <f>[5]CttlePrices_Basis!M1079</f>
        <v>535</v>
      </c>
      <c r="N1079" s="61">
        <f>[5]CttlePrices_Basis!N1079</f>
        <v>320.10000000000002</v>
      </c>
      <c r="O1079" s="61">
        <f>[5]CttlePrices_Basis!O1079</f>
        <v>86.225928000000067</v>
      </c>
      <c r="P1079" s="61">
        <f>[5]CttlePrices_Basis!P1079</f>
        <v>-42.014071999999942</v>
      </c>
      <c r="Q1079" s="61">
        <f>[5]CttlePrices_Basis!Q1079</f>
        <v>-7.8956600000000208</v>
      </c>
    </row>
    <row r="1080" spans="1:17" x14ac:dyDescent="0.25">
      <c r="A1080" s="61">
        <f>[5]CttlePrices_Basis!A1080</f>
        <v>2025</v>
      </c>
      <c r="B1080" s="61">
        <f>[5]CttlePrices_Basis!B1080</f>
        <v>36</v>
      </c>
      <c r="C1080" s="61">
        <f>[5]CttlePrices_Basis!C1080</f>
        <v>326.91000000000003</v>
      </c>
      <c r="D1080" s="61">
        <f>[5]CttlePrices_Basis!D1080</f>
        <v>321.33</v>
      </c>
      <c r="E1080" s="61">
        <f>[5]CttlePrices_Basis!E1080</f>
        <v>498.17835099938446</v>
      </c>
      <c r="F1080" s="61">
        <f>[5]CttlePrices_Basis!F1080</f>
        <v>235.98</v>
      </c>
      <c r="G1080" s="61">
        <f>[5]CttlePrices_Basis!G1080</f>
        <v>357.9</v>
      </c>
      <c r="H1080" s="61">
        <f>[5]CttlePrices_Basis!H1080</f>
        <v>0.72233458537994799</v>
      </c>
      <c r="I1080" s="61">
        <f>[5]CttlePrices_Basis!I1080</f>
        <v>630.29999999999995</v>
      </c>
      <c r="J1080" s="61">
        <f>[5]CttlePrices_Basis!J1080</f>
        <v>486.33</v>
      </c>
      <c r="K1080" s="61">
        <f>[5]CttlePrices_Basis!K1080</f>
        <v>542</v>
      </c>
      <c r="L1080" s="61">
        <f>[5]CttlePrices_Basis!L1080</f>
        <v>542</v>
      </c>
      <c r="M1080" s="61">
        <f>[5]CttlePrices_Basis!M1080</f>
        <v>542</v>
      </c>
      <c r="N1080" s="61">
        <f>[5]CttlePrices_Basis!N1080</f>
        <v>324.3</v>
      </c>
      <c r="O1080" s="61">
        <f>[5]CttlePrices_Basis!O1080</f>
        <v>134.82324</v>
      </c>
      <c r="P1080" s="61">
        <f>[5]CttlePrices_Basis!P1080</f>
        <v>-9.146759999999972</v>
      </c>
      <c r="Q1080" s="61">
        <f>[5]CttlePrices_Basis!Q1080</f>
        <v>-1.4907119999999736</v>
      </c>
    </row>
    <row r="1081" spans="1:17" x14ac:dyDescent="0.25">
      <c r="A1081" s="61">
        <f>[5]CttlePrices_Basis!A1081</f>
        <v>2025</v>
      </c>
      <c r="B1081" s="61">
        <f>[5]CttlePrices_Basis!B1081</f>
        <v>37</v>
      </c>
      <c r="C1081" s="61">
        <f>[5]CttlePrices_Basis!C1081</f>
        <v>328.35</v>
      </c>
      <c r="D1081" s="61">
        <f>[5]CttlePrices_Basis!D1081</f>
        <v>324.79000000000002</v>
      </c>
      <c r="E1081" s="61">
        <f>[5]CttlePrices_Basis!E1081</f>
        <v>479.5702827347198</v>
      </c>
      <c r="F1081" s="61">
        <f>[5]CttlePrices_Basis!F1081</f>
        <v>229.98</v>
      </c>
      <c r="G1081" s="61">
        <f>[5]CttlePrices_Basis!G1081</f>
        <v>345.8</v>
      </c>
      <c r="H1081" s="61">
        <f>[5]CttlePrices_Basis!H1081</f>
        <v>0.72249114948341875</v>
      </c>
      <c r="I1081" s="61">
        <f>[5]CttlePrices_Basis!I1081</f>
        <v>628.20000000000005</v>
      </c>
      <c r="J1081" s="61">
        <f>[5]CttlePrices_Basis!J1081</f>
        <v>467.15</v>
      </c>
      <c r="K1081" s="61">
        <f>[5]CttlePrices_Basis!K1081</f>
        <v>542</v>
      </c>
      <c r="L1081" s="61">
        <f>[5]CttlePrices_Basis!L1081</f>
        <v>542</v>
      </c>
      <c r="M1081" s="61">
        <f>[5]CttlePrices_Basis!M1081</f>
        <v>542</v>
      </c>
      <c r="N1081" s="61">
        <f>[5]CttlePrices_Basis!N1081</f>
        <v>324.26</v>
      </c>
      <c r="O1081" s="61">
        <f>[5]CttlePrices_Basis!O1081</f>
        <v>149.57821999999999</v>
      </c>
      <c r="P1081" s="61">
        <f>[5]CttlePrices_Basis!P1081</f>
        <v>-11.471780000000081</v>
      </c>
      <c r="Q1081" s="61">
        <f>[5]CttlePrices_Basis!Q1081</f>
        <v>6.8846819999999411</v>
      </c>
    </row>
    <row r="1082" spans="1:17" x14ac:dyDescent="0.25">
      <c r="A1082" s="61">
        <f>[5]CttlePrices_Basis!A1082</f>
        <v>2025</v>
      </c>
      <c r="B1082" s="61">
        <f>[5]CttlePrices_Basis!B1082</f>
        <v>38</v>
      </c>
      <c r="C1082" s="61">
        <f>[5]CttlePrices_Basis!C1082</f>
        <v>327.08999999999997</v>
      </c>
      <c r="D1082" s="61">
        <f>[5]CttlePrices_Basis!D1082</f>
        <v>325.17</v>
      </c>
      <c r="E1082" s="61">
        <f>[5]CttlePrices_Basis!E1082</f>
        <v>501.63354757048955</v>
      </c>
      <c r="F1082" s="61">
        <f>[5]CttlePrices_Basis!F1082</f>
        <v>233.58</v>
      </c>
      <c r="G1082" s="61">
        <f>[5]CttlePrices_Basis!G1082</f>
        <v>354.1</v>
      </c>
      <c r="H1082" s="61">
        <f>[5]CttlePrices_Basis!H1082</f>
        <v>0.72907553222513855</v>
      </c>
      <c r="I1082" s="61">
        <f>[5]CttlePrices_Basis!I1082</f>
        <v>635</v>
      </c>
      <c r="J1082" s="61">
        <f>[5]CttlePrices_Basis!J1082</f>
        <v>462.7</v>
      </c>
      <c r="K1082" s="61">
        <f>[5]CttlePrices_Basis!K1082</f>
        <v>542</v>
      </c>
      <c r="L1082" s="61">
        <f>[5]CttlePrices_Basis!L1082</f>
        <v>542</v>
      </c>
      <c r="M1082" s="61">
        <f>[5]CttlePrices_Basis!M1082</f>
        <v>542</v>
      </c>
      <c r="N1082" s="61">
        <f>[5]CttlePrices_Basis!N1082</f>
        <v>324.3</v>
      </c>
      <c r="O1082" s="61">
        <f>[5]CttlePrices_Basis!O1082</f>
        <v>149.31644</v>
      </c>
      <c r="P1082" s="61">
        <f>[5]CttlePrices_Basis!P1082</f>
        <v>-22.983560000000011</v>
      </c>
      <c r="Q1082" s="61">
        <f>[5]CttlePrices_Basis!Q1082</f>
        <v>4.8216719999999782</v>
      </c>
    </row>
    <row r="1083" spans="1:17" x14ac:dyDescent="0.25">
      <c r="A1083" s="61">
        <f>[5]CttlePrices_Basis!A1083</f>
        <v>2025</v>
      </c>
      <c r="B1083" s="61">
        <f>[5]CttlePrices_Basis!B1083</f>
        <v>39</v>
      </c>
      <c r="C1083" s="61">
        <f>[5]CttlePrices_Basis!C1083</f>
        <v>314.45999999999998</v>
      </c>
      <c r="D1083" s="61">
        <f>[5]CttlePrices_Basis!D1083</f>
        <v>311.42</v>
      </c>
      <c r="E1083" s="61">
        <f>[5]CttlePrices_Basis!E1083</f>
        <v>510.73559002026491</v>
      </c>
      <c r="F1083" s="61">
        <f>[5]CttlePrices_Basis!F1083</f>
        <v>231.8</v>
      </c>
      <c r="G1083" s="61">
        <f>[5]CttlePrices_Basis!G1083</f>
        <v>357</v>
      </c>
      <c r="H1083" s="61">
        <f>[5]CttlePrices_Basis!H1083</f>
        <v>0.7198905766323519</v>
      </c>
      <c r="I1083" s="61">
        <f>[5]CttlePrices_Basis!I1083</f>
        <v>627.66</v>
      </c>
      <c r="J1083" s="61">
        <f>[5]CttlePrices_Basis!J1083</f>
        <v>473.84</v>
      </c>
      <c r="K1083" s="61" t="e">
        <f>[5]CttlePrices_Basis!K1083</f>
        <v>#N/A</v>
      </c>
      <c r="L1083" s="61" t="e">
        <f>[5]CttlePrices_Basis!L1083</f>
        <v>#N/A</v>
      </c>
      <c r="M1083" s="61" t="str">
        <f>[5]CttlePrices_Basis!M1083</f>
        <v/>
      </c>
      <c r="N1083" s="61">
        <f>[5]CttlePrices_Basis!N1083</f>
        <v>0</v>
      </c>
      <c r="O1083" s="61">
        <f>[5]CttlePrices_Basis!O1083</f>
        <v>131.75129999999996</v>
      </c>
      <c r="P1083" s="61">
        <f>[5]CttlePrices_Basis!P1083</f>
        <v>-22.068700000000035</v>
      </c>
      <c r="Q1083" s="61" t="e">
        <f>[5]CttlePrices_Basis!Q1083</f>
        <v>#N/A</v>
      </c>
    </row>
    <row r="1084" spans="1:17" x14ac:dyDescent="0.25">
      <c r="A1084" s="61">
        <f>[5]CttlePrices_Basis!A1084</f>
        <v>2025</v>
      </c>
      <c r="B1084" s="61">
        <f>[5]CttlePrices_Basis!B1084</f>
        <v>40</v>
      </c>
      <c r="C1084" s="61">
        <f>[5]CttlePrices_Basis!C1084</f>
        <v>310.44</v>
      </c>
      <c r="D1084" s="61">
        <f>[5]CttlePrices_Basis!D1084</f>
        <v>315.67</v>
      </c>
      <c r="E1084" s="61">
        <f>[5]CttlePrices_Basis!E1084</f>
        <v>522.5521963918485</v>
      </c>
      <c r="F1084" s="61">
        <f>[5]CttlePrices_Basis!F1084</f>
        <v>234.5</v>
      </c>
      <c r="G1084" s="61">
        <f>[5]CttlePrices_Basis!G1084</f>
        <v>355.43</v>
      </c>
      <c r="H1084" s="61">
        <f>[5]CttlePrices_Basis!H1084</f>
        <v>0.71906234270511249</v>
      </c>
      <c r="I1084" s="61">
        <f>[5]CttlePrices_Basis!I1084</f>
        <v>641.46</v>
      </c>
      <c r="J1084" s="61">
        <f>[5]CttlePrices_Basis!J1084</f>
        <v>472.42</v>
      </c>
      <c r="K1084" s="61" t="e">
        <f>[5]CttlePrices_Basis!K1084</f>
        <v>#N/A</v>
      </c>
      <c r="L1084" s="61" t="e">
        <f>[5]CttlePrices_Basis!L1084</f>
        <v>#N/A</v>
      </c>
      <c r="M1084" s="61" t="str">
        <f>[5]CttlePrices_Basis!M1084</f>
        <v/>
      </c>
      <c r="N1084" s="61">
        <f>[5]CttlePrices_Basis!N1084</f>
        <v>0</v>
      </c>
      <c r="O1084" s="61">
        <f>[5]CttlePrices_Basis!O1084</f>
        <v>147.163499</v>
      </c>
      <c r="P1084" s="61">
        <f>[5]CttlePrices_Basis!P1084</f>
        <v>-21.876501000000019</v>
      </c>
      <c r="Q1084" s="61" t="e">
        <f>[5]CttlePrices_Basis!Q1084</f>
        <v>#N/A</v>
      </c>
    </row>
    <row r="1085" spans="1:17" x14ac:dyDescent="0.25">
      <c r="A1085" s="61">
        <f>[5]CttlePrices_Basis!A1085</f>
        <v>2025</v>
      </c>
      <c r="B1085" s="61">
        <f>[5]CttlePrices_Basis!B1085</f>
        <v>41</v>
      </c>
      <c r="C1085" s="61">
        <f>[5]CttlePrices_Basis!C1085</f>
        <v>304.68</v>
      </c>
      <c r="D1085" s="61">
        <f>[5]CttlePrices_Basis!D1085</f>
        <v>310.14999999999998</v>
      </c>
      <c r="E1085" s="61">
        <f>[5]CttlePrices_Basis!E1085</f>
        <v>505.36066431207809</v>
      </c>
      <c r="F1085" s="61">
        <f>[5]CttlePrices_Basis!F1085</f>
        <v>242.53</v>
      </c>
      <c r="G1085" s="61">
        <f>[5]CttlePrices_Basis!G1085</f>
        <v>375.9</v>
      </c>
      <c r="H1085" s="61">
        <f>[5]CttlePrices_Basis!H1085</f>
        <v>0.71638369510709943</v>
      </c>
      <c r="I1085" s="61">
        <f>[5]CttlePrices_Basis!I1085</f>
        <v>627.04999999999995</v>
      </c>
      <c r="J1085" s="61">
        <f>[5]CttlePrices_Basis!J1085</f>
        <v>469.46</v>
      </c>
      <c r="K1085" s="61">
        <f>[5]CttlePrices_Basis!K1085</f>
        <v>520</v>
      </c>
      <c r="L1085" s="61">
        <f>[5]CttlePrices_Basis!L1085</f>
        <v>523</v>
      </c>
      <c r="M1085" s="61">
        <f>[5]CttlePrices_Basis!M1085</f>
        <v>521.5</v>
      </c>
      <c r="N1085" s="61">
        <f>[5]CttlePrices_Basis!N1085</f>
        <v>311.55</v>
      </c>
      <c r="O1085" s="61">
        <f>[5]CttlePrices_Basis!O1085</f>
        <v>102.33118999999999</v>
      </c>
      <c r="P1085" s="61">
        <f>[5]CttlePrices_Basis!P1085</f>
        <v>-55.258809999999983</v>
      </c>
      <c r="Q1085" s="61">
        <f>[5]CttlePrices_Basis!Q1085</f>
        <v>-25.647627</v>
      </c>
    </row>
    <row r="1086" spans="1:17" x14ac:dyDescent="0.25">
      <c r="A1086" s="61">
        <f>[5]CttlePrices_Basis!A1086</f>
        <v>2025</v>
      </c>
      <c r="B1086" s="61">
        <f>[5]CttlePrices_Basis!B1086</f>
        <v>42</v>
      </c>
      <c r="C1086" s="61">
        <f>[5]CttlePrices_Basis!C1086</f>
        <v>313.56</v>
      </c>
      <c r="D1086" s="61">
        <f>[5]CttlePrices_Basis!D1086</f>
        <v>312.70999999999998</v>
      </c>
      <c r="E1086" s="61">
        <f>[5]CttlePrices_Basis!E1086</f>
        <v>506.84100398496275</v>
      </c>
      <c r="F1086" s="61">
        <f>[5]CttlePrices_Basis!F1086</f>
        <v>241.83</v>
      </c>
      <c r="G1086" s="61">
        <f>[5]CttlePrices_Basis!G1086</f>
        <v>371.7</v>
      </c>
      <c r="H1086" s="61">
        <f>[5]CttlePrices_Basis!H1086</f>
        <v>0.71520526391074235</v>
      </c>
      <c r="I1086" s="61">
        <f>[5]CttlePrices_Basis!I1086</f>
        <v>649.13</v>
      </c>
      <c r="J1086" s="61">
        <f>[5]CttlePrices_Basis!J1086</f>
        <v>483.43</v>
      </c>
      <c r="K1086" s="61">
        <f>[5]CttlePrices_Basis!K1086</f>
        <v>520</v>
      </c>
      <c r="L1086" s="61">
        <f>[5]CttlePrices_Basis!L1086</f>
        <v>520</v>
      </c>
      <c r="M1086" s="61">
        <f>[5]CttlePrices_Basis!M1086</f>
        <v>520</v>
      </c>
      <c r="N1086" s="61">
        <f>[5]CttlePrices_Basis!N1086</f>
        <v>311.27</v>
      </c>
      <c r="O1086" s="61">
        <f>[5]CttlePrices_Basis!O1086</f>
        <v>129.41905999999994</v>
      </c>
      <c r="P1086" s="61">
        <f>[5]CttlePrices_Basis!P1086</f>
        <v>-36.280940000000044</v>
      </c>
      <c r="Q1086" s="61">
        <f>[5]CttlePrices_Basis!Q1086</f>
        <v>-26.126706000000013</v>
      </c>
    </row>
    <row r="1087" spans="1:17" x14ac:dyDescent="0.25">
      <c r="A1087" s="61">
        <f>[5]CttlePrices_Basis!A1087</f>
        <v>2025</v>
      </c>
      <c r="B1087" s="61">
        <f>[5]CttlePrices_Basis!B1087</f>
        <v>43</v>
      </c>
      <c r="C1087" s="61">
        <f>[5]CttlePrices_Basis!C1087</f>
        <v>308.93</v>
      </c>
      <c r="D1087" s="61">
        <f>[5]CttlePrices_Basis!D1087</f>
        <v>310.19</v>
      </c>
      <c r="E1087" s="61">
        <f>[5]CttlePrices_Basis!E1087</f>
        <v>530.50376764462112</v>
      </c>
      <c r="F1087" s="61">
        <f>[5]CttlePrices_Basis!F1087</f>
        <v>233.93</v>
      </c>
      <c r="G1087" s="61">
        <f>[5]CttlePrices_Basis!G1087</f>
        <v>352.2</v>
      </c>
      <c r="H1087" s="61">
        <f>[5]CttlePrices_Basis!H1087</f>
        <v>0.71597336579079252</v>
      </c>
      <c r="I1087" s="61">
        <f>[5]CttlePrices_Basis!I1087</f>
        <v>637.91</v>
      </c>
      <c r="J1087" s="61">
        <f>[5]CttlePrices_Basis!J1087</f>
        <v>474.94</v>
      </c>
      <c r="K1087" s="61">
        <f>[5]CttlePrices_Basis!K1087</f>
        <v>530</v>
      </c>
      <c r="L1087" s="61">
        <f>[5]CttlePrices_Basis!L1087</f>
        <v>530</v>
      </c>
      <c r="M1087" s="61">
        <f>[5]CttlePrices_Basis!M1087</f>
        <v>530</v>
      </c>
      <c r="N1087" s="61">
        <f>[5]CttlePrices_Basis!N1087</f>
        <v>317.10000000000002</v>
      </c>
      <c r="O1087" s="61">
        <f>[5]CttlePrices_Basis!O1087</f>
        <v>145.99225999999993</v>
      </c>
      <c r="P1087" s="61">
        <f>[5]CttlePrices_Basis!P1087</f>
        <v>-16.97774000000004</v>
      </c>
      <c r="Q1087" s="61">
        <f>[5]CttlePrices_Basis!Q1087</f>
        <v>-8.7300310000000536</v>
      </c>
    </row>
    <row r="1088" spans="1:17" x14ac:dyDescent="0.25">
      <c r="A1088" s="61">
        <f>[5]CttlePrices_Basis!A1088</f>
        <v>2025</v>
      </c>
      <c r="B1088" s="61">
        <f>[5]CttlePrices_Basis!B1088</f>
        <v>44</v>
      </c>
      <c r="C1088" s="61">
        <f>[5]CttlePrices_Basis!C1088</f>
        <v>300.45</v>
      </c>
      <c r="D1088" s="61">
        <f>[5]CttlePrices_Basis!D1088</f>
        <v>306.19</v>
      </c>
      <c r="E1088" s="61">
        <f>[5]CttlePrices_Basis!E1088</f>
        <v>543.698285855309</v>
      </c>
      <c r="F1088" s="61">
        <f>[5]CttlePrices_Basis!F1088</f>
        <v>229.68</v>
      </c>
      <c r="G1088" s="61">
        <f>[5]CttlePrices_Basis!G1088</f>
        <v>338.88</v>
      </c>
      <c r="H1088" s="61">
        <f>[5]CttlePrices_Basis!H1088</f>
        <v>0.71510297482837526</v>
      </c>
      <c r="I1088" s="61">
        <f>[5]CttlePrices_Basis!I1088</f>
        <v>648.44000000000005</v>
      </c>
      <c r="J1088" s="61">
        <f>[5]CttlePrices_Basis!J1088</f>
        <v>454.82</v>
      </c>
      <c r="K1088" s="61">
        <f>[5]CttlePrices_Basis!K1088</f>
        <v>520</v>
      </c>
      <c r="L1088" s="61">
        <f>[5]CttlePrices_Basis!L1088</f>
        <v>520</v>
      </c>
      <c r="M1088" s="61">
        <f>[5]CttlePrices_Basis!M1088</f>
        <v>520</v>
      </c>
      <c r="N1088" s="61">
        <f>[5]CttlePrices_Basis!N1088</f>
        <v>311.10000000000002</v>
      </c>
      <c r="O1088" s="61">
        <f>[5]CttlePrices_Basis!O1088</f>
        <v>174.55020800000005</v>
      </c>
      <c r="P1088" s="61">
        <f>[5]CttlePrices_Basis!P1088</f>
        <v>-19.069792000000007</v>
      </c>
      <c r="Q1088" s="61">
        <f>[5]CttlePrices_Basis!Q1088</f>
        <v>-9.1845120000000406</v>
      </c>
    </row>
    <row r="1089" spans="1:17" x14ac:dyDescent="0.25">
      <c r="A1089" s="61">
        <f>[5]CttlePrices_Basis!A1089</f>
        <v>2025</v>
      </c>
      <c r="B1089" s="61">
        <f>[5]CttlePrices_Basis!B1089</f>
        <v>45</v>
      </c>
      <c r="C1089" s="61">
        <f>[5]CttlePrices_Basis!C1089</f>
        <v>308.06</v>
      </c>
      <c r="D1089" s="61">
        <f>[5]CttlePrices_Basis!D1089</f>
        <v>302.29000000000002</v>
      </c>
      <c r="E1089" s="61">
        <f>[5]CttlePrices_Basis!E1089</f>
        <v>534.41799580261886</v>
      </c>
      <c r="F1089" s="61">
        <f>[5]CttlePrices_Basis!F1089</f>
        <v>221.35</v>
      </c>
      <c r="G1089" s="61">
        <f>[5]CttlePrices_Basis!G1089</f>
        <v>319.58</v>
      </c>
      <c r="H1089" s="61">
        <f>[5]CttlePrices_Basis!H1089</f>
        <v>0.71336852618062496</v>
      </c>
      <c r="I1089" s="61">
        <f>[5]CttlePrices_Basis!I1089</f>
        <v>636.51</v>
      </c>
      <c r="J1089" s="61">
        <f>[5]CttlePrices_Basis!J1089</f>
        <v>453.59</v>
      </c>
      <c r="K1089" s="61">
        <f>[5]CttlePrices_Basis!K1089</f>
        <v>520</v>
      </c>
      <c r="L1089" s="61">
        <f>[5]CttlePrices_Basis!L1089</f>
        <v>520</v>
      </c>
      <c r="M1089" s="61">
        <f>[5]CttlePrices_Basis!M1089</f>
        <v>520</v>
      </c>
      <c r="N1089" s="61">
        <f>[5]CttlePrices_Basis!N1089</f>
        <v>311.10000000000002</v>
      </c>
      <c r="O1089" s="61">
        <f>[5]CttlePrices_Basis!O1089</f>
        <v>188.52275600000007</v>
      </c>
      <c r="P1089" s="61">
        <f>[5]CttlePrices_Basis!P1089</f>
        <v>5.6027560000000562</v>
      </c>
      <c r="Q1089" s="61">
        <f>[5]CttlePrices_Basis!Q1089</f>
        <v>1.7115700000000516</v>
      </c>
    </row>
    <row r="1090" spans="1:17" x14ac:dyDescent="0.25">
      <c r="A1090" s="61">
        <f>[5]CttlePrices_Basis!A1090</f>
        <v>2025</v>
      </c>
      <c r="B1090" s="61">
        <f>[5]CttlePrices_Basis!B1090</f>
        <v>46</v>
      </c>
      <c r="C1090" s="61">
        <f>[5]CttlePrices_Basis!C1090</f>
        <v>305.91000000000003</v>
      </c>
      <c r="D1090" s="61">
        <f>[5]CttlePrices_Basis!D1090</f>
        <v>306.08999999999997</v>
      </c>
      <c r="E1090" s="61">
        <f>[5]CttlePrices_Basis!E1090</f>
        <v>501.94287307764853</v>
      </c>
      <c r="F1090" s="61">
        <f>[5]CttlePrices_Basis!F1090</f>
        <v>219.15</v>
      </c>
      <c r="G1090" s="61">
        <f>[5]CttlePrices_Basis!G1090</f>
        <v>320.55</v>
      </c>
      <c r="H1090" s="61">
        <f>[5]CttlePrices_Basis!H1090</f>
        <v>0.71392874991075883</v>
      </c>
      <c r="I1090" s="61">
        <f>[5]CttlePrices_Basis!I1090</f>
        <v>597.15</v>
      </c>
      <c r="J1090" s="61">
        <f>[5]CttlePrices_Basis!J1090</f>
        <v>446.52</v>
      </c>
      <c r="K1090" s="61">
        <f>[5]CttlePrices_Basis!K1090</f>
        <v>515</v>
      </c>
      <c r="L1090" s="61">
        <f>[5]CttlePrices_Basis!L1090</f>
        <v>520</v>
      </c>
      <c r="M1090" s="61">
        <f>[5]CttlePrices_Basis!M1090</f>
        <v>517.5</v>
      </c>
      <c r="N1090" s="61">
        <f>[5]CttlePrices_Basis!N1090</f>
        <v>308.37</v>
      </c>
      <c r="O1090" s="61">
        <f>[5]CttlePrices_Basis!O1090</f>
        <v>148.1556149999999</v>
      </c>
      <c r="P1090" s="61">
        <f>[5]CttlePrices_Basis!P1090</f>
        <v>-2.4743850000000975</v>
      </c>
      <c r="Q1090" s="61">
        <f>[5]CttlePrices_Basis!Q1090</f>
        <v>3.5365949999999771</v>
      </c>
    </row>
    <row r="1091" spans="1:17" x14ac:dyDescent="0.25">
      <c r="A1091" s="61">
        <f>[5]CttlePrices_Basis!A1091</f>
        <v>2025</v>
      </c>
      <c r="B1091" s="61">
        <f>[5]CttlePrices_Basis!B1091</f>
        <v>47</v>
      </c>
      <c r="C1091" s="61">
        <f>[5]CttlePrices_Basis!C1091</f>
        <v>298.8</v>
      </c>
      <c r="D1091" s="61">
        <f>[5]CttlePrices_Basis!D1091</f>
        <v>297.92</v>
      </c>
      <c r="E1091" s="61">
        <f>[5]CttlePrices_Basis!E1091</f>
        <v>460.68786192281675</v>
      </c>
      <c r="F1091" s="61">
        <f>[5]CttlePrices_Basis!F1091</f>
        <v>214.45</v>
      </c>
      <c r="G1091" s="61">
        <f>[5]CttlePrices_Basis!G1091</f>
        <v>314.23</v>
      </c>
      <c r="H1091" s="61">
        <f>[5]CttlePrices_Basis!H1091</f>
        <v>0.71027771858796795</v>
      </c>
      <c r="I1091" s="61">
        <f>[5]CttlePrices_Basis!I1091</f>
        <v>540.82000000000005</v>
      </c>
      <c r="J1091" s="61">
        <f>[5]CttlePrices_Basis!J1091</f>
        <v>471.74</v>
      </c>
      <c r="K1091" s="61" t="e">
        <f>[5]CttlePrices_Basis!K1091</f>
        <v>#N/A</v>
      </c>
      <c r="L1091" s="61" t="e">
        <f>[5]CttlePrices_Basis!L1091</f>
        <v>#N/A</v>
      </c>
      <c r="M1091" s="61" t="str">
        <f>[5]CttlePrices_Basis!M1091</f>
        <v/>
      </c>
      <c r="N1091" s="61">
        <f>[5]CttlePrices_Basis!N1091</f>
        <v>303.42</v>
      </c>
      <c r="O1091" s="61">
        <f>[5]CttlePrices_Basis!O1091</f>
        <v>98.415583000000083</v>
      </c>
      <c r="P1091" s="61">
        <f>[5]CttlePrices_Basis!P1091</f>
        <v>29.335583000000042</v>
      </c>
      <c r="Q1091" s="61" t="e">
        <f>[5]CttlePrices_Basis!Q1091</f>
        <v>#N/A</v>
      </c>
    </row>
    <row r="1092" spans="1:17" x14ac:dyDescent="0.25">
      <c r="A1092" s="61">
        <f>[5]CttlePrices_Basis!A1092</f>
        <v>2025</v>
      </c>
      <c r="B1092" s="61">
        <f>[5]CttlePrices_Basis!B1092</f>
        <v>48</v>
      </c>
      <c r="C1092" s="61">
        <f>[5]CttlePrices_Basis!C1092</f>
        <v>291.37</v>
      </c>
      <c r="D1092" s="61">
        <f>[5]CttlePrices_Basis!D1092</f>
        <v>291.05</v>
      </c>
      <c r="E1092" s="61">
        <f>[5]CttlePrices_Basis!E1092</f>
        <v>461.7577519729968</v>
      </c>
      <c r="F1092" s="61">
        <f>[5]CttlePrices_Basis!F1092</f>
        <v>215.58</v>
      </c>
      <c r="G1092" s="61">
        <f>[5]CttlePrices_Basis!G1092</f>
        <v>323.98</v>
      </c>
      <c r="H1092" s="61">
        <f>[5]CttlePrices_Basis!H1092</f>
        <v>0.71612718418791177</v>
      </c>
      <c r="I1092" s="61">
        <f>[5]CttlePrices_Basis!I1092</f>
        <v>532.74</v>
      </c>
      <c r="J1092" s="61">
        <f>[5]CttlePrices_Basis!J1092</f>
        <v>429.16</v>
      </c>
      <c r="K1092" s="61" t="e">
        <f>[5]CttlePrices_Basis!K1092</f>
        <v>#N/A</v>
      </c>
      <c r="L1092" s="61" t="e">
        <f>[5]CttlePrices_Basis!L1092</f>
        <v>#N/A</v>
      </c>
      <c r="M1092" s="61" t="str">
        <f>[5]CttlePrices_Basis!M1092</f>
        <v/>
      </c>
      <c r="N1092" s="61">
        <f>[5]CttlePrices_Basis!N1092</f>
        <v>0</v>
      </c>
      <c r="O1092" s="61">
        <f>[5]CttlePrices_Basis!O1092</f>
        <v>80.334327999999971</v>
      </c>
      <c r="P1092" s="61">
        <f>[5]CttlePrices_Basis!P1092</f>
        <v>-23.245672000000013</v>
      </c>
      <c r="Q1092" s="61" t="e">
        <f>[5]CttlePrices_Basis!Q1092</f>
        <v>#N/A</v>
      </c>
    </row>
    <row r="1093" spans="1:17" x14ac:dyDescent="0.25">
      <c r="A1093" s="61">
        <f>[5]CttlePrices_Basis!A1093</f>
        <v>2025</v>
      </c>
      <c r="B1093" s="61">
        <f>[5]CttlePrices_Basis!B1093</f>
        <v>49</v>
      </c>
      <c r="C1093" s="61">
        <f>[5]CttlePrices_Basis!C1093</f>
        <v>290.12</v>
      </c>
      <c r="D1093" s="61">
        <f>[5]CttlePrices_Basis!D1093</f>
        <v>288.94</v>
      </c>
      <c r="E1093" s="61">
        <f>[5]CttlePrices_Basis!E1093</f>
        <v>484.88017923685106</v>
      </c>
      <c r="F1093" s="61">
        <f>[5]CttlePrices_Basis!F1093</f>
        <v>227.15</v>
      </c>
      <c r="G1093" s="61">
        <f>[5]CttlePrices_Basis!G1093</f>
        <v>333.3</v>
      </c>
      <c r="H1093" s="61">
        <f>[5]CttlePrices_Basis!H1093</f>
        <v>0.72322268026325298</v>
      </c>
      <c r="I1093" s="61">
        <f>[5]CttlePrices_Basis!I1093</f>
        <v>562.16999999999996</v>
      </c>
      <c r="J1093" s="61">
        <f>[5]CttlePrices_Basis!J1093</f>
        <v>437.28</v>
      </c>
      <c r="K1093" s="61">
        <f>[5]CttlePrices_Basis!K1093</f>
        <v>490</v>
      </c>
      <c r="L1093" s="61">
        <f>[5]CttlePrices_Basis!L1093</f>
        <v>490</v>
      </c>
      <c r="M1093" s="61">
        <f>[5]CttlePrices_Basis!M1093</f>
        <v>490</v>
      </c>
      <c r="N1093" s="61">
        <f>[5]CttlePrices_Basis!N1093</f>
        <v>293.10000000000002</v>
      </c>
      <c r="O1093" s="61">
        <f>[5]CttlePrices_Basis!O1093</f>
        <v>101.31608999999992</v>
      </c>
      <c r="P1093" s="61">
        <f>[5]CttlePrices_Basis!P1093</f>
        <v>-23.573910000000069</v>
      </c>
      <c r="Q1093" s="61">
        <f>[5]CttlePrices_Basis!Q1093</f>
        <v>-20.080305000000067</v>
      </c>
    </row>
    <row r="1094" spans="1:17" x14ac:dyDescent="0.25">
      <c r="A1094" s="61">
        <f>[5]CttlePrices_Basis!A1094</f>
        <v>2025</v>
      </c>
      <c r="B1094" s="61">
        <f>[5]CttlePrices_Basis!B1094</f>
        <v>50</v>
      </c>
      <c r="C1094" s="61">
        <f>[5]CttlePrices_Basis!C1094</f>
        <v>300.33</v>
      </c>
      <c r="D1094" s="61">
        <f>[5]CttlePrices_Basis!D1094</f>
        <v>298.64999999999998</v>
      </c>
      <c r="E1094" s="61">
        <f>[5]CttlePrices_Basis!E1094</f>
        <v>491.20032077651166</v>
      </c>
      <c r="F1094" s="61">
        <f>[5]CttlePrices_Basis!F1094</f>
        <v>229.55</v>
      </c>
      <c r="G1094" s="61">
        <f>[5]CttlePrices_Basis!G1094</f>
        <v>339.1</v>
      </c>
      <c r="H1094" s="61">
        <f>[5]CttlePrices_Basis!H1094</f>
        <v>0.72621641249092228</v>
      </c>
      <c r="I1094" s="61">
        <f>[5]CttlePrices_Basis!I1094</f>
        <v>597.91</v>
      </c>
      <c r="J1094" s="61">
        <f>[5]CttlePrices_Basis!J1094</f>
        <v>452.65</v>
      </c>
      <c r="K1094" s="61">
        <f>[5]CttlePrices_Basis!K1094</f>
        <v>500</v>
      </c>
      <c r="L1094" s="61">
        <f>[5]CttlePrices_Basis!L1094</f>
        <v>500</v>
      </c>
      <c r="M1094" s="61">
        <f>[5]CttlePrices_Basis!M1094</f>
        <v>500</v>
      </c>
      <c r="N1094" s="61">
        <f>[5]CttlePrices_Basis!N1094</f>
        <v>299.47000000000003</v>
      </c>
      <c r="O1094" s="61">
        <f>[5]CttlePrices_Basis!O1094</f>
        <v>130.96929999999992</v>
      </c>
      <c r="P1094" s="61">
        <f>[5]CttlePrices_Basis!P1094</f>
        <v>-14.290700000000072</v>
      </c>
      <c r="Q1094" s="61">
        <f>[5]CttlePrices_Basis!Q1094</f>
        <v>-16.090350000000001</v>
      </c>
    </row>
    <row r="1095" spans="1:17" x14ac:dyDescent="0.25">
      <c r="A1095" s="61">
        <f>[5]CttlePrices_Basis!A1095</f>
        <v>2025</v>
      </c>
      <c r="B1095" s="61">
        <f>[5]CttlePrices_Basis!B1095</f>
        <v>51</v>
      </c>
      <c r="C1095" s="61">
        <f>[5]CttlePrices_Basis!C1095</f>
        <v>301.69</v>
      </c>
      <c r="D1095" s="61">
        <f>[5]CttlePrices_Basis!D1095</f>
        <v>302.49</v>
      </c>
      <c r="E1095" s="61">
        <f>[5]CttlePrices_Basis!E1095</f>
        <v>496.01573575361067</v>
      </c>
      <c r="F1095" s="61">
        <f>[5]CttlePrices_Basis!F1095</f>
        <v>230.8</v>
      </c>
      <c r="G1095" s="61">
        <f>[5]CttlePrices_Basis!G1095</f>
        <v>345.6</v>
      </c>
      <c r="H1095" s="61">
        <f>[5]CttlePrices_Basis!H1095</f>
        <v>0.72822604136323921</v>
      </c>
      <c r="I1095" s="61">
        <f>[5]CttlePrices_Basis!I1095</f>
        <v>604.64</v>
      </c>
      <c r="J1095" s="61">
        <f>[5]CttlePrices_Basis!J1095</f>
        <v>470.19</v>
      </c>
      <c r="K1095" s="61">
        <f>[5]CttlePrices_Basis!K1095</f>
        <v>510</v>
      </c>
      <c r="L1095" s="61">
        <f>[5]CttlePrices_Basis!L1095</f>
        <v>520</v>
      </c>
      <c r="M1095" s="61">
        <f>[5]CttlePrices_Basis!M1095</f>
        <v>515</v>
      </c>
      <c r="N1095" s="61">
        <f>[5]CttlePrices_Basis!N1095</f>
        <v>306.31</v>
      </c>
      <c r="O1095" s="61">
        <f>[5]CttlePrices_Basis!O1095</f>
        <v>130.06207999999998</v>
      </c>
      <c r="P1095" s="61">
        <f>[5]CttlePrices_Basis!P1095</f>
        <v>-4.3879200000000083</v>
      </c>
      <c r="Q1095" s="61">
        <f>[5]CttlePrices_Basis!Q1095</f>
        <v>-7.9345599999999763</v>
      </c>
    </row>
    <row r="1096" spans="1:17" x14ac:dyDescent="0.25">
      <c r="A1096" s="61">
        <f>[5]CttlePrices_Basis!A1096</f>
        <v>2025</v>
      </c>
      <c r="B1096" s="61">
        <f>[5]CttlePrices_Basis!B1096</f>
        <v>52</v>
      </c>
      <c r="C1096" s="61" t="e">
        <f>[5]CttlePrices_Basis!C1096</f>
        <v>#N/A</v>
      </c>
      <c r="D1096" s="61" t="e">
        <f>[5]CttlePrices_Basis!D1096</f>
        <v>#N/A</v>
      </c>
      <c r="E1096" s="61" t="e">
        <f>[5]CttlePrices_Basis!E1096</f>
        <v>#N/A</v>
      </c>
      <c r="F1096" s="61" t="e">
        <f>[5]CttlePrices_Basis!F1096</f>
        <v>#N/A</v>
      </c>
      <c r="G1096" s="61" t="e">
        <f>[5]CttlePrices_Basis!G1096</f>
        <v>#N/A</v>
      </c>
      <c r="H1096" s="61">
        <f>[5]CttlePrices_Basis!H1096</f>
        <v>0.73389109056216051</v>
      </c>
      <c r="I1096" s="61" t="e">
        <f>[5]CttlePrices_Basis!I1096</f>
        <v>#N/A</v>
      </c>
      <c r="J1096" s="61" t="e">
        <f>[5]CttlePrices_Basis!J1096</f>
        <v>#N/A</v>
      </c>
      <c r="K1096" s="61" t="e">
        <f>[5]CttlePrices_Basis!K1096</f>
        <v>#N/A</v>
      </c>
      <c r="L1096" s="61" t="e">
        <f>[5]CttlePrices_Basis!L1096</f>
        <v>#N/A</v>
      </c>
      <c r="M1096" s="61" t="str">
        <f>[5]CttlePrices_Basis!M1096</f>
        <v/>
      </c>
      <c r="N1096" s="61">
        <f>[5]CttlePrices_Basis!N1096</f>
        <v>0</v>
      </c>
      <c r="O1096" s="61" t="e">
        <f>[5]CttlePrices_Basis!O1096</f>
        <v>#N/A</v>
      </c>
      <c r="P1096" s="61" t="e">
        <f>[5]CttlePrices_Basis!P1096</f>
        <v>#N/A</v>
      </c>
      <c r="Q1096" s="61" t="e">
        <f>[5]CttlePrices_Basis!Q1096</f>
        <v>#N/A</v>
      </c>
    </row>
    <row r="1097" spans="1:17" x14ac:dyDescent="0.25">
      <c r="A1097" s="61">
        <f>[5]CttlePrices_Basis!A1097</f>
        <v>2026</v>
      </c>
      <c r="B1097" s="61">
        <f>[5]CttlePrices_Basis!B1097</f>
        <v>1</v>
      </c>
      <c r="C1097" s="61" t="e">
        <f>[5]CttlePrices_Basis!C1097</f>
        <v>#N/A</v>
      </c>
      <c r="D1097" s="61" t="e">
        <f>[5]CttlePrices_Basis!D1097</f>
        <v>#N/A</v>
      </c>
      <c r="E1097" s="61" t="e">
        <f>[5]CttlePrices_Basis!E1097</f>
        <v>#N/A</v>
      </c>
      <c r="F1097" s="61">
        <f>[5]CttlePrices_Basis!F1097</f>
        <v>236</v>
      </c>
      <c r="G1097" s="61">
        <f>[5]CttlePrices_Basis!G1097</f>
        <v>352.1</v>
      </c>
      <c r="H1097" s="61">
        <f>[5]CttlePrices_Basis!H1097</f>
        <v>0.73024682342631808</v>
      </c>
      <c r="I1097" s="61" t="e">
        <f>[5]CttlePrices_Basis!I1097</f>
        <v>#N/A</v>
      </c>
      <c r="J1097" s="61">
        <f>[5]CttlePrices_Basis!J1097</f>
        <v>472</v>
      </c>
      <c r="K1097" s="61">
        <f>[5]CttlePrices_Basis!K1097</f>
        <v>520</v>
      </c>
      <c r="L1097" s="61">
        <f>[5]CttlePrices_Basis!L1097</f>
        <v>520</v>
      </c>
      <c r="M1097" s="61">
        <f>[5]CttlePrices_Basis!M1097</f>
        <v>520</v>
      </c>
      <c r="N1097" s="61">
        <f>[5]CttlePrices_Basis!N1097</f>
        <v>317.10000000000002</v>
      </c>
      <c r="O1097" s="61" t="e">
        <f>[5]CttlePrices_Basis!O1097</f>
        <v>#N/A</v>
      </c>
      <c r="P1097" s="61">
        <f>[5]CttlePrices_Basis!P1097</f>
        <v>-10.165740000000028</v>
      </c>
      <c r="Q1097" s="61">
        <f>[5]CttlePrices_Basis!Q1097</f>
        <v>-11.178400000000011</v>
      </c>
    </row>
    <row r="1098" spans="1:17" x14ac:dyDescent="0.25">
      <c r="A1098" s="61">
        <f>[5]CttlePrices_Basis!A1098</f>
        <v>2026</v>
      </c>
      <c r="B1098" s="61">
        <f>[5]CttlePrices_Basis!B1098</f>
        <v>2</v>
      </c>
      <c r="C1098" s="61">
        <f>[5]CttlePrices_Basis!C1098</f>
        <v>312.23</v>
      </c>
      <c r="D1098" s="61">
        <f>[5]CttlePrices_Basis!D1098</f>
        <v>312.27</v>
      </c>
      <c r="E1098" s="61">
        <f>[5]CttlePrices_Basis!E1098</f>
        <v>502.64171881875802</v>
      </c>
      <c r="F1098" s="61">
        <f>[5]CttlePrices_Basis!F1098</f>
        <v>233.73</v>
      </c>
      <c r="G1098" s="61">
        <f>[5]CttlePrices_Basis!G1098</f>
        <v>354.7</v>
      </c>
      <c r="H1098" s="61">
        <f>[5]CttlePrices_Basis!H1098</f>
        <v>0.72098053352559477</v>
      </c>
      <c r="I1098" s="61">
        <f>[5]CttlePrices_Basis!I1098</f>
        <v>615.17999999999995</v>
      </c>
      <c r="J1098" s="61">
        <f>[5]CttlePrices_Basis!J1098</f>
        <v>476.36</v>
      </c>
      <c r="K1098" s="61">
        <f>[5]CttlePrices_Basis!K1098</f>
        <v>530</v>
      </c>
      <c r="L1098" s="61">
        <f>[5]CttlePrices_Basis!L1098</f>
        <v>530</v>
      </c>
      <c r="M1098" s="61">
        <f>[5]CttlePrices_Basis!M1098</f>
        <v>530</v>
      </c>
      <c r="N1098" s="61">
        <f>[5]CttlePrices_Basis!N1098</f>
        <v>317.10000000000002</v>
      </c>
      <c r="O1098" s="61">
        <f>[5]CttlePrices_Basis!O1098</f>
        <v>123.21109999999993</v>
      </c>
      <c r="P1098" s="61">
        <f>[5]CttlePrices_Basis!P1098</f>
        <v>-15.608900000000006</v>
      </c>
      <c r="Q1098" s="61">
        <f>[5]CttlePrices_Basis!Q1098</f>
        <v>-6.1835100000000125</v>
      </c>
    </row>
    <row r="1099" spans="1:17" x14ac:dyDescent="0.25">
      <c r="A1099" s="61">
        <f>[5]CttlePrices_Basis!A1099</f>
        <v>2026</v>
      </c>
      <c r="B1099" s="61">
        <f>[5]CttlePrices_Basis!B1099</f>
        <v>3</v>
      </c>
      <c r="C1099" s="61">
        <f>[5]CttlePrices_Basis!C1099</f>
        <v>304.47000000000003</v>
      </c>
      <c r="D1099" s="61">
        <f>[5]CttlePrices_Basis!D1099</f>
        <v>311.08</v>
      </c>
      <c r="E1099" s="61">
        <f>[5]CttlePrices_Basis!E1099</f>
        <v>487.16638668989788</v>
      </c>
      <c r="F1099" s="61">
        <f>[5]CttlePrices_Basis!F1099</f>
        <v>232.15</v>
      </c>
      <c r="G1099" s="61">
        <f>[5]CttlePrices_Basis!G1099</f>
        <v>356.45</v>
      </c>
      <c r="H1099" s="61">
        <f>[5]CttlePrices_Basis!H1099</f>
        <v>0.72025352924229324</v>
      </c>
      <c r="I1099" s="61">
        <f>[5]CttlePrices_Basis!I1099</f>
        <v>637.79</v>
      </c>
      <c r="J1099" s="61">
        <f>[5]CttlePrices_Basis!J1099</f>
        <v>477.59</v>
      </c>
      <c r="K1099" s="61">
        <f>[5]CttlePrices_Basis!K1099</f>
        <v>530</v>
      </c>
      <c r="L1099" s="61">
        <f>[5]CttlePrices_Basis!L1099</f>
        <v>530</v>
      </c>
      <c r="M1099" s="61">
        <f>[5]CttlePrices_Basis!M1099</f>
        <v>530</v>
      </c>
      <c r="N1099" s="61">
        <f>[5]CttlePrices_Basis!N1099</f>
        <v>317.07</v>
      </c>
      <c r="O1099" s="61">
        <f>[5]CttlePrices_Basis!O1099</f>
        <v>142.89481999999992</v>
      </c>
      <c r="P1099" s="61">
        <f>[5]CttlePrices_Basis!P1099</f>
        <v>-17.305180000000064</v>
      </c>
      <c r="Q1099" s="61">
        <f>[5]CttlePrices_Basis!Q1099</f>
        <v>-4.3170600000000263</v>
      </c>
    </row>
    <row r="1100" spans="1:17" x14ac:dyDescent="0.25">
      <c r="A1100" s="61">
        <f>[5]CttlePrices_Basis!A1100</f>
        <v>2026</v>
      </c>
      <c r="B1100" s="61">
        <f>[5]CttlePrices_Basis!B1100</f>
        <v>4</v>
      </c>
      <c r="C1100" s="61">
        <f>[5]CttlePrices_Basis!C1100</f>
        <v>312.93</v>
      </c>
      <c r="D1100" s="61">
        <f>[5]CttlePrices_Basis!D1100</f>
        <v>309.89999999999998</v>
      </c>
      <c r="E1100" s="61">
        <f>[5]CttlePrices_Basis!E1100</f>
        <v>488.97538697585293</v>
      </c>
      <c r="F1100" s="61">
        <f>[5]CttlePrices_Basis!F1100</f>
        <v>234.9</v>
      </c>
      <c r="G1100" s="61">
        <f>[5]CttlePrices_Basis!G1100</f>
        <v>360.18</v>
      </c>
      <c r="H1100" s="61">
        <f>[5]CttlePrices_Basis!H1100</f>
        <v>0.73110103816347427</v>
      </c>
      <c r="I1100" s="61">
        <f>[5]CttlePrices_Basis!I1100</f>
        <v>618.35</v>
      </c>
      <c r="J1100" s="61">
        <f>[5]CttlePrices_Basis!J1100</f>
        <v>456.03</v>
      </c>
      <c r="K1100" s="61">
        <f>[5]CttlePrices_Basis!K1100</f>
        <v>530</v>
      </c>
      <c r="L1100" s="61">
        <f>[5]CttlePrices_Basis!L1100</f>
        <v>530</v>
      </c>
      <c r="M1100" s="61">
        <f>[5]CttlePrices_Basis!M1100</f>
        <v>530</v>
      </c>
      <c r="N1100" s="61">
        <f>[5]CttlePrices_Basis!N1100</f>
        <v>317.10000000000002</v>
      </c>
      <c r="O1100" s="61">
        <f>[5]CttlePrices_Basis!O1100</f>
        <v>125.69579600000009</v>
      </c>
      <c r="P1100" s="61">
        <f>[5]CttlePrices_Basis!P1100</f>
        <v>-36.624203999999963</v>
      </c>
      <c r="Q1100" s="61">
        <f>[5]CttlePrices_Basis!Q1100</f>
        <v>-3.2962199999999484</v>
      </c>
    </row>
    <row r="1101" spans="1:17" x14ac:dyDescent="0.25">
      <c r="A1101" s="61">
        <f>[5]CttlePrices_Basis!A1101</f>
        <v>2026</v>
      </c>
      <c r="B1101" s="61">
        <f>[5]CttlePrices_Basis!B1101</f>
        <v>5</v>
      </c>
      <c r="C1101" s="61">
        <f>[5]CttlePrices_Basis!C1101</f>
        <v>315</v>
      </c>
      <c r="D1101" s="61">
        <f>[5]CttlePrices_Basis!D1101</f>
        <v>317.43</v>
      </c>
      <c r="E1101" s="61">
        <f>[5]CttlePrices_Basis!E1101</f>
        <v>503.08021619747927</v>
      </c>
      <c r="F1101" s="61">
        <f>[5]CttlePrices_Basis!F1101</f>
        <v>235.85</v>
      </c>
      <c r="G1101" s="61">
        <f>[5]CttlePrices_Basis!G1101</f>
        <v>360.28</v>
      </c>
      <c r="H1101" s="61">
        <f>[5]CttlePrices_Basis!H1101</f>
        <v>0.73702830188679247</v>
      </c>
      <c r="I1101" s="61">
        <f>[5]CttlePrices_Basis!I1101</f>
        <v>619.48</v>
      </c>
      <c r="J1101" s="61">
        <f>[5]CttlePrices_Basis!J1101</f>
        <v>474.28</v>
      </c>
      <c r="K1101" s="61">
        <f>[5]CttlePrices_Basis!K1101</f>
        <v>530</v>
      </c>
      <c r="L1101" s="61">
        <f>[5]CttlePrices_Basis!L1101</f>
        <v>530</v>
      </c>
      <c r="M1101" s="61">
        <f>[5]CttlePrices_Basis!M1101</f>
        <v>530</v>
      </c>
      <c r="N1101" s="61">
        <f>[5]CttlePrices_Basis!N1101</f>
        <v>317.10000000000002</v>
      </c>
      <c r="O1101" s="61">
        <f>[5]CttlePrices_Basis!O1101</f>
        <v>130.65209600000009</v>
      </c>
      <c r="P1101" s="61">
        <f>[5]CttlePrices_Basis!P1101</f>
        <v>-14.54790399999996</v>
      </c>
      <c r="Q1101" s="61">
        <f>[5]CttlePrices_Basis!Q1101</f>
        <v>-2.0012800000000084</v>
      </c>
    </row>
    <row r="1102" spans="1:17" x14ac:dyDescent="0.25">
      <c r="A1102" s="61">
        <f>[5]CttlePrices_Basis!A1102</f>
        <v>2026</v>
      </c>
      <c r="B1102" s="61">
        <f>[5]CttlePrices_Basis!B1102</f>
        <v>6</v>
      </c>
      <c r="C1102" s="61">
        <f>[5]CttlePrices_Basis!C1102</f>
        <v>314.52</v>
      </c>
      <c r="D1102" s="61">
        <f>[5]CttlePrices_Basis!D1102</f>
        <v>310.48</v>
      </c>
      <c r="E1102" s="61">
        <f>[5]CttlePrices_Basis!E1102</f>
        <v>505.54642378923211</v>
      </c>
      <c r="F1102" s="61">
        <f>[5]CttlePrices_Basis!F1102</f>
        <v>237.25</v>
      </c>
      <c r="G1102" s="61">
        <f>[5]CttlePrices_Basis!G1102</f>
        <v>367.43</v>
      </c>
      <c r="H1102" s="61">
        <f>[5]CttlePrices_Basis!H1102</f>
        <v>0.73346046648085672</v>
      </c>
      <c r="I1102" s="61">
        <f>[5]CttlePrices_Basis!I1102</f>
        <v>612.70000000000005</v>
      </c>
      <c r="J1102" s="61">
        <f>[5]CttlePrices_Basis!J1102</f>
        <v>458.76</v>
      </c>
      <c r="K1102" s="61">
        <f>[5]CttlePrices_Basis!K1102</f>
        <v>530</v>
      </c>
      <c r="L1102" s="61">
        <f>[5]CttlePrices_Basis!L1102</f>
        <v>530</v>
      </c>
      <c r="M1102" s="61">
        <f>[5]CttlePrices_Basis!M1102</f>
        <v>530</v>
      </c>
      <c r="N1102" s="61">
        <f>[5]CttlePrices_Basis!N1102</f>
        <v>317.10000000000002</v>
      </c>
      <c r="O1102" s="61">
        <f>[5]CttlePrices_Basis!O1102</f>
        <v>111.74593800000008</v>
      </c>
      <c r="P1102" s="61">
        <f>[5]CttlePrices_Basis!P1102</f>
        <v>-42.194061999999974</v>
      </c>
      <c r="Q1102" s="61">
        <f>[5]CttlePrices_Basis!Q1102</f>
        <v>-5.4666499999999587</v>
      </c>
    </row>
    <row r="1103" spans="1:17" x14ac:dyDescent="0.25">
      <c r="A1103" s="61">
        <f>[5]CttlePrices_Basis!A1103</f>
        <v>2026</v>
      </c>
      <c r="B1103" s="61">
        <f>[5]CttlePrices_Basis!B1103</f>
        <v>7</v>
      </c>
      <c r="C1103" s="61">
        <f>[5]CttlePrices_Basis!C1103</f>
        <v>309.81</v>
      </c>
      <c r="D1103" s="61">
        <f>[5]CttlePrices_Basis!D1103</f>
        <v>307.55</v>
      </c>
      <c r="E1103" s="61">
        <f>[5]CttlePrices_Basis!E1103</f>
        <v>481.59215863066777</v>
      </c>
      <c r="F1103" s="61">
        <f>[5]CttlePrices_Basis!F1103</f>
        <v>240.63</v>
      </c>
      <c r="G1103" s="61">
        <f>[5]CttlePrices_Basis!G1103</f>
        <v>366.15</v>
      </c>
      <c r="H1103" s="61">
        <f>[5]CttlePrices_Basis!H1103</f>
        <v>0.73551044424830836</v>
      </c>
      <c r="I1103" s="61">
        <f>[5]CttlePrices_Basis!I1103</f>
        <v>620.04999999999995</v>
      </c>
      <c r="J1103" s="61">
        <f>[5]CttlePrices_Basis!J1103</f>
        <v>466.02</v>
      </c>
      <c r="K1103" s="61">
        <f>[5]CttlePrices_Basis!K1103</f>
        <v>530</v>
      </c>
      <c r="L1103" s="61">
        <f>[5]CttlePrices_Basis!L1103</f>
        <v>530</v>
      </c>
      <c r="M1103" s="61">
        <f>[5]CttlePrices_Basis!M1103</f>
        <v>530</v>
      </c>
      <c r="N1103" s="61">
        <f>[5]CttlePrices_Basis!N1103</f>
        <v>318.18</v>
      </c>
      <c r="O1103" s="61">
        <f>[5]CttlePrices_Basis!O1103</f>
        <v>122.23246</v>
      </c>
      <c r="P1103" s="61">
        <f>[5]CttlePrices_Basis!P1103</f>
        <v>-31.797539999999969</v>
      </c>
      <c r="Q1103" s="61">
        <f>[5]CttlePrices_Basis!Q1103</f>
        <v>-9.1605480000000057</v>
      </c>
    </row>
    <row r="1104" spans="1:17" x14ac:dyDescent="0.25">
      <c r="A1104" s="61">
        <f>[5]CttlePrices_Basis!A1104</f>
        <v>2026</v>
      </c>
      <c r="B1104" s="61">
        <f>[5]CttlePrices_Basis!B1104</f>
        <v>8</v>
      </c>
      <c r="C1104" s="61">
        <f>[5]CttlePrices_Basis!C1104</f>
        <v>311.62</v>
      </c>
      <c r="D1104" s="61">
        <f>[5]CttlePrices_Basis!D1104</f>
        <v>312.31</v>
      </c>
      <c r="E1104" s="61">
        <f>[5]CttlePrices_Basis!E1104</f>
        <v>490.4360797077515</v>
      </c>
      <c r="F1104" s="61">
        <f>[5]CttlePrices_Basis!F1104</f>
        <v>242</v>
      </c>
      <c r="G1104" s="61">
        <f>[5]CttlePrices_Basis!G1104</f>
        <v>368.03</v>
      </c>
      <c r="H1104" s="61">
        <f>[5]CttlePrices_Basis!H1104</f>
        <v>0.73126142595978061</v>
      </c>
      <c r="I1104" s="61">
        <f>[5]CttlePrices_Basis!I1104</f>
        <v>604.66</v>
      </c>
      <c r="J1104" s="61">
        <f>[5]CttlePrices_Basis!J1104</f>
        <v>458.5</v>
      </c>
      <c r="K1104" s="61">
        <f>[5]CttlePrices_Basis!K1104</f>
        <v>530</v>
      </c>
      <c r="L1104" s="61">
        <f>[5]CttlePrices_Basis!L1104</f>
        <v>530</v>
      </c>
      <c r="M1104" s="61">
        <f>[5]CttlePrices_Basis!M1104</f>
        <v>530</v>
      </c>
      <c r="N1104" s="61">
        <f>[5]CttlePrices_Basis!N1104</f>
        <v>320.10000000000002</v>
      </c>
      <c r="O1104" s="61">
        <f>[5]CttlePrices_Basis!O1104</f>
        <v>101.37897499999997</v>
      </c>
      <c r="P1104" s="61">
        <f>[5]CttlePrices_Basis!P1104</f>
        <v>-44.781025</v>
      </c>
      <c r="Q1104" s="61">
        <f>[5]CttlePrices_Basis!Q1104</f>
        <v>-12.935000000000002</v>
      </c>
    </row>
    <row r="1105" spans="1:17" x14ac:dyDescent="0.25">
      <c r="A1105" s="61">
        <f>[5]CttlePrices_Basis!A1105</f>
        <v>2026</v>
      </c>
      <c r="B1105" s="61">
        <f>[5]CttlePrices_Basis!B1105</f>
        <v>9</v>
      </c>
      <c r="C1105" s="61">
        <f>[5]CttlePrices_Basis!C1105</f>
        <v>317.98</v>
      </c>
      <c r="D1105" s="61">
        <f>[5]CttlePrices_Basis!D1105</f>
        <v>319.87</v>
      </c>
      <c r="E1105" s="61">
        <f>[5]CttlePrices_Basis!E1105</f>
        <v>491.39195736254328</v>
      </c>
      <c r="F1105" s="61">
        <f>[5]CttlePrices_Basis!F1105</f>
        <v>232.23</v>
      </c>
      <c r="G1105" s="61">
        <f>[5]CttlePrices_Basis!G1105</f>
        <v>351.2</v>
      </c>
      <c r="H1105" s="61">
        <f>[5]CttlePrices_Basis!H1105</f>
        <v>0.7339449541284403</v>
      </c>
      <c r="I1105" s="61">
        <f>[5]CttlePrices_Basis!I1105</f>
        <v>605.36</v>
      </c>
      <c r="J1105" s="61">
        <f>[5]CttlePrices_Basis!J1105</f>
        <v>483.44</v>
      </c>
      <c r="K1105" s="61">
        <f>[5]CttlePrices_Basis!K1105</f>
        <v>535</v>
      </c>
      <c r="L1105" s="61">
        <f>[5]CttlePrices_Basis!L1105</f>
        <v>535</v>
      </c>
      <c r="M1105" s="61">
        <f>[5]CttlePrices_Basis!M1105</f>
        <v>535</v>
      </c>
      <c r="N1105" s="61">
        <f>[5]CttlePrices_Basis!N1105</f>
        <v>320.10000000000002</v>
      </c>
      <c r="O1105" s="61">
        <f>[5]CttlePrices_Basis!O1105</f>
        <v>126.84999999999997</v>
      </c>
      <c r="P1105" s="61">
        <f>[5]CttlePrices_Basis!P1105</f>
        <v>4.92999999999995</v>
      </c>
      <c r="Q1105" s="61">
        <f>[5]CttlePrices_Basis!Q1105</f>
        <v>4.5866249999999695</v>
      </c>
    </row>
    <row r="1106" spans="1:17" x14ac:dyDescent="0.25">
      <c r="A1106" s="61">
        <f>[5]CttlePrices_Basis!A1106</f>
        <v>2026</v>
      </c>
      <c r="B1106" s="61">
        <f>[5]CttlePrices_Basis!B1106</f>
        <v>10</v>
      </c>
      <c r="C1106" s="61">
        <f>[5]CttlePrices_Basis!C1106</f>
        <v>314.91000000000003</v>
      </c>
      <c r="D1106" s="61">
        <f>[5]CttlePrices_Basis!D1106</f>
        <v>308.37</v>
      </c>
      <c r="E1106" s="61">
        <f>[5]CttlePrices_Basis!E1106</f>
        <v>477.49121813716806</v>
      </c>
      <c r="F1106" s="61">
        <f>[5]CttlePrices_Basis!F1106</f>
        <v>234.58</v>
      </c>
      <c r="G1106" s="61">
        <f>[5]CttlePrices_Basis!G1106</f>
        <v>351.63</v>
      </c>
      <c r="H1106" s="61">
        <f>[5]CttlePrices_Basis!H1106</f>
        <v>0.73632280391723726</v>
      </c>
      <c r="I1106" s="61">
        <f>[5]CttlePrices_Basis!I1106</f>
        <v>604.54</v>
      </c>
      <c r="J1106" s="61">
        <f>[5]CttlePrices_Basis!J1106</f>
        <v>469.44</v>
      </c>
      <c r="K1106" s="61">
        <f>[5]CttlePrices_Basis!K1106</f>
        <v>535</v>
      </c>
      <c r="L1106" s="61">
        <f>[5]CttlePrices_Basis!L1106</f>
        <v>535</v>
      </c>
      <c r="M1106" s="61">
        <f>[5]CttlePrices_Basis!M1106</f>
        <v>535</v>
      </c>
      <c r="N1106" s="61">
        <f>[5]CttlePrices_Basis!N1106</f>
        <v>0</v>
      </c>
      <c r="O1106" s="61">
        <f>[5]CttlePrices_Basis!O1106</f>
        <v>126.99129699999992</v>
      </c>
      <c r="P1106" s="61">
        <f>[5]CttlePrices_Basis!P1106</f>
        <v>-8.1087030000000482</v>
      </c>
      <c r="Q1106" s="61">
        <f>[5]CttlePrices_Basis!Q1106</f>
        <v>2.4169019999999364</v>
      </c>
    </row>
    <row r="1107" spans="1:17" x14ac:dyDescent="0.25">
      <c r="A1107" s="61">
        <f>[5]CttlePrices_Basis!A1107</f>
        <v>2026</v>
      </c>
      <c r="B1107" s="61">
        <f>[5]CttlePrices_Basis!B1107</f>
        <v>11</v>
      </c>
      <c r="C1107" s="61">
        <f>[5]CttlePrices_Basis!C1107</f>
        <v>313.87</v>
      </c>
      <c r="D1107" s="61">
        <f>[5]CttlePrices_Basis!D1107</f>
        <v>309.52</v>
      </c>
      <c r="E1107" s="61">
        <f>[5]CttlePrices_Basis!E1107</f>
        <v>486.57391228762339</v>
      </c>
      <c r="F1107" s="61">
        <f>[5]CttlePrices_Basis!F1107</f>
        <v>230.9</v>
      </c>
      <c r="G1107" s="61">
        <f>[5]CttlePrices_Basis!G1107</f>
        <v>343.1</v>
      </c>
      <c r="H1107" s="61">
        <f>[5]CttlePrices_Basis!H1107</f>
        <v>0.72891610175668786</v>
      </c>
      <c r="I1107" s="61">
        <f>[5]CttlePrices_Basis!I1107</f>
        <v>609.73</v>
      </c>
      <c r="J1107" s="61">
        <f>[5]CttlePrices_Basis!J1107</f>
        <v>469.75</v>
      </c>
      <c r="K1107" s="61" t="e">
        <f>[5]CttlePrices_Basis!K1107</f>
        <v>#N/A</v>
      </c>
      <c r="L1107" s="61" t="e">
        <f>[5]CttlePrices_Basis!L1107</f>
        <v>#N/A</v>
      </c>
      <c r="M1107" s="61" t="str">
        <f>[5]CttlePrices_Basis!M1107</f>
        <v/>
      </c>
      <c r="N1107" s="61">
        <f>[5]CttlePrices_Basis!N1107</f>
        <v>314.10000000000002</v>
      </c>
      <c r="O1107" s="61">
        <f>[5]CttlePrices_Basis!O1107</f>
        <v>139.03111000000001</v>
      </c>
      <c r="P1107" s="61">
        <f>[5]CttlePrices_Basis!P1107</f>
        <v>-0.94889000000000578</v>
      </c>
      <c r="Q1107" s="61" t="e">
        <f>[5]CttlePrices_Basis!Q1107</f>
        <v>#N/A</v>
      </c>
    </row>
    <row r="1108" spans="1:17" x14ac:dyDescent="0.25">
      <c r="A1108" s="61">
        <f>[5]CttlePrices_Basis!A1108</f>
        <v>2026</v>
      </c>
      <c r="B1108" s="61">
        <f>[5]CttlePrices_Basis!B1108</f>
        <v>12</v>
      </c>
      <c r="C1108" s="61">
        <f>[5]CttlePrices_Basis!C1108</f>
        <v>316.87</v>
      </c>
      <c r="D1108" s="61">
        <f>[5]CttlePrices_Basis!D1108</f>
        <v>315.41000000000003</v>
      </c>
      <c r="E1108" s="61">
        <f>[5]CttlePrices_Basis!E1108</f>
        <v>496.81518075192434</v>
      </c>
      <c r="F1108" s="61">
        <f>[5]CttlePrices_Basis!F1108</f>
        <v>234.05</v>
      </c>
      <c r="G1108" s="61">
        <f>[5]CttlePrices_Basis!G1108</f>
        <v>351.18</v>
      </c>
      <c r="H1108" s="61">
        <f>[5]CttlePrices_Basis!H1108</f>
        <v>0.73179656055616538</v>
      </c>
      <c r="I1108" s="61">
        <f>[5]CttlePrices_Basis!I1108</f>
        <v>635.72</v>
      </c>
      <c r="J1108" s="61">
        <f>[5]CttlePrices_Basis!J1108</f>
        <v>453.91</v>
      </c>
      <c r="K1108" s="61">
        <f>[5]CttlePrices_Basis!K1108</f>
        <v>525</v>
      </c>
      <c r="L1108" s="61">
        <f>[5]CttlePrices_Basis!L1108</f>
        <v>525</v>
      </c>
      <c r="M1108" s="61">
        <f>[5]CttlePrices_Basis!M1108</f>
        <v>525</v>
      </c>
      <c r="N1108" s="61">
        <f>[5]CttlePrices_Basis!N1108</f>
        <v>317.10000000000002</v>
      </c>
      <c r="O1108" s="61">
        <f>[5]CttlePrices_Basis!O1108</f>
        <v>155.83253000000002</v>
      </c>
      <c r="P1108" s="61">
        <f>[5]CttlePrices_Basis!P1108</f>
        <v>-25.977469999999983</v>
      </c>
      <c r="Q1108" s="61">
        <f>[5]CttlePrices_Basis!Q1108</f>
        <v>-4.8293250000000398</v>
      </c>
    </row>
    <row r="1109" spans="1:17" x14ac:dyDescent="0.25">
      <c r="A1109" s="61">
        <f>[5]CttlePrices_Basis!A1109</f>
        <v>2026</v>
      </c>
      <c r="B1109" s="61">
        <f>[5]CttlePrices_Basis!B1109</f>
        <v>13</v>
      </c>
      <c r="C1109" s="61">
        <f>[5]CttlePrices_Basis!C1109</f>
        <v>321.27999999999997</v>
      </c>
      <c r="D1109" s="61">
        <f>[5]CttlePrices_Basis!D1109</f>
        <v>320.17</v>
      </c>
      <c r="E1109" s="61">
        <f>[5]CttlePrices_Basis!E1109</f>
        <v>496.65295472359065</v>
      </c>
      <c r="F1109" s="61">
        <f>[5]CttlePrices_Basis!F1109</f>
        <v>238.5</v>
      </c>
      <c r="G1109" s="61">
        <f>[5]CttlePrices_Basis!G1109</f>
        <v>361.45</v>
      </c>
      <c r="H1109" s="61">
        <f>[5]CttlePrices_Basis!H1109</f>
        <v>0.72270000722700012</v>
      </c>
      <c r="I1109" s="61">
        <f>[5]CttlePrices_Basis!I1109</f>
        <v>641</v>
      </c>
      <c r="J1109" s="61">
        <f>[5]CttlePrices_Basis!J1109</f>
        <v>465.8</v>
      </c>
      <c r="K1109" s="61">
        <f>[5]CttlePrices_Basis!K1109</f>
        <v>530</v>
      </c>
      <c r="L1109" s="61">
        <f>[5]CttlePrices_Basis!L1109</f>
        <v>530</v>
      </c>
      <c r="M1109" s="61">
        <f>[5]CttlePrices_Basis!M1109</f>
        <v>530</v>
      </c>
      <c r="N1109" s="61">
        <f>[5]CttlePrices_Basis!N1109</f>
        <v>322.5</v>
      </c>
      <c r="O1109" s="61">
        <f>[5]CttlePrices_Basis!O1109</f>
        <v>140.86163500000004</v>
      </c>
      <c r="P1109" s="61">
        <f>[5]CttlePrices_Basis!P1109</f>
        <v>-34.338364999999953</v>
      </c>
      <c r="Q1109" s="61">
        <f>[5]CttlePrices_Basis!Q1109</f>
        <v>-12.012450000000001</v>
      </c>
    </row>
    <row r="1110" spans="1:17" x14ac:dyDescent="0.25">
      <c r="A1110" s="61">
        <f>[5]CttlePrices_Basis!A1110</f>
        <v>2026</v>
      </c>
      <c r="B1110" s="61">
        <f>[5]CttlePrices_Basis!B1110</f>
        <v>14</v>
      </c>
      <c r="C1110" s="61">
        <f>[5]CttlePrices_Basis!C1110</f>
        <v>317.44</v>
      </c>
      <c r="D1110" s="61">
        <f>[5]CttlePrices_Basis!D1110</f>
        <v>323.75</v>
      </c>
      <c r="E1110" s="61">
        <f>[5]CttlePrices_Basis!E1110</f>
        <v>508.07863630480745</v>
      </c>
      <c r="F1110" s="61">
        <f>[5]CttlePrices_Basis!F1110</f>
        <v>246.33</v>
      </c>
      <c r="G1110" s="61">
        <f>[5]CttlePrices_Basis!G1110</f>
        <v>370.6</v>
      </c>
      <c r="H1110" s="61">
        <f>[5]CttlePrices_Basis!H1110</f>
        <v>0.72077266830041808</v>
      </c>
      <c r="I1110" s="61">
        <f>[5]CttlePrices_Basis!I1110</f>
        <v>638.73</v>
      </c>
      <c r="J1110" s="61">
        <f>[5]CttlePrices_Basis!J1110</f>
        <v>478.97</v>
      </c>
      <c r="K1110" s="61">
        <f>[5]CttlePrices_Basis!K1110</f>
        <v>535</v>
      </c>
      <c r="L1110" s="61">
        <f>[5]CttlePrices_Basis!L1110</f>
        <v>535</v>
      </c>
      <c r="M1110" s="61">
        <f>[5]CttlePrices_Basis!M1110</f>
        <v>535</v>
      </c>
      <c r="N1110" s="61">
        <f>[5]CttlePrices_Basis!N1110</f>
        <v>327.9</v>
      </c>
      <c r="O1110" s="61">
        <f>[5]CttlePrices_Basis!O1110</f>
        <v>124.55956000000003</v>
      </c>
      <c r="P1110" s="61">
        <f>[5]CttlePrices_Basis!P1110</f>
        <v>-35.200439999999958</v>
      </c>
      <c r="Q1110" s="61">
        <f>[5]CttlePrices_Basis!Q1110</f>
        <v>-20.758241999999996</v>
      </c>
    </row>
    <row r="1111" spans="1:17" x14ac:dyDescent="0.25">
      <c r="A1111" s="61">
        <f>[5]CttlePrices_Basis!A1111</f>
        <v>2026</v>
      </c>
      <c r="B1111" s="61">
        <f>[5]CttlePrices_Basis!B1111</f>
        <v>15</v>
      </c>
      <c r="C1111" s="61">
        <f>[5]CttlePrices_Basis!C1111</f>
        <v>330.25</v>
      </c>
      <c r="D1111" s="61">
        <f>[5]CttlePrices_Basis!D1111</f>
        <v>329.45</v>
      </c>
      <c r="E1111" s="61">
        <f>[5]CttlePrices_Basis!E1111</f>
        <v>510.05919901263917</v>
      </c>
      <c r="F1111" s="61">
        <f>[5]CttlePrices_Basis!F1111</f>
        <v>249.2</v>
      </c>
      <c r="G1111" s="61">
        <f>[5]CttlePrices_Basis!G1111</f>
        <v>372.35</v>
      </c>
      <c r="H1111" s="61">
        <f>[5]CttlePrices_Basis!H1111</f>
        <v>0.7254261878853826</v>
      </c>
      <c r="I1111" s="61">
        <f>[5]CttlePrices_Basis!I1111</f>
        <v>667.56</v>
      </c>
      <c r="J1111" s="61">
        <f>[5]CttlePrices_Basis!J1111</f>
        <v>487.33</v>
      </c>
      <c r="K1111" s="61">
        <f>[5]CttlePrices_Basis!K1111</f>
        <v>548</v>
      </c>
      <c r="L1111" s="61">
        <f>[5]CttlePrices_Basis!L1111</f>
        <v>548</v>
      </c>
      <c r="M1111" s="61">
        <f>[5]CttlePrices_Basis!M1111</f>
        <v>548</v>
      </c>
      <c r="N1111" s="61">
        <f>[5]CttlePrices_Basis!N1111</f>
        <v>0</v>
      </c>
      <c r="O1111" s="61">
        <f>[5]CttlePrices_Basis!O1111</f>
        <v>154.2755249999999</v>
      </c>
      <c r="P1111" s="61">
        <f>[5]CttlePrices_Basis!P1111</f>
        <v>-25.954475000000059</v>
      </c>
      <c r="Q1111" s="61">
        <f>[5]CttlePrices_Basis!Q1111</f>
        <v>-14.722199999999987</v>
      </c>
    </row>
    <row r="1112" spans="1:17" x14ac:dyDescent="0.25">
      <c r="A1112" s="61">
        <f>[5]CttlePrices_Basis!A1112</f>
        <v>2026</v>
      </c>
      <c r="B1112" s="61">
        <f>[5]CttlePrices_Basis!B1112</f>
        <v>16</v>
      </c>
      <c r="C1112" s="61" t="e">
        <f>[5]CttlePrices_Basis!C1112</f>
        <v>#N/A</v>
      </c>
      <c r="D1112" s="61" t="e">
        <f>[5]CttlePrices_Basis!D1112</f>
        <v>#N/A</v>
      </c>
      <c r="E1112" s="61" t="e">
        <f>[5]CttlePrices_Basis!E1112</f>
        <v>#N/A</v>
      </c>
      <c r="F1112" s="61" t="e">
        <f>[5]CttlePrices_Basis!F1112</f>
        <v>#N/A</v>
      </c>
      <c r="G1112" s="61" t="e">
        <f>[5]CttlePrices_Basis!G1112</f>
        <v>#N/A</v>
      </c>
      <c r="H1112" s="61" t="e">
        <f>[5]CttlePrices_Basis!H1112</f>
        <v>#N/A</v>
      </c>
      <c r="I1112" s="61" t="e">
        <f>[5]CttlePrices_Basis!I1112</f>
        <v>#N/A</v>
      </c>
      <c r="J1112" s="61" t="e">
        <f>[5]CttlePrices_Basis!J1112</f>
        <v>#N/A</v>
      </c>
      <c r="K1112" s="61" t="e">
        <f>[5]CttlePrices_Basis!K1112</f>
        <v>#N/A</v>
      </c>
      <c r="L1112" s="61" t="e">
        <f>[5]CttlePrices_Basis!L1112</f>
        <v>#N/A</v>
      </c>
      <c r="M1112" s="61" t="str">
        <f>[5]CttlePrices_Basis!M1112</f>
        <v/>
      </c>
      <c r="N1112" s="61">
        <f>[5]CttlePrices_Basis!N1112</f>
        <v>0</v>
      </c>
      <c r="O1112" s="61" t="e">
        <f>[5]CttlePrices_Basis!O1112</f>
        <v>#N/A</v>
      </c>
      <c r="P1112" s="61" t="e">
        <f>[5]CttlePrices_Basis!P1112</f>
        <v>#N/A</v>
      </c>
      <c r="Q1112" s="61" t="e">
        <f>[5]CttlePrices_Basis!Q1112</f>
        <v>#N/A</v>
      </c>
    </row>
    <row r="1113" spans="1:17" x14ac:dyDescent="0.25">
      <c r="A1113" s="61">
        <f>[5]CttlePrices_Basis!A1113</f>
        <v>2026</v>
      </c>
      <c r="B1113" s="61">
        <f>[5]CttlePrices_Basis!B1113</f>
        <v>17</v>
      </c>
      <c r="C1113" s="61" t="e">
        <f>[5]CttlePrices_Basis!C1113</f>
        <v>#N/A</v>
      </c>
      <c r="D1113" s="61" t="e">
        <f>[5]CttlePrices_Basis!D1113</f>
        <v>#N/A</v>
      </c>
      <c r="E1113" s="61" t="e">
        <f>[5]CttlePrices_Basis!E1113</f>
        <v>#N/A</v>
      </c>
      <c r="F1113" s="61" t="e">
        <f>[5]CttlePrices_Basis!F1113</f>
        <v>#N/A</v>
      </c>
      <c r="G1113" s="61" t="e">
        <f>[5]CttlePrices_Basis!G1113</f>
        <v>#N/A</v>
      </c>
      <c r="H1113" s="61" t="e">
        <f>[5]CttlePrices_Basis!H1113</f>
        <v>#N/A</v>
      </c>
      <c r="I1113" s="61" t="e">
        <f>[5]CttlePrices_Basis!I1113</f>
        <v>#N/A</v>
      </c>
      <c r="J1113" s="61" t="e">
        <f>[5]CttlePrices_Basis!J1113</f>
        <v>#N/A</v>
      </c>
      <c r="K1113" s="61" t="e">
        <f>[5]CttlePrices_Basis!K1113</f>
        <v>#N/A</v>
      </c>
      <c r="L1113" s="61" t="e">
        <f>[5]CttlePrices_Basis!L1113</f>
        <v>#N/A</v>
      </c>
      <c r="M1113" s="61" t="str">
        <f>[5]CttlePrices_Basis!M1113</f>
        <v/>
      </c>
      <c r="N1113" s="61">
        <f>[5]CttlePrices_Basis!N1113</f>
        <v>0</v>
      </c>
      <c r="O1113" s="61" t="e">
        <f>[5]CttlePrices_Basis!O1113</f>
        <v>#N/A</v>
      </c>
      <c r="P1113" s="61" t="e">
        <f>[5]CttlePrices_Basis!P1113</f>
        <v>#N/A</v>
      </c>
      <c r="Q1113" s="61" t="e">
        <f>[5]CttlePrices_Basis!Q1113</f>
        <v>#N/A</v>
      </c>
    </row>
    <row r="1114" spans="1:17" x14ac:dyDescent="0.25">
      <c r="A1114" s="61">
        <f>[5]CttlePrices_Basis!A1114</f>
        <v>2026</v>
      </c>
      <c r="B1114" s="61">
        <f>[5]CttlePrices_Basis!B1114</f>
        <v>18</v>
      </c>
      <c r="C1114" s="61" t="e">
        <f>[5]CttlePrices_Basis!C1114</f>
        <v>#N/A</v>
      </c>
      <c r="D1114" s="61" t="e">
        <f>[5]CttlePrices_Basis!D1114</f>
        <v>#N/A</v>
      </c>
      <c r="E1114" s="61" t="e">
        <f>[5]CttlePrices_Basis!E1114</f>
        <v>#N/A</v>
      </c>
      <c r="F1114" s="61" t="e">
        <f>[5]CttlePrices_Basis!F1114</f>
        <v>#N/A</v>
      </c>
      <c r="G1114" s="61" t="e">
        <f>[5]CttlePrices_Basis!G1114</f>
        <v>#N/A</v>
      </c>
      <c r="H1114" s="61" t="e">
        <f>[5]CttlePrices_Basis!H1114</f>
        <v>#N/A</v>
      </c>
      <c r="I1114" s="61" t="e">
        <f>[5]CttlePrices_Basis!I1114</f>
        <v>#N/A</v>
      </c>
      <c r="J1114" s="61" t="e">
        <f>[5]CttlePrices_Basis!J1114</f>
        <v>#N/A</v>
      </c>
      <c r="K1114" s="61" t="e">
        <f>[5]CttlePrices_Basis!K1114</f>
        <v>#N/A</v>
      </c>
      <c r="L1114" s="61" t="e">
        <f>[5]CttlePrices_Basis!L1114</f>
        <v>#N/A</v>
      </c>
      <c r="M1114" s="61" t="str">
        <f>[5]CttlePrices_Basis!M1114</f>
        <v/>
      </c>
      <c r="N1114" s="61">
        <f>[5]CttlePrices_Basis!N1114</f>
        <v>0</v>
      </c>
      <c r="O1114" s="61" t="e">
        <f>[5]CttlePrices_Basis!O1114</f>
        <v>#N/A</v>
      </c>
      <c r="P1114" s="61" t="e">
        <f>[5]CttlePrices_Basis!P1114</f>
        <v>#N/A</v>
      </c>
      <c r="Q1114" s="61" t="e">
        <f>[5]CttlePrices_Basis!Q1114</f>
        <v>#N/A</v>
      </c>
    </row>
    <row r="1115" spans="1:17" x14ac:dyDescent="0.25">
      <c r="A1115" s="61">
        <f>[5]CttlePrices_Basis!A1115</f>
        <v>2026</v>
      </c>
      <c r="B1115" s="61">
        <f>[5]CttlePrices_Basis!B1115</f>
        <v>19</v>
      </c>
      <c r="C1115" s="61" t="e">
        <f>[5]CttlePrices_Basis!C1115</f>
        <v>#N/A</v>
      </c>
      <c r="D1115" s="61" t="e">
        <f>[5]CttlePrices_Basis!D1115</f>
        <v>#N/A</v>
      </c>
      <c r="E1115" s="61" t="e">
        <f>[5]CttlePrices_Basis!E1115</f>
        <v>#N/A</v>
      </c>
      <c r="F1115" s="61" t="e">
        <f>[5]CttlePrices_Basis!F1115</f>
        <v>#N/A</v>
      </c>
      <c r="G1115" s="61" t="e">
        <f>[5]CttlePrices_Basis!G1115</f>
        <v>#N/A</v>
      </c>
      <c r="H1115" s="61" t="e">
        <f>[5]CttlePrices_Basis!H1115</f>
        <v>#N/A</v>
      </c>
      <c r="I1115" s="61" t="e">
        <f>[5]CttlePrices_Basis!I1115</f>
        <v>#N/A</v>
      </c>
      <c r="J1115" s="61" t="e">
        <f>[5]CttlePrices_Basis!J1115</f>
        <v>#N/A</v>
      </c>
      <c r="K1115" s="61" t="e">
        <f>[5]CttlePrices_Basis!K1115</f>
        <v>#N/A</v>
      </c>
      <c r="L1115" s="61" t="e">
        <f>[5]CttlePrices_Basis!L1115</f>
        <v>#N/A</v>
      </c>
      <c r="M1115" s="61" t="str">
        <f>[5]CttlePrices_Basis!M1115</f>
        <v/>
      </c>
      <c r="N1115" s="61">
        <f>[5]CttlePrices_Basis!N1115</f>
        <v>0</v>
      </c>
      <c r="O1115" s="61" t="e">
        <f>[5]CttlePrices_Basis!O1115</f>
        <v>#N/A</v>
      </c>
      <c r="P1115" s="61" t="e">
        <f>[5]CttlePrices_Basis!P1115</f>
        <v>#N/A</v>
      </c>
      <c r="Q1115" s="61" t="e">
        <f>[5]CttlePrices_Basis!Q1115</f>
        <v>#N/A</v>
      </c>
    </row>
    <row r="1116" spans="1:17" x14ac:dyDescent="0.25">
      <c r="A1116" s="61">
        <f>[5]CttlePrices_Basis!A1116</f>
        <v>2026</v>
      </c>
      <c r="B1116" s="61">
        <f>[5]CttlePrices_Basis!B1116</f>
        <v>20</v>
      </c>
      <c r="C1116" s="61" t="e">
        <f>[5]CttlePrices_Basis!C1116</f>
        <v>#N/A</v>
      </c>
      <c r="D1116" s="61" t="e">
        <f>[5]CttlePrices_Basis!D1116</f>
        <v>#N/A</v>
      </c>
      <c r="E1116" s="61" t="e">
        <f>[5]CttlePrices_Basis!E1116</f>
        <v>#N/A</v>
      </c>
      <c r="F1116" s="61" t="e">
        <f>[5]CttlePrices_Basis!F1116</f>
        <v>#N/A</v>
      </c>
      <c r="G1116" s="61" t="e">
        <f>[5]CttlePrices_Basis!G1116</f>
        <v>#N/A</v>
      </c>
      <c r="H1116" s="61" t="e">
        <f>[5]CttlePrices_Basis!H1116</f>
        <v>#N/A</v>
      </c>
      <c r="I1116" s="61" t="e">
        <f>[5]CttlePrices_Basis!I1116</f>
        <v>#N/A</v>
      </c>
      <c r="J1116" s="61" t="e">
        <f>[5]CttlePrices_Basis!J1116</f>
        <v>#N/A</v>
      </c>
      <c r="K1116" s="61" t="e">
        <f>[5]CttlePrices_Basis!K1116</f>
        <v>#N/A</v>
      </c>
      <c r="L1116" s="61" t="e">
        <f>[5]CttlePrices_Basis!L1116</f>
        <v>#N/A</v>
      </c>
      <c r="M1116" s="61" t="str">
        <f>[5]CttlePrices_Basis!M1116</f>
        <v/>
      </c>
      <c r="N1116" s="61">
        <f>[5]CttlePrices_Basis!N1116</f>
        <v>0</v>
      </c>
      <c r="O1116" s="61" t="e">
        <f>[5]CttlePrices_Basis!O1116</f>
        <v>#N/A</v>
      </c>
      <c r="P1116" s="61" t="e">
        <f>[5]CttlePrices_Basis!P1116</f>
        <v>#N/A</v>
      </c>
      <c r="Q1116" s="61" t="e">
        <f>[5]CttlePrices_Basis!Q1116</f>
        <v>#N/A</v>
      </c>
    </row>
    <row r="1117" spans="1:17" x14ac:dyDescent="0.25">
      <c r="A1117" s="61">
        <f>[5]CttlePrices_Basis!A1117</f>
        <v>2026</v>
      </c>
      <c r="B1117" s="61">
        <f>[5]CttlePrices_Basis!B1117</f>
        <v>21</v>
      </c>
      <c r="C1117" s="61" t="e">
        <f>[5]CttlePrices_Basis!C1117</f>
        <v>#N/A</v>
      </c>
      <c r="D1117" s="61" t="e">
        <f>[5]CttlePrices_Basis!D1117</f>
        <v>#N/A</v>
      </c>
      <c r="E1117" s="61" t="e">
        <f>[5]CttlePrices_Basis!E1117</f>
        <v>#N/A</v>
      </c>
      <c r="F1117" s="61" t="e">
        <f>[5]CttlePrices_Basis!F1117</f>
        <v>#N/A</v>
      </c>
      <c r="G1117" s="61" t="e">
        <f>[5]CttlePrices_Basis!G1117</f>
        <v>#N/A</v>
      </c>
      <c r="H1117" s="61" t="e">
        <f>[5]CttlePrices_Basis!H1117</f>
        <v>#N/A</v>
      </c>
      <c r="I1117" s="61" t="e">
        <f>[5]CttlePrices_Basis!I1117</f>
        <v>#N/A</v>
      </c>
      <c r="J1117" s="61" t="e">
        <f>[5]CttlePrices_Basis!J1117</f>
        <v>#N/A</v>
      </c>
      <c r="K1117" s="61" t="e">
        <f>[5]CttlePrices_Basis!K1117</f>
        <v>#N/A</v>
      </c>
      <c r="L1117" s="61" t="e">
        <f>[5]CttlePrices_Basis!L1117</f>
        <v>#N/A</v>
      </c>
      <c r="M1117" s="61" t="str">
        <f>[5]CttlePrices_Basis!M1117</f>
        <v/>
      </c>
      <c r="N1117" s="61">
        <f>[5]CttlePrices_Basis!N1117</f>
        <v>0</v>
      </c>
      <c r="O1117" s="61" t="e">
        <f>[5]CttlePrices_Basis!O1117</f>
        <v>#N/A</v>
      </c>
      <c r="P1117" s="61" t="e">
        <f>[5]CttlePrices_Basis!P1117</f>
        <v>#N/A</v>
      </c>
      <c r="Q1117" s="61" t="e">
        <f>[5]CttlePrices_Basis!Q1117</f>
        <v>#N/A</v>
      </c>
    </row>
    <row r="1118" spans="1:17" x14ac:dyDescent="0.25">
      <c r="A1118" s="61">
        <f>[5]CttlePrices_Basis!A1118</f>
        <v>2026</v>
      </c>
      <c r="B1118" s="61">
        <f>[5]CttlePrices_Basis!B1118</f>
        <v>22</v>
      </c>
      <c r="C1118" s="61" t="e">
        <f>[5]CttlePrices_Basis!C1118</f>
        <v>#N/A</v>
      </c>
      <c r="D1118" s="61" t="e">
        <f>[5]CttlePrices_Basis!D1118</f>
        <v>#N/A</v>
      </c>
      <c r="E1118" s="61" t="e">
        <f>[5]CttlePrices_Basis!E1118</f>
        <v>#N/A</v>
      </c>
      <c r="F1118" s="61" t="e">
        <f>[5]CttlePrices_Basis!F1118</f>
        <v>#N/A</v>
      </c>
      <c r="G1118" s="61" t="e">
        <f>[5]CttlePrices_Basis!G1118</f>
        <v>#N/A</v>
      </c>
      <c r="H1118" s="61" t="e">
        <f>[5]CttlePrices_Basis!H1118</f>
        <v>#N/A</v>
      </c>
      <c r="I1118" s="61" t="e">
        <f>[5]CttlePrices_Basis!I1118</f>
        <v>#N/A</v>
      </c>
      <c r="J1118" s="61" t="e">
        <f>[5]CttlePrices_Basis!J1118</f>
        <v>#N/A</v>
      </c>
      <c r="K1118" s="61" t="e">
        <f>[5]CttlePrices_Basis!K1118</f>
        <v>#N/A</v>
      </c>
      <c r="L1118" s="61" t="e">
        <f>[5]CttlePrices_Basis!L1118</f>
        <v>#N/A</v>
      </c>
      <c r="M1118" s="61" t="str">
        <f>[5]CttlePrices_Basis!M1118</f>
        <v/>
      </c>
      <c r="N1118" s="61">
        <f>[5]CttlePrices_Basis!N1118</f>
        <v>0</v>
      </c>
      <c r="O1118" s="61" t="e">
        <f>[5]CttlePrices_Basis!O1118</f>
        <v>#N/A</v>
      </c>
      <c r="P1118" s="61" t="e">
        <f>[5]CttlePrices_Basis!P1118</f>
        <v>#N/A</v>
      </c>
      <c r="Q1118" s="61" t="e">
        <f>[5]CttlePrices_Basis!Q1118</f>
        <v>#N/A</v>
      </c>
    </row>
    <row r="1119" spans="1:17" x14ac:dyDescent="0.25">
      <c r="A1119" s="61">
        <f>[5]CttlePrices_Basis!A1119</f>
        <v>2026</v>
      </c>
      <c r="B1119" s="61">
        <f>[5]CttlePrices_Basis!B1119</f>
        <v>23</v>
      </c>
      <c r="C1119" s="61" t="e">
        <f>[5]CttlePrices_Basis!C1119</f>
        <v>#N/A</v>
      </c>
      <c r="D1119" s="61" t="e">
        <f>[5]CttlePrices_Basis!D1119</f>
        <v>#N/A</v>
      </c>
      <c r="E1119" s="61" t="e">
        <f>[5]CttlePrices_Basis!E1119</f>
        <v>#N/A</v>
      </c>
      <c r="F1119" s="61" t="e">
        <f>[5]CttlePrices_Basis!F1119</f>
        <v>#N/A</v>
      </c>
      <c r="G1119" s="61" t="e">
        <f>[5]CttlePrices_Basis!G1119</f>
        <v>#N/A</v>
      </c>
      <c r="H1119" s="61" t="e">
        <f>[5]CttlePrices_Basis!H1119</f>
        <v>#N/A</v>
      </c>
      <c r="I1119" s="61" t="e">
        <f>[5]CttlePrices_Basis!I1119</f>
        <v>#N/A</v>
      </c>
      <c r="J1119" s="61" t="e">
        <f>[5]CttlePrices_Basis!J1119</f>
        <v>#N/A</v>
      </c>
      <c r="K1119" s="61" t="e">
        <f>[5]CttlePrices_Basis!K1119</f>
        <v>#N/A</v>
      </c>
      <c r="L1119" s="61" t="e">
        <f>[5]CttlePrices_Basis!L1119</f>
        <v>#N/A</v>
      </c>
      <c r="M1119" s="61" t="str">
        <f>[5]CttlePrices_Basis!M1119</f>
        <v/>
      </c>
      <c r="N1119" s="61">
        <f>[5]CttlePrices_Basis!N1119</f>
        <v>0</v>
      </c>
      <c r="O1119" s="61" t="e">
        <f>[5]CttlePrices_Basis!O1119</f>
        <v>#N/A</v>
      </c>
      <c r="P1119" s="61" t="e">
        <f>[5]CttlePrices_Basis!P1119</f>
        <v>#N/A</v>
      </c>
      <c r="Q1119" s="61" t="e">
        <f>[5]CttlePrices_Basis!Q1119</f>
        <v>#N/A</v>
      </c>
    </row>
    <row r="1120" spans="1:17" x14ac:dyDescent="0.25">
      <c r="A1120" s="61">
        <f>[5]CttlePrices_Basis!A1120</f>
        <v>2026</v>
      </c>
      <c r="B1120" s="61">
        <f>[5]CttlePrices_Basis!B1120</f>
        <v>24</v>
      </c>
      <c r="C1120" s="61" t="e">
        <f>[5]CttlePrices_Basis!C1120</f>
        <v>#N/A</v>
      </c>
      <c r="D1120" s="61" t="e">
        <f>[5]CttlePrices_Basis!D1120</f>
        <v>#N/A</v>
      </c>
      <c r="E1120" s="61" t="e">
        <f>[5]CttlePrices_Basis!E1120</f>
        <v>#N/A</v>
      </c>
      <c r="F1120" s="61" t="e">
        <f>[5]CttlePrices_Basis!F1120</f>
        <v>#N/A</v>
      </c>
      <c r="G1120" s="61" t="e">
        <f>[5]CttlePrices_Basis!G1120</f>
        <v>#N/A</v>
      </c>
      <c r="H1120" s="61" t="e">
        <f>[5]CttlePrices_Basis!H1120</f>
        <v>#N/A</v>
      </c>
      <c r="I1120" s="61" t="e">
        <f>[5]CttlePrices_Basis!I1120</f>
        <v>#N/A</v>
      </c>
      <c r="J1120" s="61" t="e">
        <f>[5]CttlePrices_Basis!J1120</f>
        <v>#N/A</v>
      </c>
      <c r="K1120" s="61" t="e">
        <f>[5]CttlePrices_Basis!K1120</f>
        <v>#N/A</v>
      </c>
      <c r="L1120" s="61" t="e">
        <f>[5]CttlePrices_Basis!L1120</f>
        <v>#N/A</v>
      </c>
      <c r="M1120" s="61" t="str">
        <f>[5]CttlePrices_Basis!M1120</f>
        <v/>
      </c>
      <c r="N1120" s="61">
        <f>[5]CttlePrices_Basis!N1120</f>
        <v>0</v>
      </c>
      <c r="O1120" s="61" t="e">
        <f>[5]CttlePrices_Basis!O1120</f>
        <v>#N/A</v>
      </c>
      <c r="P1120" s="61" t="e">
        <f>[5]CttlePrices_Basis!P1120</f>
        <v>#N/A</v>
      </c>
      <c r="Q1120" s="61" t="e">
        <f>[5]CttlePrices_Basis!Q1120</f>
        <v>#N/A</v>
      </c>
    </row>
    <row r="1121" spans="1:17" x14ac:dyDescent="0.25">
      <c r="A1121" s="61">
        <f>[5]CttlePrices_Basis!A1121</f>
        <v>2026</v>
      </c>
      <c r="B1121" s="61">
        <f>[5]CttlePrices_Basis!B1121</f>
        <v>25</v>
      </c>
      <c r="C1121" s="61" t="e">
        <f>[5]CttlePrices_Basis!C1121</f>
        <v>#N/A</v>
      </c>
      <c r="D1121" s="61" t="e">
        <f>[5]CttlePrices_Basis!D1121</f>
        <v>#N/A</v>
      </c>
      <c r="E1121" s="61" t="e">
        <f>[5]CttlePrices_Basis!E1121</f>
        <v>#N/A</v>
      </c>
      <c r="F1121" s="61" t="e">
        <f>[5]CttlePrices_Basis!F1121</f>
        <v>#N/A</v>
      </c>
      <c r="G1121" s="61" t="e">
        <f>[5]CttlePrices_Basis!G1121</f>
        <v>#N/A</v>
      </c>
      <c r="H1121" s="61" t="e">
        <f>[5]CttlePrices_Basis!H1121</f>
        <v>#N/A</v>
      </c>
      <c r="I1121" s="61" t="e">
        <f>[5]CttlePrices_Basis!I1121</f>
        <v>#N/A</v>
      </c>
      <c r="J1121" s="61" t="e">
        <f>[5]CttlePrices_Basis!J1121</f>
        <v>#N/A</v>
      </c>
      <c r="K1121" s="61" t="e">
        <f>[5]CttlePrices_Basis!K1121</f>
        <v>#N/A</v>
      </c>
      <c r="L1121" s="61" t="e">
        <f>[5]CttlePrices_Basis!L1121</f>
        <v>#N/A</v>
      </c>
      <c r="M1121" s="61" t="str">
        <f>[5]CttlePrices_Basis!M1121</f>
        <v/>
      </c>
      <c r="N1121" s="61">
        <f>[5]CttlePrices_Basis!N1121</f>
        <v>0</v>
      </c>
      <c r="O1121" s="61" t="e">
        <f>[5]CttlePrices_Basis!O1121</f>
        <v>#N/A</v>
      </c>
      <c r="P1121" s="61" t="e">
        <f>[5]CttlePrices_Basis!P1121</f>
        <v>#N/A</v>
      </c>
      <c r="Q1121" s="61" t="e">
        <f>[5]CttlePrices_Basis!Q1121</f>
        <v>#N/A</v>
      </c>
    </row>
    <row r="1122" spans="1:17" x14ac:dyDescent="0.25">
      <c r="A1122" s="61">
        <f>[5]CttlePrices_Basis!A1122</f>
        <v>2026</v>
      </c>
      <c r="B1122" s="61">
        <f>[5]CttlePrices_Basis!B1122</f>
        <v>26</v>
      </c>
      <c r="C1122" s="61" t="e">
        <f>[5]CttlePrices_Basis!C1122</f>
        <v>#N/A</v>
      </c>
      <c r="D1122" s="61" t="e">
        <f>[5]CttlePrices_Basis!D1122</f>
        <v>#N/A</v>
      </c>
      <c r="E1122" s="61" t="e">
        <f>[5]CttlePrices_Basis!E1122</f>
        <v>#N/A</v>
      </c>
      <c r="F1122" s="61" t="e">
        <f>[5]CttlePrices_Basis!F1122</f>
        <v>#N/A</v>
      </c>
      <c r="G1122" s="61" t="e">
        <f>[5]CttlePrices_Basis!G1122</f>
        <v>#N/A</v>
      </c>
      <c r="H1122" s="61" t="e">
        <f>[5]CttlePrices_Basis!H1122</f>
        <v>#N/A</v>
      </c>
      <c r="I1122" s="61" t="e">
        <f>[5]CttlePrices_Basis!I1122</f>
        <v>#N/A</v>
      </c>
      <c r="J1122" s="61" t="e">
        <f>[5]CttlePrices_Basis!J1122</f>
        <v>#N/A</v>
      </c>
      <c r="K1122" s="61" t="e">
        <f>[5]CttlePrices_Basis!K1122</f>
        <v>#N/A</v>
      </c>
      <c r="L1122" s="61" t="e">
        <f>[5]CttlePrices_Basis!L1122</f>
        <v>#N/A</v>
      </c>
      <c r="M1122" s="61" t="str">
        <f>[5]CttlePrices_Basis!M1122</f>
        <v/>
      </c>
      <c r="N1122" s="61">
        <f>[5]CttlePrices_Basis!N1122</f>
        <v>0</v>
      </c>
      <c r="O1122" s="61" t="e">
        <f>[5]CttlePrices_Basis!O1122</f>
        <v>#N/A</v>
      </c>
      <c r="P1122" s="61" t="e">
        <f>[5]CttlePrices_Basis!P1122</f>
        <v>#N/A</v>
      </c>
      <c r="Q1122" s="61" t="e">
        <f>[5]CttlePrices_Basis!Q1122</f>
        <v>#N/A</v>
      </c>
    </row>
    <row r="1123" spans="1:17" x14ac:dyDescent="0.25">
      <c r="A1123" s="61">
        <f>[5]CttlePrices_Basis!A1123</f>
        <v>2026</v>
      </c>
      <c r="B1123" s="61">
        <f>[5]CttlePrices_Basis!B1123</f>
        <v>27</v>
      </c>
      <c r="C1123" s="61" t="e">
        <f>[5]CttlePrices_Basis!C1123</f>
        <v>#N/A</v>
      </c>
      <c r="D1123" s="61" t="e">
        <f>[5]CttlePrices_Basis!D1123</f>
        <v>#N/A</v>
      </c>
      <c r="E1123" s="61" t="e">
        <f>[5]CttlePrices_Basis!E1123</f>
        <v>#N/A</v>
      </c>
      <c r="F1123" s="61" t="e">
        <f>[5]CttlePrices_Basis!F1123</f>
        <v>#N/A</v>
      </c>
      <c r="G1123" s="61" t="e">
        <f>[5]CttlePrices_Basis!G1123</f>
        <v>#N/A</v>
      </c>
      <c r="H1123" s="61" t="e">
        <f>[5]CttlePrices_Basis!H1123</f>
        <v>#N/A</v>
      </c>
      <c r="I1123" s="61" t="e">
        <f>[5]CttlePrices_Basis!I1123</f>
        <v>#N/A</v>
      </c>
      <c r="J1123" s="61" t="e">
        <f>[5]CttlePrices_Basis!J1123</f>
        <v>#N/A</v>
      </c>
      <c r="K1123" s="61" t="e">
        <f>[5]CttlePrices_Basis!K1123</f>
        <v>#N/A</v>
      </c>
      <c r="L1123" s="61" t="e">
        <f>[5]CttlePrices_Basis!L1123</f>
        <v>#N/A</v>
      </c>
      <c r="M1123" s="61" t="str">
        <f>[5]CttlePrices_Basis!M1123</f>
        <v/>
      </c>
      <c r="N1123" s="61">
        <f>[5]CttlePrices_Basis!N1123</f>
        <v>0</v>
      </c>
      <c r="O1123" s="61" t="e">
        <f>[5]CttlePrices_Basis!O1123</f>
        <v>#N/A</v>
      </c>
      <c r="P1123" s="61" t="e">
        <f>[5]CttlePrices_Basis!P1123</f>
        <v>#N/A</v>
      </c>
      <c r="Q1123" s="61" t="e">
        <f>[5]CttlePrices_Basis!Q1123</f>
        <v>#N/A</v>
      </c>
    </row>
    <row r="1124" spans="1:17" x14ac:dyDescent="0.25">
      <c r="A1124" s="61">
        <f>[5]CttlePrices_Basis!A1124</f>
        <v>2026</v>
      </c>
      <c r="B1124" s="61">
        <f>[5]CttlePrices_Basis!B1124</f>
        <v>28</v>
      </c>
      <c r="C1124" s="61" t="e">
        <f>[5]CttlePrices_Basis!C1124</f>
        <v>#N/A</v>
      </c>
      <c r="D1124" s="61" t="e">
        <f>[5]CttlePrices_Basis!D1124</f>
        <v>#N/A</v>
      </c>
      <c r="E1124" s="61" t="e">
        <f>[5]CttlePrices_Basis!E1124</f>
        <v>#N/A</v>
      </c>
      <c r="F1124" s="61" t="e">
        <f>[5]CttlePrices_Basis!F1124</f>
        <v>#N/A</v>
      </c>
      <c r="G1124" s="61" t="e">
        <f>[5]CttlePrices_Basis!G1124</f>
        <v>#N/A</v>
      </c>
      <c r="H1124" s="61" t="e">
        <f>[5]CttlePrices_Basis!H1124</f>
        <v>#N/A</v>
      </c>
      <c r="I1124" s="61" t="e">
        <f>[5]CttlePrices_Basis!I1124</f>
        <v>#N/A</v>
      </c>
      <c r="J1124" s="61" t="e">
        <f>[5]CttlePrices_Basis!J1124</f>
        <v>#N/A</v>
      </c>
      <c r="K1124" s="61" t="e">
        <f>[5]CttlePrices_Basis!K1124</f>
        <v>#N/A</v>
      </c>
      <c r="L1124" s="61" t="e">
        <f>[5]CttlePrices_Basis!L1124</f>
        <v>#N/A</v>
      </c>
      <c r="M1124" s="61" t="str">
        <f>[5]CttlePrices_Basis!M1124</f>
        <v/>
      </c>
      <c r="N1124" s="61">
        <f>[5]CttlePrices_Basis!N1124</f>
        <v>0</v>
      </c>
      <c r="O1124" s="61" t="e">
        <f>[5]CttlePrices_Basis!O1124</f>
        <v>#N/A</v>
      </c>
      <c r="P1124" s="61" t="e">
        <f>[5]CttlePrices_Basis!P1124</f>
        <v>#N/A</v>
      </c>
      <c r="Q1124" s="61" t="e">
        <f>[5]CttlePrices_Basis!Q1124</f>
        <v>#N/A</v>
      </c>
    </row>
    <row r="1125" spans="1:17" x14ac:dyDescent="0.25">
      <c r="A1125" s="61">
        <f>[5]CttlePrices_Basis!A1125</f>
        <v>2026</v>
      </c>
      <c r="B1125" s="61">
        <f>[5]CttlePrices_Basis!B1125</f>
        <v>29</v>
      </c>
      <c r="C1125" s="61" t="e">
        <f>[5]CttlePrices_Basis!C1125</f>
        <v>#N/A</v>
      </c>
      <c r="D1125" s="61" t="e">
        <f>[5]CttlePrices_Basis!D1125</f>
        <v>#N/A</v>
      </c>
      <c r="E1125" s="61" t="e">
        <f>[5]CttlePrices_Basis!E1125</f>
        <v>#N/A</v>
      </c>
      <c r="F1125" s="61" t="e">
        <f>[5]CttlePrices_Basis!F1125</f>
        <v>#N/A</v>
      </c>
      <c r="G1125" s="61" t="e">
        <f>[5]CttlePrices_Basis!G1125</f>
        <v>#N/A</v>
      </c>
      <c r="H1125" s="61" t="e">
        <f>[5]CttlePrices_Basis!H1125</f>
        <v>#N/A</v>
      </c>
      <c r="I1125" s="61" t="e">
        <f>[5]CttlePrices_Basis!I1125</f>
        <v>#N/A</v>
      </c>
      <c r="J1125" s="61" t="e">
        <f>[5]CttlePrices_Basis!J1125</f>
        <v>#N/A</v>
      </c>
      <c r="K1125" s="61" t="e">
        <f>[5]CttlePrices_Basis!K1125</f>
        <v>#N/A</v>
      </c>
      <c r="L1125" s="61" t="e">
        <f>[5]CttlePrices_Basis!L1125</f>
        <v>#N/A</v>
      </c>
      <c r="M1125" s="61" t="str">
        <f>[5]CttlePrices_Basis!M1125</f>
        <v/>
      </c>
      <c r="N1125" s="61">
        <f>[5]CttlePrices_Basis!N1125</f>
        <v>0</v>
      </c>
      <c r="O1125" s="61" t="e">
        <f>[5]CttlePrices_Basis!O1125</f>
        <v>#N/A</v>
      </c>
      <c r="P1125" s="61" t="e">
        <f>[5]CttlePrices_Basis!P1125</f>
        <v>#N/A</v>
      </c>
      <c r="Q1125" s="61" t="e">
        <f>[5]CttlePrices_Basis!Q1125</f>
        <v>#N/A</v>
      </c>
    </row>
    <row r="1126" spans="1:17" x14ac:dyDescent="0.25">
      <c r="A1126" s="61">
        <f>[5]CttlePrices_Basis!A1126</f>
        <v>2026</v>
      </c>
      <c r="B1126" s="61">
        <f>[5]CttlePrices_Basis!B1126</f>
        <v>30</v>
      </c>
      <c r="C1126" s="61" t="e">
        <f>[5]CttlePrices_Basis!C1126</f>
        <v>#N/A</v>
      </c>
      <c r="D1126" s="61" t="e">
        <f>[5]CttlePrices_Basis!D1126</f>
        <v>#N/A</v>
      </c>
      <c r="E1126" s="61" t="e">
        <f>[5]CttlePrices_Basis!E1126</f>
        <v>#N/A</v>
      </c>
      <c r="F1126" s="61" t="e">
        <f>[5]CttlePrices_Basis!F1126</f>
        <v>#N/A</v>
      </c>
      <c r="G1126" s="61" t="e">
        <f>[5]CttlePrices_Basis!G1126</f>
        <v>#N/A</v>
      </c>
      <c r="H1126" s="61" t="e">
        <f>[5]CttlePrices_Basis!H1126</f>
        <v>#N/A</v>
      </c>
      <c r="I1126" s="61" t="e">
        <f>[5]CttlePrices_Basis!I1126</f>
        <v>#N/A</v>
      </c>
      <c r="J1126" s="61" t="e">
        <f>[5]CttlePrices_Basis!J1126</f>
        <v>#N/A</v>
      </c>
      <c r="K1126" s="61" t="e">
        <f>[5]CttlePrices_Basis!K1126</f>
        <v>#N/A</v>
      </c>
      <c r="L1126" s="61" t="e">
        <f>[5]CttlePrices_Basis!L1126</f>
        <v>#N/A</v>
      </c>
      <c r="M1126" s="61" t="str">
        <f>[5]CttlePrices_Basis!M1126</f>
        <v/>
      </c>
      <c r="N1126" s="61">
        <f>[5]CttlePrices_Basis!N1126</f>
        <v>0</v>
      </c>
      <c r="O1126" s="61" t="e">
        <f>[5]CttlePrices_Basis!O1126</f>
        <v>#N/A</v>
      </c>
      <c r="P1126" s="61" t="e">
        <f>[5]CttlePrices_Basis!P1126</f>
        <v>#N/A</v>
      </c>
      <c r="Q1126" s="61" t="e">
        <f>[5]CttlePrices_Basis!Q1126</f>
        <v>#N/A</v>
      </c>
    </row>
    <row r="1127" spans="1:17" x14ac:dyDescent="0.25">
      <c r="A1127" s="61">
        <f>[5]CttlePrices_Basis!A1127</f>
        <v>2026</v>
      </c>
      <c r="B1127" s="61">
        <f>[5]CttlePrices_Basis!B1127</f>
        <v>31</v>
      </c>
      <c r="C1127" s="61" t="e">
        <f>[5]CttlePrices_Basis!C1127</f>
        <v>#N/A</v>
      </c>
      <c r="D1127" s="61" t="e">
        <f>[5]CttlePrices_Basis!D1127</f>
        <v>#N/A</v>
      </c>
      <c r="E1127" s="61" t="e">
        <f>[5]CttlePrices_Basis!E1127</f>
        <v>#N/A</v>
      </c>
      <c r="F1127" s="61" t="e">
        <f>[5]CttlePrices_Basis!F1127</f>
        <v>#N/A</v>
      </c>
      <c r="G1127" s="61" t="e">
        <f>[5]CttlePrices_Basis!G1127</f>
        <v>#N/A</v>
      </c>
      <c r="H1127" s="61" t="e">
        <f>[5]CttlePrices_Basis!H1127</f>
        <v>#N/A</v>
      </c>
      <c r="I1127" s="61" t="e">
        <f>[5]CttlePrices_Basis!I1127</f>
        <v>#N/A</v>
      </c>
      <c r="J1127" s="61" t="e">
        <f>[5]CttlePrices_Basis!J1127</f>
        <v>#N/A</v>
      </c>
      <c r="K1127" s="61" t="e">
        <f>[5]CttlePrices_Basis!K1127</f>
        <v>#N/A</v>
      </c>
      <c r="L1127" s="61" t="e">
        <f>[5]CttlePrices_Basis!L1127</f>
        <v>#N/A</v>
      </c>
      <c r="M1127" s="61" t="str">
        <f>[5]CttlePrices_Basis!M1127</f>
        <v/>
      </c>
      <c r="N1127" s="61">
        <f>[5]CttlePrices_Basis!N1127</f>
        <v>0</v>
      </c>
      <c r="O1127" s="61" t="e">
        <f>[5]CttlePrices_Basis!O1127</f>
        <v>#N/A</v>
      </c>
      <c r="P1127" s="61" t="e">
        <f>[5]CttlePrices_Basis!P1127</f>
        <v>#N/A</v>
      </c>
      <c r="Q1127" s="61" t="e">
        <f>[5]CttlePrices_Basis!Q1127</f>
        <v>#N/A</v>
      </c>
    </row>
    <row r="1128" spans="1:17" x14ac:dyDescent="0.25">
      <c r="A1128" s="61">
        <f>[5]CttlePrices_Basis!A1128</f>
        <v>2026</v>
      </c>
      <c r="B1128" s="61">
        <f>[5]CttlePrices_Basis!B1128</f>
        <v>32</v>
      </c>
      <c r="C1128" s="61" t="e">
        <f>[5]CttlePrices_Basis!C1128</f>
        <v>#N/A</v>
      </c>
      <c r="D1128" s="61" t="e">
        <f>[5]CttlePrices_Basis!D1128</f>
        <v>#N/A</v>
      </c>
      <c r="E1128" s="61" t="e">
        <f>[5]CttlePrices_Basis!E1128</f>
        <v>#N/A</v>
      </c>
      <c r="F1128" s="61" t="e">
        <f>[5]CttlePrices_Basis!F1128</f>
        <v>#N/A</v>
      </c>
      <c r="G1128" s="61" t="e">
        <f>[5]CttlePrices_Basis!G1128</f>
        <v>#N/A</v>
      </c>
      <c r="H1128" s="61" t="e">
        <f>[5]CttlePrices_Basis!H1128</f>
        <v>#N/A</v>
      </c>
      <c r="I1128" s="61" t="e">
        <f>[5]CttlePrices_Basis!I1128</f>
        <v>#N/A</v>
      </c>
      <c r="J1128" s="61" t="e">
        <f>[5]CttlePrices_Basis!J1128</f>
        <v>#N/A</v>
      </c>
      <c r="K1128" s="61" t="e">
        <f>[5]CttlePrices_Basis!K1128</f>
        <v>#N/A</v>
      </c>
      <c r="L1128" s="61" t="e">
        <f>[5]CttlePrices_Basis!L1128</f>
        <v>#N/A</v>
      </c>
      <c r="M1128" s="61" t="str">
        <f>[5]CttlePrices_Basis!M1128</f>
        <v/>
      </c>
      <c r="N1128" s="61">
        <f>[5]CttlePrices_Basis!N1128</f>
        <v>0</v>
      </c>
      <c r="O1128" s="61" t="e">
        <f>[5]CttlePrices_Basis!O1128</f>
        <v>#N/A</v>
      </c>
      <c r="P1128" s="61" t="e">
        <f>[5]CttlePrices_Basis!P1128</f>
        <v>#N/A</v>
      </c>
      <c r="Q1128" s="61" t="e">
        <f>[5]CttlePrices_Basis!Q1128</f>
        <v>#N/A</v>
      </c>
    </row>
    <row r="1129" spans="1:17" x14ac:dyDescent="0.25">
      <c r="A1129" s="61">
        <f>[5]CttlePrices_Basis!A1129</f>
        <v>2026</v>
      </c>
      <c r="B1129" s="61">
        <f>[5]CttlePrices_Basis!B1129</f>
        <v>33</v>
      </c>
      <c r="C1129" s="61" t="e">
        <f>[5]CttlePrices_Basis!C1129</f>
        <v>#N/A</v>
      </c>
      <c r="D1129" s="61" t="e">
        <f>[5]CttlePrices_Basis!D1129</f>
        <v>#N/A</v>
      </c>
      <c r="E1129" s="61" t="e">
        <f>[5]CttlePrices_Basis!E1129</f>
        <v>#N/A</v>
      </c>
      <c r="F1129" s="61" t="e">
        <f>[5]CttlePrices_Basis!F1129</f>
        <v>#N/A</v>
      </c>
      <c r="G1129" s="61" t="e">
        <f>[5]CttlePrices_Basis!G1129</f>
        <v>#N/A</v>
      </c>
      <c r="H1129" s="61" t="e">
        <f>[5]CttlePrices_Basis!H1129</f>
        <v>#N/A</v>
      </c>
      <c r="I1129" s="61" t="e">
        <f>[5]CttlePrices_Basis!I1129</f>
        <v>#N/A</v>
      </c>
      <c r="J1129" s="61" t="e">
        <f>[5]CttlePrices_Basis!J1129</f>
        <v>#N/A</v>
      </c>
      <c r="K1129" s="61" t="e">
        <f>[5]CttlePrices_Basis!K1129</f>
        <v>#N/A</v>
      </c>
      <c r="L1129" s="61" t="e">
        <f>[5]CttlePrices_Basis!L1129</f>
        <v>#N/A</v>
      </c>
      <c r="M1129" s="61" t="str">
        <f>[5]CttlePrices_Basis!M1129</f>
        <v/>
      </c>
      <c r="N1129" s="61">
        <f>[5]CttlePrices_Basis!N1129</f>
        <v>0</v>
      </c>
      <c r="O1129" s="61" t="e">
        <f>[5]CttlePrices_Basis!O1129</f>
        <v>#N/A</v>
      </c>
      <c r="P1129" s="61" t="e">
        <f>[5]CttlePrices_Basis!P1129</f>
        <v>#N/A</v>
      </c>
      <c r="Q1129" s="61" t="e">
        <f>[5]CttlePrices_Basis!Q1129</f>
        <v>#N/A</v>
      </c>
    </row>
    <row r="1130" spans="1:17" x14ac:dyDescent="0.25">
      <c r="A1130" s="61">
        <f>[5]CttlePrices_Basis!A1130</f>
        <v>2026</v>
      </c>
      <c r="B1130" s="61">
        <f>[5]CttlePrices_Basis!B1130</f>
        <v>34</v>
      </c>
      <c r="C1130" s="61" t="e">
        <f>[5]CttlePrices_Basis!C1130</f>
        <v>#N/A</v>
      </c>
      <c r="D1130" s="61" t="e">
        <f>[5]CttlePrices_Basis!D1130</f>
        <v>#N/A</v>
      </c>
      <c r="E1130" s="61" t="e">
        <f>[5]CttlePrices_Basis!E1130</f>
        <v>#N/A</v>
      </c>
      <c r="F1130" s="61" t="e">
        <f>[5]CttlePrices_Basis!F1130</f>
        <v>#N/A</v>
      </c>
      <c r="G1130" s="61" t="e">
        <f>[5]CttlePrices_Basis!G1130</f>
        <v>#N/A</v>
      </c>
      <c r="H1130" s="61" t="e">
        <f>[5]CttlePrices_Basis!H1130</f>
        <v>#N/A</v>
      </c>
      <c r="I1130" s="61" t="e">
        <f>[5]CttlePrices_Basis!I1130</f>
        <v>#N/A</v>
      </c>
      <c r="J1130" s="61" t="e">
        <f>[5]CttlePrices_Basis!J1130</f>
        <v>#N/A</v>
      </c>
      <c r="K1130" s="61" t="e">
        <f>[5]CttlePrices_Basis!K1130</f>
        <v>#N/A</v>
      </c>
      <c r="L1130" s="61" t="e">
        <f>[5]CttlePrices_Basis!L1130</f>
        <v>#N/A</v>
      </c>
      <c r="M1130" s="61" t="str">
        <f>[5]CttlePrices_Basis!M1130</f>
        <v/>
      </c>
      <c r="N1130" s="61">
        <f>[5]CttlePrices_Basis!N1130</f>
        <v>0</v>
      </c>
      <c r="O1130" s="61" t="e">
        <f>[5]CttlePrices_Basis!O1130</f>
        <v>#N/A</v>
      </c>
      <c r="P1130" s="61" t="e">
        <f>[5]CttlePrices_Basis!P1130</f>
        <v>#N/A</v>
      </c>
      <c r="Q1130" s="61" t="e">
        <f>[5]CttlePrices_Basis!Q1130</f>
        <v>#N/A</v>
      </c>
    </row>
    <row r="1131" spans="1:17" x14ac:dyDescent="0.25">
      <c r="A1131" s="61">
        <f>[5]CttlePrices_Basis!A1131</f>
        <v>2026</v>
      </c>
      <c r="B1131" s="61">
        <f>[5]CttlePrices_Basis!B1131</f>
        <v>35</v>
      </c>
      <c r="C1131" s="61" t="e">
        <f>[5]CttlePrices_Basis!C1131</f>
        <v>#N/A</v>
      </c>
      <c r="D1131" s="61" t="e">
        <f>[5]CttlePrices_Basis!D1131</f>
        <v>#N/A</v>
      </c>
      <c r="E1131" s="61" t="e">
        <f>[5]CttlePrices_Basis!E1131</f>
        <v>#N/A</v>
      </c>
      <c r="F1131" s="61" t="e">
        <f>[5]CttlePrices_Basis!F1131</f>
        <v>#N/A</v>
      </c>
      <c r="G1131" s="61" t="e">
        <f>[5]CttlePrices_Basis!G1131</f>
        <v>#N/A</v>
      </c>
      <c r="H1131" s="61" t="e">
        <f>[5]CttlePrices_Basis!H1131</f>
        <v>#N/A</v>
      </c>
      <c r="I1131" s="61" t="e">
        <f>[5]CttlePrices_Basis!I1131</f>
        <v>#N/A</v>
      </c>
      <c r="J1131" s="61" t="e">
        <f>[5]CttlePrices_Basis!J1131</f>
        <v>#N/A</v>
      </c>
      <c r="K1131" s="61" t="e">
        <f>[5]CttlePrices_Basis!K1131</f>
        <v>#N/A</v>
      </c>
      <c r="L1131" s="61" t="e">
        <f>[5]CttlePrices_Basis!L1131</f>
        <v>#N/A</v>
      </c>
      <c r="M1131" s="61" t="str">
        <f>[5]CttlePrices_Basis!M1131</f>
        <v/>
      </c>
      <c r="N1131" s="61">
        <f>[5]CttlePrices_Basis!N1131</f>
        <v>0</v>
      </c>
      <c r="O1131" s="61" t="e">
        <f>[5]CttlePrices_Basis!O1131</f>
        <v>#N/A</v>
      </c>
      <c r="P1131" s="61" t="e">
        <f>[5]CttlePrices_Basis!P1131</f>
        <v>#N/A</v>
      </c>
      <c r="Q1131" s="61" t="e">
        <f>[5]CttlePrices_Basis!Q1131</f>
        <v>#N/A</v>
      </c>
    </row>
    <row r="1132" spans="1:17" x14ac:dyDescent="0.25">
      <c r="A1132" s="61">
        <f>[5]CttlePrices_Basis!A1132</f>
        <v>2026</v>
      </c>
      <c r="B1132" s="61">
        <f>[5]CttlePrices_Basis!B1132</f>
        <v>36</v>
      </c>
      <c r="C1132" s="61" t="e">
        <f>[5]CttlePrices_Basis!C1132</f>
        <v>#N/A</v>
      </c>
      <c r="D1132" s="61" t="e">
        <f>[5]CttlePrices_Basis!D1132</f>
        <v>#N/A</v>
      </c>
      <c r="E1132" s="61" t="e">
        <f>[5]CttlePrices_Basis!E1132</f>
        <v>#N/A</v>
      </c>
      <c r="F1132" s="61" t="e">
        <f>[5]CttlePrices_Basis!F1132</f>
        <v>#N/A</v>
      </c>
      <c r="G1132" s="61" t="e">
        <f>[5]CttlePrices_Basis!G1132</f>
        <v>#N/A</v>
      </c>
      <c r="H1132" s="61" t="e">
        <f>[5]CttlePrices_Basis!H1132</f>
        <v>#N/A</v>
      </c>
      <c r="I1132" s="61" t="e">
        <f>[5]CttlePrices_Basis!I1132</f>
        <v>#N/A</v>
      </c>
      <c r="J1132" s="61" t="e">
        <f>[5]CttlePrices_Basis!J1132</f>
        <v>#N/A</v>
      </c>
      <c r="K1132" s="61" t="e">
        <f>[5]CttlePrices_Basis!K1132</f>
        <v>#N/A</v>
      </c>
      <c r="L1132" s="61" t="e">
        <f>[5]CttlePrices_Basis!L1132</f>
        <v>#N/A</v>
      </c>
      <c r="M1132" s="61" t="str">
        <f>[5]CttlePrices_Basis!M1132</f>
        <v/>
      </c>
      <c r="N1132" s="61">
        <f>[5]CttlePrices_Basis!N1132</f>
        <v>0</v>
      </c>
      <c r="O1132" s="61" t="e">
        <f>[5]CttlePrices_Basis!O1132</f>
        <v>#N/A</v>
      </c>
      <c r="P1132" s="61" t="e">
        <f>[5]CttlePrices_Basis!P1132</f>
        <v>#N/A</v>
      </c>
      <c r="Q1132" s="61" t="e">
        <f>[5]CttlePrices_Basis!Q1132</f>
        <v>#N/A</v>
      </c>
    </row>
    <row r="1133" spans="1:17" x14ac:dyDescent="0.25">
      <c r="A1133" s="61">
        <f>[5]CttlePrices_Basis!A1133</f>
        <v>2026</v>
      </c>
      <c r="B1133" s="61">
        <f>[5]CttlePrices_Basis!B1133</f>
        <v>37</v>
      </c>
      <c r="C1133" s="61" t="e">
        <f>[5]CttlePrices_Basis!C1133</f>
        <v>#N/A</v>
      </c>
      <c r="D1133" s="61" t="e">
        <f>[5]CttlePrices_Basis!D1133</f>
        <v>#N/A</v>
      </c>
      <c r="E1133" s="61" t="e">
        <f>[5]CttlePrices_Basis!E1133</f>
        <v>#N/A</v>
      </c>
      <c r="F1133" s="61" t="e">
        <f>[5]CttlePrices_Basis!F1133</f>
        <v>#N/A</v>
      </c>
      <c r="G1133" s="61" t="e">
        <f>[5]CttlePrices_Basis!G1133</f>
        <v>#N/A</v>
      </c>
      <c r="H1133" s="61" t="e">
        <f>[5]CttlePrices_Basis!H1133</f>
        <v>#N/A</v>
      </c>
      <c r="I1133" s="61" t="e">
        <f>[5]CttlePrices_Basis!I1133</f>
        <v>#N/A</v>
      </c>
      <c r="J1133" s="61" t="e">
        <f>[5]CttlePrices_Basis!J1133</f>
        <v>#N/A</v>
      </c>
      <c r="K1133" s="61" t="e">
        <f>[5]CttlePrices_Basis!K1133</f>
        <v>#N/A</v>
      </c>
      <c r="L1133" s="61" t="e">
        <f>[5]CttlePrices_Basis!L1133</f>
        <v>#N/A</v>
      </c>
      <c r="M1133" s="61" t="str">
        <f>[5]CttlePrices_Basis!M1133</f>
        <v/>
      </c>
      <c r="N1133" s="61">
        <f>[5]CttlePrices_Basis!N1133</f>
        <v>0</v>
      </c>
      <c r="O1133" s="61" t="e">
        <f>[5]CttlePrices_Basis!O1133</f>
        <v>#N/A</v>
      </c>
      <c r="P1133" s="61" t="e">
        <f>[5]CttlePrices_Basis!P1133</f>
        <v>#N/A</v>
      </c>
      <c r="Q1133" s="61" t="e">
        <f>[5]CttlePrices_Basis!Q1133</f>
        <v>#N/A</v>
      </c>
    </row>
    <row r="1134" spans="1:17" x14ac:dyDescent="0.25">
      <c r="A1134" s="61">
        <f>[5]CttlePrices_Basis!A1134</f>
        <v>2026</v>
      </c>
      <c r="B1134" s="61">
        <f>[5]CttlePrices_Basis!B1134</f>
        <v>38</v>
      </c>
      <c r="C1134" s="61" t="e">
        <f>[5]CttlePrices_Basis!C1134</f>
        <v>#N/A</v>
      </c>
      <c r="D1134" s="61" t="e">
        <f>[5]CttlePrices_Basis!D1134</f>
        <v>#N/A</v>
      </c>
      <c r="E1134" s="61" t="e">
        <f>[5]CttlePrices_Basis!E1134</f>
        <v>#N/A</v>
      </c>
      <c r="F1134" s="61" t="e">
        <f>[5]CttlePrices_Basis!F1134</f>
        <v>#N/A</v>
      </c>
      <c r="G1134" s="61" t="e">
        <f>[5]CttlePrices_Basis!G1134</f>
        <v>#N/A</v>
      </c>
      <c r="H1134" s="61" t="e">
        <f>[5]CttlePrices_Basis!H1134</f>
        <v>#N/A</v>
      </c>
      <c r="I1134" s="61" t="e">
        <f>[5]CttlePrices_Basis!I1134</f>
        <v>#N/A</v>
      </c>
      <c r="J1134" s="61" t="e">
        <f>[5]CttlePrices_Basis!J1134</f>
        <v>#N/A</v>
      </c>
      <c r="K1134" s="61" t="e">
        <f>[5]CttlePrices_Basis!K1134</f>
        <v>#N/A</v>
      </c>
      <c r="L1134" s="61" t="e">
        <f>[5]CttlePrices_Basis!L1134</f>
        <v>#N/A</v>
      </c>
      <c r="M1134" s="61" t="str">
        <f>[5]CttlePrices_Basis!M1134</f>
        <v/>
      </c>
      <c r="N1134" s="61">
        <f>[5]CttlePrices_Basis!N1134</f>
        <v>0</v>
      </c>
      <c r="O1134" s="61" t="e">
        <f>[5]CttlePrices_Basis!O1134</f>
        <v>#N/A</v>
      </c>
      <c r="P1134" s="61" t="e">
        <f>[5]CttlePrices_Basis!P1134</f>
        <v>#N/A</v>
      </c>
      <c r="Q1134" s="61" t="e">
        <f>[5]CttlePrices_Basis!Q1134</f>
        <v>#N/A</v>
      </c>
    </row>
    <row r="1135" spans="1:17" x14ac:dyDescent="0.25">
      <c r="A1135" s="61">
        <f>[5]CttlePrices_Basis!A1135</f>
        <v>2026</v>
      </c>
      <c r="B1135" s="61">
        <f>[5]CttlePrices_Basis!B1135</f>
        <v>39</v>
      </c>
      <c r="C1135" s="61" t="e">
        <f>[5]CttlePrices_Basis!C1135</f>
        <v>#N/A</v>
      </c>
      <c r="D1135" s="61" t="e">
        <f>[5]CttlePrices_Basis!D1135</f>
        <v>#N/A</v>
      </c>
      <c r="E1135" s="61" t="e">
        <f>[5]CttlePrices_Basis!E1135</f>
        <v>#N/A</v>
      </c>
      <c r="F1135" s="61" t="e">
        <f>[5]CttlePrices_Basis!F1135</f>
        <v>#N/A</v>
      </c>
      <c r="G1135" s="61" t="e">
        <f>[5]CttlePrices_Basis!G1135</f>
        <v>#N/A</v>
      </c>
      <c r="H1135" s="61" t="e">
        <f>[5]CttlePrices_Basis!H1135</f>
        <v>#N/A</v>
      </c>
      <c r="I1135" s="61" t="e">
        <f>[5]CttlePrices_Basis!I1135</f>
        <v>#N/A</v>
      </c>
      <c r="J1135" s="61" t="e">
        <f>[5]CttlePrices_Basis!J1135</f>
        <v>#N/A</v>
      </c>
      <c r="K1135" s="61" t="e">
        <f>[5]CttlePrices_Basis!K1135</f>
        <v>#N/A</v>
      </c>
      <c r="L1135" s="61" t="e">
        <f>[5]CttlePrices_Basis!L1135</f>
        <v>#N/A</v>
      </c>
      <c r="M1135" s="61" t="str">
        <f>[5]CttlePrices_Basis!M1135</f>
        <v/>
      </c>
      <c r="N1135" s="61">
        <f>[5]CttlePrices_Basis!N1135</f>
        <v>0</v>
      </c>
      <c r="O1135" s="61" t="e">
        <f>[5]CttlePrices_Basis!O1135</f>
        <v>#N/A</v>
      </c>
      <c r="P1135" s="61" t="e">
        <f>[5]CttlePrices_Basis!P1135</f>
        <v>#N/A</v>
      </c>
      <c r="Q1135" s="61" t="e">
        <f>[5]CttlePrices_Basis!Q1135</f>
        <v>#N/A</v>
      </c>
    </row>
    <row r="1136" spans="1:17" x14ac:dyDescent="0.25">
      <c r="A1136" s="61">
        <f>[5]CttlePrices_Basis!A1136</f>
        <v>2026</v>
      </c>
      <c r="B1136" s="61">
        <f>[5]CttlePrices_Basis!B1136</f>
        <v>40</v>
      </c>
      <c r="C1136" s="61" t="e">
        <f>[5]CttlePrices_Basis!C1136</f>
        <v>#N/A</v>
      </c>
      <c r="D1136" s="61" t="e">
        <f>[5]CttlePrices_Basis!D1136</f>
        <v>#N/A</v>
      </c>
      <c r="E1136" s="61" t="e">
        <f>[5]CttlePrices_Basis!E1136</f>
        <v>#N/A</v>
      </c>
      <c r="F1136" s="61" t="e">
        <f>[5]CttlePrices_Basis!F1136</f>
        <v>#N/A</v>
      </c>
      <c r="G1136" s="61" t="e">
        <f>[5]CttlePrices_Basis!G1136</f>
        <v>#N/A</v>
      </c>
      <c r="H1136" s="61" t="e">
        <f>[5]CttlePrices_Basis!H1136</f>
        <v>#N/A</v>
      </c>
      <c r="I1136" s="61" t="e">
        <f>[5]CttlePrices_Basis!I1136</f>
        <v>#N/A</v>
      </c>
      <c r="J1136" s="61" t="e">
        <f>[5]CttlePrices_Basis!J1136</f>
        <v>#N/A</v>
      </c>
      <c r="K1136" s="61" t="e">
        <f>[5]CttlePrices_Basis!K1136</f>
        <v>#N/A</v>
      </c>
      <c r="L1136" s="61" t="e">
        <f>[5]CttlePrices_Basis!L1136</f>
        <v>#N/A</v>
      </c>
      <c r="M1136" s="61" t="str">
        <f>[5]CttlePrices_Basis!M1136</f>
        <v/>
      </c>
      <c r="N1136" s="61">
        <f>[5]CttlePrices_Basis!N1136</f>
        <v>0</v>
      </c>
      <c r="O1136" s="61" t="e">
        <f>[5]CttlePrices_Basis!O1136</f>
        <v>#N/A</v>
      </c>
      <c r="P1136" s="61" t="e">
        <f>[5]CttlePrices_Basis!P1136</f>
        <v>#N/A</v>
      </c>
      <c r="Q1136" s="61" t="e">
        <f>[5]CttlePrices_Basis!Q1136</f>
        <v>#N/A</v>
      </c>
    </row>
    <row r="1137" spans="1:17" x14ac:dyDescent="0.25">
      <c r="A1137" s="61">
        <f>[5]CttlePrices_Basis!A1137</f>
        <v>2026</v>
      </c>
      <c r="B1137" s="61">
        <f>[5]CttlePrices_Basis!B1137</f>
        <v>41</v>
      </c>
      <c r="C1137" s="61" t="e">
        <f>[5]CttlePrices_Basis!C1137</f>
        <v>#N/A</v>
      </c>
      <c r="D1137" s="61" t="e">
        <f>[5]CttlePrices_Basis!D1137</f>
        <v>#N/A</v>
      </c>
      <c r="E1137" s="61" t="e">
        <f>[5]CttlePrices_Basis!E1137</f>
        <v>#N/A</v>
      </c>
      <c r="F1137" s="61" t="e">
        <f>[5]CttlePrices_Basis!F1137</f>
        <v>#N/A</v>
      </c>
      <c r="G1137" s="61" t="e">
        <f>[5]CttlePrices_Basis!G1137</f>
        <v>#N/A</v>
      </c>
      <c r="H1137" s="61" t="e">
        <f>[5]CttlePrices_Basis!H1137</f>
        <v>#N/A</v>
      </c>
      <c r="I1137" s="61" t="e">
        <f>[5]CttlePrices_Basis!I1137</f>
        <v>#N/A</v>
      </c>
      <c r="J1137" s="61" t="e">
        <f>[5]CttlePrices_Basis!J1137</f>
        <v>#N/A</v>
      </c>
      <c r="K1137" s="61" t="e">
        <f>[5]CttlePrices_Basis!K1137</f>
        <v>#N/A</v>
      </c>
      <c r="L1137" s="61" t="e">
        <f>[5]CttlePrices_Basis!L1137</f>
        <v>#N/A</v>
      </c>
      <c r="M1137" s="61" t="str">
        <f>[5]CttlePrices_Basis!M1137</f>
        <v/>
      </c>
      <c r="N1137" s="61">
        <f>[5]CttlePrices_Basis!N1137</f>
        <v>0</v>
      </c>
      <c r="O1137" s="61" t="e">
        <f>[5]CttlePrices_Basis!O1137</f>
        <v>#N/A</v>
      </c>
      <c r="P1137" s="61" t="e">
        <f>[5]CttlePrices_Basis!P1137</f>
        <v>#N/A</v>
      </c>
      <c r="Q1137" s="61" t="e">
        <f>[5]CttlePrices_Basis!Q1137</f>
        <v>#N/A</v>
      </c>
    </row>
    <row r="1138" spans="1:17" x14ac:dyDescent="0.25">
      <c r="A1138" s="61">
        <f>[5]CttlePrices_Basis!A1138</f>
        <v>2026</v>
      </c>
      <c r="B1138" s="61">
        <f>[5]CttlePrices_Basis!B1138</f>
        <v>42</v>
      </c>
      <c r="C1138" s="61" t="e">
        <f>[5]CttlePrices_Basis!C1138</f>
        <v>#N/A</v>
      </c>
      <c r="D1138" s="61" t="e">
        <f>[5]CttlePrices_Basis!D1138</f>
        <v>#N/A</v>
      </c>
      <c r="E1138" s="61" t="e">
        <f>[5]CttlePrices_Basis!E1138</f>
        <v>#N/A</v>
      </c>
      <c r="F1138" s="61" t="e">
        <f>[5]CttlePrices_Basis!F1138</f>
        <v>#N/A</v>
      </c>
      <c r="G1138" s="61" t="e">
        <f>[5]CttlePrices_Basis!G1138</f>
        <v>#N/A</v>
      </c>
      <c r="H1138" s="61" t="e">
        <f>[5]CttlePrices_Basis!H1138</f>
        <v>#N/A</v>
      </c>
      <c r="I1138" s="61" t="e">
        <f>[5]CttlePrices_Basis!I1138</f>
        <v>#N/A</v>
      </c>
      <c r="J1138" s="61" t="e">
        <f>[5]CttlePrices_Basis!J1138</f>
        <v>#N/A</v>
      </c>
      <c r="K1138" s="61" t="e">
        <f>[5]CttlePrices_Basis!K1138</f>
        <v>#N/A</v>
      </c>
      <c r="L1138" s="61" t="e">
        <f>[5]CttlePrices_Basis!L1138</f>
        <v>#N/A</v>
      </c>
      <c r="M1138" s="61" t="str">
        <f>[5]CttlePrices_Basis!M1138</f>
        <v/>
      </c>
      <c r="N1138" s="61">
        <f>[5]CttlePrices_Basis!N1138</f>
        <v>0</v>
      </c>
      <c r="O1138" s="61" t="e">
        <f>[5]CttlePrices_Basis!O1138</f>
        <v>#N/A</v>
      </c>
      <c r="P1138" s="61" t="e">
        <f>[5]CttlePrices_Basis!P1138</f>
        <v>#N/A</v>
      </c>
      <c r="Q1138" s="61" t="e">
        <f>[5]CttlePrices_Basis!Q1138</f>
        <v>#N/A</v>
      </c>
    </row>
    <row r="1139" spans="1:17" x14ac:dyDescent="0.25">
      <c r="A1139" s="61">
        <f>[5]CttlePrices_Basis!A1139</f>
        <v>2026</v>
      </c>
      <c r="B1139" s="61">
        <f>[5]CttlePrices_Basis!B1139</f>
        <v>43</v>
      </c>
      <c r="C1139" s="61" t="e">
        <f>[5]CttlePrices_Basis!C1139</f>
        <v>#N/A</v>
      </c>
      <c r="D1139" s="61" t="e">
        <f>[5]CttlePrices_Basis!D1139</f>
        <v>#N/A</v>
      </c>
      <c r="E1139" s="61" t="e">
        <f>[5]CttlePrices_Basis!E1139</f>
        <v>#N/A</v>
      </c>
      <c r="F1139" s="61" t="e">
        <f>[5]CttlePrices_Basis!F1139</f>
        <v>#N/A</v>
      </c>
      <c r="G1139" s="61" t="e">
        <f>[5]CttlePrices_Basis!G1139</f>
        <v>#N/A</v>
      </c>
      <c r="H1139" s="61" t="e">
        <f>[5]CttlePrices_Basis!H1139</f>
        <v>#N/A</v>
      </c>
      <c r="I1139" s="61" t="e">
        <f>[5]CttlePrices_Basis!I1139</f>
        <v>#N/A</v>
      </c>
      <c r="J1139" s="61" t="e">
        <f>[5]CttlePrices_Basis!J1139</f>
        <v>#N/A</v>
      </c>
      <c r="K1139" s="61" t="e">
        <f>[5]CttlePrices_Basis!K1139</f>
        <v>#N/A</v>
      </c>
      <c r="L1139" s="61" t="e">
        <f>[5]CttlePrices_Basis!L1139</f>
        <v>#N/A</v>
      </c>
      <c r="M1139" s="61" t="str">
        <f>[5]CttlePrices_Basis!M1139</f>
        <v/>
      </c>
      <c r="N1139" s="61">
        <f>[5]CttlePrices_Basis!N1139</f>
        <v>0</v>
      </c>
      <c r="O1139" s="61" t="e">
        <f>[5]CttlePrices_Basis!O1139</f>
        <v>#N/A</v>
      </c>
      <c r="P1139" s="61" t="e">
        <f>[5]CttlePrices_Basis!P1139</f>
        <v>#N/A</v>
      </c>
      <c r="Q1139" s="61" t="e">
        <f>[5]CttlePrices_Basis!Q1139</f>
        <v>#N/A</v>
      </c>
    </row>
    <row r="1140" spans="1:17" x14ac:dyDescent="0.25">
      <c r="A1140" s="61">
        <f>[5]CttlePrices_Basis!A1140</f>
        <v>2026</v>
      </c>
      <c r="B1140" s="61">
        <f>[5]CttlePrices_Basis!B1140</f>
        <v>44</v>
      </c>
      <c r="C1140" s="61" t="e">
        <f>[5]CttlePrices_Basis!C1140</f>
        <v>#N/A</v>
      </c>
      <c r="D1140" s="61" t="e">
        <f>[5]CttlePrices_Basis!D1140</f>
        <v>#N/A</v>
      </c>
      <c r="E1140" s="61" t="e">
        <f>[5]CttlePrices_Basis!E1140</f>
        <v>#N/A</v>
      </c>
      <c r="F1140" s="61" t="e">
        <f>[5]CttlePrices_Basis!F1140</f>
        <v>#N/A</v>
      </c>
      <c r="G1140" s="61" t="e">
        <f>[5]CttlePrices_Basis!G1140</f>
        <v>#N/A</v>
      </c>
      <c r="H1140" s="61" t="e">
        <f>[5]CttlePrices_Basis!H1140</f>
        <v>#N/A</v>
      </c>
      <c r="I1140" s="61" t="e">
        <f>[5]CttlePrices_Basis!I1140</f>
        <v>#N/A</v>
      </c>
      <c r="J1140" s="61" t="e">
        <f>[5]CttlePrices_Basis!J1140</f>
        <v>#N/A</v>
      </c>
      <c r="K1140" s="61" t="e">
        <f>[5]CttlePrices_Basis!K1140</f>
        <v>#N/A</v>
      </c>
      <c r="L1140" s="61" t="e">
        <f>[5]CttlePrices_Basis!L1140</f>
        <v>#N/A</v>
      </c>
      <c r="M1140" s="61" t="str">
        <f>[5]CttlePrices_Basis!M1140</f>
        <v/>
      </c>
      <c r="N1140" s="61">
        <f>[5]CttlePrices_Basis!N1140</f>
        <v>0</v>
      </c>
      <c r="O1140" s="61" t="e">
        <f>[5]CttlePrices_Basis!O1140</f>
        <v>#N/A</v>
      </c>
      <c r="P1140" s="61" t="e">
        <f>[5]CttlePrices_Basis!P1140</f>
        <v>#N/A</v>
      </c>
      <c r="Q1140" s="61" t="e">
        <f>[5]CttlePrices_Basis!Q1140</f>
        <v>#N/A</v>
      </c>
    </row>
    <row r="1141" spans="1:17" x14ac:dyDescent="0.25">
      <c r="A1141" s="61">
        <f>[5]CttlePrices_Basis!A1141</f>
        <v>2026</v>
      </c>
      <c r="B1141" s="61">
        <f>[5]CttlePrices_Basis!B1141</f>
        <v>45</v>
      </c>
      <c r="C1141" s="61" t="e">
        <f>[5]CttlePrices_Basis!C1141</f>
        <v>#N/A</v>
      </c>
      <c r="D1141" s="61" t="e">
        <f>[5]CttlePrices_Basis!D1141</f>
        <v>#N/A</v>
      </c>
      <c r="E1141" s="61" t="e">
        <f>[5]CttlePrices_Basis!E1141</f>
        <v>#N/A</v>
      </c>
      <c r="F1141" s="61" t="e">
        <f>[5]CttlePrices_Basis!F1141</f>
        <v>#N/A</v>
      </c>
      <c r="G1141" s="61" t="e">
        <f>[5]CttlePrices_Basis!G1141</f>
        <v>#N/A</v>
      </c>
      <c r="H1141" s="61" t="e">
        <f>[5]CttlePrices_Basis!H1141</f>
        <v>#N/A</v>
      </c>
      <c r="I1141" s="61" t="e">
        <f>[5]CttlePrices_Basis!I1141</f>
        <v>#N/A</v>
      </c>
      <c r="J1141" s="61" t="e">
        <f>[5]CttlePrices_Basis!J1141</f>
        <v>#N/A</v>
      </c>
      <c r="K1141" s="61" t="e">
        <f>[5]CttlePrices_Basis!K1141</f>
        <v>#N/A</v>
      </c>
      <c r="L1141" s="61" t="e">
        <f>[5]CttlePrices_Basis!L1141</f>
        <v>#N/A</v>
      </c>
      <c r="M1141" s="61" t="str">
        <f>[5]CttlePrices_Basis!M1141</f>
        <v/>
      </c>
      <c r="N1141" s="61">
        <f>[5]CttlePrices_Basis!N1141</f>
        <v>0</v>
      </c>
      <c r="O1141" s="61" t="e">
        <f>[5]CttlePrices_Basis!O1141</f>
        <v>#N/A</v>
      </c>
      <c r="P1141" s="61" t="e">
        <f>[5]CttlePrices_Basis!P1141</f>
        <v>#N/A</v>
      </c>
      <c r="Q1141" s="61" t="e">
        <f>[5]CttlePrices_Basis!Q1141</f>
        <v>#N/A</v>
      </c>
    </row>
    <row r="1142" spans="1:17" x14ac:dyDescent="0.25">
      <c r="A1142" s="61">
        <f>[5]CttlePrices_Basis!A1142</f>
        <v>2026</v>
      </c>
      <c r="B1142" s="61">
        <f>[5]CttlePrices_Basis!B1142</f>
        <v>46</v>
      </c>
      <c r="C1142" s="61" t="e">
        <f>[5]CttlePrices_Basis!C1142</f>
        <v>#N/A</v>
      </c>
      <c r="D1142" s="61" t="e">
        <f>[5]CttlePrices_Basis!D1142</f>
        <v>#N/A</v>
      </c>
      <c r="E1142" s="61" t="e">
        <f>[5]CttlePrices_Basis!E1142</f>
        <v>#N/A</v>
      </c>
      <c r="F1142" s="61" t="e">
        <f>[5]CttlePrices_Basis!F1142</f>
        <v>#N/A</v>
      </c>
      <c r="G1142" s="61" t="e">
        <f>[5]CttlePrices_Basis!G1142</f>
        <v>#N/A</v>
      </c>
      <c r="H1142" s="61" t="e">
        <f>[5]CttlePrices_Basis!H1142</f>
        <v>#N/A</v>
      </c>
      <c r="I1142" s="61" t="e">
        <f>[5]CttlePrices_Basis!I1142</f>
        <v>#N/A</v>
      </c>
      <c r="J1142" s="61" t="e">
        <f>[5]CttlePrices_Basis!J1142</f>
        <v>#N/A</v>
      </c>
      <c r="K1142" s="61" t="e">
        <f>[5]CttlePrices_Basis!K1142</f>
        <v>#N/A</v>
      </c>
      <c r="L1142" s="61" t="e">
        <f>[5]CttlePrices_Basis!L1142</f>
        <v>#N/A</v>
      </c>
      <c r="M1142" s="61" t="str">
        <f>[5]CttlePrices_Basis!M1142</f>
        <v/>
      </c>
      <c r="N1142" s="61">
        <f>[5]CttlePrices_Basis!N1142</f>
        <v>0</v>
      </c>
      <c r="O1142" s="61" t="e">
        <f>[5]CttlePrices_Basis!O1142</f>
        <v>#N/A</v>
      </c>
      <c r="P1142" s="61" t="e">
        <f>[5]CttlePrices_Basis!P1142</f>
        <v>#N/A</v>
      </c>
      <c r="Q1142" s="61" t="e">
        <f>[5]CttlePrices_Basis!Q1142</f>
        <v>#N/A</v>
      </c>
    </row>
    <row r="1143" spans="1:17" x14ac:dyDescent="0.25">
      <c r="A1143" s="61">
        <f>[5]CttlePrices_Basis!A1143</f>
        <v>2026</v>
      </c>
      <c r="B1143" s="61">
        <f>[5]CttlePrices_Basis!B1143</f>
        <v>47</v>
      </c>
      <c r="C1143" s="61" t="e">
        <f>[5]CttlePrices_Basis!C1143</f>
        <v>#N/A</v>
      </c>
      <c r="D1143" s="61" t="e">
        <f>[5]CttlePrices_Basis!D1143</f>
        <v>#N/A</v>
      </c>
      <c r="E1143" s="61" t="e">
        <f>[5]CttlePrices_Basis!E1143</f>
        <v>#N/A</v>
      </c>
      <c r="F1143" s="61" t="e">
        <f>[5]CttlePrices_Basis!F1143</f>
        <v>#N/A</v>
      </c>
      <c r="G1143" s="61" t="e">
        <f>[5]CttlePrices_Basis!G1143</f>
        <v>#N/A</v>
      </c>
      <c r="H1143" s="61" t="e">
        <f>[5]CttlePrices_Basis!H1143</f>
        <v>#N/A</v>
      </c>
      <c r="I1143" s="61" t="e">
        <f>[5]CttlePrices_Basis!I1143</f>
        <v>#N/A</v>
      </c>
      <c r="J1143" s="61" t="e">
        <f>[5]CttlePrices_Basis!J1143</f>
        <v>#N/A</v>
      </c>
      <c r="K1143" s="61" t="e">
        <f>[5]CttlePrices_Basis!K1143</f>
        <v>#N/A</v>
      </c>
      <c r="L1143" s="61" t="e">
        <f>[5]CttlePrices_Basis!L1143</f>
        <v>#N/A</v>
      </c>
      <c r="M1143" s="61" t="str">
        <f>[5]CttlePrices_Basis!M1143</f>
        <v/>
      </c>
      <c r="N1143" s="61">
        <f>[5]CttlePrices_Basis!N1143</f>
        <v>0</v>
      </c>
      <c r="O1143" s="61" t="e">
        <f>[5]CttlePrices_Basis!O1143</f>
        <v>#N/A</v>
      </c>
      <c r="P1143" s="61" t="e">
        <f>[5]CttlePrices_Basis!P1143</f>
        <v>#N/A</v>
      </c>
      <c r="Q1143" s="61" t="e">
        <f>[5]CttlePrices_Basis!Q1143</f>
        <v>#N/A</v>
      </c>
    </row>
    <row r="1144" spans="1:17" x14ac:dyDescent="0.25">
      <c r="A1144" s="61">
        <f>[5]CttlePrices_Basis!A1144</f>
        <v>2026</v>
      </c>
      <c r="B1144" s="61">
        <f>[5]CttlePrices_Basis!B1144</f>
        <v>48</v>
      </c>
      <c r="C1144" s="61" t="e">
        <f>[5]CttlePrices_Basis!C1144</f>
        <v>#N/A</v>
      </c>
      <c r="D1144" s="61" t="e">
        <f>[5]CttlePrices_Basis!D1144</f>
        <v>#N/A</v>
      </c>
      <c r="E1144" s="61" t="e">
        <f>[5]CttlePrices_Basis!E1144</f>
        <v>#N/A</v>
      </c>
      <c r="F1144" s="61" t="e">
        <f>[5]CttlePrices_Basis!F1144</f>
        <v>#N/A</v>
      </c>
      <c r="G1144" s="61" t="e">
        <f>[5]CttlePrices_Basis!G1144</f>
        <v>#N/A</v>
      </c>
      <c r="H1144" s="61" t="e">
        <f>[5]CttlePrices_Basis!H1144</f>
        <v>#N/A</v>
      </c>
      <c r="I1144" s="61" t="e">
        <f>[5]CttlePrices_Basis!I1144</f>
        <v>#N/A</v>
      </c>
      <c r="J1144" s="61" t="e">
        <f>[5]CttlePrices_Basis!J1144</f>
        <v>#N/A</v>
      </c>
      <c r="K1144" s="61" t="e">
        <f>[5]CttlePrices_Basis!K1144</f>
        <v>#N/A</v>
      </c>
      <c r="L1144" s="61" t="e">
        <f>[5]CttlePrices_Basis!L1144</f>
        <v>#N/A</v>
      </c>
      <c r="M1144" s="61" t="str">
        <f>[5]CttlePrices_Basis!M1144</f>
        <v/>
      </c>
      <c r="N1144" s="61">
        <f>[5]CttlePrices_Basis!N1144</f>
        <v>0</v>
      </c>
      <c r="O1144" s="61" t="e">
        <f>[5]CttlePrices_Basis!O1144</f>
        <v>#N/A</v>
      </c>
      <c r="P1144" s="61" t="e">
        <f>[5]CttlePrices_Basis!P1144</f>
        <v>#N/A</v>
      </c>
      <c r="Q1144" s="61" t="e">
        <f>[5]CttlePrices_Basis!Q1144</f>
        <v>#N/A</v>
      </c>
    </row>
    <row r="1145" spans="1:17" x14ac:dyDescent="0.25">
      <c r="A1145" s="61">
        <f>[5]CttlePrices_Basis!A1145</f>
        <v>2026</v>
      </c>
      <c r="B1145" s="61">
        <f>[5]CttlePrices_Basis!B1145</f>
        <v>49</v>
      </c>
      <c r="C1145" s="61" t="e">
        <f>[5]CttlePrices_Basis!C1145</f>
        <v>#N/A</v>
      </c>
      <c r="D1145" s="61" t="e">
        <f>[5]CttlePrices_Basis!D1145</f>
        <v>#N/A</v>
      </c>
      <c r="E1145" s="61" t="e">
        <f>[5]CttlePrices_Basis!E1145</f>
        <v>#N/A</v>
      </c>
      <c r="F1145" s="61" t="e">
        <f>[5]CttlePrices_Basis!F1145</f>
        <v>#N/A</v>
      </c>
      <c r="G1145" s="61" t="e">
        <f>[5]CttlePrices_Basis!G1145</f>
        <v>#N/A</v>
      </c>
      <c r="H1145" s="61" t="e">
        <f>[5]CttlePrices_Basis!H1145</f>
        <v>#N/A</v>
      </c>
      <c r="I1145" s="61" t="e">
        <f>[5]CttlePrices_Basis!I1145</f>
        <v>#N/A</v>
      </c>
      <c r="J1145" s="61" t="e">
        <f>[5]CttlePrices_Basis!J1145</f>
        <v>#N/A</v>
      </c>
      <c r="K1145" s="61" t="e">
        <f>[5]CttlePrices_Basis!K1145</f>
        <v>#N/A</v>
      </c>
      <c r="L1145" s="61" t="e">
        <f>[5]CttlePrices_Basis!L1145</f>
        <v>#N/A</v>
      </c>
      <c r="M1145" s="61" t="str">
        <f>[5]CttlePrices_Basis!M1145</f>
        <v/>
      </c>
      <c r="N1145" s="61">
        <f>[5]CttlePrices_Basis!N1145</f>
        <v>0</v>
      </c>
      <c r="O1145" s="61" t="e">
        <f>[5]CttlePrices_Basis!O1145</f>
        <v>#N/A</v>
      </c>
      <c r="P1145" s="61" t="e">
        <f>[5]CttlePrices_Basis!P1145</f>
        <v>#N/A</v>
      </c>
      <c r="Q1145" s="61" t="e">
        <f>[5]CttlePrices_Basis!Q1145</f>
        <v>#N/A</v>
      </c>
    </row>
    <row r="1146" spans="1:17" x14ac:dyDescent="0.25">
      <c r="A1146" s="61">
        <f>[5]CttlePrices_Basis!A1146</f>
        <v>2026</v>
      </c>
      <c r="B1146" s="61">
        <f>[5]CttlePrices_Basis!B1146</f>
        <v>50</v>
      </c>
      <c r="C1146" s="61" t="e">
        <f>[5]CttlePrices_Basis!C1146</f>
        <v>#N/A</v>
      </c>
      <c r="D1146" s="61" t="e">
        <f>[5]CttlePrices_Basis!D1146</f>
        <v>#N/A</v>
      </c>
      <c r="E1146" s="61" t="e">
        <f>[5]CttlePrices_Basis!E1146</f>
        <v>#N/A</v>
      </c>
      <c r="F1146" s="61" t="e">
        <f>[5]CttlePrices_Basis!F1146</f>
        <v>#N/A</v>
      </c>
      <c r="G1146" s="61" t="e">
        <f>[5]CttlePrices_Basis!G1146</f>
        <v>#N/A</v>
      </c>
      <c r="H1146" s="61" t="e">
        <f>[5]CttlePrices_Basis!H1146</f>
        <v>#N/A</v>
      </c>
      <c r="I1146" s="61" t="e">
        <f>[5]CttlePrices_Basis!I1146</f>
        <v>#N/A</v>
      </c>
      <c r="J1146" s="61" t="e">
        <f>[5]CttlePrices_Basis!J1146</f>
        <v>#N/A</v>
      </c>
      <c r="K1146" s="61" t="e">
        <f>[5]CttlePrices_Basis!K1146</f>
        <v>#N/A</v>
      </c>
      <c r="L1146" s="61" t="e">
        <f>[5]CttlePrices_Basis!L1146</f>
        <v>#N/A</v>
      </c>
      <c r="M1146" s="61" t="str">
        <f>[5]CttlePrices_Basis!M1146</f>
        <v/>
      </c>
      <c r="N1146" s="61">
        <f>[5]CttlePrices_Basis!N1146</f>
        <v>0</v>
      </c>
      <c r="O1146" s="61" t="e">
        <f>[5]CttlePrices_Basis!O1146</f>
        <v>#N/A</v>
      </c>
      <c r="P1146" s="61" t="e">
        <f>[5]CttlePrices_Basis!P1146</f>
        <v>#N/A</v>
      </c>
      <c r="Q1146" s="61" t="e">
        <f>[5]CttlePrices_Basis!Q1146</f>
        <v>#N/A</v>
      </c>
    </row>
    <row r="1147" spans="1:17" x14ac:dyDescent="0.25">
      <c r="A1147" s="61">
        <f>[5]CttlePrices_Basis!A1147</f>
        <v>2026</v>
      </c>
      <c r="B1147" s="61">
        <f>[5]CttlePrices_Basis!B1147</f>
        <v>51</v>
      </c>
      <c r="C1147" s="61" t="e">
        <f>[5]CttlePrices_Basis!C1147</f>
        <v>#N/A</v>
      </c>
      <c r="D1147" s="61" t="e">
        <f>[5]CttlePrices_Basis!D1147</f>
        <v>#N/A</v>
      </c>
      <c r="E1147" s="61" t="e">
        <f>[5]CttlePrices_Basis!E1147</f>
        <v>#N/A</v>
      </c>
      <c r="F1147" s="61" t="e">
        <f>[5]CttlePrices_Basis!F1147</f>
        <v>#N/A</v>
      </c>
      <c r="G1147" s="61" t="e">
        <f>[5]CttlePrices_Basis!G1147</f>
        <v>#N/A</v>
      </c>
      <c r="H1147" s="61" t="e">
        <f>[5]CttlePrices_Basis!H1147</f>
        <v>#N/A</v>
      </c>
      <c r="I1147" s="61" t="e">
        <f>[5]CttlePrices_Basis!I1147</f>
        <v>#N/A</v>
      </c>
      <c r="J1147" s="61" t="e">
        <f>[5]CttlePrices_Basis!J1147</f>
        <v>#N/A</v>
      </c>
      <c r="K1147" s="61" t="e">
        <f>[5]CttlePrices_Basis!K1147</f>
        <v>#N/A</v>
      </c>
      <c r="L1147" s="61" t="e">
        <f>[5]CttlePrices_Basis!L1147</f>
        <v>#N/A</v>
      </c>
      <c r="M1147" s="61" t="str">
        <f>[5]CttlePrices_Basis!M1147</f>
        <v/>
      </c>
      <c r="N1147" s="61">
        <f>[5]CttlePrices_Basis!N1147</f>
        <v>0</v>
      </c>
      <c r="O1147" s="61" t="e">
        <f>[5]CttlePrices_Basis!O1147</f>
        <v>#N/A</v>
      </c>
      <c r="P1147" s="61" t="e">
        <f>[5]CttlePrices_Basis!P1147</f>
        <v>#N/A</v>
      </c>
      <c r="Q1147" s="61" t="e">
        <f>[5]CttlePrices_Basis!Q1147</f>
        <v>#N/A</v>
      </c>
    </row>
    <row r="1148" spans="1:17" x14ac:dyDescent="0.25">
      <c r="A1148" s="61">
        <f>[5]CttlePrices_Basis!A1148</f>
        <v>2026</v>
      </c>
      <c r="B1148" s="61">
        <f>[5]CttlePrices_Basis!B1148</f>
        <v>52</v>
      </c>
      <c r="C1148" s="61" t="e">
        <f>[5]CttlePrices_Basis!C1148</f>
        <v>#N/A</v>
      </c>
      <c r="D1148" s="61" t="e">
        <f>[5]CttlePrices_Basis!D1148</f>
        <v>#N/A</v>
      </c>
      <c r="E1148" s="61" t="e">
        <f>[5]CttlePrices_Basis!E1148</f>
        <v>#N/A</v>
      </c>
      <c r="F1148" s="61" t="e">
        <f>[5]CttlePrices_Basis!F1148</f>
        <v>#N/A</v>
      </c>
      <c r="G1148" s="61" t="e">
        <f>[5]CttlePrices_Basis!G1148</f>
        <v>#N/A</v>
      </c>
      <c r="H1148" s="61" t="e">
        <f>[5]CttlePrices_Basis!H1148</f>
        <v>#N/A</v>
      </c>
      <c r="I1148" s="61" t="e">
        <f>[5]CttlePrices_Basis!I1148</f>
        <v>#N/A</v>
      </c>
      <c r="J1148" s="61" t="e">
        <f>[5]CttlePrices_Basis!J1148</f>
        <v>#N/A</v>
      </c>
      <c r="K1148" s="61" t="e">
        <f>[5]CttlePrices_Basis!K1148</f>
        <v>#N/A</v>
      </c>
      <c r="L1148" s="61" t="e">
        <f>[5]CttlePrices_Basis!L1148</f>
        <v>#N/A</v>
      </c>
      <c r="M1148" s="61" t="str">
        <f>[5]CttlePrices_Basis!M1148</f>
        <v/>
      </c>
      <c r="N1148" s="61">
        <f>[5]CttlePrices_Basis!N1148</f>
        <v>0</v>
      </c>
      <c r="O1148" s="61" t="e">
        <f>[5]CttlePrices_Basis!O1148</f>
        <v>#N/A</v>
      </c>
      <c r="P1148" s="61" t="e">
        <f>[5]CttlePrices_Basis!P1148</f>
        <v>#N/A</v>
      </c>
      <c r="Q1148" s="61" t="e">
        <f>[5]CttlePrices_Basis!Q1148</f>
        <v>#N/A</v>
      </c>
    </row>
    <row r="1149" spans="1:17" x14ac:dyDescent="0.25">
      <c r="A1149" s="61">
        <f>[5]CttlePrices_Basis!A1149</f>
        <v>0</v>
      </c>
      <c r="B1149" s="61">
        <f>[5]CttlePrices_Basis!B1149</f>
        <v>0</v>
      </c>
      <c r="C1149" s="61">
        <f>[5]CttlePrices_Basis!C1149</f>
        <v>0</v>
      </c>
      <c r="D1149" s="61">
        <f>[5]CttlePrices_Basis!D1149</f>
        <v>0</v>
      </c>
      <c r="E1149" s="61">
        <f>[5]CttlePrices_Basis!E1149</f>
        <v>0</v>
      </c>
      <c r="F1149" s="61">
        <f>[5]CttlePrices_Basis!F1149</f>
        <v>0</v>
      </c>
      <c r="G1149" s="61">
        <f>[5]CttlePrices_Basis!G1149</f>
        <v>0</v>
      </c>
      <c r="H1149" s="61">
        <f>[5]CttlePrices_Basis!H1149</f>
        <v>0</v>
      </c>
      <c r="I1149" s="61">
        <f>[5]CttlePrices_Basis!I1149</f>
        <v>0</v>
      </c>
      <c r="J1149" s="61">
        <f>[5]CttlePrices_Basis!J1149</f>
        <v>0</v>
      </c>
      <c r="K1149" s="61">
        <f>[5]CttlePrices_Basis!K1149</f>
        <v>0</v>
      </c>
      <c r="L1149" s="61">
        <f>[5]CttlePrices_Basis!L1149</f>
        <v>0</v>
      </c>
      <c r="M1149" s="61">
        <f>[5]CttlePrices_Basis!M1149</f>
        <v>0</v>
      </c>
      <c r="N1149" s="61">
        <f>[5]CttlePrices_Basis!N1149</f>
        <v>0</v>
      </c>
      <c r="O1149" s="61">
        <f>[5]CttlePrices_Basis!O1149</f>
        <v>0</v>
      </c>
      <c r="P1149" s="61">
        <f>[5]CttlePrices_Basis!P1149</f>
        <v>0</v>
      </c>
      <c r="Q1149" s="61">
        <f>[5]CttlePrices_Basis!Q1149</f>
        <v>0</v>
      </c>
    </row>
    <row r="1150" spans="1:17" x14ac:dyDescent="0.25">
      <c r="A1150" s="61">
        <f>[5]CttlePrices_Basis!A1150</f>
        <v>0</v>
      </c>
      <c r="B1150" s="61">
        <f>[5]CttlePrices_Basis!B1150</f>
        <v>0</v>
      </c>
      <c r="C1150" s="61">
        <f>[5]CttlePrices_Basis!C1150</f>
        <v>0</v>
      </c>
      <c r="D1150" s="61">
        <f>[5]CttlePrices_Basis!D1150</f>
        <v>0</v>
      </c>
      <c r="E1150" s="61">
        <f>[5]CttlePrices_Basis!E1150</f>
        <v>0</v>
      </c>
      <c r="F1150" s="61">
        <f>[5]CttlePrices_Basis!F1150</f>
        <v>0</v>
      </c>
      <c r="G1150" s="61">
        <f>[5]CttlePrices_Basis!G1150</f>
        <v>0</v>
      </c>
      <c r="H1150" s="61">
        <f>[5]CttlePrices_Basis!H1150</f>
        <v>0</v>
      </c>
      <c r="I1150" s="61">
        <f>[5]CttlePrices_Basis!I1150</f>
        <v>0</v>
      </c>
      <c r="J1150" s="61">
        <f>[5]CttlePrices_Basis!J1150</f>
        <v>0</v>
      </c>
      <c r="K1150" s="61">
        <f>[5]CttlePrices_Basis!K1150</f>
        <v>0</v>
      </c>
      <c r="L1150" s="61">
        <f>[5]CttlePrices_Basis!L1150</f>
        <v>0</v>
      </c>
      <c r="M1150" s="61">
        <f>[5]CttlePrices_Basis!M1150</f>
        <v>0</v>
      </c>
      <c r="N1150" s="61">
        <f>[5]CttlePrices_Basis!N1150</f>
        <v>0</v>
      </c>
      <c r="O1150" s="61">
        <f>[5]CttlePrices_Basis!O1150</f>
        <v>0</v>
      </c>
      <c r="P1150" s="61">
        <f>[5]CttlePrices_Basis!P1150</f>
        <v>0</v>
      </c>
      <c r="Q1150" s="61">
        <f>[5]CttlePrices_Basis!Q1150</f>
        <v>0</v>
      </c>
    </row>
    <row r="1151" spans="1:17" x14ac:dyDescent="0.25">
      <c r="A1151" s="61">
        <f>[5]CttlePrices_Basis!A1151</f>
        <v>0</v>
      </c>
      <c r="B1151" s="61">
        <f>[5]CttlePrices_Basis!B1151</f>
        <v>0</v>
      </c>
      <c r="C1151" s="61">
        <f>[5]CttlePrices_Basis!C1151</f>
        <v>0</v>
      </c>
      <c r="D1151" s="61">
        <f>[5]CttlePrices_Basis!D1151</f>
        <v>0</v>
      </c>
      <c r="E1151" s="61">
        <f>[5]CttlePrices_Basis!E1151</f>
        <v>0</v>
      </c>
      <c r="F1151" s="61">
        <f>[5]CttlePrices_Basis!F1151</f>
        <v>0</v>
      </c>
      <c r="G1151" s="61">
        <f>[5]CttlePrices_Basis!G1151</f>
        <v>0</v>
      </c>
      <c r="H1151" s="61">
        <f>[5]CttlePrices_Basis!H1151</f>
        <v>0</v>
      </c>
      <c r="I1151" s="61">
        <f>[5]CttlePrices_Basis!I1151</f>
        <v>0</v>
      </c>
      <c r="J1151" s="61">
        <f>[5]CttlePrices_Basis!J1151</f>
        <v>0</v>
      </c>
      <c r="K1151" s="61">
        <f>[5]CttlePrices_Basis!K1151</f>
        <v>0</v>
      </c>
      <c r="L1151" s="61">
        <f>[5]CttlePrices_Basis!L1151</f>
        <v>0</v>
      </c>
      <c r="M1151" s="61">
        <f>[5]CttlePrices_Basis!M1151</f>
        <v>0</v>
      </c>
      <c r="N1151" s="61">
        <f>[5]CttlePrices_Basis!N1151</f>
        <v>0</v>
      </c>
      <c r="O1151" s="61">
        <f>[5]CttlePrices_Basis!O1151</f>
        <v>0</v>
      </c>
      <c r="P1151" s="61">
        <f>[5]CttlePrices_Basis!P1151</f>
        <v>0</v>
      </c>
      <c r="Q1151" s="61">
        <f>[5]CttlePrices_Basis!Q1151</f>
        <v>0</v>
      </c>
    </row>
    <row r="1152" spans="1:17" x14ac:dyDescent="0.25">
      <c r="A1152" s="61">
        <f>[5]CttlePrices_Basis!A1152</f>
        <v>0</v>
      </c>
      <c r="B1152" s="61">
        <f>[5]CttlePrices_Basis!B1152</f>
        <v>0</v>
      </c>
      <c r="C1152" s="61">
        <f>[5]CttlePrices_Basis!C1152</f>
        <v>0</v>
      </c>
      <c r="D1152" s="61">
        <f>[5]CttlePrices_Basis!D1152</f>
        <v>0</v>
      </c>
      <c r="E1152" s="61">
        <f>[5]CttlePrices_Basis!E1152</f>
        <v>0</v>
      </c>
      <c r="F1152" s="61">
        <f>[5]CttlePrices_Basis!F1152</f>
        <v>0</v>
      </c>
      <c r="G1152" s="61">
        <f>[5]CttlePrices_Basis!G1152</f>
        <v>0</v>
      </c>
      <c r="H1152" s="61">
        <f>[5]CttlePrices_Basis!H1152</f>
        <v>0</v>
      </c>
      <c r="I1152" s="61">
        <f>[5]CttlePrices_Basis!I1152</f>
        <v>0</v>
      </c>
      <c r="J1152" s="61">
        <f>[5]CttlePrices_Basis!J1152</f>
        <v>0</v>
      </c>
      <c r="K1152" s="61">
        <f>[5]CttlePrices_Basis!K1152</f>
        <v>0</v>
      </c>
      <c r="L1152" s="61">
        <f>[5]CttlePrices_Basis!L1152</f>
        <v>0</v>
      </c>
      <c r="M1152" s="61">
        <f>[5]CttlePrices_Basis!M1152</f>
        <v>0</v>
      </c>
      <c r="N1152" s="61">
        <f>[5]CttlePrices_Basis!N1152</f>
        <v>0</v>
      </c>
      <c r="O1152" s="61">
        <f>[5]CttlePrices_Basis!O1152</f>
        <v>0</v>
      </c>
      <c r="P1152" s="61">
        <f>[5]CttlePrices_Basis!P1152</f>
        <v>0</v>
      </c>
      <c r="Q1152" s="61">
        <f>[5]CttlePrices_Basis!Q1152</f>
        <v>0</v>
      </c>
    </row>
    <row r="1153" spans="1:17" x14ac:dyDescent="0.25">
      <c r="A1153" s="61">
        <f>[5]CttlePrices_Basis!A1153</f>
        <v>0</v>
      </c>
      <c r="B1153" s="61">
        <f>[5]CttlePrices_Basis!B1153</f>
        <v>0</v>
      </c>
      <c r="C1153" s="61">
        <f>[5]CttlePrices_Basis!C1153</f>
        <v>0</v>
      </c>
      <c r="D1153" s="61">
        <f>[5]CttlePrices_Basis!D1153</f>
        <v>0</v>
      </c>
      <c r="E1153" s="61">
        <f>[5]CttlePrices_Basis!E1153</f>
        <v>0</v>
      </c>
      <c r="F1153" s="61">
        <f>[5]CttlePrices_Basis!F1153</f>
        <v>0</v>
      </c>
      <c r="G1153" s="61">
        <f>[5]CttlePrices_Basis!G1153</f>
        <v>0</v>
      </c>
      <c r="H1153" s="61">
        <f>[5]CttlePrices_Basis!H1153</f>
        <v>0</v>
      </c>
      <c r="I1153" s="61">
        <f>[5]CttlePrices_Basis!I1153</f>
        <v>0</v>
      </c>
      <c r="J1153" s="61">
        <f>[5]CttlePrices_Basis!J1153</f>
        <v>0</v>
      </c>
      <c r="K1153" s="61">
        <f>[5]CttlePrices_Basis!K1153</f>
        <v>0</v>
      </c>
      <c r="L1153" s="61">
        <f>[5]CttlePrices_Basis!L1153</f>
        <v>0</v>
      </c>
      <c r="M1153" s="61">
        <f>[5]CttlePrices_Basis!M1153</f>
        <v>0</v>
      </c>
      <c r="N1153" s="61">
        <f>[5]CttlePrices_Basis!N1153</f>
        <v>0</v>
      </c>
      <c r="O1153" s="61">
        <f>[5]CttlePrices_Basis!O1153</f>
        <v>0</v>
      </c>
      <c r="P1153" s="61">
        <f>[5]CttlePrices_Basis!P1153</f>
        <v>0</v>
      </c>
      <c r="Q1153" s="61">
        <f>[5]CttlePrices_Basis!Q1153</f>
        <v>0</v>
      </c>
    </row>
    <row r="1154" spans="1:17" x14ac:dyDescent="0.25">
      <c r="A1154" s="61">
        <f>[5]CttlePrices_Basis!A1154</f>
        <v>0</v>
      </c>
      <c r="B1154" s="61">
        <f>[5]CttlePrices_Basis!B1154</f>
        <v>0</v>
      </c>
      <c r="C1154" s="61">
        <f>[5]CttlePrices_Basis!C1154</f>
        <v>0</v>
      </c>
      <c r="D1154" s="61">
        <f>[5]CttlePrices_Basis!D1154</f>
        <v>0</v>
      </c>
      <c r="E1154" s="61">
        <f>[5]CttlePrices_Basis!E1154</f>
        <v>0</v>
      </c>
      <c r="F1154" s="61">
        <f>[5]CttlePrices_Basis!F1154</f>
        <v>0</v>
      </c>
      <c r="G1154" s="61">
        <f>[5]CttlePrices_Basis!G1154</f>
        <v>0</v>
      </c>
      <c r="H1154" s="61">
        <f>[5]CttlePrices_Basis!H1154</f>
        <v>0</v>
      </c>
      <c r="I1154" s="61">
        <f>[5]CttlePrices_Basis!I1154</f>
        <v>0</v>
      </c>
      <c r="J1154" s="61">
        <f>[5]CttlePrices_Basis!J1154</f>
        <v>0</v>
      </c>
      <c r="K1154" s="61">
        <f>[5]CttlePrices_Basis!K1154</f>
        <v>0</v>
      </c>
      <c r="L1154" s="61">
        <f>[5]CttlePrices_Basis!L1154</f>
        <v>0</v>
      </c>
      <c r="M1154" s="61">
        <f>[5]CttlePrices_Basis!M1154</f>
        <v>0</v>
      </c>
      <c r="N1154" s="61">
        <f>[5]CttlePrices_Basis!N1154</f>
        <v>0</v>
      </c>
      <c r="O1154" s="61">
        <f>[5]CttlePrices_Basis!O1154</f>
        <v>0</v>
      </c>
      <c r="P1154" s="61">
        <f>[5]CttlePrices_Basis!P1154</f>
        <v>0</v>
      </c>
      <c r="Q1154" s="61">
        <f>[5]CttlePrices_Basis!Q1154</f>
        <v>0</v>
      </c>
    </row>
    <row r="1155" spans="1:17" x14ac:dyDescent="0.25">
      <c r="A1155" s="61">
        <f>[5]CttlePrices_Basis!A1155</f>
        <v>0</v>
      </c>
      <c r="B1155" s="61">
        <f>[5]CttlePrices_Basis!B1155</f>
        <v>0</v>
      </c>
      <c r="C1155" s="61">
        <f>[5]CttlePrices_Basis!C1155</f>
        <v>0</v>
      </c>
      <c r="D1155" s="61">
        <f>[5]CttlePrices_Basis!D1155</f>
        <v>0</v>
      </c>
      <c r="E1155" s="61">
        <f>[5]CttlePrices_Basis!E1155</f>
        <v>0</v>
      </c>
      <c r="F1155" s="61">
        <f>[5]CttlePrices_Basis!F1155</f>
        <v>0</v>
      </c>
      <c r="G1155" s="61">
        <f>[5]CttlePrices_Basis!G1155</f>
        <v>0</v>
      </c>
      <c r="H1155" s="61">
        <f>[5]CttlePrices_Basis!H1155</f>
        <v>0</v>
      </c>
      <c r="I1155" s="61">
        <f>[5]CttlePrices_Basis!I1155</f>
        <v>0</v>
      </c>
      <c r="J1155" s="61">
        <f>[5]CttlePrices_Basis!J1155</f>
        <v>0</v>
      </c>
      <c r="K1155" s="61">
        <f>[5]CttlePrices_Basis!K1155</f>
        <v>0</v>
      </c>
      <c r="L1155" s="61">
        <f>[5]CttlePrices_Basis!L1155</f>
        <v>0</v>
      </c>
      <c r="M1155" s="61">
        <f>[5]CttlePrices_Basis!M1155</f>
        <v>0</v>
      </c>
      <c r="N1155" s="61">
        <f>[5]CttlePrices_Basis!N1155</f>
        <v>0</v>
      </c>
      <c r="O1155" s="61">
        <f>[5]CttlePrices_Basis!O1155</f>
        <v>0</v>
      </c>
      <c r="P1155" s="61">
        <f>[5]CttlePrices_Basis!P1155</f>
        <v>0</v>
      </c>
      <c r="Q1155" s="61">
        <f>[5]CttlePrices_Basis!Q1155</f>
        <v>0</v>
      </c>
    </row>
    <row r="1156" spans="1:17" x14ac:dyDescent="0.25">
      <c r="A1156" s="61">
        <f>[5]CttlePrices_Basis!A1156</f>
        <v>0</v>
      </c>
      <c r="B1156" s="61">
        <f>[5]CttlePrices_Basis!B1156</f>
        <v>0</v>
      </c>
      <c r="C1156" s="61">
        <f>[5]CttlePrices_Basis!C1156</f>
        <v>0</v>
      </c>
      <c r="D1156" s="61">
        <f>[5]CttlePrices_Basis!D1156</f>
        <v>0</v>
      </c>
      <c r="E1156" s="61">
        <f>[5]CttlePrices_Basis!E1156</f>
        <v>0</v>
      </c>
      <c r="F1156" s="61">
        <f>[5]CttlePrices_Basis!F1156</f>
        <v>0</v>
      </c>
      <c r="G1156" s="61">
        <f>[5]CttlePrices_Basis!G1156</f>
        <v>0</v>
      </c>
      <c r="H1156" s="61">
        <f>[5]CttlePrices_Basis!H1156</f>
        <v>0</v>
      </c>
      <c r="I1156" s="61">
        <f>[5]CttlePrices_Basis!I1156</f>
        <v>0</v>
      </c>
      <c r="J1156" s="61">
        <f>[5]CttlePrices_Basis!J1156</f>
        <v>0</v>
      </c>
      <c r="K1156" s="61">
        <f>[5]CttlePrices_Basis!K1156</f>
        <v>0</v>
      </c>
      <c r="L1156" s="61">
        <f>[5]CttlePrices_Basis!L1156</f>
        <v>0</v>
      </c>
      <c r="M1156" s="61">
        <f>[5]CttlePrices_Basis!M1156</f>
        <v>0</v>
      </c>
      <c r="N1156" s="61">
        <f>[5]CttlePrices_Basis!N1156</f>
        <v>0</v>
      </c>
      <c r="O1156" s="61">
        <f>[5]CttlePrices_Basis!O1156</f>
        <v>0</v>
      </c>
      <c r="P1156" s="61">
        <f>[5]CttlePrices_Basis!P1156</f>
        <v>0</v>
      </c>
      <c r="Q1156" s="61">
        <f>[5]CttlePrices_Basis!Q1156</f>
        <v>0</v>
      </c>
    </row>
    <row r="1157" spans="1:17" x14ac:dyDescent="0.25">
      <c r="A1157" s="61">
        <f>[5]CttlePrices_Basis!A1157</f>
        <v>0</v>
      </c>
      <c r="B1157" s="61">
        <f>[5]CttlePrices_Basis!B1157</f>
        <v>0</v>
      </c>
      <c r="C1157" s="61">
        <f>[5]CttlePrices_Basis!C1157</f>
        <v>0</v>
      </c>
      <c r="D1157" s="61">
        <f>[5]CttlePrices_Basis!D1157</f>
        <v>0</v>
      </c>
      <c r="E1157" s="61">
        <f>[5]CttlePrices_Basis!E1157</f>
        <v>0</v>
      </c>
      <c r="F1157" s="61">
        <f>[5]CttlePrices_Basis!F1157</f>
        <v>0</v>
      </c>
      <c r="G1157" s="61">
        <f>[5]CttlePrices_Basis!G1157</f>
        <v>0</v>
      </c>
      <c r="H1157" s="61">
        <f>[5]CttlePrices_Basis!H1157</f>
        <v>0</v>
      </c>
      <c r="I1157" s="61">
        <f>[5]CttlePrices_Basis!I1157</f>
        <v>0</v>
      </c>
      <c r="J1157" s="61">
        <f>[5]CttlePrices_Basis!J1157</f>
        <v>0</v>
      </c>
      <c r="K1157" s="61">
        <f>[5]CttlePrices_Basis!K1157</f>
        <v>0</v>
      </c>
      <c r="L1157" s="61">
        <f>[5]CttlePrices_Basis!L1157</f>
        <v>0</v>
      </c>
      <c r="M1157" s="61">
        <f>[5]CttlePrices_Basis!M1157</f>
        <v>0</v>
      </c>
      <c r="N1157" s="61">
        <f>[5]CttlePrices_Basis!N1157</f>
        <v>0</v>
      </c>
      <c r="O1157" s="61">
        <f>[5]CttlePrices_Basis!O1157</f>
        <v>0</v>
      </c>
      <c r="P1157" s="61">
        <f>[5]CttlePrices_Basis!P1157</f>
        <v>0</v>
      </c>
      <c r="Q1157" s="61">
        <f>[5]CttlePrices_Basis!Q1157</f>
        <v>0</v>
      </c>
    </row>
    <row r="1158" spans="1:17" x14ac:dyDescent="0.25">
      <c r="A1158" s="61">
        <f>[5]CttlePrices_Basis!A1158</f>
        <v>0</v>
      </c>
      <c r="B1158" s="61">
        <f>[5]CttlePrices_Basis!B1158</f>
        <v>0</v>
      </c>
      <c r="C1158" s="61">
        <f>[5]CttlePrices_Basis!C1158</f>
        <v>0</v>
      </c>
      <c r="D1158" s="61">
        <f>[5]CttlePrices_Basis!D1158</f>
        <v>0</v>
      </c>
      <c r="E1158" s="61">
        <f>[5]CttlePrices_Basis!E1158</f>
        <v>0</v>
      </c>
      <c r="F1158" s="61">
        <f>[5]CttlePrices_Basis!F1158</f>
        <v>0</v>
      </c>
      <c r="G1158" s="61">
        <f>[5]CttlePrices_Basis!G1158</f>
        <v>0</v>
      </c>
      <c r="H1158" s="61">
        <f>[5]CttlePrices_Basis!H1158</f>
        <v>0</v>
      </c>
      <c r="I1158" s="61">
        <f>[5]CttlePrices_Basis!I1158</f>
        <v>0</v>
      </c>
      <c r="J1158" s="61">
        <f>[5]CttlePrices_Basis!J1158</f>
        <v>0</v>
      </c>
      <c r="K1158" s="61">
        <f>[5]CttlePrices_Basis!K1158</f>
        <v>0</v>
      </c>
      <c r="L1158" s="61">
        <f>[5]CttlePrices_Basis!L1158</f>
        <v>0</v>
      </c>
      <c r="M1158" s="61">
        <f>[5]CttlePrices_Basis!M1158</f>
        <v>0</v>
      </c>
      <c r="N1158" s="61">
        <f>[5]CttlePrices_Basis!N1158</f>
        <v>0</v>
      </c>
      <c r="O1158" s="61">
        <f>[5]CttlePrices_Basis!O1158</f>
        <v>0</v>
      </c>
      <c r="P1158" s="61">
        <f>[5]CttlePrices_Basis!P1158</f>
        <v>0</v>
      </c>
      <c r="Q1158" s="61">
        <f>[5]CttlePrices_Basis!Q1158</f>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E366-C806-497F-B47E-05741D1DA64B}">
  <sheetPr>
    <tabColor rgb="FFFF0000"/>
  </sheetPr>
  <dimension ref="A1:O367"/>
  <sheetViews>
    <sheetView topLeftCell="A307" zoomScale="60" zoomScaleNormal="60" workbookViewId="0">
      <selection activeCell="O361" sqref="O361"/>
    </sheetView>
  </sheetViews>
  <sheetFormatPr defaultColWidth="9.1796875" defaultRowHeight="14.5" x14ac:dyDescent="0.35"/>
  <cols>
    <col min="1" max="3" width="9.1796875" style="217"/>
    <col min="4" max="4" width="12.1796875" style="218" customWidth="1"/>
    <col min="5" max="5" width="12.453125" style="218" customWidth="1"/>
    <col min="6" max="6" width="12.1796875" style="218" customWidth="1"/>
    <col min="7" max="7" width="13.453125" style="218" customWidth="1"/>
    <col min="8" max="8" width="11.1796875" style="218" customWidth="1"/>
    <col min="9" max="10" width="12.1796875" style="218" customWidth="1"/>
    <col min="11" max="12" width="16.1796875" style="218" customWidth="1"/>
    <col min="13" max="13" width="16.54296875" style="218" customWidth="1"/>
    <col min="14" max="14" width="12.54296875" style="218" customWidth="1"/>
    <col min="15" max="19" width="9.1796875" style="219"/>
    <col min="20" max="20" width="14.453125" style="219" bestFit="1" customWidth="1"/>
    <col min="21" max="259" width="9.1796875" style="219"/>
    <col min="260" max="260" width="12.1796875" style="219" customWidth="1"/>
    <col min="261" max="261" width="12.453125" style="219" customWidth="1"/>
    <col min="262" max="262" width="12.1796875" style="219" customWidth="1"/>
    <col min="263" max="263" width="13.453125" style="219" customWidth="1"/>
    <col min="264" max="264" width="11.1796875" style="219" customWidth="1"/>
    <col min="265" max="266" width="12.1796875" style="219" customWidth="1"/>
    <col min="267" max="268" width="16.1796875" style="219" customWidth="1"/>
    <col min="269" max="269" width="16.54296875" style="219" customWidth="1"/>
    <col min="270" max="270" width="12.54296875" style="219" customWidth="1"/>
    <col min="271" max="275" width="9.1796875" style="219"/>
    <col min="276" max="276" width="14.453125" style="219" bestFit="1" customWidth="1"/>
    <col min="277" max="515" width="9.1796875" style="219"/>
    <col min="516" max="516" width="12.1796875" style="219" customWidth="1"/>
    <col min="517" max="517" width="12.453125" style="219" customWidth="1"/>
    <col min="518" max="518" width="12.1796875" style="219" customWidth="1"/>
    <col min="519" max="519" width="13.453125" style="219" customWidth="1"/>
    <col min="520" max="520" width="11.1796875" style="219" customWidth="1"/>
    <col min="521" max="522" width="12.1796875" style="219" customWidth="1"/>
    <col min="523" max="524" width="16.1796875" style="219" customWidth="1"/>
    <col min="525" max="525" width="16.54296875" style="219" customWidth="1"/>
    <col min="526" max="526" width="12.54296875" style="219" customWidth="1"/>
    <col min="527" max="531" width="9.1796875" style="219"/>
    <col min="532" max="532" width="14.453125" style="219" bestFit="1" customWidth="1"/>
    <col min="533" max="771" width="9.1796875" style="219"/>
    <col min="772" max="772" width="12.1796875" style="219" customWidth="1"/>
    <col min="773" max="773" width="12.453125" style="219" customWidth="1"/>
    <col min="774" max="774" width="12.1796875" style="219" customWidth="1"/>
    <col min="775" max="775" width="13.453125" style="219" customWidth="1"/>
    <col min="776" max="776" width="11.1796875" style="219" customWidth="1"/>
    <col min="777" max="778" width="12.1796875" style="219" customWidth="1"/>
    <col min="779" max="780" width="16.1796875" style="219" customWidth="1"/>
    <col min="781" max="781" width="16.54296875" style="219" customWidth="1"/>
    <col min="782" max="782" width="12.54296875" style="219" customWidth="1"/>
    <col min="783" max="787" width="9.1796875" style="219"/>
    <col min="788" max="788" width="14.453125" style="219" bestFit="1" customWidth="1"/>
    <col min="789" max="1027" width="9.1796875" style="219"/>
    <col min="1028" max="1028" width="12.1796875" style="219" customWidth="1"/>
    <col min="1029" max="1029" width="12.453125" style="219" customWidth="1"/>
    <col min="1030" max="1030" width="12.1796875" style="219" customWidth="1"/>
    <col min="1031" max="1031" width="13.453125" style="219" customWidth="1"/>
    <col min="1032" max="1032" width="11.1796875" style="219" customWidth="1"/>
    <col min="1033" max="1034" width="12.1796875" style="219" customWidth="1"/>
    <col min="1035" max="1036" width="16.1796875" style="219" customWidth="1"/>
    <col min="1037" max="1037" width="16.54296875" style="219" customWidth="1"/>
    <col min="1038" max="1038" width="12.54296875" style="219" customWidth="1"/>
    <col min="1039" max="1043" width="9.1796875" style="219"/>
    <col min="1044" max="1044" width="14.453125" style="219" bestFit="1" customWidth="1"/>
    <col min="1045" max="1283" width="9.1796875" style="219"/>
    <col min="1284" max="1284" width="12.1796875" style="219" customWidth="1"/>
    <col min="1285" max="1285" width="12.453125" style="219" customWidth="1"/>
    <col min="1286" max="1286" width="12.1796875" style="219" customWidth="1"/>
    <col min="1287" max="1287" width="13.453125" style="219" customWidth="1"/>
    <col min="1288" max="1288" width="11.1796875" style="219" customWidth="1"/>
    <col min="1289" max="1290" width="12.1796875" style="219" customWidth="1"/>
    <col min="1291" max="1292" width="16.1796875" style="219" customWidth="1"/>
    <col min="1293" max="1293" width="16.54296875" style="219" customWidth="1"/>
    <col min="1294" max="1294" width="12.54296875" style="219" customWidth="1"/>
    <col min="1295" max="1299" width="9.1796875" style="219"/>
    <col min="1300" max="1300" width="14.453125" style="219" bestFit="1" customWidth="1"/>
    <col min="1301" max="1539" width="9.1796875" style="219"/>
    <col min="1540" max="1540" width="12.1796875" style="219" customWidth="1"/>
    <col min="1541" max="1541" width="12.453125" style="219" customWidth="1"/>
    <col min="1542" max="1542" width="12.1796875" style="219" customWidth="1"/>
    <col min="1543" max="1543" width="13.453125" style="219" customWidth="1"/>
    <col min="1544" max="1544" width="11.1796875" style="219" customWidth="1"/>
    <col min="1545" max="1546" width="12.1796875" style="219" customWidth="1"/>
    <col min="1547" max="1548" width="16.1796875" style="219" customWidth="1"/>
    <col min="1549" max="1549" width="16.54296875" style="219" customWidth="1"/>
    <col min="1550" max="1550" width="12.54296875" style="219" customWidth="1"/>
    <col min="1551" max="1555" width="9.1796875" style="219"/>
    <col min="1556" max="1556" width="14.453125" style="219" bestFit="1" customWidth="1"/>
    <col min="1557" max="1795" width="9.1796875" style="219"/>
    <col min="1796" max="1796" width="12.1796875" style="219" customWidth="1"/>
    <col min="1797" max="1797" width="12.453125" style="219" customWidth="1"/>
    <col min="1798" max="1798" width="12.1796875" style="219" customWidth="1"/>
    <col min="1799" max="1799" width="13.453125" style="219" customWidth="1"/>
    <col min="1800" max="1800" width="11.1796875" style="219" customWidth="1"/>
    <col min="1801" max="1802" width="12.1796875" style="219" customWidth="1"/>
    <col min="1803" max="1804" width="16.1796875" style="219" customWidth="1"/>
    <col min="1805" max="1805" width="16.54296875" style="219" customWidth="1"/>
    <col min="1806" max="1806" width="12.54296875" style="219" customWidth="1"/>
    <col min="1807" max="1811" width="9.1796875" style="219"/>
    <col min="1812" max="1812" width="14.453125" style="219" bestFit="1" customWidth="1"/>
    <col min="1813" max="2051" width="9.1796875" style="219"/>
    <col min="2052" max="2052" width="12.1796875" style="219" customWidth="1"/>
    <col min="2053" max="2053" width="12.453125" style="219" customWidth="1"/>
    <col min="2054" max="2054" width="12.1796875" style="219" customWidth="1"/>
    <col min="2055" max="2055" width="13.453125" style="219" customWidth="1"/>
    <col min="2056" max="2056" width="11.1796875" style="219" customWidth="1"/>
    <col min="2057" max="2058" width="12.1796875" style="219" customWidth="1"/>
    <col min="2059" max="2060" width="16.1796875" style="219" customWidth="1"/>
    <col min="2061" max="2061" width="16.54296875" style="219" customWidth="1"/>
    <col min="2062" max="2062" width="12.54296875" style="219" customWidth="1"/>
    <col min="2063" max="2067" width="9.1796875" style="219"/>
    <col min="2068" max="2068" width="14.453125" style="219" bestFit="1" customWidth="1"/>
    <col min="2069" max="2307" width="9.1796875" style="219"/>
    <col min="2308" max="2308" width="12.1796875" style="219" customWidth="1"/>
    <col min="2309" max="2309" width="12.453125" style="219" customWidth="1"/>
    <col min="2310" max="2310" width="12.1796875" style="219" customWidth="1"/>
    <col min="2311" max="2311" width="13.453125" style="219" customWidth="1"/>
    <col min="2312" max="2312" width="11.1796875" style="219" customWidth="1"/>
    <col min="2313" max="2314" width="12.1796875" style="219" customWidth="1"/>
    <col min="2315" max="2316" width="16.1796875" style="219" customWidth="1"/>
    <col min="2317" max="2317" width="16.54296875" style="219" customWidth="1"/>
    <col min="2318" max="2318" width="12.54296875" style="219" customWidth="1"/>
    <col min="2319" max="2323" width="9.1796875" style="219"/>
    <col min="2324" max="2324" width="14.453125" style="219" bestFit="1" customWidth="1"/>
    <col min="2325" max="2563" width="9.1796875" style="219"/>
    <col min="2564" max="2564" width="12.1796875" style="219" customWidth="1"/>
    <col min="2565" max="2565" width="12.453125" style="219" customWidth="1"/>
    <col min="2566" max="2566" width="12.1796875" style="219" customWidth="1"/>
    <col min="2567" max="2567" width="13.453125" style="219" customWidth="1"/>
    <col min="2568" max="2568" width="11.1796875" style="219" customWidth="1"/>
    <col min="2569" max="2570" width="12.1796875" style="219" customWidth="1"/>
    <col min="2571" max="2572" width="16.1796875" style="219" customWidth="1"/>
    <col min="2573" max="2573" width="16.54296875" style="219" customWidth="1"/>
    <col min="2574" max="2574" width="12.54296875" style="219" customWidth="1"/>
    <col min="2575" max="2579" width="9.1796875" style="219"/>
    <col min="2580" max="2580" width="14.453125" style="219" bestFit="1" customWidth="1"/>
    <col min="2581" max="2819" width="9.1796875" style="219"/>
    <col min="2820" max="2820" width="12.1796875" style="219" customWidth="1"/>
    <col min="2821" max="2821" width="12.453125" style="219" customWidth="1"/>
    <col min="2822" max="2822" width="12.1796875" style="219" customWidth="1"/>
    <col min="2823" max="2823" width="13.453125" style="219" customWidth="1"/>
    <col min="2824" max="2824" width="11.1796875" style="219" customWidth="1"/>
    <col min="2825" max="2826" width="12.1796875" style="219" customWidth="1"/>
    <col min="2827" max="2828" width="16.1796875" style="219" customWidth="1"/>
    <col min="2829" max="2829" width="16.54296875" style="219" customWidth="1"/>
    <col min="2830" max="2830" width="12.54296875" style="219" customWidth="1"/>
    <col min="2831" max="2835" width="9.1796875" style="219"/>
    <col min="2836" max="2836" width="14.453125" style="219" bestFit="1" customWidth="1"/>
    <col min="2837" max="3075" width="9.1796875" style="219"/>
    <col min="3076" max="3076" width="12.1796875" style="219" customWidth="1"/>
    <col min="3077" max="3077" width="12.453125" style="219" customWidth="1"/>
    <col min="3078" max="3078" width="12.1796875" style="219" customWidth="1"/>
    <col min="3079" max="3079" width="13.453125" style="219" customWidth="1"/>
    <col min="3080" max="3080" width="11.1796875" style="219" customWidth="1"/>
    <col min="3081" max="3082" width="12.1796875" style="219" customWidth="1"/>
    <col min="3083" max="3084" width="16.1796875" style="219" customWidth="1"/>
    <col min="3085" max="3085" width="16.54296875" style="219" customWidth="1"/>
    <col min="3086" max="3086" width="12.54296875" style="219" customWidth="1"/>
    <col min="3087" max="3091" width="9.1796875" style="219"/>
    <col min="3092" max="3092" width="14.453125" style="219" bestFit="1" customWidth="1"/>
    <col min="3093" max="3331" width="9.1796875" style="219"/>
    <col min="3332" max="3332" width="12.1796875" style="219" customWidth="1"/>
    <col min="3333" max="3333" width="12.453125" style="219" customWidth="1"/>
    <col min="3334" max="3334" width="12.1796875" style="219" customWidth="1"/>
    <col min="3335" max="3335" width="13.453125" style="219" customWidth="1"/>
    <col min="3336" max="3336" width="11.1796875" style="219" customWidth="1"/>
    <col min="3337" max="3338" width="12.1796875" style="219" customWidth="1"/>
    <col min="3339" max="3340" width="16.1796875" style="219" customWidth="1"/>
    <col min="3341" max="3341" width="16.54296875" style="219" customWidth="1"/>
    <col min="3342" max="3342" width="12.54296875" style="219" customWidth="1"/>
    <col min="3343" max="3347" width="9.1796875" style="219"/>
    <col min="3348" max="3348" width="14.453125" style="219" bestFit="1" customWidth="1"/>
    <col min="3349" max="3587" width="9.1796875" style="219"/>
    <col min="3588" max="3588" width="12.1796875" style="219" customWidth="1"/>
    <col min="3589" max="3589" width="12.453125" style="219" customWidth="1"/>
    <col min="3590" max="3590" width="12.1796875" style="219" customWidth="1"/>
    <col min="3591" max="3591" width="13.453125" style="219" customWidth="1"/>
    <col min="3592" max="3592" width="11.1796875" style="219" customWidth="1"/>
    <col min="3593" max="3594" width="12.1796875" style="219" customWidth="1"/>
    <col min="3595" max="3596" width="16.1796875" style="219" customWidth="1"/>
    <col min="3597" max="3597" width="16.54296875" style="219" customWidth="1"/>
    <col min="3598" max="3598" width="12.54296875" style="219" customWidth="1"/>
    <col min="3599" max="3603" width="9.1796875" style="219"/>
    <col min="3604" max="3604" width="14.453125" style="219" bestFit="1" customWidth="1"/>
    <col min="3605" max="3843" width="9.1796875" style="219"/>
    <col min="3844" max="3844" width="12.1796875" style="219" customWidth="1"/>
    <col min="3845" max="3845" width="12.453125" style="219" customWidth="1"/>
    <col min="3846" max="3846" width="12.1796875" style="219" customWidth="1"/>
    <col min="3847" max="3847" width="13.453125" style="219" customWidth="1"/>
    <col min="3848" max="3848" width="11.1796875" style="219" customWidth="1"/>
    <col min="3849" max="3850" width="12.1796875" style="219" customWidth="1"/>
    <col min="3851" max="3852" width="16.1796875" style="219" customWidth="1"/>
    <col min="3853" max="3853" width="16.54296875" style="219" customWidth="1"/>
    <col min="3854" max="3854" width="12.54296875" style="219" customWidth="1"/>
    <col min="3855" max="3859" width="9.1796875" style="219"/>
    <col min="3860" max="3860" width="14.453125" style="219" bestFit="1" customWidth="1"/>
    <col min="3861" max="4099" width="9.1796875" style="219"/>
    <col min="4100" max="4100" width="12.1796875" style="219" customWidth="1"/>
    <col min="4101" max="4101" width="12.453125" style="219" customWidth="1"/>
    <col min="4102" max="4102" width="12.1796875" style="219" customWidth="1"/>
    <col min="4103" max="4103" width="13.453125" style="219" customWidth="1"/>
    <col min="4104" max="4104" width="11.1796875" style="219" customWidth="1"/>
    <col min="4105" max="4106" width="12.1796875" style="219" customWidth="1"/>
    <col min="4107" max="4108" width="16.1796875" style="219" customWidth="1"/>
    <col min="4109" max="4109" width="16.54296875" style="219" customWidth="1"/>
    <col min="4110" max="4110" width="12.54296875" style="219" customWidth="1"/>
    <col min="4111" max="4115" width="9.1796875" style="219"/>
    <col min="4116" max="4116" width="14.453125" style="219" bestFit="1" customWidth="1"/>
    <col min="4117" max="4355" width="9.1796875" style="219"/>
    <col min="4356" max="4356" width="12.1796875" style="219" customWidth="1"/>
    <col min="4357" max="4357" width="12.453125" style="219" customWidth="1"/>
    <col min="4358" max="4358" width="12.1796875" style="219" customWidth="1"/>
    <col min="4359" max="4359" width="13.453125" style="219" customWidth="1"/>
    <col min="4360" max="4360" width="11.1796875" style="219" customWidth="1"/>
    <col min="4361" max="4362" width="12.1796875" style="219" customWidth="1"/>
    <col min="4363" max="4364" width="16.1796875" style="219" customWidth="1"/>
    <col min="4365" max="4365" width="16.54296875" style="219" customWidth="1"/>
    <col min="4366" max="4366" width="12.54296875" style="219" customWidth="1"/>
    <col min="4367" max="4371" width="9.1796875" style="219"/>
    <col min="4372" max="4372" width="14.453125" style="219" bestFit="1" customWidth="1"/>
    <col min="4373" max="4611" width="9.1796875" style="219"/>
    <col min="4612" max="4612" width="12.1796875" style="219" customWidth="1"/>
    <col min="4613" max="4613" width="12.453125" style="219" customWidth="1"/>
    <col min="4614" max="4614" width="12.1796875" style="219" customWidth="1"/>
    <col min="4615" max="4615" width="13.453125" style="219" customWidth="1"/>
    <col min="4616" max="4616" width="11.1796875" style="219" customWidth="1"/>
    <col min="4617" max="4618" width="12.1796875" style="219" customWidth="1"/>
    <col min="4619" max="4620" width="16.1796875" style="219" customWidth="1"/>
    <col min="4621" max="4621" width="16.54296875" style="219" customWidth="1"/>
    <col min="4622" max="4622" width="12.54296875" style="219" customWidth="1"/>
    <col min="4623" max="4627" width="9.1796875" style="219"/>
    <col min="4628" max="4628" width="14.453125" style="219" bestFit="1" customWidth="1"/>
    <col min="4629" max="4867" width="9.1796875" style="219"/>
    <col min="4868" max="4868" width="12.1796875" style="219" customWidth="1"/>
    <col min="4869" max="4869" width="12.453125" style="219" customWidth="1"/>
    <col min="4870" max="4870" width="12.1796875" style="219" customWidth="1"/>
    <col min="4871" max="4871" width="13.453125" style="219" customWidth="1"/>
    <col min="4872" max="4872" width="11.1796875" style="219" customWidth="1"/>
    <col min="4873" max="4874" width="12.1796875" style="219" customWidth="1"/>
    <col min="4875" max="4876" width="16.1796875" style="219" customWidth="1"/>
    <col min="4877" max="4877" width="16.54296875" style="219" customWidth="1"/>
    <col min="4878" max="4878" width="12.54296875" style="219" customWidth="1"/>
    <col min="4879" max="4883" width="9.1796875" style="219"/>
    <col min="4884" max="4884" width="14.453125" style="219" bestFit="1" customWidth="1"/>
    <col min="4885" max="5123" width="9.1796875" style="219"/>
    <col min="5124" max="5124" width="12.1796875" style="219" customWidth="1"/>
    <col min="5125" max="5125" width="12.453125" style="219" customWidth="1"/>
    <col min="5126" max="5126" width="12.1796875" style="219" customWidth="1"/>
    <col min="5127" max="5127" width="13.453125" style="219" customWidth="1"/>
    <col min="5128" max="5128" width="11.1796875" style="219" customWidth="1"/>
    <col min="5129" max="5130" width="12.1796875" style="219" customWidth="1"/>
    <col min="5131" max="5132" width="16.1796875" style="219" customWidth="1"/>
    <col min="5133" max="5133" width="16.54296875" style="219" customWidth="1"/>
    <col min="5134" max="5134" width="12.54296875" style="219" customWidth="1"/>
    <col min="5135" max="5139" width="9.1796875" style="219"/>
    <col min="5140" max="5140" width="14.453125" style="219" bestFit="1" customWidth="1"/>
    <col min="5141" max="5379" width="9.1796875" style="219"/>
    <col min="5380" max="5380" width="12.1796875" style="219" customWidth="1"/>
    <col min="5381" max="5381" width="12.453125" style="219" customWidth="1"/>
    <col min="5382" max="5382" width="12.1796875" style="219" customWidth="1"/>
    <col min="5383" max="5383" width="13.453125" style="219" customWidth="1"/>
    <col min="5384" max="5384" width="11.1796875" style="219" customWidth="1"/>
    <col min="5385" max="5386" width="12.1796875" style="219" customWidth="1"/>
    <col min="5387" max="5388" width="16.1796875" style="219" customWidth="1"/>
    <col min="5389" max="5389" width="16.54296875" style="219" customWidth="1"/>
    <col min="5390" max="5390" width="12.54296875" style="219" customWidth="1"/>
    <col min="5391" max="5395" width="9.1796875" style="219"/>
    <col min="5396" max="5396" width="14.453125" style="219" bestFit="1" customWidth="1"/>
    <col min="5397" max="5635" width="9.1796875" style="219"/>
    <col min="5636" max="5636" width="12.1796875" style="219" customWidth="1"/>
    <col min="5637" max="5637" width="12.453125" style="219" customWidth="1"/>
    <col min="5638" max="5638" width="12.1796875" style="219" customWidth="1"/>
    <col min="5639" max="5639" width="13.453125" style="219" customWidth="1"/>
    <col min="5640" max="5640" width="11.1796875" style="219" customWidth="1"/>
    <col min="5641" max="5642" width="12.1796875" style="219" customWidth="1"/>
    <col min="5643" max="5644" width="16.1796875" style="219" customWidth="1"/>
    <col min="5645" max="5645" width="16.54296875" style="219" customWidth="1"/>
    <col min="5646" max="5646" width="12.54296875" style="219" customWidth="1"/>
    <col min="5647" max="5651" width="9.1796875" style="219"/>
    <col min="5652" max="5652" width="14.453125" style="219" bestFit="1" customWidth="1"/>
    <col min="5653" max="5891" width="9.1796875" style="219"/>
    <col min="5892" max="5892" width="12.1796875" style="219" customWidth="1"/>
    <col min="5893" max="5893" width="12.453125" style="219" customWidth="1"/>
    <col min="5894" max="5894" width="12.1796875" style="219" customWidth="1"/>
    <col min="5895" max="5895" width="13.453125" style="219" customWidth="1"/>
    <col min="5896" max="5896" width="11.1796875" style="219" customWidth="1"/>
    <col min="5897" max="5898" width="12.1796875" style="219" customWidth="1"/>
    <col min="5899" max="5900" width="16.1796875" style="219" customWidth="1"/>
    <col min="5901" max="5901" width="16.54296875" style="219" customWidth="1"/>
    <col min="5902" max="5902" width="12.54296875" style="219" customWidth="1"/>
    <col min="5903" max="5907" width="9.1796875" style="219"/>
    <col min="5908" max="5908" width="14.453125" style="219" bestFit="1" customWidth="1"/>
    <col min="5909" max="6147" width="9.1796875" style="219"/>
    <col min="6148" max="6148" width="12.1796875" style="219" customWidth="1"/>
    <col min="6149" max="6149" width="12.453125" style="219" customWidth="1"/>
    <col min="6150" max="6150" width="12.1796875" style="219" customWidth="1"/>
    <col min="6151" max="6151" width="13.453125" style="219" customWidth="1"/>
    <col min="6152" max="6152" width="11.1796875" style="219" customWidth="1"/>
    <col min="6153" max="6154" width="12.1796875" style="219" customWidth="1"/>
    <col min="6155" max="6156" width="16.1796875" style="219" customWidth="1"/>
    <col min="6157" max="6157" width="16.54296875" style="219" customWidth="1"/>
    <col min="6158" max="6158" width="12.54296875" style="219" customWidth="1"/>
    <col min="6159" max="6163" width="9.1796875" style="219"/>
    <col min="6164" max="6164" width="14.453125" style="219" bestFit="1" customWidth="1"/>
    <col min="6165" max="6403" width="9.1796875" style="219"/>
    <col min="6404" max="6404" width="12.1796875" style="219" customWidth="1"/>
    <col min="6405" max="6405" width="12.453125" style="219" customWidth="1"/>
    <col min="6406" max="6406" width="12.1796875" style="219" customWidth="1"/>
    <col min="6407" max="6407" width="13.453125" style="219" customWidth="1"/>
    <col min="6408" max="6408" width="11.1796875" style="219" customWidth="1"/>
    <col min="6409" max="6410" width="12.1796875" style="219" customWidth="1"/>
    <col min="6411" max="6412" width="16.1796875" style="219" customWidth="1"/>
    <col min="6413" max="6413" width="16.54296875" style="219" customWidth="1"/>
    <col min="6414" max="6414" width="12.54296875" style="219" customWidth="1"/>
    <col min="6415" max="6419" width="9.1796875" style="219"/>
    <col min="6420" max="6420" width="14.453125" style="219" bestFit="1" customWidth="1"/>
    <col min="6421" max="6659" width="9.1796875" style="219"/>
    <col min="6660" max="6660" width="12.1796875" style="219" customWidth="1"/>
    <col min="6661" max="6661" width="12.453125" style="219" customWidth="1"/>
    <col min="6662" max="6662" width="12.1796875" style="219" customWidth="1"/>
    <col min="6663" max="6663" width="13.453125" style="219" customWidth="1"/>
    <col min="6664" max="6664" width="11.1796875" style="219" customWidth="1"/>
    <col min="6665" max="6666" width="12.1796875" style="219" customWidth="1"/>
    <col min="6667" max="6668" width="16.1796875" style="219" customWidth="1"/>
    <col min="6669" max="6669" width="16.54296875" style="219" customWidth="1"/>
    <col min="6670" max="6670" width="12.54296875" style="219" customWidth="1"/>
    <col min="6671" max="6675" width="9.1796875" style="219"/>
    <col min="6676" max="6676" width="14.453125" style="219" bestFit="1" customWidth="1"/>
    <col min="6677" max="6915" width="9.1796875" style="219"/>
    <col min="6916" max="6916" width="12.1796875" style="219" customWidth="1"/>
    <col min="6917" max="6917" width="12.453125" style="219" customWidth="1"/>
    <col min="6918" max="6918" width="12.1796875" style="219" customWidth="1"/>
    <col min="6919" max="6919" width="13.453125" style="219" customWidth="1"/>
    <col min="6920" max="6920" width="11.1796875" style="219" customWidth="1"/>
    <col min="6921" max="6922" width="12.1796875" style="219" customWidth="1"/>
    <col min="6923" max="6924" width="16.1796875" style="219" customWidth="1"/>
    <col min="6925" max="6925" width="16.54296875" style="219" customWidth="1"/>
    <col min="6926" max="6926" width="12.54296875" style="219" customWidth="1"/>
    <col min="6927" max="6931" width="9.1796875" style="219"/>
    <col min="6932" max="6932" width="14.453125" style="219" bestFit="1" customWidth="1"/>
    <col min="6933" max="7171" width="9.1796875" style="219"/>
    <col min="7172" max="7172" width="12.1796875" style="219" customWidth="1"/>
    <col min="7173" max="7173" width="12.453125" style="219" customWidth="1"/>
    <col min="7174" max="7174" width="12.1796875" style="219" customWidth="1"/>
    <col min="7175" max="7175" width="13.453125" style="219" customWidth="1"/>
    <col min="7176" max="7176" width="11.1796875" style="219" customWidth="1"/>
    <col min="7177" max="7178" width="12.1796875" style="219" customWidth="1"/>
    <col min="7179" max="7180" width="16.1796875" style="219" customWidth="1"/>
    <col min="7181" max="7181" width="16.54296875" style="219" customWidth="1"/>
    <col min="7182" max="7182" width="12.54296875" style="219" customWidth="1"/>
    <col min="7183" max="7187" width="9.1796875" style="219"/>
    <col min="7188" max="7188" width="14.453125" style="219" bestFit="1" customWidth="1"/>
    <col min="7189" max="7427" width="9.1796875" style="219"/>
    <col min="7428" max="7428" width="12.1796875" style="219" customWidth="1"/>
    <col min="7429" max="7429" width="12.453125" style="219" customWidth="1"/>
    <col min="7430" max="7430" width="12.1796875" style="219" customWidth="1"/>
    <col min="7431" max="7431" width="13.453125" style="219" customWidth="1"/>
    <col min="7432" max="7432" width="11.1796875" style="219" customWidth="1"/>
    <col min="7433" max="7434" width="12.1796875" style="219" customWidth="1"/>
    <col min="7435" max="7436" width="16.1796875" style="219" customWidth="1"/>
    <col min="7437" max="7437" width="16.54296875" style="219" customWidth="1"/>
    <col min="7438" max="7438" width="12.54296875" style="219" customWidth="1"/>
    <col min="7439" max="7443" width="9.1796875" style="219"/>
    <col min="7444" max="7444" width="14.453125" style="219" bestFit="1" customWidth="1"/>
    <col min="7445" max="7683" width="9.1796875" style="219"/>
    <col min="7684" max="7684" width="12.1796875" style="219" customWidth="1"/>
    <col min="7685" max="7685" width="12.453125" style="219" customWidth="1"/>
    <col min="7686" max="7686" width="12.1796875" style="219" customWidth="1"/>
    <col min="7687" max="7687" width="13.453125" style="219" customWidth="1"/>
    <col min="7688" max="7688" width="11.1796875" style="219" customWidth="1"/>
    <col min="7689" max="7690" width="12.1796875" style="219" customWidth="1"/>
    <col min="7691" max="7692" width="16.1796875" style="219" customWidth="1"/>
    <col min="7693" max="7693" width="16.54296875" style="219" customWidth="1"/>
    <col min="7694" max="7694" width="12.54296875" style="219" customWidth="1"/>
    <col min="7695" max="7699" width="9.1796875" style="219"/>
    <col min="7700" max="7700" width="14.453125" style="219" bestFit="1" customWidth="1"/>
    <col min="7701" max="7939" width="9.1796875" style="219"/>
    <col min="7940" max="7940" width="12.1796875" style="219" customWidth="1"/>
    <col min="7941" max="7941" width="12.453125" style="219" customWidth="1"/>
    <col min="7942" max="7942" width="12.1796875" style="219" customWidth="1"/>
    <col min="7943" max="7943" width="13.453125" style="219" customWidth="1"/>
    <col min="7944" max="7944" width="11.1796875" style="219" customWidth="1"/>
    <col min="7945" max="7946" width="12.1796875" style="219" customWidth="1"/>
    <col min="7947" max="7948" width="16.1796875" style="219" customWidth="1"/>
    <col min="7949" max="7949" width="16.54296875" style="219" customWidth="1"/>
    <col min="7950" max="7950" width="12.54296875" style="219" customWidth="1"/>
    <col min="7951" max="7955" width="9.1796875" style="219"/>
    <col min="7956" max="7956" width="14.453125" style="219" bestFit="1" customWidth="1"/>
    <col min="7957" max="8195" width="9.1796875" style="219"/>
    <col min="8196" max="8196" width="12.1796875" style="219" customWidth="1"/>
    <col min="8197" max="8197" width="12.453125" style="219" customWidth="1"/>
    <col min="8198" max="8198" width="12.1796875" style="219" customWidth="1"/>
    <col min="8199" max="8199" width="13.453125" style="219" customWidth="1"/>
    <col min="8200" max="8200" width="11.1796875" style="219" customWidth="1"/>
    <col min="8201" max="8202" width="12.1796875" style="219" customWidth="1"/>
    <col min="8203" max="8204" width="16.1796875" style="219" customWidth="1"/>
    <col min="8205" max="8205" width="16.54296875" style="219" customWidth="1"/>
    <col min="8206" max="8206" width="12.54296875" style="219" customWidth="1"/>
    <col min="8207" max="8211" width="9.1796875" style="219"/>
    <col min="8212" max="8212" width="14.453125" style="219" bestFit="1" customWidth="1"/>
    <col min="8213" max="8451" width="9.1796875" style="219"/>
    <col min="8452" max="8452" width="12.1796875" style="219" customWidth="1"/>
    <col min="8453" max="8453" width="12.453125" style="219" customWidth="1"/>
    <col min="8454" max="8454" width="12.1796875" style="219" customWidth="1"/>
    <col min="8455" max="8455" width="13.453125" style="219" customWidth="1"/>
    <col min="8456" max="8456" width="11.1796875" style="219" customWidth="1"/>
    <col min="8457" max="8458" width="12.1796875" style="219" customWidth="1"/>
    <col min="8459" max="8460" width="16.1796875" style="219" customWidth="1"/>
    <col min="8461" max="8461" width="16.54296875" style="219" customWidth="1"/>
    <col min="8462" max="8462" width="12.54296875" style="219" customWidth="1"/>
    <col min="8463" max="8467" width="9.1796875" style="219"/>
    <col min="8468" max="8468" width="14.453125" style="219" bestFit="1" customWidth="1"/>
    <col min="8469" max="8707" width="9.1796875" style="219"/>
    <col min="8708" max="8708" width="12.1796875" style="219" customWidth="1"/>
    <col min="8709" max="8709" width="12.453125" style="219" customWidth="1"/>
    <col min="8710" max="8710" width="12.1796875" style="219" customWidth="1"/>
    <col min="8711" max="8711" width="13.453125" style="219" customWidth="1"/>
    <col min="8712" max="8712" width="11.1796875" style="219" customWidth="1"/>
    <col min="8713" max="8714" width="12.1796875" style="219" customWidth="1"/>
    <col min="8715" max="8716" width="16.1796875" style="219" customWidth="1"/>
    <col min="8717" max="8717" width="16.54296875" style="219" customWidth="1"/>
    <col min="8718" max="8718" width="12.54296875" style="219" customWidth="1"/>
    <col min="8719" max="8723" width="9.1796875" style="219"/>
    <col min="8724" max="8724" width="14.453125" style="219" bestFit="1" customWidth="1"/>
    <col min="8725" max="8963" width="9.1796875" style="219"/>
    <col min="8964" max="8964" width="12.1796875" style="219" customWidth="1"/>
    <col min="8965" max="8965" width="12.453125" style="219" customWidth="1"/>
    <col min="8966" max="8966" width="12.1796875" style="219" customWidth="1"/>
    <col min="8967" max="8967" width="13.453125" style="219" customWidth="1"/>
    <col min="8968" max="8968" width="11.1796875" style="219" customWidth="1"/>
    <col min="8969" max="8970" width="12.1796875" style="219" customWidth="1"/>
    <col min="8971" max="8972" width="16.1796875" style="219" customWidth="1"/>
    <col min="8973" max="8973" width="16.54296875" style="219" customWidth="1"/>
    <col min="8974" max="8974" width="12.54296875" style="219" customWidth="1"/>
    <col min="8975" max="8979" width="9.1796875" style="219"/>
    <col min="8980" max="8980" width="14.453125" style="219" bestFit="1" customWidth="1"/>
    <col min="8981" max="9219" width="9.1796875" style="219"/>
    <col min="9220" max="9220" width="12.1796875" style="219" customWidth="1"/>
    <col min="9221" max="9221" width="12.453125" style="219" customWidth="1"/>
    <col min="9222" max="9222" width="12.1796875" style="219" customWidth="1"/>
    <col min="9223" max="9223" width="13.453125" style="219" customWidth="1"/>
    <col min="9224" max="9224" width="11.1796875" style="219" customWidth="1"/>
    <col min="9225" max="9226" width="12.1796875" style="219" customWidth="1"/>
    <col min="9227" max="9228" width="16.1796875" style="219" customWidth="1"/>
    <col min="9229" max="9229" width="16.54296875" style="219" customWidth="1"/>
    <col min="9230" max="9230" width="12.54296875" style="219" customWidth="1"/>
    <col min="9231" max="9235" width="9.1796875" style="219"/>
    <col min="9236" max="9236" width="14.453125" style="219" bestFit="1" customWidth="1"/>
    <col min="9237" max="9475" width="9.1796875" style="219"/>
    <col min="9476" max="9476" width="12.1796875" style="219" customWidth="1"/>
    <col min="9477" max="9477" width="12.453125" style="219" customWidth="1"/>
    <col min="9478" max="9478" width="12.1796875" style="219" customWidth="1"/>
    <col min="9479" max="9479" width="13.453125" style="219" customWidth="1"/>
    <col min="9480" max="9480" width="11.1796875" style="219" customWidth="1"/>
    <col min="9481" max="9482" width="12.1796875" style="219" customWidth="1"/>
    <col min="9483" max="9484" width="16.1796875" style="219" customWidth="1"/>
    <col min="9485" max="9485" width="16.54296875" style="219" customWidth="1"/>
    <col min="9486" max="9486" width="12.54296875" style="219" customWidth="1"/>
    <col min="9487" max="9491" width="9.1796875" style="219"/>
    <col min="9492" max="9492" width="14.453125" style="219" bestFit="1" customWidth="1"/>
    <col min="9493" max="9731" width="9.1796875" style="219"/>
    <col min="9732" max="9732" width="12.1796875" style="219" customWidth="1"/>
    <col min="9733" max="9733" width="12.453125" style="219" customWidth="1"/>
    <col min="9734" max="9734" width="12.1796875" style="219" customWidth="1"/>
    <col min="9735" max="9735" width="13.453125" style="219" customWidth="1"/>
    <col min="9736" max="9736" width="11.1796875" style="219" customWidth="1"/>
    <col min="9737" max="9738" width="12.1796875" style="219" customWidth="1"/>
    <col min="9739" max="9740" width="16.1796875" style="219" customWidth="1"/>
    <col min="9741" max="9741" width="16.54296875" style="219" customWidth="1"/>
    <col min="9742" max="9742" width="12.54296875" style="219" customWidth="1"/>
    <col min="9743" max="9747" width="9.1796875" style="219"/>
    <col min="9748" max="9748" width="14.453125" style="219" bestFit="1" customWidth="1"/>
    <col min="9749" max="9987" width="9.1796875" style="219"/>
    <col min="9988" max="9988" width="12.1796875" style="219" customWidth="1"/>
    <col min="9989" max="9989" width="12.453125" style="219" customWidth="1"/>
    <col min="9990" max="9990" width="12.1796875" style="219" customWidth="1"/>
    <col min="9991" max="9991" width="13.453125" style="219" customWidth="1"/>
    <col min="9992" max="9992" width="11.1796875" style="219" customWidth="1"/>
    <col min="9993" max="9994" width="12.1796875" style="219" customWidth="1"/>
    <col min="9995" max="9996" width="16.1796875" style="219" customWidth="1"/>
    <col min="9997" max="9997" width="16.54296875" style="219" customWidth="1"/>
    <col min="9998" max="9998" width="12.54296875" style="219" customWidth="1"/>
    <col min="9999" max="10003" width="9.1796875" style="219"/>
    <col min="10004" max="10004" width="14.453125" style="219" bestFit="1" customWidth="1"/>
    <col min="10005" max="10243" width="9.1796875" style="219"/>
    <col min="10244" max="10244" width="12.1796875" style="219" customWidth="1"/>
    <col min="10245" max="10245" width="12.453125" style="219" customWidth="1"/>
    <col min="10246" max="10246" width="12.1796875" style="219" customWidth="1"/>
    <col min="10247" max="10247" width="13.453125" style="219" customWidth="1"/>
    <col min="10248" max="10248" width="11.1796875" style="219" customWidth="1"/>
    <col min="10249" max="10250" width="12.1796875" style="219" customWidth="1"/>
    <col min="10251" max="10252" width="16.1796875" style="219" customWidth="1"/>
    <col min="10253" max="10253" width="16.54296875" style="219" customWidth="1"/>
    <col min="10254" max="10254" width="12.54296875" style="219" customWidth="1"/>
    <col min="10255" max="10259" width="9.1796875" style="219"/>
    <col min="10260" max="10260" width="14.453125" style="219" bestFit="1" customWidth="1"/>
    <col min="10261" max="10499" width="9.1796875" style="219"/>
    <col min="10500" max="10500" width="12.1796875" style="219" customWidth="1"/>
    <col min="10501" max="10501" width="12.453125" style="219" customWidth="1"/>
    <col min="10502" max="10502" width="12.1796875" style="219" customWidth="1"/>
    <col min="10503" max="10503" width="13.453125" style="219" customWidth="1"/>
    <col min="10504" max="10504" width="11.1796875" style="219" customWidth="1"/>
    <col min="10505" max="10506" width="12.1796875" style="219" customWidth="1"/>
    <col min="10507" max="10508" width="16.1796875" style="219" customWidth="1"/>
    <col min="10509" max="10509" width="16.54296875" style="219" customWidth="1"/>
    <col min="10510" max="10510" width="12.54296875" style="219" customWidth="1"/>
    <col min="10511" max="10515" width="9.1796875" style="219"/>
    <col min="10516" max="10516" width="14.453125" style="219" bestFit="1" customWidth="1"/>
    <col min="10517" max="10755" width="9.1796875" style="219"/>
    <col min="10756" max="10756" width="12.1796875" style="219" customWidth="1"/>
    <col min="10757" max="10757" width="12.453125" style="219" customWidth="1"/>
    <col min="10758" max="10758" width="12.1796875" style="219" customWidth="1"/>
    <col min="10759" max="10759" width="13.453125" style="219" customWidth="1"/>
    <col min="10760" max="10760" width="11.1796875" style="219" customWidth="1"/>
    <col min="10761" max="10762" width="12.1796875" style="219" customWidth="1"/>
    <col min="10763" max="10764" width="16.1796875" style="219" customWidth="1"/>
    <col min="10765" max="10765" width="16.54296875" style="219" customWidth="1"/>
    <col min="10766" max="10766" width="12.54296875" style="219" customWidth="1"/>
    <col min="10767" max="10771" width="9.1796875" style="219"/>
    <col min="10772" max="10772" width="14.453125" style="219" bestFit="1" customWidth="1"/>
    <col min="10773" max="11011" width="9.1796875" style="219"/>
    <col min="11012" max="11012" width="12.1796875" style="219" customWidth="1"/>
    <col min="11013" max="11013" width="12.453125" style="219" customWidth="1"/>
    <col min="11014" max="11014" width="12.1796875" style="219" customWidth="1"/>
    <col min="11015" max="11015" width="13.453125" style="219" customWidth="1"/>
    <col min="11016" max="11016" width="11.1796875" style="219" customWidth="1"/>
    <col min="11017" max="11018" width="12.1796875" style="219" customWidth="1"/>
    <col min="11019" max="11020" width="16.1796875" style="219" customWidth="1"/>
    <col min="11021" max="11021" width="16.54296875" style="219" customWidth="1"/>
    <col min="11022" max="11022" width="12.54296875" style="219" customWidth="1"/>
    <col min="11023" max="11027" width="9.1796875" style="219"/>
    <col min="11028" max="11028" width="14.453125" style="219" bestFit="1" customWidth="1"/>
    <col min="11029" max="11267" width="9.1796875" style="219"/>
    <col min="11268" max="11268" width="12.1796875" style="219" customWidth="1"/>
    <col min="11269" max="11269" width="12.453125" style="219" customWidth="1"/>
    <col min="11270" max="11270" width="12.1796875" style="219" customWidth="1"/>
    <col min="11271" max="11271" width="13.453125" style="219" customWidth="1"/>
    <col min="11272" max="11272" width="11.1796875" style="219" customWidth="1"/>
    <col min="11273" max="11274" width="12.1796875" style="219" customWidth="1"/>
    <col min="11275" max="11276" width="16.1796875" style="219" customWidth="1"/>
    <col min="11277" max="11277" width="16.54296875" style="219" customWidth="1"/>
    <col min="11278" max="11278" width="12.54296875" style="219" customWidth="1"/>
    <col min="11279" max="11283" width="9.1796875" style="219"/>
    <col min="11284" max="11284" width="14.453125" style="219" bestFit="1" customWidth="1"/>
    <col min="11285" max="11523" width="9.1796875" style="219"/>
    <col min="11524" max="11524" width="12.1796875" style="219" customWidth="1"/>
    <col min="11525" max="11525" width="12.453125" style="219" customWidth="1"/>
    <col min="11526" max="11526" width="12.1796875" style="219" customWidth="1"/>
    <col min="11527" max="11527" width="13.453125" style="219" customWidth="1"/>
    <col min="11528" max="11528" width="11.1796875" style="219" customWidth="1"/>
    <col min="11529" max="11530" width="12.1796875" style="219" customWidth="1"/>
    <col min="11531" max="11532" width="16.1796875" style="219" customWidth="1"/>
    <col min="11533" max="11533" width="16.54296875" style="219" customWidth="1"/>
    <col min="11534" max="11534" width="12.54296875" style="219" customWidth="1"/>
    <col min="11535" max="11539" width="9.1796875" style="219"/>
    <col min="11540" max="11540" width="14.453125" style="219" bestFit="1" customWidth="1"/>
    <col min="11541" max="11779" width="9.1796875" style="219"/>
    <col min="11780" max="11780" width="12.1796875" style="219" customWidth="1"/>
    <col min="11781" max="11781" width="12.453125" style="219" customWidth="1"/>
    <col min="11782" max="11782" width="12.1796875" style="219" customWidth="1"/>
    <col min="11783" max="11783" width="13.453125" style="219" customWidth="1"/>
    <col min="11784" max="11784" width="11.1796875" style="219" customWidth="1"/>
    <col min="11785" max="11786" width="12.1796875" style="219" customWidth="1"/>
    <col min="11787" max="11788" width="16.1796875" style="219" customWidth="1"/>
    <col min="11789" max="11789" width="16.54296875" style="219" customWidth="1"/>
    <col min="11790" max="11790" width="12.54296875" style="219" customWidth="1"/>
    <col min="11791" max="11795" width="9.1796875" style="219"/>
    <col min="11796" max="11796" width="14.453125" style="219" bestFit="1" customWidth="1"/>
    <col min="11797" max="12035" width="9.1796875" style="219"/>
    <col min="12036" max="12036" width="12.1796875" style="219" customWidth="1"/>
    <col min="12037" max="12037" width="12.453125" style="219" customWidth="1"/>
    <col min="12038" max="12038" width="12.1796875" style="219" customWidth="1"/>
    <col min="12039" max="12039" width="13.453125" style="219" customWidth="1"/>
    <col min="12040" max="12040" width="11.1796875" style="219" customWidth="1"/>
    <col min="12041" max="12042" width="12.1796875" style="219" customWidth="1"/>
    <col min="12043" max="12044" width="16.1796875" style="219" customWidth="1"/>
    <col min="12045" max="12045" width="16.54296875" style="219" customWidth="1"/>
    <col min="12046" max="12046" width="12.54296875" style="219" customWidth="1"/>
    <col min="12047" max="12051" width="9.1796875" style="219"/>
    <col min="12052" max="12052" width="14.453125" style="219" bestFit="1" customWidth="1"/>
    <col min="12053" max="12291" width="9.1796875" style="219"/>
    <col min="12292" max="12292" width="12.1796875" style="219" customWidth="1"/>
    <col min="12293" max="12293" width="12.453125" style="219" customWidth="1"/>
    <col min="12294" max="12294" width="12.1796875" style="219" customWidth="1"/>
    <col min="12295" max="12295" width="13.453125" style="219" customWidth="1"/>
    <col min="12296" max="12296" width="11.1796875" style="219" customWidth="1"/>
    <col min="12297" max="12298" width="12.1796875" style="219" customWidth="1"/>
    <col min="12299" max="12300" width="16.1796875" style="219" customWidth="1"/>
    <col min="12301" max="12301" width="16.54296875" style="219" customWidth="1"/>
    <col min="12302" max="12302" width="12.54296875" style="219" customWidth="1"/>
    <col min="12303" max="12307" width="9.1796875" style="219"/>
    <col min="12308" max="12308" width="14.453125" style="219" bestFit="1" customWidth="1"/>
    <col min="12309" max="12547" width="9.1796875" style="219"/>
    <col min="12548" max="12548" width="12.1796875" style="219" customWidth="1"/>
    <col min="12549" max="12549" width="12.453125" style="219" customWidth="1"/>
    <col min="12550" max="12550" width="12.1796875" style="219" customWidth="1"/>
    <col min="12551" max="12551" width="13.453125" style="219" customWidth="1"/>
    <col min="12552" max="12552" width="11.1796875" style="219" customWidth="1"/>
    <col min="12553" max="12554" width="12.1796875" style="219" customWidth="1"/>
    <col min="12555" max="12556" width="16.1796875" style="219" customWidth="1"/>
    <col min="12557" max="12557" width="16.54296875" style="219" customWidth="1"/>
    <col min="12558" max="12558" width="12.54296875" style="219" customWidth="1"/>
    <col min="12559" max="12563" width="9.1796875" style="219"/>
    <col min="12564" max="12564" width="14.453125" style="219" bestFit="1" customWidth="1"/>
    <col min="12565" max="12803" width="9.1796875" style="219"/>
    <col min="12804" max="12804" width="12.1796875" style="219" customWidth="1"/>
    <col min="12805" max="12805" width="12.453125" style="219" customWidth="1"/>
    <col min="12806" max="12806" width="12.1796875" style="219" customWidth="1"/>
    <col min="12807" max="12807" width="13.453125" style="219" customWidth="1"/>
    <col min="12808" max="12808" width="11.1796875" style="219" customWidth="1"/>
    <col min="12809" max="12810" width="12.1796875" style="219" customWidth="1"/>
    <col min="12811" max="12812" width="16.1796875" style="219" customWidth="1"/>
    <col min="12813" max="12813" width="16.54296875" style="219" customWidth="1"/>
    <col min="12814" max="12814" width="12.54296875" style="219" customWidth="1"/>
    <col min="12815" max="12819" width="9.1796875" style="219"/>
    <col min="12820" max="12820" width="14.453125" style="219" bestFit="1" customWidth="1"/>
    <col min="12821" max="13059" width="9.1796875" style="219"/>
    <col min="13060" max="13060" width="12.1796875" style="219" customWidth="1"/>
    <col min="13061" max="13061" width="12.453125" style="219" customWidth="1"/>
    <col min="13062" max="13062" width="12.1796875" style="219" customWidth="1"/>
    <col min="13063" max="13063" width="13.453125" style="219" customWidth="1"/>
    <col min="13064" max="13064" width="11.1796875" style="219" customWidth="1"/>
    <col min="13065" max="13066" width="12.1796875" style="219" customWidth="1"/>
    <col min="13067" max="13068" width="16.1796875" style="219" customWidth="1"/>
    <col min="13069" max="13069" width="16.54296875" style="219" customWidth="1"/>
    <col min="13070" max="13070" width="12.54296875" style="219" customWidth="1"/>
    <col min="13071" max="13075" width="9.1796875" style="219"/>
    <col min="13076" max="13076" width="14.453125" style="219" bestFit="1" customWidth="1"/>
    <col min="13077" max="13315" width="9.1796875" style="219"/>
    <col min="13316" max="13316" width="12.1796875" style="219" customWidth="1"/>
    <col min="13317" max="13317" width="12.453125" style="219" customWidth="1"/>
    <col min="13318" max="13318" width="12.1796875" style="219" customWidth="1"/>
    <col min="13319" max="13319" width="13.453125" style="219" customWidth="1"/>
    <col min="13320" max="13320" width="11.1796875" style="219" customWidth="1"/>
    <col min="13321" max="13322" width="12.1796875" style="219" customWidth="1"/>
    <col min="13323" max="13324" width="16.1796875" style="219" customWidth="1"/>
    <col min="13325" max="13325" width="16.54296875" style="219" customWidth="1"/>
    <col min="13326" max="13326" width="12.54296875" style="219" customWidth="1"/>
    <col min="13327" max="13331" width="9.1796875" style="219"/>
    <col min="13332" max="13332" width="14.453125" style="219" bestFit="1" customWidth="1"/>
    <col min="13333" max="13571" width="9.1796875" style="219"/>
    <col min="13572" max="13572" width="12.1796875" style="219" customWidth="1"/>
    <col min="13573" max="13573" width="12.453125" style="219" customWidth="1"/>
    <col min="13574" max="13574" width="12.1796875" style="219" customWidth="1"/>
    <col min="13575" max="13575" width="13.453125" style="219" customWidth="1"/>
    <col min="13576" max="13576" width="11.1796875" style="219" customWidth="1"/>
    <col min="13577" max="13578" width="12.1796875" style="219" customWidth="1"/>
    <col min="13579" max="13580" width="16.1796875" style="219" customWidth="1"/>
    <col min="13581" max="13581" width="16.54296875" style="219" customWidth="1"/>
    <col min="13582" max="13582" width="12.54296875" style="219" customWidth="1"/>
    <col min="13583" max="13587" width="9.1796875" style="219"/>
    <col min="13588" max="13588" width="14.453125" style="219" bestFit="1" customWidth="1"/>
    <col min="13589" max="13827" width="9.1796875" style="219"/>
    <col min="13828" max="13828" width="12.1796875" style="219" customWidth="1"/>
    <col min="13829" max="13829" width="12.453125" style="219" customWidth="1"/>
    <col min="13830" max="13830" width="12.1796875" style="219" customWidth="1"/>
    <col min="13831" max="13831" width="13.453125" style="219" customWidth="1"/>
    <col min="13832" max="13832" width="11.1796875" style="219" customWidth="1"/>
    <col min="13833" max="13834" width="12.1796875" style="219" customWidth="1"/>
    <col min="13835" max="13836" width="16.1796875" style="219" customWidth="1"/>
    <col min="13837" max="13837" width="16.54296875" style="219" customWidth="1"/>
    <col min="13838" max="13838" width="12.54296875" style="219" customWidth="1"/>
    <col min="13839" max="13843" width="9.1796875" style="219"/>
    <col min="13844" max="13844" width="14.453125" style="219" bestFit="1" customWidth="1"/>
    <col min="13845" max="14083" width="9.1796875" style="219"/>
    <col min="14084" max="14084" width="12.1796875" style="219" customWidth="1"/>
    <col min="14085" max="14085" width="12.453125" style="219" customWidth="1"/>
    <col min="14086" max="14086" width="12.1796875" style="219" customWidth="1"/>
    <col min="14087" max="14087" width="13.453125" style="219" customWidth="1"/>
    <col min="14088" max="14088" width="11.1796875" style="219" customWidth="1"/>
    <col min="14089" max="14090" width="12.1796875" style="219" customWidth="1"/>
    <col min="14091" max="14092" width="16.1796875" style="219" customWidth="1"/>
    <col min="14093" max="14093" width="16.54296875" style="219" customWidth="1"/>
    <col min="14094" max="14094" width="12.54296875" style="219" customWidth="1"/>
    <col min="14095" max="14099" width="9.1796875" style="219"/>
    <col min="14100" max="14100" width="14.453125" style="219" bestFit="1" customWidth="1"/>
    <col min="14101" max="14339" width="9.1796875" style="219"/>
    <col min="14340" max="14340" width="12.1796875" style="219" customWidth="1"/>
    <col min="14341" max="14341" width="12.453125" style="219" customWidth="1"/>
    <col min="14342" max="14342" width="12.1796875" style="219" customWidth="1"/>
    <col min="14343" max="14343" width="13.453125" style="219" customWidth="1"/>
    <col min="14344" max="14344" width="11.1796875" style="219" customWidth="1"/>
    <col min="14345" max="14346" width="12.1796875" style="219" customWidth="1"/>
    <col min="14347" max="14348" width="16.1796875" style="219" customWidth="1"/>
    <col min="14349" max="14349" width="16.54296875" style="219" customWidth="1"/>
    <col min="14350" max="14350" width="12.54296875" style="219" customWidth="1"/>
    <col min="14351" max="14355" width="9.1796875" style="219"/>
    <col min="14356" max="14356" width="14.453125" style="219" bestFit="1" customWidth="1"/>
    <col min="14357" max="14595" width="9.1796875" style="219"/>
    <col min="14596" max="14596" width="12.1796875" style="219" customWidth="1"/>
    <col min="14597" max="14597" width="12.453125" style="219" customWidth="1"/>
    <col min="14598" max="14598" width="12.1796875" style="219" customWidth="1"/>
    <col min="14599" max="14599" width="13.453125" style="219" customWidth="1"/>
    <col min="14600" max="14600" width="11.1796875" style="219" customWidth="1"/>
    <col min="14601" max="14602" width="12.1796875" style="219" customWidth="1"/>
    <col min="14603" max="14604" width="16.1796875" style="219" customWidth="1"/>
    <col min="14605" max="14605" width="16.54296875" style="219" customWidth="1"/>
    <col min="14606" max="14606" width="12.54296875" style="219" customWidth="1"/>
    <col min="14607" max="14611" width="9.1796875" style="219"/>
    <col min="14612" max="14612" width="14.453125" style="219" bestFit="1" customWidth="1"/>
    <col min="14613" max="14851" width="9.1796875" style="219"/>
    <col min="14852" max="14852" width="12.1796875" style="219" customWidth="1"/>
    <col min="14853" max="14853" width="12.453125" style="219" customWidth="1"/>
    <col min="14854" max="14854" width="12.1796875" style="219" customWidth="1"/>
    <col min="14855" max="14855" width="13.453125" style="219" customWidth="1"/>
    <col min="14856" max="14856" width="11.1796875" style="219" customWidth="1"/>
    <col min="14857" max="14858" width="12.1796875" style="219" customWidth="1"/>
    <col min="14859" max="14860" width="16.1796875" style="219" customWidth="1"/>
    <col min="14861" max="14861" width="16.54296875" style="219" customWidth="1"/>
    <col min="14862" max="14862" width="12.54296875" style="219" customWidth="1"/>
    <col min="14863" max="14867" width="9.1796875" style="219"/>
    <col min="14868" max="14868" width="14.453125" style="219" bestFit="1" customWidth="1"/>
    <col min="14869" max="15107" width="9.1796875" style="219"/>
    <col min="15108" max="15108" width="12.1796875" style="219" customWidth="1"/>
    <col min="15109" max="15109" width="12.453125" style="219" customWidth="1"/>
    <col min="15110" max="15110" width="12.1796875" style="219" customWidth="1"/>
    <col min="15111" max="15111" width="13.453125" style="219" customWidth="1"/>
    <col min="15112" max="15112" width="11.1796875" style="219" customWidth="1"/>
    <col min="15113" max="15114" width="12.1796875" style="219" customWidth="1"/>
    <col min="15115" max="15116" width="16.1796875" style="219" customWidth="1"/>
    <col min="15117" max="15117" width="16.54296875" style="219" customWidth="1"/>
    <col min="15118" max="15118" width="12.54296875" style="219" customWidth="1"/>
    <col min="15119" max="15123" width="9.1796875" style="219"/>
    <col min="15124" max="15124" width="14.453125" style="219" bestFit="1" customWidth="1"/>
    <col min="15125" max="15363" width="9.1796875" style="219"/>
    <col min="15364" max="15364" width="12.1796875" style="219" customWidth="1"/>
    <col min="15365" max="15365" width="12.453125" style="219" customWidth="1"/>
    <col min="15366" max="15366" width="12.1796875" style="219" customWidth="1"/>
    <col min="15367" max="15367" width="13.453125" style="219" customWidth="1"/>
    <col min="15368" max="15368" width="11.1796875" style="219" customWidth="1"/>
    <col min="15369" max="15370" width="12.1796875" style="219" customWidth="1"/>
    <col min="15371" max="15372" width="16.1796875" style="219" customWidth="1"/>
    <col min="15373" max="15373" width="16.54296875" style="219" customWidth="1"/>
    <col min="15374" max="15374" width="12.54296875" style="219" customWidth="1"/>
    <col min="15375" max="15379" width="9.1796875" style="219"/>
    <col min="15380" max="15380" width="14.453125" style="219" bestFit="1" customWidth="1"/>
    <col min="15381" max="15619" width="9.1796875" style="219"/>
    <col min="15620" max="15620" width="12.1796875" style="219" customWidth="1"/>
    <col min="15621" max="15621" width="12.453125" style="219" customWidth="1"/>
    <col min="15622" max="15622" width="12.1796875" style="219" customWidth="1"/>
    <col min="15623" max="15623" width="13.453125" style="219" customWidth="1"/>
    <col min="15624" max="15624" width="11.1796875" style="219" customWidth="1"/>
    <col min="15625" max="15626" width="12.1796875" style="219" customWidth="1"/>
    <col min="15627" max="15628" width="16.1796875" style="219" customWidth="1"/>
    <col min="15629" max="15629" width="16.54296875" style="219" customWidth="1"/>
    <col min="15630" max="15630" width="12.54296875" style="219" customWidth="1"/>
    <col min="15631" max="15635" width="9.1796875" style="219"/>
    <col min="15636" max="15636" width="14.453125" style="219" bestFit="1" customWidth="1"/>
    <col min="15637" max="15875" width="9.1796875" style="219"/>
    <col min="15876" max="15876" width="12.1796875" style="219" customWidth="1"/>
    <col min="15877" max="15877" width="12.453125" style="219" customWidth="1"/>
    <col min="15878" max="15878" width="12.1796875" style="219" customWidth="1"/>
    <col min="15879" max="15879" width="13.453125" style="219" customWidth="1"/>
    <col min="15880" max="15880" width="11.1796875" style="219" customWidth="1"/>
    <col min="15881" max="15882" width="12.1796875" style="219" customWidth="1"/>
    <col min="15883" max="15884" width="16.1796875" style="219" customWidth="1"/>
    <col min="15885" max="15885" width="16.54296875" style="219" customWidth="1"/>
    <col min="15886" max="15886" width="12.54296875" style="219" customWidth="1"/>
    <col min="15887" max="15891" width="9.1796875" style="219"/>
    <col min="15892" max="15892" width="14.453125" style="219" bestFit="1" customWidth="1"/>
    <col min="15893" max="16131" width="9.1796875" style="219"/>
    <col min="16132" max="16132" width="12.1796875" style="219" customWidth="1"/>
    <col min="16133" max="16133" width="12.453125" style="219" customWidth="1"/>
    <col min="16134" max="16134" width="12.1796875" style="219" customWidth="1"/>
    <col min="16135" max="16135" width="13.453125" style="219" customWidth="1"/>
    <col min="16136" max="16136" width="11.1796875" style="219" customWidth="1"/>
    <col min="16137" max="16138" width="12.1796875" style="219" customWidth="1"/>
    <col min="16139" max="16140" width="16.1796875" style="219" customWidth="1"/>
    <col min="16141" max="16141" width="16.54296875" style="219" customWidth="1"/>
    <col min="16142" max="16142" width="12.54296875" style="219" customWidth="1"/>
    <col min="16143" max="16147" width="9.1796875" style="219"/>
    <col min="16148" max="16148" width="14.453125" style="219" bestFit="1" customWidth="1"/>
    <col min="16149" max="16384" width="9.1796875" style="219"/>
  </cols>
  <sheetData>
    <row r="1" spans="1:14" x14ac:dyDescent="0.35">
      <c r="D1" s="267" t="s">
        <v>82</v>
      </c>
      <c r="E1" s="267"/>
      <c r="F1" s="267"/>
      <c r="G1" s="267"/>
      <c r="H1" s="267"/>
      <c r="I1" s="268"/>
    </row>
    <row r="2" spans="1:14" ht="78.75" customHeight="1" x14ac:dyDescent="0.35">
      <c r="D2" s="269" t="s">
        <v>83</v>
      </c>
      <c r="E2" s="270"/>
      <c r="F2" s="270"/>
      <c r="G2" s="220" t="s">
        <v>84</v>
      </c>
      <c r="H2" s="271" t="s">
        <v>85</v>
      </c>
      <c r="I2" s="272"/>
      <c r="J2" s="217"/>
      <c r="K2" s="220" t="s">
        <v>86</v>
      </c>
      <c r="L2" s="270" t="s">
        <v>87</v>
      </c>
      <c r="M2" s="270"/>
      <c r="N2" s="270"/>
    </row>
    <row r="3" spans="1:14" s="222" customFormat="1" ht="130.5" x14ac:dyDescent="0.35">
      <c r="A3" s="221"/>
      <c r="B3" s="221"/>
      <c r="C3" s="217" t="s">
        <v>98</v>
      </c>
      <c r="D3" s="221" t="s">
        <v>88</v>
      </c>
      <c r="E3" s="221" t="s">
        <v>89</v>
      </c>
      <c r="F3" s="221" t="s">
        <v>90</v>
      </c>
      <c r="G3" s="221" t="s">
        <v>91</v>
      </c>
      <c r="H3" s="221" t="s">
        <v>92</v>
      </c>
      <c r="I3" s="221" t="s">
        <v>93</v>
      </c>
      <c r="J3" s="221"/>
      <c r="K3" s="221" t="s">
        <v>94</v>
      </c>
      <c r="L3" s="221" t="s">
        <v>95</v>
      </c>
      <c r="M3" s="221" t="s">
        <v>96</v>
      </c>
      <c r="N3" s="221" t="s">
        <v>93</v>
      </c>
    </row>
    <row r="4" spans="1:14" x14ac:dyDescent="0.35">
      <c r="A4" s="223">
        <v>2020</v>
      </c>
      <c r="B4" s="223">
        <v>1</v>
      </c>
      <c r="C4" s="236" t="str">
        <f t="shared" ref="C4:C35" si="0">CONCATENATE(A4,$C$3,B4)</f>
        <v>2020-1</v>
      </c>
      <c r="D4" s="224">
        <v>148.46</v>
      </c>
      <c r="E4" s="218">
        <v>2</v>
      </c>
      <c r="F4" s="224">
        <f t="shared" ref="F4:F67" si="1">D4/0.6+2</f>
        <v>249.43333333333337</v>
      </c>
      <c r="G4" s="224">
        <v>247</v>
      </c>
      <c r="H4" s="224">
        <f>F4-G4</f>
        <v>2.4333333333333655</v>
      </c>
      <c r="I4" s="225">
        <f>AVERAGE(H4:H211)</f>
        <v>1.5052763819095571</v>
      </c>
      <c r="J4" s="224"/>
      <c r="K4" s="224">
        <v>137.13</v>
      </c>
      <c r="L4" s="224">
        <f>F4*0.6</f>
        <v>149.66000000000003</v>
      </c>
      <c r="M4" s="234">
        <v>12.53000000000003</v>
      </c>
      <c r="N4" s="225">
        <f>AVERAGE(M4:M211)</f>
        <v>4.7566834170854246</v>
      </c>
    </row>
    <row r="5" spans="1:14" x14ac:dyDescent="0.35">
      <c r="A5" s="223">
        <v>2020</v>
      </c>
      <c r="B5" s="223">
        <v>2</v>
      </c>
      <c r="C5" s="236" t="str">
        <f t="shared" si="0"/>
        <v>2020-2</v>
      </c>
      <c r="D5" s="224">
        <v>149.1</v>
      </c>
      <c r="E5" s="218">
        <v>2</v>
      </c>
      <c r="F5" s="224">
        <f t="shared" si="1"/>
        <v>250.5</v>
      </c>
      <c r="G5" s="224">
        <v>247.5</v>
      </c>
      <c r="H5" s="224">
        <f t="shared" ref="H5:H68" si="2">F5-G5</f>
        <v>3</v>
      </c>
      <c r="I5" s="224"/>
      <c r="J5" s="224"/>
      <c r="K5" s="224">
        <v>139.71</v>
      </c>
      <c r="L5" s="224">
        <f t="shared" ref="L5:L68" si="3">F5*0.6</f>
        <v>150.29999999999998</v>
      </c>
      <c r="M5" s="224">
        <f t="shared" ref="M5:M68" si="4">L5-K5</f>
        <v>10.589999999999975</v>
      </c>
    </row>
    <row r="6" spans="1:14" x14ac:dyDescent="0.35">
      <c r="A6" s="223">
        <v>2020</v>
      </c>
      <c r="B6" s="223">
        <v>3</v>
      </c>
      <c r="C6" s="236" t="str">
        <f t="shared" si="0"/>
        <v>2020-3</v>
      </c>
      <c r="D6" s="224">
        <v>150.9</v>
      </c>
      <c r="E6" s="218">
        <v>2</v>
      </c>
      <c r="F6" s="224">
        <f t="shared" si="1"/>
        <v>253.50000000000003</v>
      </c>
      <c r="G6" s="224">
        <v>252.5</v>
      </c>
      <c r="H6" s="224">
        <f t="shared" si="2"/>
        <v>1.0000000000000284</v>
      </c>
      <c r="I6" s="224"/>
      <c r="J6" s="224"/>
      <c r="K6" s="224">
        <v>143.12</v>
      </c>
      <c r="L6" s="224">
        <f t="shared" si="3"/>
        <v>152.10000000000002</v>
      </c>
      <c r="M6" s="224">
        <f t="shared" si="4"/>
        <v>8.9800000000000182</v>
      </c>
    </row>
    <row r="7" spans="1:14" x14ac:dyDescent="0.35">
      <c r="A7" s="223">
        <v>2020</v>
      </c>
      <c r="B7" s="223">
        <v>4</v>
      </c>
      <c r="C7" s="236" t="str">
        <f t="shared" si="0"/>
        <v>2020-4</v>
      </c>
      <c r="D7" s="224">
        <v>151.99</v>
      </c>
      <c r="E7" s="218">
        <v>2</v>
      </c>
      <c r="F7" s="224">
        <f t="shared" si="1"/>
        <v>255.31666666666669</v>
      </c>
      <c r="G7" s="224">
        <v>252.5</v>
      </c>
      <c r="H7" s="224">
        <f t="shared" si="2"/>
        <v>2.8166666666666913</v>
      </c>
      <c r="I7" s="224"/>
      <c r="J7" s="224"/>
      <c r="K7" s="224">
        <v>143.82</v>
      </c>
      <c r="L7" s="224">
        <f t="shared" si="3"/>
        <v>153.19</v>
      </c>
      <c r="M7" s="224">
        <f t="shared" si="4"/>
        <v>9.3700000000000045</v>
      </c>
    </row>
    <row r="8" spans="1:14" x14ac:dyDescent="0.35">
      <c r="A8" s="223">
        <v>2020</v>
      </c>
      <c r="B8" s="223">
        <v>5</v>
      </c>
      <c r="C8" s="236" t="str">
        <f t="shared" si="0"/>
        <v>2020-5</v>
      </c>
      <c r="D8" s="224">
        <v>152.1</v>
      </c>
      <c r="E8" s="218">
        <v>2</v>
      </c>
      <c r="F8" s="224">
        <f t="shared" si="1"/>
        <v>255.5</v>
      </c>
      <c r="G8" s="224">
        <v>253</v>
      </c>
      <c r="H8" s="224">
        <f t="shared" si="2"/>
        <v>2.5</v>
      </c>
      <c r="I8" s="224"/>
      <c r="J8" s="224"/>
      <c r="K8" s="224">
        <v>143.43</v>
      </c>
      <c r="L8" s="224">
        <f t="shared" si="3"/>
        <v>153.29999999999998</v>
      </c>
      <c r="M8" s="224">
        <f t="shared" si="4"/>
        <v>9.8699999999999761</v>
      </c>
    </row>
    <row r="9" spans="1:14" x14ac:dyDescent="0.35">
      <c r="A9" s="223">
        <v>2020</v>
      </c>
      <c r="B9" s="223">
        <v>6</v>
      </c>
      <c r="C9" s="236" t="str">
        <f t="shared" si="0"/>
        <v>2020-6</v>
      </c>
      <c r="D9" s="224">
        <v>151.94999999999999</v>
      </c>
      <c r="E9" s="218">
        <v>2</v>
      </c>
      <c r="F9" s="224">
        <f t="shared" si="1"/>
        <v>255.25</v>
      </c>
      <c r="G9" s="224">
        <v>254.5</v>
      </c>
      <c r="H9" s="224">
        <f t="shared" si="2"/>
        <v>0.75</v>
      </c>
      <c r="I9" s="224"/>
      <c r="J9" s="224"/>
      <c r="K9" s="224">
        <v>138.85</v>
      </c>
      <c r="L9" s="224">
        <f t="shared" si="3"/>
        <v>153.15</v>
      </c>
      <c r="M9" s="224">
        <f t="shared" si="4"/>
        <v>14.300000000000011</v>
      </c>
    </row>
    <row r="10" spans="1:14" x14ac:dyDescent="0.35">
      <c r="A10" s="223">
        <v>2020</v>
      </c>
      <c r="B10" s="223">
        <v>7</v>
      </c>
      <c r="C10" s="236" t="str">
        <f t="shared" si="0"/>
        <v>2020-7</v>
      </c>
      <c r="D10" s="224">
        <v>150.86000000000001</v>
      </c>
      <c r="E10" s="218">
        <v>2</v>
      </c>
      <c r="F10" s="224">
        <f t="shared" si="1"/>
        <v>253.43333333333337</v>
      </c>
      <c r="G10" s="224">
        <v>253</v>
      </c>
      <c r="H10" s="224">
        <f t="shared" si="2"/>
        <v>0.43333333333336554</v>
      </c>
      <c r="I10" s="224"/>
      <c r="J10" s="224"/>
      <c r="K10" s="224">
        <v>138.93</v>
      </c>
      <c r="L10" s="224">
        <f t="shared" si="3"/>
        <v>152.06</v>
      </c>
      <c r="M10" s="224">
        <f t="shared" si="4"/>
        <v>13.129999999999995</v>
      </c>
    </row>
    <row r="11" spans="1:14" x14ac:dyDescent="0.35">
      <c r="A11" s="223">
        <v>2020</v>
      </c>
      <c r="B11" s="223">
        <v>8</v>
      </c>
      <c r="C11" s="236" t="str">
        <f t="shared" si="0"/>
        <v>2020-8</v>
      </c>
      <c r="D11" s="224">
        <v>150.19</v>
      </c>
      <c r="E11" s="218">
        <v>2</v>
      </c>
      <c r="F11" s="224">
        <f t="shared" si="1"/>
        <v>252.31666666666666</v>
      </c>
      <c r="G11" s="224">
        <v>252.5</v>
      </c>
      <c r="H11" s="224">
        <f t="shared" si="2"/>
        <v>-0.18333333333333712</v>
      </c>
      <c r="I11" s="224"/>
      <c r="J11" s="224"/>
      <c r="K11" s="224">
        <v>139.96</v>
      </c>
      <c r="L11" s="224">
        <f t="shared" si="3"/>
        <v>151.38999999999999</v>
      </c>
      <c r="M11" s="224">
        <f t="shared" si="4"/>
        <v>11.429999999999978</v>
      </c>
    </row>
    <row r="12" spans="1:14" x14ac:dyDescent="0.35">
      <c r="A12" s="223">
        <v>2020</v>
      </c>
      <c r="B12" s="223">
        <v>9</v>
      </c>
      <c r="C12" s="236" t="str">
        <f t="shared" si="0"/>
        <v>2020-9</v>
      </c>
      <c r="D12" s="224">
        <v>147.55000000000001</v>
      </c>
      <c r="E12" s="218">
        <v>2</v>
      </c>
      <c r="F12" s="224">
        <f t="shared" si="1"/>
        <v>247.91666666666669</v>
      </c>
      <c r="G12" s="224">
        <v>247.5</v>
      </c>
      <c r="H12" s="224">
        <f t="shared" si="2"/>
        <v>0.41666666666668561</v>
      </c>
      <c r="I12" s="224"/>
      <c r="J12" s="224"/>
      <c r="K12" s="224">
        <v>143.84</v>
      </c>
      <c r="L12" s="224">
        <f t="shared" si="3"/>
        <v>148.75</v>
      </c>
      <c r="M12" s="224">
        <f t="shared" si="4"/>
        <v>4.9099999999999966</v>
      </c>
    </row>
    <row r="13" spans="1:14" x14ac:dyDescent="0.35">
      <c r="A13" s="223">
        <v>2020</v>
      </c>
      <c r="B13" s="223">
        <v>10</v>
      </c>
      <c r="C13" s="236" t="str">
        <f t="shared" si="0"/>
        <v>2020-10</v>
      </c>
      <c r="D13" s="224">
        <v>145.91999999999999</v>
      </c>
      <c r="E13" s="218">
        <v>2</v>
      </c>
      <c r="F13" s="224">
        <f t="shared" si="1"/>
        <v>245.2</v>
      </c>
      <c r="G13" s="224">
        <v>245</v>
      </c>
      <c r="H13" s="224">
        <f t="shared" si="2"/>
        <v>0.19999999999998863</v>
      </c>
      <c r="I13" s="224"/>
      <c r="J13" s="224"/>
      <c r="K13" s="224">
        <v>143.58000000000001</v>
      </c>
      <c r="L13" s="224">
        <f t="shared" si="3"/>
        <v>147.11999999999998</v>
      </c>
      <c r="M13" s="224">
        <f t="shared" si="4"/>
        <v>3.5399999999999636</v>
      </c>
    </row>
    <row r="14" spans="1:14" x14ac:dyDescent="0.35">
      <c r="A14" s="223">
        <v>2020</v>
      </c>
      <c r="B14" s="223">
        <v>11</v>
      </c>
      <c r="C14" s="236" t="str">
        <f t="shared" si="0"/>
        <v>2020-11</v>
      </c>
      <c r="D14" s="224">
        <v>145.91999999999999</v>
      </c>
      <c r="E14" s="218">
        <v>2</v>
      </c>
      <c r="F14" s="224">
        <f t="shared" si="1"/>
        <v>245.2</v>
      </c>
      <c r="G14" s="224">
        <v>245</v>
      </c>
      <c r="H14" s="224">
        <f t="shared" si="2"/>
        <v>0.19999999999998863</v>
      </c>
      <c r="I14" s="224"/>
      <c r="J14" s="224"/>
      <c r="K14" s="224">
        <v>135.87</v>
      </c>
      <c r="L14" s="224">
        <f t="shared" si="3"/>
        <v>147.11999999999998</v>
      </c>
      <c r="M14" s="224">
        <f t="shared" si="4"/>
        <v>11.249999999999972</v>
      </c>
    </row>
    <row r="15" spans="1:14" x14ac:dyDescent="0.35">
      <c r="A15" s="223">
        <v>2020</v>
      </c>
      <c r="B15" s="223">
        <v>12</v>
      </c>
      <c r="C15" s="236" t="str">
        <f t="shared" si="0"/>
        <v>2020-12</v>
      </c>
      <c r="D15" s="224">
        <v>140.1</v>
      </c>
      <c r="E15" s="218">
        <v>2</v>
      </c>
      <c r="F15" s="224">
        <f t="shared" si="1"/>
        <v>235.5</v>
      </c>
      <c r="G15" s="224">
        <v>235</v>
      </c>
      <c r="H15" s="224">
        <f t="shared" si="2"/>
        <v>0.5</v>
      </c>
      <c r="I15" s="224"/>
      <c r="J15" s="224"/>
      <c r="K15" s="224">
        <v>135.68</v>
      </c>
      <c r="L15" s="224">
        <f t="shared" si="3"/>
        <v>141.29999999999998</v>
      </c>
      <c r="M15" s="224">
        <f t="shared" si="4"/>
        <v>5.6199999999999761</v>
      </c>
    </row>
    <row r="16" spans="1:14" x14ac:dyDescent="0.35">
      <c r="A16" s="223">
        <v>2020</v>
      </c>
      <c r="B16" s="223">
        <v>13</v>
      </c>
      <c r="C16" s="236" t="str">
        <f t="shared" si="0"/>
        <v>2020-13</v>
      </c>
      <c r="D16" s="224">
        <v>140.1</v>
      </c>
      <c r="E16" s="218">
        <v>2</v>
      </c>
      <c r="F16" s="224">
        <f t="shared" si="1"/>
        <v>235.5</v>
      </c>
      <c r="G16" s="224">
        <v>235</v>
      </c>
      <c r="H16" s="224">
        <f t="shared" si="2"/>
        <v>0.5</v>
      </c>
      <c r="I16" s="224"/>
      <c r="J16" s="224"/>
      <c r="K16" s="224">
        <v>138.46</v>
      </c>
      <c r="L16" s="224">
        <f t="shared" si="3"/>
        <v>141.29999999999998</v>
      </c>
      <c r="M16" s="224">
        <f t="shared" si="4"/>
        <v>2.839999999999975</v>
      </c>
    </row>
    <row r="17" spans="1:13" x14ac:dyDescent="0.35">
      <c r="A17" s="223">
        <v>2020</v>
      </c>
      <c r="B17" s="223">
        <v>14</v>
      </c>
      <c r="C17" s="236" t="str">
        <f t="shared" si="0"/>
        <v>2020-14</v>
      </c>
      <c r="D17" s="224">
        <v>140.1</v>
      </c>
      <c r="E17" s="218">
        <v>2</v>
      </c>
      <c r="F17" s="224">
        <f t="shared" si="1"/>
        <v>235.5</v>
      </c>
      <c r="G17" s="224">
        <v>235</v>
      </c>
      <c r="H17" s="224">
        <f t="shared" si="2"/>
        <v>0.5</v>
      </c>
      <c r="I17" s="224"/>
      <c r="J17" s="224"/>
      <c r="K17" s="224">
        <v>136.72</v>
      </c>
      <c r="L17" s="224">
        <f t="shared" si="3"/>
        <v>141.29999999999998</v>
      </c>
      <c r="M17" s="224">
        <f t="shared" si="4"/>
        <v>4.5799999999999841</v>
      </c>
    </row>
    <row r="18" spans="1:13" x14ac:dyDescent="0.35">
      <c r="A18" s="223">
        <v>2020</v>
      </c>
      <c r="B18" s="223">
        <v>15</v>
      </c>
      <c r="C18" s="236" t="str">
        <f t="shared" si="0"/>
        <v>2020-15</v>
      </c>
      <c r="D18" s="224">
        <v>141.9</v>
      </c>
      <c r="E18" s="218">
        <v>2</v>
      </c>
      <c r="F18" s="224">
        <f t="shared" si="1"/>
        <v>238.50000000000003</v>
      </c>
      <c r="G18" s="224">
        <v>239</v>
      </c>
      <c r="H18" s="224">
        <f t="shared" si="2"/>
        <v>-0.49999999999997158</v>
      </c>
      <c r="I18" s="224"/>
      <c r="J18" s="224"/>
      <c r="K18" s="224">
        <v>137.47999999999999</v>
      </c>
      <c r="L18" s="224">
        <f t="shared" si="3"/>
        <v>143.10000000000002</v>
      </c>
      <c r="M18" s="224">
        <f t="shared" si="4"/>
        <v>5.620000000000033</v>
      </c>
    </row>
    <row r="19" spans="1:13" x14ac:dyDescent="0.35">
      <c r="A19" s="223">
        <v>2020</v>
      </c>
      <c r="B19" s="223">
        <v>16</v>
      </c>
      <c r="C19" s="236" t="str">
        <f t="shared" si="0"/>
        <v>2020-16</v>
      </c>
      <c r="D19" s="224">
        <v>141.82</v>
      </c>
      <c r="E19" s="218">
        <v>2</v>
      </c>
      <c r="F19" s="224">
        <f t="shared" si="1"/>
        <v>238.36666666666667</v>
      </c>
      <c r="G19" s="224">
        <v>238</v>
      </c>
      <c r="H19" s="224">
        <f t="shared" si="2"/>
        <v>0.36666666666667425</v>
      </c>
      <c r="I19" s="224"/>
      <c r="J19" s="224"/>
      <c r="K19" s="224">
        <v>139.04</v>
      </c>
      <c r="L19" s="224">
        <f t="shared" si="3"/>
        <v>143.02000000000001</v>
      </c>
      <c r="M19" s="224">
        <f t="shared" si="4"/>
        <v>3.9800000000000182</v>
      </c>
    </row>
    <row r="20" spans="1:13" x14ac:dyDescent="0.35">
      <c r="A20" s="223">
        <v>2020</v>
      </c>
      <c r="B20" s="223">
        <v>17</v>
      </c>
      <c r="C20" s="236" t="str">
        <f t="shared" si="0"/>
        <v>2020-17</v>
      </c>
      <c r="D20" s="224">
        <v>141.9</v>
      </c>
      <c r="E20" s="218">
        <v>2</v>
      </c>
      <c r="F20" s="224">
        <f t="shared" si="1"/>
        <v>238.50000000000003</v>
      </c>
      <c r="G20" s="224">
        <v>238</v>
      </c>
      <c r="H20" s="224">
        <f t="shared" si="2"/>
        <v>0.50000000000002842</v>
      </c>
      <c r="I20" s="224"/>
      <c r="J20" s="224"/>
      <c r="K20" s="224">
        <v>137.76</v>
      </c>
      <c r="L20" s="224">
        <f t="shared" si="3"/>
        <v>143.10000000000002</v>
      </c>
      <c r="M20" s="224">
        <f t="shared" si="4"/>
        <v>5.3400000000000318</v>
      </c>
    </row>
    <row r="21" spans="1:13" x14ac:dyDescent="0.35">
      <c r="A21" s="223">
        <v>2020</v>
      </c>
      <c r="B21" s="223">
        <v>18</v>
      </c>
      <c r="C21" s="236" t="str">
        <f t="shared" si="0"/>
        <v>2020-18</v>
      </c>
      <c r="D21" s="224">
        <v>141.9</v>
      </c>
      <c r="E21" s="218">
        <v>2</v>
      </c>
      <c r="F21" s="224">
        <f t="shared" si="1"/>
        <v>238.50000000000003</v>
      </c>
      <c r="G21" s="224">
        <v>238</v>
      </c>
      <c r="H21" s="224">
        <f t="shared" si="2"/>
        <v>0.50000000000002842</v>
      </c>
      <c r="I21" s="224"/>
      <c r="J21" s="224"/>
      <c r="K21" s="224">
        <v>139.44</v>
      </c>
      <c r="L21" s="224">
        <f t="shared" si="3"/>
        <v>143.10000000000002</v>
      </c>
      <c r="M21" s="224">
        <f t="shared" si="4"/>
        <v>3.660000000000025</v>
      </c>
    </row>
    <row r="22" spans="1:13" x14ac:dyDescent="0.35">
      <c r="A22" s="223">
        <v>2020</v>
      </c>
      <c r="B22" s="223">
        <v>19</v>
      </c>
      <c r="C22" s="236" t="str">
        <f t="shared" si="0"/>
        <v>2020-19</v>
      </c>
      <c r="D22" s="224">
        <v>141.9</v>
      </c>
      <c r="E22" s="218">
        <v>2</v>
      </c>
      <c r="F22" s="224">
        <f t="shared" si="1"/>
        <v>238.50000000000003</v>
      </c>
      <c r="G22" s="224">
        <v>238</v>
      </c>
      <c r="H22" s="224">
        <f t="shared" si="2"/>
        <v>0.50000000000002842</v>
      </c>
      <c r="I22" s="224"/>
      <c r="J22" s="224"/>
      <c r="K22" s="224">
        <v>139.35</v>
      </c>
      <c r="L22" s="224">
        <f t="shared" si="3"/>
        <v>143.10000000000002</v>
      </c>
      <c r="M22" s="224">
        <f t="shared" si="4"/>
        <v>3.7500000000000284</v>
      </c>
    </row>
    <row r="23" spans="1:13" x14ac:dyDescent="0.35">
      <c r="A23" s="223">
        <v>2020</v>
      </c>
      <c r="B23" s="223">
        <v>20</v>
      </c>
      <c r="C23" s="236" t="str">
        <f t="shared" si="0"/>
        <v>2020-20</v>
      </c>
      <c r="D23" s="224">
        <v>144.72</v>
      </c>
      <c r="E23" s="218">
        <v>2</v>
      </c>
      <c r="F23" s="224">
        <f t="shared" si="1"/>
        <v>243.20000000000002</v>
      </c>
      <c r="G23" s="224">
        <v>240</v>
      </c>
      <c r="H23" s="224">
        <f t="shared" si="2"/>
        <v>3.2000000000000171</v>
      </c>
      <c r="I23" s="224"/>
      <c r="J23" s="224"/>
      <c r="K23" s="224">
        <v>140.6</v>
      </c>
      <c r="L23" s="224">
        <f t="shared" si="3"/>
        <v>145.92000000000002</v>
      </c>
      <c r="M23" s="224">
        <f t="shared" si="4"/>
        <v>5.3200000000000216</v>
      </c>
    </row>
    <row r="24" spans="1:13" x14ac:dyDescent="0.35">
      <c r="A24" s="223">
        <v>2020</v>
      </c>
      <c r="B24" s="223">
        <v>21</v>
      </c>
      <c r="C24" s="236" t="str">
        <f t="shared" si="0"/>
        <v>2020-21</v>
      </c>
      <c r="D24" s="224">
        <v>157.09</v>
      </c>
      <c r="E24" s="218">
        <v>2</v>
      </c>
      <c r="F24" s="224">
        <f t="shared" si="1"/>
        <v>263.81666666666666</v>
      </c>
      <c r="G24" s="224">
        <v>262.5</v>
      </c>
      <c r="H24" s="224">
        <f t="shared" si="2"/>
        <v>1.3166666666666629</v>
      </c>
      <c r="I24" s="224"/>
      <c r="J24" s="224"/>
      <c r="K24" s="224">
        <v>151.72999999999999</v>
      </c>
      <c r="L24" s="224">
        <f t="shared" si="3"/>
        <v>158.29</v>
      </c>
      <c r="M24" s="224">
        <f t="shared" si="4"/>
        <v>6.5600000000000023</v>
      </c>
    </row>
    <row r="25" spans="1:13" x14ac:dyDescent="0.35">
      <c r="A25" s="223">
        <v>2020</v>
      </c>
      <c r="B25" s="223">
        <v>22</v>
      </c>
      <c r="C25" s="236" t="str">
        <f t="shared" si="0"/>
        <v>2020-22</v>
      </c>
      <c r="D25" s="224">
        <v>164.46</v>
      </c>
      <c r="E25" s="218">
        <v>2</v>
      </c>
      <c r="F25" s="224">
        <f t="shared" si="1"/>
        <v>276.10000000000002</v>
      </c>
      <c r="G25" s="224">
        <v>270</v>
      </c>
      <c r="H25" s="224">
        <f t="shared" si="2"/>
        <v>6.1000000000000227</v>
      </c>
      <c r="I25" s="224"/>
      <c r="J25" s="224"/>
      <c r="K25" s="224">
        <v>161.53</v>
      </c>
      <c r="L25" s="224">
        <f t="shared" si="3"/>
        <v>165.66</v>
      </c>
      <c r="M25" s="224">
        <f t="shared" si="4"/>
        <v>4.1299999999999955</v>
      </c>
    </row>
    <row r="26" spans="1:13" x14ac:dyDescent="0.35">
      <c r="A26" s="223">
        <v>2020</v>
      </c>
      <c r="B26" s="223">
        <v>23</v>
      </c>
      <c r="C26" s="236" t="str">
        <f t="shared" si="0"/>
        <v>2020-23</v>
      </c>
      <c r="D26" s="224">
        <v>166.5</v>
      </c>
      <c r="E26" s="218">
        <v>2</v>
      </c>
      <c r="F26" s="224">
        <f t="shared" si="1"/>
        <v>279.5</v>
      </c>
      <c r="G26" s="224">
        <v>270</v>
      </c>
      <c r="H26" s="224">
        <f t="shared" si="2"/>
        <v>9.5</v>
      </c>
      <c r="I26" s="224"/>
      <c r="J26" s="224"/>
      <c r="K26" s="224">
        <v>159.22</v>
      </c>
      <c r="L26" s="224">
        <f t="shared" si="3"/>
        <v>167.7</v>
      </c>
      <c r="M26" s="224">
        <f t="shared" si="4"/>
        <v>8.4799999999999898</v>
      </c>
    </row>
    <row r="27" spans="1:13" x14ac:dyDescent="0.35">
      <c r="A27" s="223">
        <v>2020</v>
      </c>
      <c r="B27" s="223">
        <v>24</v>
      </c>
      <c r="C27" s="236" t="str">
        <f t="shared" si="0"/>
        <v>2020-24</v>
      </c>
      <c r="D27" s="224">
        <v>167.1</v>
      </c>
      <c r="E27" s="218">
        <v>2</v>
      </c>
      <c r="F27" s="224">
        <f t="shared" si="1"/>
        <v>280.5</v>
      </c>
      <c r="G27" s="224">
        <v>270</v>
      </c>
      <c r="H27" s="224">
        <f t="shared" si="2"/>
        <v>10.5</v>
      </c>
      <c r="I27" s="224"/>
      <c r="J27" s="224"/>
      <c r="K27" s="224">
        <v>159.85</v>
      </c>
      <c r="L27" s="224">
        <f t="shared" si="3"/>
        <v>168.29999999999998</v>
      </c>
      <c r="M27" s="224">
        <f t="shared" si="4"/>
        <v>8.4499999999999886</v>
      </c>
    </row>
    <row r="28" spans="1:13" x14ac:dyDescent="0.35">
      <c r="A28" s="223">
        <v>2020</v>
      </c>
      <c r="B28" s="223">
        <v>25</v>
      </c>
      <c r="C28" s="236" t="str">
        <f t="shared" si="0"/>
        <v>2020-25</v>
      </c>
      <c r="D28" s="224">
        <v>150.27000000000001</v>
      </c>
      <c r="E28" s="218">
        <v>2</v>
      </c>
      <c r="F28" s="224">
        <f t="shared" si="1"/>
        <v>252.45000000000002</v>
      </c>
      <c r="G28" s="224">
        <v>245</v>
      </c>
      <c r="H28" s="224">
        <f t="shared" si="2"/>
        <v>7.4500000000000171</v>
      </c>
      <c r="I28" s="224"/>
      <c r="J28" s="224"/>
      <c r="K28" s="224">
        <v>154.63</v>
      </c>
      <c r="L28" s="224">
        <f t="shared" si="3"/>
        <v>151.47</v>
      </c>
      <c r="M28" s="224">
        <f t="shared" si="4"/>
        <v>-3.1599999999999966</v>
      </c>
    </row>
    <row r="29" spans="1:13" x14ac:dyDescent="0.35">
      <c r="A29" s="223">
        <v>2020</v>
      </c>
      <c r="B29" s="223">
        <v>26</v>
      </c>
      <c r="C29" s="236" t="str">
        <f t="shared" si="0"/>
        <v>2020-26</v>
      </c>
      <c r="D29" s="224">
        <v>150.27000000000001</v>
      </c>
      <c r="E29" s="218">
        <v>2</v>
      </c>
      <c r="F29" s="224">
        <f t="shared" si="1"/>
        <v>252.45000000000002</v>
      </c>
      <c r="G29" s="224">
        <v>225</v>
      </c>
      <c r="H29" s="224">
        <f t="shared" si="2"/>
        <v>27.450000000000017</v>
      </c>
      <c r="I29" s="224"/>
      <c r="J29" s="224"/>
      <c r="K29" s="224">
        <v>137.72</v>
      </c>
      <c r="L29" s="224">
        <f t="shared" si="3"/>
        <v>151.47</v>
      </c>
      <c r="M29" s="224">
        <f t="shared" si="4"/>
        <v>13.75</v>
      </c>
    </row>
    <row r="30" spans="1:13" x14ac:dyDescent="0.35">
      <c r="A30" s="223">
        <v>2020</v>
      </c>
      <c r="B30" s="223">
        <v>27</v>
      </c>
      <c r="C30" s="236" t="str">
        <f t="shared" si="0"/>
        <v>2020-27</v>
      </c>
      <c r="D30" s="224">
        <v>143.1</v>
      </c>
      <c r="E30" s="218">
        <v>2</v>
      </c>
      <c r="F30" s="224">
        <f t="shared" si="1"/>
        <v>240.5</v>
      </c>
      <c r="G30" s="224">
        <v>220</v>
      </c>
      <c r="H30" s="224">
        <f t="shared" si="2"/>
        <v>20.5</v>
      </c>
      <c r="I30" s="224"/>
      <c r="J30" s="224"/>
      <c r="K30" s="224">
        <v>130.9</v>
      </c>
      <c r="L30" s="224">
        <f t="shared" si="3"/>
        <v>144.29999999999998</v>
      </c>
      <c r="M30" s="224">
        <f t="shared" si="4"/>
        <v>13.399999999999977</v>
      </c>
    </row>
    <row r="31" spans="1:13" x14ac:dyDescent="0.35">
      <c r="A31" s="223">
        <v>2020</v>
      </c>
      <c r="B31" s="223">
        <v>28</v>
      </c>
      <c r="C31" s="236" t="str">
        <f t="shared" si="0"/>
        <v>2020-28</v>
      </c>
      <c r="D31" s="224">
        <v>148.02000000000001</v>
      </c>
      <c r="E31" s="218">
        <v>2</v>
      </c>
      <c r="F31" s="224">
        <f t="shared" si="1"/>
        <v>248.70000000000002</v>
      </c>
      <c r="G31" s="224">
        <v>235</v>
      </c>
      <c r="H31" s="224">
        <f t="shared" si="2"/>
        <v>13.700000000000017</v>
      </c>
      <c r="I31" s="224"/>
      <c r="J31" s="224"/>
      <c r="K31" s="224">
        <v>145.94</v>
      </c>
      <c r="L31" s="224">
        <f t="shared" si="3"/>
        <v>149.22</v>
      </c>
      <c r="M31" s="224">
        <f t="shared" si="4"/>
        <v>3.2800000000000011</v>
      </c>
    </row>
    <row r="32" spans="1:13" x14ac:dyDescent="0.35">
      <c r="A32" s="223">
        <v>2020</v>
      </c>
      <c r="B32" s="223">
        <v>29</v>
      </c>
      <c r="C32" s="236" t="str">
        <f t="shared" si="0"/>
        <v>2020-29</v>
      </c>
      <c r="D32" s="224">
        <v>148.26</v>
      </c>
      <c r="E32" s="218">
        <v>2</v>
      </c>
      <c r="F32" s="224">
        <f t="shared" si="1"/>
        <v>249.1</v>
      </c>
      <c r="G32" s="224">
        <v>245</v>
      </c>
      <c r="H32" s="224">
        <f t="shared" si="2"/>
        <v>4.0999999999999943</v>
      </c>
      <c r="I32" s="224"/>
      <c r="J32" s="224"/>
      <c r="K32" s="224">
        <v>146.74</v>
      </c>
      <c r="L32" s="224">
        <f t="shared" si="3"/>
        <v>149.45999999999998</v>
      </c>
      <c r="M32" s="224">
        <f t="shared" si="4"/>
        <v>2.7199999999999704</v>
      </c>
    </row>
    <row r="33" spans="1:13" x14ac:dyDescent="0.35">
      <c r="A33" s="223">
        <v>2020</v>
      </c>
      <c r="B33" s="223">
        <v>30</v>
      </c>
      <c r="C33" s="236" t="str">
        <f t="shared" si="0"/>
        <v>2020-30</v>
      </c>
      <c r="D33" s="224">
        <v>146.43</v>
      </c>
      <c r="E33" s="218">
        <v>2</v>
      </c>
      <c r="F33" s="224">
        <f t="shared" si="1"/>
        <v>246.05</v>
      </c>
      <c r="G33" s="224">
        <v>242.5</v>
      </c>
      <c r="H33" s="224">
        <f t="shared" si="2"/>
        <v>3.5500000000000114</v>
      </c>
      <c r="I33" s="224"/>
      <c r="J33" s="224"/>
      <c r="K33" s="224">
        <v>141.28</v>
      </c>
      <c r="L33" s="224">
        <f t="shared" si="3"/>
        <v>147.63</v>
      </c>
      <c r="M33" s="224">
        <f t="shared" si="4"/>
        <v>6.3499999999999943</v>
      </c>
    </row>
    <row r="34" spans="1:13" x14ac:dyDescent="0.35">
      <c r="A34" s="223">
        <v>2020</v>
      </c>
      <c r="B34" s="223">
        <v>31</v>
      </c>
      <c r="C34" s="236" t="str">
        <f t="shared" si="0"/>
        <v>2020-31</v>
      </c>
      <c r="D34" s="224">
        <v>143.55000000000001</v>
      </c>
      <c r="E34" s="218">
        <v>2</v>
      </c>
      <c r="F34" s="224">
        <f t="shared" si="1"/>
        <v>241.25000000000003</v>
      </c>
      <c r="G34" s="224">
        <v>242.5</v>
      </c>
      <c r="H34" s="224">
        <f t="shared" si="2"/>
        <v>-1.2499999999999716</v>
      </c>
      <c r="I34" s="224"/>
      <c r="J34" s="224"/>
      <c r="K34" s="224">
        <v>139.91999999999999</v>
      </c>
      <c r="L34" s="224">
        <f t="shared" si="3"/>
        <v>144.75</v>
      </c>
      <c r="M34" s="224">
        <f t="shared" si="4"/>
        <v>4.8300000000000125</v>
      </c>
    </row>
    <row r="35" spans="1:13" x14ac:dyDescent="0.35">
      <c r="A35" s="223">
        <v>2020</v>
      </c>
      <c r="B35" s="223">
        <v>32</v>
      </c>
      <c r="C35" s="236" t="str">
        <f t="shared" si="0"/>
        <v>2020-32</v>
      </c>
      <c r="D35" s="224">
        <v>145.96</v>
      </c>
      <c r="E35" s="218">
        <v>2</v>
      </c>
      <c r="F35" s="224">
        <f t="shared" si="1"/>
        <v>245.26666666666668</v>
      </c>
      <c r="G35" s="224">
        <v>242.5</v>
      </c>
      <c r="H35" s="224">
        <f t="shared" si="2"/>
        <v>2.7666666666666799</v>
      </c>
      <c r="I35" s="224"/>
      <c r="J35" s="224"/>
      <c r="K35" s="224">
        <v>144.02000000000001</v>
      </c>
      <c r="L35" s="224">
        <f t="shared" si="3"/>
        <v>147.16</v>
      </c>
      <c r="M35" s="224">
        <f t="shared" si="4"/>
        <v>3.1399999999999864</v>
      </c>
    </row>
    <row r="36" spans="1:13" x14ac:dyDescent="0.35">
      <c r="A36" s="223">
        <v>2020</v>
      </c>
      <c r="B36" s="223">
        <v>33</v>
      </c>
      <c r="C36" s="236" t="str">
        <f t="shared" ref="C36:C67" si="5">CONCATENATE(A36,$C$3,B36)</f>
        <v>2020-33</v>
      </c>
      <c r="D36" s="224">
        <v>146.1</v>
      </c>
      <c r="E36" s="218">
        <v>2</v>
      </c>
      <c r="F36" s="224">
        <f t="shared" si="1"/>
        <v>245.5</v>
      </c>
      <c r="G36" s="224">
        <v>245</v>
      </c>
      <c r="H36" s="224">
        <f t="shared" si="2"/>
        <v>0.5</v>
      </c>
      <c r="I36" s="224"/>
      <c r="J36" s="224"/>
      <c r="K36" s="224">
        <v>143.9</v>
      </c>
      <c r="L36" s="224">
        <f t="shared" si="3"/>
        <v>147.29999999999998</v>
      </c>
      <c r="M36" s="224">
        <f t="shared" si="4"/>
        <v>3.3999999999999773</v>
      </c>
    </row>
    <row r="37" spans="1:13" x14ac:dyDescent="0.35">
      <c r="A37" s="223">
        <v>2020</v>
      </c>
      <c r="B37" s="223">
        <v>34</v>
      </c>
      <c r="C37" s="236" t="str">
        <f t="shared" si="5"/>
        <v>2020-34</v>
      </c>
      <c r="D37" s="224">
        <v>146.08000000000001</v>
      </c>
      <c r="E37" s="218">
        <v>2</v>
      </c>
      <c r="F37" s="224">
        <f t="shared" si="1"/>
        <v>245.4666666666667</v>
      </c>
      <c r="G37" s="224">
        <v>245</v>
      </c>
      <c r="H37" s="224">
        <f t="shared" si="2"/>
        <v>0.46666666666669698</v>
      </c>
      <c r="I37" s="224"/>
      <c r="J37" s="224"/>
      <c r="K37" s="224">
        <v>144.99</v>
      </c>
      <c r="L37" s="224">
        <f t="shared" si="3"/>
        <v>147.28</v>
      </c>
      <c r="M37" s="224">
        <f t="shared" si="4"/>
        <v>2.289999999999992</v>
      </c>
    </row>
    <row r="38" spans="1:13" x14ac:dyDescent="0.35">
      <c r="A38" s="223">
        <v>2020</v>
      </c>
      <c r="B38" s="223">
        <v>35</v>
      </c>
      <c r="C38" s="236" t="str">
        <f t="shared" si="5"/>
        <v>2020-35</v>
      </c>
      <c r="D38" s="224">
        <v>145.87</v>
      </c>
      <c r="E38" s="218">
        <v>2</v>
      </c>
      <c r="F38" s="224">
        <f t="shared" si="1"/>
        <v>245.11666666666667</v>
      </c>
      <c r="G38" s="224">
        <v>244</v>
      </c>
      <c r="H38" s="224">
        <f t="shared" si="2"/>
        <v>1.1166666666666742</v>
      </c>
      <c r="I38" s="224"/>
      <c r="J38" s="224"/>
      <c r="K38" s="224">
        <v>142.54</v>
      </c>
      <c r="L38" s="224">
        <f t="shared" si="3"/>
        <v>147.07</v>
      </c>
      <c r="M38" s="224">
        <f t="shared" si="4"/>
        <v>4.5300000000000011</v>
      </c>
    </row>
    <row r="39" spans="1:13" x14ac:dyDescent="0.35">
      <c r="A39" s="223">
        <v>2020</v>
      </c>
      <c r="B39" s="223">
        <v>36</v>
      </c>
      <c r="C39" s="236" t="str">
        <f t="shared" si="5"/>
        <v>2020-36</v>
      </c>
      <c r="D39" s="224">
        <v>142.9</v>
      </c>
      <c r="E39" s="218">
        <v>2</v>
      </c>
      <c r="F39" s="224">
        <f t="shared" si="1"/>
        <v>240.16666666666669</v>
      </c>
      <c r="G39" s="224">
        <v>240</v>
      </c>
      <c r="H39" s="224">
        <f t="shared" si="2"/>
        <v>0.16666666666668561</v>
      </c>
      <c r="I39" s="224"/>
      <c r="J39" s="224"/>
      <c r="K39" s="224">
        <v>141.63999999999999</v>
      </c>
      <c r="L39" s="224">
        <f t="shared" si="3"/>
        <v>144.1</v>
      </c>
      <c r="M39" s="224">
        <f t="shared" si="4"/>
        <v>2.460000000000008</v>
      </c>
    </row>
    <row r="40" spans="1:13" x14ac:dyDescent="0.35">
      <c r="A40" s="223">
        <v>2020</v>
      </c>
      <c r="B40" s="223">
        <v>37</v>
      </c>
      <c r="C40" s="236" t="str">
        <f t="shared" si="5"/>
        <v>2020-37</v>
      </c>
      <c r="D40" s="224">
        <v>145.61000000000001</v>
      </c>
      <c r="E40" s="218">
        <v>2</v>
      </c>
      <c r="F40" s="224">
        <f t="shared" si="1"/>
        <v>244.68333333333337</v>
      </c>
      <c r="G40" s="224">
        <v>232</v>
      </c>
      <c r="H40" s="224">
        <f t="shared" si="2"/>
        <v>12.683333333333366</v>
      </c>
      <c r="I40" s="224"/>
      <c r="J40" s="224"/>
      <c r="K40" s="224">
        <v>138.56</v>
      </c>
      <c r="L40" s="224">
        <f t="shared" si="3"/>
        <v>146.81</v>
      </c>
      <c r="M40" s="224">
        <f t="shared" si="4"/>
        <v>8.25</v>
      </c>
    </row>
    <row r="41" spans="1:13" x14ac:dyDescent="0.35">
      <c r="A41" s="223">
        <v>2020</v>
      </c>
      <c r="B41" s="223">
        <v>38</v>
      </c>
      <c r="C41" s="236" t="str">
        <f t="shared" si="5"/>
        <v>2020-38</v>
      </c>
      <c r="D41" s="224">
        <v>140.1</v>
      </c>
      <c r="E41" s="218">
        <v>2</v>
      </c>
      <c r="F41" s="224">
        <f t="shared" si="1"/>
        <v>235.5</v>
      </c>
      <c r="G41" s="224">
        <v>232</v>
      </c>
      <c r="H41" s="224">
        <f t="shared" si="2"/>
        <v>3.5</v>
      </c>
      <c r="I41" s="224"/>
      <c r="J41" s="224"/>
      <c r="K41" s="224">
        <v>137.36000000000001</v>
      </c>
      <c r="L41" s="224">
        <f t="shared" si="3"/>
        <v>141.29999999999998</v>
      </c>
      <c r="M41" s="224">
        <f t="shared" si="4"/>
        <v>3.9399999999999693</v>
      </c>
    </row>
    <row r="42" spans="1:13" x14ac:dyDescent="0.35">
      <c r="A42" s="223">
        <v>2020</v>
      </c>
      <c r="B42" s="223">
        <v>39</v>
      </c>
      <c r="C42" s="236" t="str">
        <f t="shared" si="5"/>
        <v>2020-39</v>
      </c>
      <c r="D42" s="224">
        <v>140.1</v>
      </c>
      <c r="E42" s="218">
        <v>2</v>
      </c>
      <c r="F42" s="224">
        <f t="shared" si="1"/>
        <v>235.5</v>
      </c>
      <c r="G42" s="224">
        <v>230</v>
      </c>
      <c r="H42" s="224">
        <f t="shared" si="2"/>
        <v>5.5</v>
      </c>
      <c r="I42" s="224"/>
      <c r="J42" s="224"/>
      <c r="K42" s="224">
        <v>138.68</v>
      </c>
      <c r="L42" s="224">
        <f t="shared" si="3"/>
        <v>141.29999999999998</v>
      </c>
      <c r="M42" s="224">
        <f t="shared" si="4"/>
        <v>2.6199999999999761</v>
      </c>
    </row>
    <row r="43" spans="1:13" x14ac:dyDescent="0.35">
      <c r="A43" s="223">
        <v>2020</v>
      </c>
      <c r="B43" s="223">
        <v>40</v>
      </c>
      <c r="C43" s="236" t="str">
        <f t="shared" si="5"/>
        <v>2020-40</v>
      </c>
      <c r="D43" s="224">
        <v>137.74</v>
      </c>
      <c r="E43" s="218">
        <v>2</v>
      </c>
      <c r="F43" s="224">
        <f t="shared" si="1"/>
        <v>231.56666666666669</v>
      </c>
      <c r="G43" s="224">
        <v>233.5</v>
      </c>
      <c r="H43" s="224">
        <f t="shared" si="2"/>
        <v>-1.9333333333333087</v>
      </c>
      <c r="I43" s="224"/>
      <c r="J43" s="224"/>
      <c r="K43" s="224">
        <v>137.05000000000001</v>
      </c>
      <c r="L43" s="224">
        <f t="shared" si="3"/>
        <v>138.94</v>
      </c>
      <c r="M43" s="224">
        <f t="shared" si="4"/>
        <v>1.8899999999999864</v>
      </c>
    </row>
    <row r="44" spans="1:13" x14ac:dyDescent="0.35">
      <c r="A44" s="223">
        <v>2020</v>
      </c>
      <c r="B44" s="223">
        <v>41</v>
      </c>
      <c r="C44" s="236" t="str">
        <f t="shared" si="5"/>
        <v>2020-41</v>
      </c>
      <c r="D44" s="224">
        <v>137.34</v>
      </c>
      <c r="E44" s="218">
        <v>2</v>
      </c>
      <c r="F44" s="224">
        <f t="shared" si="1"/>
        <v>230.9</v>
      </c>
      <c r="G44" s="224">
        <v>230</v>
      </c>
      <c r="H44" s="224">
        <f t="shared" si="2"/>
        <v>0.90000000000000568</v>
      </c>
      <c r="I44" s="224"/>
      <c r="J44" s="224"/>
      <c r="K44" s="224">
        <v>138.63</v>
      </c>
      <c r="L44" s="224">
        <f t="shared" si="3"/>
        <v>138.54</v>
      </c>
      <c r="M44" s="224">
        <f t="shared" si="4"/>
        <v>-9.0000000000003411E-2</v>
      </c>
    </row>
    <row r="45" spans="1:13" x14ac:dyDescent="0.35">
      <c r="A45" s="223">
        <v>2020</v>
      </c>
      <c r="B45" s="223">
        <v>42</v>
      </c>
      <c r="C45" s="236" t="str">
        <f t="shared" si="5"/>
        <v>2020-42</v>
      </c>
      <c r="D45" s="224">
        <v>138.33000000000001</v>
      </c>
      <c r="E45" s="218">
        <v>2</v>
      </c>
      <c r="F45" s="224">
        <f t="shared" si="1"/>
        <v>232.55000000000004</v>
      </c>
      <c r="G45" s="224">
        <v>231</v>
      </c>
      <c r="H45" s="224">
        <f t="shared" si="2"/>
        <v>1.5500000000000398</v>
      </c>
      <c r="I45" s="224"/>
      <c r="J45" s="224"/>
      <c r="K45" s="224">
        <v>132.74</v>
      </c>
      <c r="L45" s="224">
        <f t="shared" si="3"/>
        <v>139.53000000000003</v>
      </c>
      <c r="M45" s="224">
        <f t="shared" si="4"/>
        <v>6.7900000000000205</v>
      </c>
    </row>
    <row r="46" spans="1:13" x14ac:dyDescent="0.35">
      <c r="A46" s="223">
        <v>2020</v>
      </c>
      <c r="B46" s="223">
        <v>43</v>
      </c>
      <c r="C46" s="236" t="str">
        <f t="shared" si="5"/>
        <v>2020-43</v>
      </c>
      <c r="D46" s="224">
        <v>137.86000000000001</v>
      </c>
      <c r="E46" s="218">
        <v>2</v>
      </c>
      <c r="F46" s="224">
        <f t="shared" si="1"/>
        <v>231.76666666666671</v>
      </c>
      <c r="G46" s="224">
        <v>231</v>
      </c>
      <c r="H46" s="224">
        <f t="shared" si="2"/>
        <v>0.76666666666670835</v>
      </c>
      <c r="I46" s="224"/>
      <c r="J46" s="224"/>
      <c r="K46" s="224">
        <v>135.9</v>
      </c>
      <c r="L46" s="224">
        <f t="shared" si="3"/>
        <v>139.06000000000003</v>
      </c>
      <c r="M46" s="224">
        <f t="shared" si="4"/>
        <v>3.160000000000025</v>
      </c>
    </row>
    <row r="47" spans="1:13" x14ac:dyDescent="0.35">
      <c r="A47" s="223">
        <v>2020</v>
      </c>
      <c r="B47" s="223">
        <v>44</v>
      </c>
      <c r="C47" s="236" t="str">
        <f t="shared" si="5"/>
        <v>2020-44</v>
      </c>
      <c r="D47" s="224">
        <v>138.5</v>
      </c>
      <c r="E47" s="218">
        <v>2</v>
      </c>
      <c r="F47" s="224">
        <f t="shared" si="1"/>
        <v>232.83333333333334</v>
      </c>
      <c r="G47" s="224">
        <v>231</v>
      </c>
      <c r="H47" s="224">
        <f t="shared" si="2"/>
        <v>1.8333333333333428</v>
      </c>
      <c r="I47" s="224"/>
      <c r="J47" s="224"/>
      <c r="K47" s="224">
        <v>135.6</v>
      </c>
      <c r="L47" s="224">
        <f t="shared" si="3"/>
        <v>139.69999999999999</v>
      </c>
      <c r="M47" s="224">
        <f t="shared" si="4"/>
        <v>4.0999999999999943</v>
      </c>
    </row>
    <row r="48" spans="1:13" x14ac:dyDescent="0.35">
      <c r="A48" s="223">
        <v>2020</v>
      </c>
      <c r="B48" s="223">
        <v>45</v>
      </c>
      <c r="C48" s="236" t="str">
        <f t="shared" si="5"/>
        <v>2020-45</v>
      </c>
      <c r="D48" s="224">
        <v>136.38999999999999</v>
      </c>
      <c r="E48" s="218">
        <v>2</v>
      </c>
      <c r="F48" s="224">
        <f t="shared" si="1"/>
        <v>229.31666666666666</v>
      </c>
      <c r="G48" s="224">
        <v>228</v>
      </c>
      <c r="H48" s="224">
        <f t="shared" si="2"/>
        <v>1.3166666666666629</v>
      </c>
      <c r="I48" s="224"/>
      <c r="J48" s="224"/>
      <c r="K48" s="224">
        <v>134.75</v>
      </c>
      <c r="L48" s="224">
        <f t="shared" si="3"/>
        <v>137.59</v>
      </c>
      <c r="M48" s="224">
        <f t="shared" si="4"/>
        <v>2.8400000000000034</v>
      </c>
    </row>
    <row r="49" spans="1:13" x14ac:dyDescent="0.35">
      <c r="A49" s="223">
        <v>2020</v>
      </c>
      <c r="B49" s="223">
        <v>46</v>
      </c>
      <c r="C49" s="236" t="str">
        <f t="shared" si="5"/>
        <v>2020-46</v>
      </c>
      <c r="D49" s="224">
        <v>136.19999999999999</v>
      </c>
      <c r="E49" s="218">
        <v>2</v>
      </c>
      <c r="F49" s="224">
        <f t="shared" si="1"/>
        <v>229</v>
      </c>
      <c r="G49" s="224">
        <v>228</v>
      </c>
      <c r="H49" s="224">
        <f t="shared" si="2"/>
        <v>1</v>
      </c>
      <c r="I49" s="224"/>
      <c r="J49" s="224"/>
      <c r="K49" s="224">
        <v>136.72999999999999</v>
      </c>
      <c r="L49" s="224">
        <f t="shared" si="3"/>
        <v>137.4</v>
      </c>
      <c r="M49" s="224">
        <f t="shared" si="4"/>
        <v>0.67000000000001592</v>
      </c>
    </row>
    <row r="50" spans="1:13" x14ac:dyDescent="0.35">
      <c r="A50" s="223">
        <v>2020</v>
      </c>
      <c r="B50" s="223">
        <v>47</v>
      </c>
      <c r="C50" s="236" t="str">
        <f t="shared" si="5"/>
        <v>2020-47</v>
      </c>
      <c r="D50" s="224">
        <v>136.79</v>
      </c>
      <c r="E50" s="218">
        <v>2</v>
      </c>
      <c r="F50" s="224">
        <f t="shared" si="1"/>
        <v>229.98333333333332</v>
      </c>
      <c r="G50" s="224">
        <v>230</v>
      </c>
      <c r="H50" s="224">
        <f t="shared" si="2"/>
        <v>-1.666666666667993E-2</v>
      </c>
      <c r="I50" s="224"/>
      <c r="J50" s="224"/>
      <c r="K50" s="224">
        <v>137.15</v>
      </c>
      <c r="L50" s="224">
        <f t="shared" si="3"/>
        <v>137.98999999999998</v>
      </c>
      <c r="M50" s="224">
        <f t="shared" si="4"/>
        <v>0.83999999999997499</v>
      </c>
    </row>
    <row r="51" spans="1:13" x14ac:dyDescent="0.35">
      <c r="A51" s="223">
        <v>2020</v>
      </c>
      <c r="B51" s="223">
        <v>48</v>
      </c>
      <c r="C51" s="236" t="str">
        <f t="shared" si="5"/>
        <v>2020-48</v>
      </c>
      <c r="D51" s="224">
        <v>138.41</v>
      </c>
      <c r="E51" s="218">
        <v>2</v>
      </c>
      <c r="F51" s="224">
        <f t="shared" si="1"/>
        <v>232.68333333333334</v>
      </c>
      <c r="G51" s="224">
        <v>232</v>
      </c>
      <c r="H51" s="224">
        <f t="shared" si="2"/>
        <v>0.68333333333333712</v>
      </c>
      <c r="I51" s="224"/>
      <c r="J51" s="224"/>
      <c r="K51" s="224">
        <v>134.31</v>
      </c>
      <c r="L51" s="224">
        <f t="shared" si="3"/>
        <v>139.60999999999999</v>
      </c>
      <c r="M51" s="224">
        <f t="shared" si="4"/>
        <v>5.2999999999999829</v>
      </c>
    </row>
    <row r="52" spans="1:13" x14ac:dyDescent="0.35">
      <c r="A52" s="223">
        <v>2020</v>
      </c>
      <c r="B52" s="223">
        <v>49</v>
      </c>
      <c r="C52" s="236" t="str">
        <f t="shared" si="5"/>
        <v>2020-49</v>
      </c>
      <c r="D52" s="224">
        <v>138.34</v>
      </c>
      <c r="E52" s="218">
        <v>2</v>
      </c>
      <c r="F52" s="224">
        <f t="shared" si="1"/>
        <v>232.56666666666669</v>
      </c>
      <c r="G52" s="224">
        <v>232</v>
      </c>
      <c r="H52" s="224">
        <f t="shared" si="2"/>
        <v>0.5666666666666913</v>
      </c>
      <c r="I52" s="224"/>
      <c r="J52" s="224"/>
      <c r="K52" s="224">
        <v>135.63</v>
      </c>
      <c r="L52" s="224">
        <f t="shared" si="3"/>
        <v>139.54000000000002</v>
      </c>
      <c r="M52" s="224">
        <f t="shared" si="4"/>
        <v>3.910000000000025</v>
      </c>
    </row>
    <row r="53" spans="1:13" x14ac:dyDescent="0.35">
      <c r="A53" s="223">
        <v>2020</v>
      </c>
      <c r="B53" s="223">
        <v>50</v>
      </c>
      <c r="C53" s="236" t="str">
        <f t="shared" si="5"/>
        <v>2020-50</v>
      </c>
      <c r="D53" s="224">
        <v>138.30000000000001</v>
      </c>
      <c r="E53" s="218">
        <v>2</v>
      </c>
      <c r="F53" s="224">
        <f t="shared" si="1"/>
        <v>232.50000000000003</v>
      </c>
      <c r="G53" s="224">
        <v>232</v>
      </c>
      <c r="H53" s="224">
        <f t="shared" si="2"/>
        <v>0.50000000000002842</v>
      </c>
      <c r="I53" s="224"/>
      <c r="J53" s="224"/>
      <c r="K53" s="224">
        <v>126.71</v>
      </c>
      <c r="L53" s="224">
        <f t="shared" si="3"/>
        <v>139.5</v>
      </c>
      <c r="M53" s="224">
        <f t="shared" si="4"/>
        <v>12.790000000000006</v>
      </c>
    </row>
    <row r="54" spans="1:13" x14ac:dyDescent="0.35">
      <c r="A54" s="223">
        <v>2020</v>
      </c>
      <c r="B54" s="223">
        <v>51</v>
      </c>
      <c r="C54" s="236" t="str">
        <f t="shared" si="5"/>
        <v>2020-51</v>
      </c>
      <c r="D54" s="224">
        <v>138.30000000000001</v>
      </c>
      <c r="E54" s="218">
        <v>2</v>
      </c>
      <c r="F54" s="224">
        <f t="shared" si="1"/>
        <v>232.50000000000003</v>
      </c>
      <c r="G54" s="224">
        <v>232</v>
      </c>
      <c r="H54" s="224">
        <f t="shared" si="2"/>
        <v>0.50000000000002842</v>
      </c>
      <c r="I54" s="224"/>
      <c r="J54" s="224"/>
      <c r="K54" s="224">
        <v>115.31</v>
      </c>
      <c r="L54" s="224">
        <f t="shared" si="3"/>
        <v>139.5</v>
      </c>
      <c r="M54" s="224">
        <f t="shared" si="4"/>
        <v>24.189999999999998</v>
      </c>
    </row>
    <row r="55" spans="1:13" x14ac:dyDescent="0.35">
      <c r="A55" s="223">
        <v>2020</v>
      </c>
      <c r="B55" s="223">
        <v>52</v>
      </c>
      <c r="C55" s="236" t="str">
        <f t="shared" si="5"/>
        <v>2020-52</v>
      </c>
      <c r="D55" s="218">
        <v>138.30000000000001</v>
      </c>
      <c r="E55" s="218">
        <v>2</v>
      </c>
      <c r="F55" s="224">
        <f t="shared" si="1"/>
        <v>232.50000000000003</v>
      </c>
      <c r="G55" s="224">
        <v>232</v>
      </c>
      <c r="H55" s="224">
        <f t="shared" si="2"/>
        <v>0.50000000000002842</v>
      </c>
      <c r="I55" s="224"/>
      <c r="J55" s="224"/>
      <c r="K55" s="224">
        <f>+K54</f>
        <v>115.31</v>
      </c>
      <c r="L55" s="224">
        <f t="shared" si="3"/>
        <v>139.5</v>
      </c>
      <c r="M55" s="224">
        <f>+M54</f>
        <v>24.189999999999998</v>
      </c>
    </row>
    <row r="56" spans="1:13" s="228" customFormat="1" x14ac:dyDescent="0.35">
      <c r="A56" s="226">
        <v>2021</v>
      </c>
      <c r="B56" s="226">
        <v>1</v>
      </c>
      <c r="C56" s="237" t="str">
        <f t="shared" si="5"/>
        <v>2021-1</v>
      </c>
      <c r="D56" s="227">
        <v>139.97</v>
      </c>
      <c r="E56" s="228">
        <v>2</v>
      </c>
      <c r="F56" s="227">
        <f t="shared" si="1"/>
        <v>235.28333333333333</v>
      </c>
      <c r="G56" s="227">
        <v>234</v>
      </c>
      <c r="H56" s="227">
        <f t="shared" si="2"/>
        <v>1.2833333333333314</v>
      </c>
      <c r="I56" s="227"/>
      <c r="J56" s="227"/>
      <c r="K56" s="227">
        <v>129.22999999999999</v>
      </c>
      <c r="L56" s="227">
        <f t="shared" si="3"/>
        <v>141.16999999999999</v>
      </c>
      <c r="M56" s="227">
        <f t="shared" si="4"/>
        <v>11.939999999999998</v>
      </c>
    </row>
    <row r="57" spans="1:13" x14ac:dyDescent="0.35">
      <c r="A57" s="223">
        <v>2021</v>
      </c>
      <c r="B57" s="223">
        <v>2</v>
      </c>
      <c r="C57" s="236" t="str">
        <f t="shared" si="5"/>
        <v>2021-2</v>
      </c>
      <c r="D57" s="224">
        <v>140.69999999999999</v>
      </c>
      <c r="E57" s="218">
        <v>2</v>
      </c>
      <c r="F57" s="224">
        <f t="shared" si="1"/>
        <v>236.5</v>
      </c>
      <c r="G57" s="224">
        <v>236</v>
      </c>
      <c r="H57" s="224">
        <f t="shared" si="2"/>
        <v>0.5</v>
      </c>
      <c r="I57" s="224"/>
      <c r="J57" s="224"/>
      <c r="K57" s="224">
        <v>129.97999999999999</v>
      </c>
      <c r="L57" s="224">
        <f t="shared" si="3"/>
        <v>141.9</v>
      </c>
      <c r="M57" s="224">
        <f t="shared" si="4"/>
        <v>11.920000000000016</v>
      </c>
    </row>
    <row r="58" spans="1:13" x14ac:dyDescent="0.35">
      <c r="A58" s="223">
        <v>2021</v>
      </c>
      <c r="B58" s="223">
        <v>3</v>
      </c>
      <c r="C58" s="236" t="str">
        <f t="shared" si="5"/>
        <v>2021-3</v>
      </c>
      <c r="D58" s="224">
        <v>140.91999999999999</v>
      </c>
      <c r="E58" s="218">
        <v>2</v>
      </c>
      <c r="F58" s="224">
        <f t="shared" si="1"/>
        <v>236.86666666666665</v>
      </c>
      <c r="G58" s="224">
        <v>236</v>
      </c>
      <c r="H58" s="224">
        <f t="shared" si="2"/>
        <v>0.86666666666664582</v>
      </c>
      <c r="I58" s="224"/>
      <c r="J58" s="224"/>
      <c r="K58" s="224">
        <v>133.5</v>
      </c>
      <c r="L58" s="224">
        <f t="shared" si="3"/>
        <v>142.11999999999998</v>
      </c>
      <c r="M58" s="224">
        <f t="shared" si="4"/>
        <v>8.6199999999999761</v>
      </c>
    </row>
    <row r="59" spans="1:13" x14ac:dyDescent="0.35">
      <c r="A59" s="223">
        <v>2021</v>
      </c>
      <c r="B59" s="223">
        <v>4</v>
      </c>
      <c r="C59" s="236" t="str">
        <f t="shared" si="5"/>
        <v>2021-4</v>
      </c>
      <c r="D59" s="224">
        <v>140.69999999999999</v>
      </c>
      <c r="E59" s="218">
        <v>2</v>
      </c>
      <c r="F59" s="224">
        <f t="shared" si="1"/>
        <v>236.5</v>
      </c>
      <c r="G59" s="224">
        <v>236</v>
      </c>
      <c r="H59" s="224">
        <f t="shared" si="2"/>
        <v>0.5</v>
      </c>
      <c r="I59" s="224"/>
      <c r="J59" s="224"/>
      <c r="K59" s="224">
        <v>134.16</v>
      </c>
      <c r="L59" s="224">
        <f t="shared" si="3"/>
        <v>141.9</v>
      </c>
      <c r="M59" s="224">
        <f t="shared" si="4"/>
        <v>7.7400000000000091</v>
      </c>
    </row>
    <row r="60" spans="1:13" x14ac:dyDescent="0.35">
      <c r="A60" s="223">
        <v>2021</v>
      </c>
      <c r="B60" s="223">
        <v>5</v>
      </c>
      <c r="C60" s="236" t="str">
        <f t="shared" si="5"/>
        <v>2021-5</v>
      </c>
      <c r="D60" s="224">
        <v>140.84</v>
      </c>
      <c r="E60" s="218">
        <v>2</v>
      </c>
      <c r="F60" s="224">
        <f t="shared" si="1"/>
        <v>236.73333333333335</v>
      </c>
      <c r="G60" s="224">
        <v>237</v>
      </c>
      <c r="H60" s="224">
        <f t="shared" si="2"/>
        <v>-0.26666666666665151</v>
      </c>
      <c r="I60" s="224"/>
      <c r="J60" s="224"/>
      <c r="K60" s="224">
        <v>138.07</v>
      </c>
      <c r="L60" s="224">
        <f t="shared" si="3"/>
        <v>142.04</v>
      </c>
      <c r="M60" s="224">
        <f t="shared" si="4"/>
        <v>3.9699999999999989</v>
      </c>
    </row>
    <row r="61" spans="1:13" x14ac:dyDescent="0.35">
      <c r="A61" s="223">
        <v>2021</v>
      </c>
      <c r="B61" s="223">
        <v>6</v>
      </c>
      <c r="C61" s="236" t="str">
        <f t="shared" si="5"/>
        <v>2021-6</v>
      </c>
      <c r="D61" s="224">
        <v>143.1</v>
      </c>
      <c r="E61" s="218">
        <v>2</v>
      </c>
      <c r="F61" s="224">
        <f t="shared" si="1"/>
        <v>240.5</v>
      </c>
      <c r="G61" s="224">
        <v>240</v>
      </c>
      <c r="H61" s="224">
        <f t="shared" si="2"/>
        <v>0.5</v>
      </c>
      <c r="I61" s="224"/>
      <c r="J61" s="224"/>
      <c r="K61" s="224">
        <v>135.93</v>
      </c>
      <c r="L61" s="224">
        <f t="shared" si="3"/>
        <v>144.29999999999998</v>
      </c>
      <c r="M61" s="224">
        <f t="shared" si="4"/>
        <v>8.3699999999999761</v>
      </c>
    </row>
    <row r="62" spans="1:13" x14ac:dyDescent="0.35">
      <c r="A62" s="223">
        <v>2021</v>
      </c>
      <c r="B62" s="223">
        <v>7</v>
      </c>
      <c r="C62" s="236" t="str">
        <f t="shared" si="5"/>
        <v>2021-7</v>
      </c>
      <c r="D62" s="224">
        <v>143.13999999999999</v>
      </c>
      <c r="E62" s="218">
        <v>2</v>
      </c>
      <c r="F62" s="224">
        <f t="shared" si="1"/>
        <v>240.56666666666666</v>
      </c>
      <c r="G62" s="224">
        <v>240.5</v>
      </c>
      <c r="H62" s="224">
        <f t="shared" si="2"/>
        <v>6.6666666666662877E-2</v>
      </c>
      <c r="I62" s="224"/>
      <c r="J62" s="224"/>
      <c r="K62" s="224">
        <v>131.69999999999999</v>
      </c>
      <c r="L62" s="224">
        <f t="shared" si="3"/>
        <v>144.34</v>
      </c>
      <c r="M62" s="224">
        <f t="shared" si="4"/>
        <v>12.640000000000015</v>
      </c>
    </row>
    <row r="63" spans="1:13" x14ac:dyDescent="0.35">
      <c r="A63" s="223">
        <v>2021</v>
      </c>
      <c r="B63" s="223">
        <v>8</v>
      </c>
      <c r="C63" s="236" t="str">
        <f t="shared" si="5"/>
        <v>2021-8</v>
      </c>
      <c r="D63" s="224">
        <v>144.16999999999999</v>
      </c>
      <c r="E63" s="218">
        <v>2</v>
      </c>
      <c r="F63" s="224">
        <f t="shared" si="1"/>
        <v>242.28333333333333</v>
      </c>
      <c r="G63" s="224">
        <v>241</v>
      </c>
      <c r="H63" s="224">
        <f t="shared" si="2"/>
        <v>1.2833333333333314</v>
      </c>
      <c r="I63" s="224"/>
      <c r="J63" s="224"/>
      <c r="K63" s="224">
        <v>136.79</v>
      </c>
      <c r="L63" s="224">
        <f t="shared" si="3"/>
        <v>145.37</v>
      </c>
      <c r="M63" s="224">
        <f t="shared" si="4"/>
        <v>8.5800000000000125</v>
      </c>
    </row>
    <row r="64" spans="1:13" x14ac:dyDescent="0.35">
      <c r="A64" s="223">
        <v>2021</v>
      </c>
      <c r="B64" s="223">
        <v>9</v>
      </c>
      <c r="C64" s="236" t="str">
        <f t="shared" si="5"/>
        <v>2021-9</v>
      </c>
      <c r="D64" s="224">
        <v>144.16</v>
      </c>
      <c r="E64" s="218">
        <v>2</v>
      </c>
      <c r="F64" s="224">
        <f t="shared" si="1"/>
        <v>242.26666666666668</v>
      </c>
      <c r="G64" s="224">
        <v>241</v>
      </c>
      <c r="H64" s="224">
        <f t="shared" si="2"/>
        <v>1.2666666666666799</v>
      </c>
      <c r="I64" s="224"/>
      <c r="J64" s="224"/>
      <c r="K64" s="224">
        <v>140.1</v>
      </c>
      <c r="L64" s="224">
        <f t="shared" si="3"/>
        <v>145.36000000000001</v>
      </c>
      <c r="M64" s="224">
        <f t="shared" si="4"/>
        <v>5.2600000000000193</v>
      </c>
    </row>
    <row r="65" spans="1:13" x14ac:dyDescent="0.35">
      <c r="A65" s="223">
        <v>2021</v>
      </c>
      <c r="B65" s="223">
        <v>10</v>
      </c>
      <c r="C65" s="236" t="str">
        <f t="shared" si="5"/>
        <v>2021-10</v>
      </c>
      <c r="D65" s="224">
        <v>143.49</v>
      </c>
      <c r="E65" s="218">
        <v>2</v>
      </c>
      <c r="F65" s="224">
        <f t="shared" si="1"/>
        <v>241.15000000000003</v>
      </c>
      <c r="G65" s="224">
        <v>241.5</v>
      </c>
      <c r="H65" s="224">
        <f t="shared" si="2"/>
        <v>-0.34999999999996589</v>
      </c>
      <c r="I65" s="224"/>
      <c r="J65" s="224"/>
      <c r="K65" s="224">
        <v>141.07</v>
      </c>
      <c r="L65" s="224">
        <f t="shared" si="3"/>
        <v>144.69000000000003</v>
      </c>
      <c r="M65" s="224">
        <f t="shared" si="4"/>
        <v>3.620000000000033</v>
      </c>
    </row>
    <row r="66" spans="1:13" x14ac:dyDescent="0.35">
      <c r="A66" s="223">
        <v>2021</v>
      </c>
      <c r="B66" s="223">
        <v>11</v>
      </c>
      <c r="C66" s="236" t="str">
        <f t="shared" si="5"/>
        <v>2021-11</v>
      </c>
      <c r="D66" s="224">
        <v>143.46</v>
      </c>
      <c r="E66" s="218">
        <v>2</v>
      </c>
      <c r="F66" s="224">
        <f t="shared" si="1"/>
        <v>241.10000000000002</v>
      </c>
      <c r="G66" s="224">
        <v>241.5</v>
      </c>
      <c r="H66" s="224">
        <f t="shared" si="2"/>
        <v>-0.39999999999997726</v>
      </c>
      <c r="I66" s="224"/>
      <c r="J66" s="224"/>
      <c r="K66" s="224">
        <v>140.79</v>
      </c>
      <c r="L66" s="224">
        <f t="shared" si="3"/>
        <v>144.66</v>
      </c>
      <c r="M66" s="224">
        <f t="shared" si="4"/>
        <v>3.8700000000000045</v>
      </c>
    </row>
    <row r="67" spans="1:13" x14ac:dyDescent="0.35">
      <c r="A67" s="223">
        <v>2021</v>
      </c>
      <c r="B67" s="223">
        <v>12</v>
      </c>
      <c r="C67" s="236" t="str">
        <f t="shared" si="5"/>
        <v>2021-12</v>
      </c>
      <c r="D67" s="224">
        <v>143.1</v>
      </c>
      <c r="E67" s="218">
        <v>2</v>
      </c>
      <c r="F67" s="224">
        <f t="shared" si="1"/>
        <v>240.5</v>
      </c>
      <c r="G67" s="224">
        <v>240</v>
      </c>
      <c r="H67" s="224">
        <f t="shared" si="2"/>
        <v>0.5</v>
      </c>
      <c r="I67" s="224"/>
      <c r="J67" s="224"/>
      <c r="K67" s="224">
        <v>140.30000000000001</v>
      </c>
      <c r="L67" s="224">
        <f t="shared" si="3"/>
        <v>144.29999999999998</v>
      </c>
      <c r="M67" s="224">
        <f t="shared" si="4"/>
        <v>3.9999999999999716</v>
      </c>
    </row>
    <row r="68" spans="1:13" x14ac:dyDescent="0.35">
      <c r="A68" s="223">
        <v>2021</v>
      </c>
      <c r="B68" s="223">
        <v>13</v>
      </c>
      <c r="C68" s="236" t="str">
        <f t="shared" ref="C68:C99" si="6">CONCATENATE(A68,$C$3,B68)</f>
        <v>2021-13</v>
      </c>
      <c r="D68" s="224">
        <v>143.1</v>
      </c>
      <c r="E68" s="218">
        <v>2</v>
      </c>
      <c r="F68" s="224">
        <f t="shared" ref="F68:F131" si="7">D68/0.6+2</f>
        <v>240.5</v>
      </c>
      <c r="G68" s="224">
        <v>240</v>
      </c>
      <c r="H68" s="224">
        <f t="shared" si="2"/>
        <v>0.5</v>
      </c>
      <c r="I68" s="224"/>
      <c r="J68" s="224"/>
      <c r="K68" s="224">
        <v>141.96</v>
      </c>
      <c r="L68" s="224">
        <f t="shared" si="3"/>
        <v>144.29999999999998</v>
      </c>
      <c r="M68" s="224">
        <f t="shared" si="4"/>
        <v>2.339999999999975</v>
      </c>
    </row>
    <row r="69" spans="1:13" x14ac:dyDescent="0.35">
      <c r="A69" s="223">
        <v>2021</v>
      </c>
      <c r="B69" s="223">
        <v>14</v>
      </c>
      <c r="C69" s="236" t="str">
        <f t="shared" si="6"/>
        <v>2021-14</v>
      </c>
      <c r="D69" s="224">
        <v>143.1</v>
      </c>
      <c r="E69" s="218">
        <v>2</v>
      </c>
      <c r="F69" s="224">
        <f t="shared" si="7"/>
        <v>240.5</v>
      </c>
      <c r="G69" s="224">
        <v>240</v>
      </c>
      <c r="H69" s="224">
        <f t="shared" ref="H69:H107" si="8">F69-G69</f>
        <v>0.5</v>
      </c>
      <c r="I69" s="224"/>
      <c r="J69" s="224"/>
      <c r="K69" s="224">
        <v>141.75</v>
      </c>
      <c r="L69" s="224">
        <f t="shared" ref="L69:L107" si="9">F69*0.6</f>
        <v>144.29999999999998</v>
      </c>
      <c r="M69" s="224">
        <f t="shared" ref="M69:M107" si="10">L69-K69</f>
        <v>2.5499999999999829</v>
      </c>
    </row>
    <row r="70" spans="1:13" x14ac:dyDescent="0.35">
      <c r="A70" s="223">
        <v>2021</v>
      </c>
      <c r="B70" s="223">
        <v>15</v>
      </c>
      <c r="C70" s="236" t="str">
        <f t="shared" si="6"/>
        <v>2021-15</v>
      </c>
      <c r="D70" s="224">
        <v>145.94</v>
      </c>
      <c r="E70" s="218">
        <v>2</v>
      </c>
      <c r="F70" s="224">
        <f t="shared" si="7"/>
        <v>245.23333333333335</v>
      </c>
      <c r="G70" s="224">
        <v>245</v>
      </c>
      <c r="H70" s="224">
        <f t="shared" si="8"/>
        <v>0.23333333333334849</v>
      </c>
      <c r="I70" s="224"/>
      <c r="J70" s="224"/>
      <c r="K70" s="224">
        <v>142.75</v>
      </c>
      <c r="L70" s="224">
        <f t="shared" si="9"/>
        <v>147.14000000000001</v>
      </c>
      <c r="M70" s="224">
        <f t="shared" si="10"/>
        <v>4.3900000000000148</v>
      </c>
    </row>
    <row r="71" spans="1:13" x14ac:dyDescent="0.35">
      <c r="A71" s="223">
        <v>2021</v>
      </c>
      <c r="B71" s="223">
        <v>16</v>
      </c>
      <c r="C71" s="236" t="str">
        <f t="shared" si="6"/>
        <v>2021-16</v>
      </c>
      <c r="D71" s="224">
        <v>147.76</v>
      </c>
      <c r="E71" s="218">
        <v>2</v>
      </c>
      <c r="F71" s="224">
        <f t="shared" si="7"/>
        <v>248.26666666666665</v>
      </c>
      <c r="G71" s="224">
        <v>246.5</v>
      </c>
      <c r="H71" s="224">
        <f t="shared" si="8"/>
        <v>1.7666666666666515</v>
      </c>
      <c r="I71" s="224"/>
      <c r="J71" s="224"/>
      <c r="K71" s="224">
        <v>145.51</v>
      </c>
      <c r="L71" s="224">
        <f t="shared" si="9"/>
        <v>148.95999999999998</v>
      </c>
      <c r="M71" s="224">
        <f t="shared" si="10"/>
        <v>3.4499999999999886</v>
      </c>
    </row>
    <row r="72" spans="1:13" x14ac:dyDescent="0.35">
      <c r="A72" s="223">
        <v>2021</v>
      </c>
      <c r="B72" s="223">
        <v>17</v>
      </c>
      <c r="C72" s="236" t="str">
        <f t="shared" si="6"/>
        <v>2021-17</v>
      </c>
      <c r="D72" s="224">
        <v>147.41999999999999</v>
      </c>
      <c r="E72" s="218">
        <v>2</v>
      </c>
      <c r="F72" s="224">
        <f t="shared" si="7"/>
        <v>247.7</v>
      </c>
      <c r="G72" s="224">
        <v>247</v>
      </c>
      <c r="H72" s="224">
        <f t="shared" si="8"/>
        <v>0.69999999999998863</v>
      </c>
      <c r="I72" s="224"/>
      <c r="J72" s="224"/>
      <c r="K72" s="224">
        <v>146.91</v>
      </c>
      <c r="L72" s="224">
        <f t="shared" si="9"/>
        <v>148.61999999999998</v>
      </c>
      <c r="M72" s="224">
        <f t="shared" si="10"/>
        <v>1.7099999999999795</v>
      </c>
    </row>
    <row r="73" spans="1:13" x14ac:dyDescent="0.35">
      <c r="A73" s="223">
        <v>2021</v>
      </c>
      <c r="B73" s="223">
        <v>18</v>
      </c>
      <c r="C73" s="236" t="str">
        <f t="shared" si="6"/>
        <v>2021-18</v>
      </c>
      <c r="D73" s="224">
        <v>150.08000000000001</v>
      </c>
      <c r="E73" s="218">
        <v>2</v>
      </c>
      <c r="F73" s="224">
        <f t="shared" si="7"/>
        <v>252.13333333333335</v>
      </c>
      <c r="G73" s="224">
        <v>250</v>
      </c>
      <c r="H73" s="224">
        <f t="shared" si="8"/>
        <v>2.1333333333333542</v>
      </c>
      <c r="I73" s="224"/>
      <c r="J73" s="224"/>
      <c r="K73" s="224">
        <v>145.72</v>
      </c>
      <c r="L73" s="224">
        <f t="shared" si="9"/>
        <v>151.28</v>
      </c>
      <c r="M73" s="224">
        <f t="shared" si="10"/>
        <v>5.5600000000000023</v>
      </c>
    </row>
    <row r="74" spans="1:13" x14ac:dyDescent="0.35">
      <c r="A74" s="223">
        <v>2021</v>
      </c>
      <c r="B74" s="223">
        <v>19</v>
      </c>
      <c r="C74" s="236" t="str">
        <f t="shared" si="6"/>
        <v>2021-19</v>
      </c>
      <c r="D74" s="224">
        <v>150.30000000000001</v>
      </c>
      <c r="E74" s="218">
        <v>2</v>
      </c>
      <c r="F74" s="224">
        <f t="shared" si="7"/>
        <v>252.50000000000003</v>
      </c>
      <c r="G74" s="224">
        <v>252</v>
      </c>
      <c r="H74" s="224">
        <f t="shared" si="8"/>
        <v>0.50000000000002842</v>
      </c>
      <c r="I74" s="224"/>
      <c r="J74" s="224"/>
      <c r="K74" s="224">
        <v>147.25</v>
      </c>
      <c r="L74" s="224">
        <f t="shared" si="9"/>
        <v>151.5</v>
      </c>
      <c r="M74" s="224">
        <f t="shared" si="10"/>
        <v>4.25</v>
      </c>
    </row>
    <row r="75" spans="1:13" x14ac:dyDescent="0.35">
      <c r="A75" s="223">
        <v>2021</v>
      </c>
      <c r="B75" s="223">
        <v>20</v>
      </c>
      <c r="C75" s="236" t="str">
        <f t="shared" si="6"/>
        <v>2021-20</v>
      </c>
      <c r="D75" s="224">
        <v>152.1</v>
      </c>
      <c r="E75" s="218">
        <v>2</v>
      </c>
      <c r="F75" s="224">
        <f t="shared" si="7"/>
        <v>255.5</v>
      </c>
      <c r="G75" s="224">
        <v>253.5</v>
      </c>
      <c r="H75" s="224">
        <f t="shared" si="8"/>
        <v>2</v>
      </c>
      <c r="I75" s="224"/>
      <c r="J75" s="224"/>
      <c r="K75" s="224">
        <v>147.21</v>
      </c>
      <c r="L75" s="224">
        <f t="shared" si="9"/>
        <v>153.29999999999998</v>
      </c>
      <c r="M75" s="224">
        <f t="shared" si="10"/>
        <v>6.089999999999975</v>
      </c>
    </row>
    <row r="76" spans="1:13" x14ac:dyDescent="0.35">
      <c r="A76" s="223">
        <v>2021</v>
      </c>
      <c r="B76" s="223">
        <v>21</v>
      </c>
      <c r="C76" s="236" t="str">
        <f t="shared" si="6"/>
        <v>2021-21</v>
      </c>
      <c r="D76" s="224">
        <v>154.72999999999999</v>
      </c>
      <c r="E76" s="218">
        <v>2</v>
      </c>
      <c r="F76" s="224">
        <f t="shared" si="7"/>
        <v>259.88333333333333</v>
      </c>
      <c r="G76" s="224">
        <v>257.5</v>
      </c>
      <c r="H76" s="224">
        <f t="shared" si="8"/>
        <v>2.3833333333333258</v>
      </c>
      <c r="I76" s="224"/>
      <c r="J76" s="224"/>
      <c r="K76" s="224">
        <v>151.65</v>
      </c>
      <c r="L76" s="224">
        <f t="shared" si="9"/>
        <v>155.92999999999998</v>
      </c>
      <c r="M76" s="224">
        <f t="shared" si="10"/>
        <v>4.2799999999999727</v>
      </c>
    </row>
    <row r="77" spans="1:13" x14ac:dyDescent="0.35">
      <c r="A77" s="223">
        <v>2021</v>
      </c>
      <c r="B77" s="223">
        <v>22</v>
      </c>
      <c r="C77" s="236" t="str">
        <f t="shared" si="6"/>
        <v>2021-22</v>
      </c>
      <c r="D77" s="224">
        <v>157.41</v>
      </c>
      <c r="E77" s="218">
        <v>2</v>
      </c>
      <c r="F77" s="224">
        <f t="shared" si="7"/>
        <v>264.35000000000002</v>
      </c>
      <c r="G77" s="224">
        <v>262.5</v>
      </c>
      <c r="H77" s="224">
        <f t="shared" si="8"/>
        <v>1.8500000000000227</v>
      </c>
      <c r="I77" s="224"/>
      <c r="J77" s="224"/>
      <c r="K77" s="224">
        <v>155.18</v>
      </c>
      <c r="L77" s="224">
        <f t="shared" si="9"/>
        <v>158.61000000000001</v>
      </c>
      <c r="M77" s="224">
        <f t="shared" si="10"/>
        <v>3.4300000000000068</v>
      </c>
    </row>
    <row r="78" spans="1:13" x14ac:dyDescent="0.35">
      <c r="A78" s="223">
        <v>2021</v>
      </c>
      <c r="B78" s="223">
        <v>23</v>
      </c>
      <c r="C78" s="236" t="str">
        <f t="shared" si="6"/>
        <v>2021-23</v>
      </c>
      <c r="D78" s="224">
        <v>161.15</v>
      </c>
      <c r="E78" s="218">
        <v>2</v>
      </c>
      <c r="F78" s="224">
        <f t="shared" si="7"/>
        <v>270.58333333333337</v>
      </c>
      <c r="G78" s="224">
        <v>267.5</v>
      </c>
      <c r="H78" s="224">
        <f t="shared" si="8"/>
        <v>3.0833333333333712</v>
      </c>
      <c r="I78" s="224"/>
      <c r="J78" s="224"/>
      <c r="K78" s="224">
        <v>160.81</v>
      </c>
      <c r="L78" s="224">
        <f t="shared" si="9"/>
        <v>162.35000000000002</v>
      </c>
      <c r="M78" s="224">
        <f t="shared" si="10"/>
        <v>1.5400000000000205</v>
      </c>
    </row>
    <row r="79" spans="1:13" x14ac:dyDescent="0.35">
      <c r="A79" s="223">
        <v>2021</v>
      </c>
      <c r="B79" s="223">
        <v>24</v>
      </c>
      <c r="C79" s="236" t="str">
        <f t="shared" si="6"/>
        <v>2021-24</v>
      </c>
      <c r="D79" s="224">
        <v>161.15</v>
      </c>
      <c r="E79" s="218">
        <v>2</v>
      </c>
      <c r="F79" s="224">
        <f t="shared" si="7"/>
        <v>270.58333333333337</v>
      </c>
      <c r="G79" s="224">
        <v>270</v>
      </c>
      <c r="H79" s="224">
        <f t="shared" si="8"/>
        <v>0.58333333333337123</v>
      </c>
      <c r="I79" s="224"/>
      <c r="J79" s="224"/>
      <c r="K79" s="224">
        <v>158.79</v>
      </c>
      <c r="L79" s="224">
        <f t="shared" si="9"/>
        <v>162.35000000000002</v>
      </c>
      <c r="M79" s="224">
        <f t="shared" si="10"/>
        <v>3.5600000000000307</v>
      </c>
    </row>
    <row r="80" spans="1:13" x14ac:dyDescent="0.35">
      <c r="A80" s="223">
        <v>2021</v>
      </c>
      <c r="B80" s="223">
        <v>25</v>
      </c>
      <c r="C80" s="236" t="str">
        <f t="shared" si="6"/>
        <v>2021-25</v>
      </c>
      <c r="D80" s="224">
        <v>161.1</v>
      </c>
      <c r="E80" s="218">
        <v>2</v>
      </c>
      <c r="F80" s="224">
        <f t="shared" si="7"/>
        <v>270.5</v>
      </c>
      <c r="G80" s="224">
        <v>270</v>
      </c>
      <c r="H80" s="224">
        <f t="shared" si="8"/>
        <v>0.5</v>
      </c>
      <c r="I80" s="224"/>
      <c r="J80" s="224"/>
      <c r="K80" s="224">
        <v>160.47999999999999</v>
      </c>
      <c r="L80" s="224">
        <f t="shared" si="9"/>
        <v>162.29999999999998</v>
      </c>
      <c r="M80" s="224">
        <f t="shared" si="10"/>
        <v>1.8199999999999932</v>
      </c>
    </row>
    <row r="81" spans="1:13" x14ac:dyDescent="0.35">
      <c r="A81" s="223">
        <v>2021</v>
      </c>
      <c r="B81" s="223">
        <v>26</v>
      </c>
      <c r="C81" s="236" t="str">
        <f t="shared" si="6"/>
        <v>2021-26</v>
      </c>
      <c r="D81" s="224">
        <v>161.1</v>
      </c>
      <c r="E81" s="218">
        <v>2</v>
      </c>
      <c r="F81" s="224">
        <f t="shared" si="7"/>
        <v>270.5</v>
      </c>
      <c r="G81" s="224">
        <v>270</v>
      </c>
      <c r="H81" s="224">
        <f t="shared" si="8"/>
        <v>0.5</v>
      </c>
      <c r="I81" s="224"/>
      <c r="J81" s="224"/>
      <c r="K81" s="224">
        <v>159.16999999999999</v>
      </c>
      <c r="L81" s="224">
        <f t="shared" si="9"/>
        <v>162.29999999999998</v>
      </c>
      <c r="M81" s="224">
        <f t="shared" si="10"/>
        <v>3.1299999999999955</v>
      </c>
    </row>
    <row r="82" spans="1:13" x14ac:dyDescent="0.35">
      <c r="A82" s="223">
        <v>2021</v>
      </c>
      <c r="B82" s="223">
        <v>27</v>
      </c>
      <c r="C82" s="236" t="str">
        <f t="shared" si="6"/>
        <v>2021-27</v>
      </c>
      <c r="D82" s="224">
        <v>161.36000000000001</v>
      </c>
      <c r="E82" s="218">
        <v>2</v>
      </c>
      <c r="F82" s="224">
        <f t="shared" si="7"/>
        <v>270.93333333333339</v>
      </c>
      <c r="G82" s="224">
        <v>270</v>
      </c>
      <c r="H82" s="224">
        <f t="shared" si="8"/>
        <v>0.93333333333339397</v>
      </c>
      <c r="I82" s="224"/>
      <c r="J82" s="224"/>
      <c r="K82" s="224">
        <v>155.80000000000001</v>
      </c>
      <c r="L82" s="224">
        <f t="shared" si="9"/>
        <v>162.56000000000003</v>
      </c>
      <c r="M82" s="224">
        <f t="shared" si="10"/>
        <v>6.7600000000000193</v>
      </c>
    </row>
    <row r="83" spans="1:13" x14ac:dyDescent="0.35">
      <c r="A83" s="223">
        <v>2021</v>
      </c>
      <c r="B83" s="223">
        <v>28</v>
      </c>
      <c r="C83" s="236" t="str">
        <f t="shared" si="6"/>
        <v>2021-28</v>
      </c>
      <c r="D83" s="224">
        <v>156.9</v>
      </c>
      <c r="E83" s="218">
        <v>2</v>
      </c>
      <c r="F83" s="224">
        <f t="shared" si="7"/>
        <v>263.5</v>
      </c>
      <c r="G83" s="224">
        <v>263</v>
      </c>
      <c r="H83" s="224">
        <f t="shared" si="8"/>
        <v>0.5</v>
      </c>
      <c r="I83" s="224"/>
      <c r="J83" s="224"/>
      <c r="K83" s="224">
        <v>157.65</v>
      </c>
      <c r="L83" s="224">
        <f t="shared" si="9"/>
        <v>158.1</v>
      </c>
      <c r="M83" s="224">
        <f t="shared" si="10"/>
        <v>0.44999999999998863</v>
      </c>
    </row>
    <row r="84" spans="1:13" x14ac:dyDescent="0.35">
      <c r="A84" s="223">
        <v>2021</v>
      </c>
      <c r="B84" s="223">
        <v>29</v>
      </c>
      <c r="C84" s="236" t="str">
        <f t="shared" si="6"/>
        <v>2021-29</v>
      </c>
      <c r="D84" s="224">
        <v>155.1</v>
      </c>
      <c r="E84" s="218">
        <v>2</v>
      </c>
      <c r="F84" s="224">
        <f t="shared" si="7"/>
        <v>260.5</v>
      </c>
      <c r="G84" s="224">
        <v>260</v>
      </c>
      <c r="H84" s="224">
        <f t="shared" si="8"/>
        <v>0.5</v>
      </c>
      <c r="I84" s="224"/>
      <c r="J84" s="224"/>
      <c r="K84" s="224">
        <v>156.99</v>
      </c>
      <c r="L84" s="224">
        <f t="shared" si="9"/>
        <v>156.29999999999998</v>
      </c>
      <c r="M84" s="224">
        <f t="shared" si="10"/>
        <v>-0.69000000000002615</v>
      </c>
    </row>
    <row r="85" spans="1:13" x14ac:dyDescent="0.35">
      <c r="A85" s="223">
        <v>2021</v>
      </c>
      <c r="B85" s="223">
        <v>30</v>
      </c>
      <c r="C85" s="236" t="str">
        <f t="shared" si="6"/>
        <v>2021-30</v>
      </c>
      <c r="D85" s="224">
        <v>155.12</v>
      </c>
      <c r="E85" s="218">
        <v>2</v>
      </c>
      <c r="F85" s="224">
        <f t="shared" si="7"/>
        <v>260.53333333333336</v>
      </c>
      <c r="G85" s="224">
        <v>260</v>
      </c>
      <c r="H85" s="224">
        <f t="shared" si="8"/>
        <v>0.53333333333335986</v>
      </c>
      <c r="I85" s="224"/>
      <c r="J85" s="224"/>
      <c r="K85" s="224">
        <v>154.54</v>
      </c>
      <c r="L85" s="224">
        <f t="shared" si="9"/>
        <v>156.32000000000002</v>
      </c>
      <c r="M85" s="224">
        <f t="shared" si="10"/>
        <v>1.7800000000000296</v>
      </c>
    </row>
    <row r="86" spans="1:13" x14ac:dyDescent="0.35">
      <c r="A86" s="223">
        <v>2021</v>
      </c>
      <c r="B86" s="223">
        <v>31</v>
      </c>
      <c r="C86" s="236" t="str">
        <f t="shared" si="6"/>
        <v>2021-31</v>
      </c>
      <c r="D86" s="224">
        <v>153.94999999999999</v>
      </c>
      <c r="E86" s="218">
        <v>2</v>
      </c>
      <c r="F86" s="224">
        <f t="shared" si="7"/>
        <v>258.58333333333331</v>
      </c>
      <c r="G86" s="224">
        <v>258</v>
      </c>
      <c r="H86" s="224">
        <f t="shared" si="8"/>
        <v>0.58333333333331439</v>
      </c>
      <c r="I86" s="224"/>
      <c r="J86" s="224"/>
      <c r="K86" s="224">
        <v>152.36000000000001</v>
      </c>
      <c r="L86" s="224">
        <f t="shared" si="9"/>
        <v>155.14999999999998</v>
      </c>
      <c r="M86" s="224">
        <f t="shared" si="10"/>
        <v>2.7899999999999636</v>
      </c>
    </row>
    <row r="87" spans="1:13" x14ac:dyDescent="0.35">
      <c r="A87" s="223">
        <v>2021</v>
      </c>
      <c r="B87" s="223">
        <v>32</v>
      </c>
      <c r="C87" s="236" t="str">
        <f t="shared" si="6"/>
        <v>2021-32</v>
      </c>
      <c r="D87" s="224">
        <v>154.07</v>
      </c>
      <c r="E87" s="218">
        <v>2</v>
      </c>
      <c r="F87" s="224">
        <f t="shared" si="7"/>
        <v>258.78333333333336</v>
      </c>
      <c r="G87" s="224">
        <v>258</v>
      </c>
      <c r="H87" s="224">
        <f t="shared" si="8"/>
        <v>0.78333333333335986</v>
      </c>
      <c r="I87" s="224"/>
      <c r="J87" s="224"/>
      <c r="K87" s="224">
        <v>152.13</v>
      </c>
      <c r="L87" s="224">
        <f t="shared" si="9"/>
        <v>155.27000000000001</v>
      </c>
      <c r="M87" s="224">
        <f t="shared" si="10"/>
        <v>3.1400000000000148</v>
      </c>
    </row>
    <row r="88" spans="1:13" x14ac:dyDescent="0.35">
      <c r="A88" s="223">
        <v>2021</v>
      </c>
      <c r="B88" s="223">
        <v>33</v>
      </c>
      <c r="C88" s="236" t="str">
        <f t="shared" si="6"/>
        <v>2021-33</v>
      </c>
      <c r="D88" s="224">
        <v>153.9</v>
      </c>
      <c r="E88" s="218">
        <v>2</v>
      </c>
      <c r="F88" s="224">
        <f t="shared" si="7"/>
        <v>258.5</v>
      </c>
      <c r="G88" s="224">
        <v>258</v>
      </c>
      <c r="H88" s="224">
        <f t="shared" si="8"/>
        <v>0.5</v>
      </c>
      <c r="I88" s="224"/>
      <c r="J88" s="224"/>
      <c r="K88" s="224">
        <v>151.74</v>
      </c>
      <c r="L88" s="224">
        <f t="shared" si="9"/>
        <v>155.1</v>
      </c>
      <c r="M88" s="224">
        <f t="shared" si="10"/>
        <v>3.3599999999999852</v>
      </c>
    </row>
    <row r="89" spans="1:13" x14ac:dyDescent="0.35">
      <c r="A89" s="223">
        <v>2021</v>
      </c>
      <c r="B89" s="223">
        <v>34</v>
      </c>
      <c r="C89" s="236" t="str">
        <f t="shared" si="6"/>
        <v>2021-34</v>
      </c>
      <c r="D89" s="224">
        <v>157.51</v>
      </c>
      <c r="E89" s="218">
        <v>2</v>
      </c>
      <c r="F89" s="224">
        <f t="shared" si="7"/>
        <v>264.51666666666665</v>
      </c>
      <c r="G89" s="224">
        <v>261</v>
      </c>
      <c r="H89" s="224">
        <f t="shared" si="8"/>
        <v>3.5166666666666515</v>
      </c>
      <c r="I89" s="224"/>
      <c r="J89" s="224"/>
      <c r="K89" s="224">
        <v>156.77000000000001</v>
      </c>
      <c r="L89" s="224">
        <f t="shared" si="9"/>
        <v>158.70999999999998</v>
      </c>
      <c r="M89" s="224">
        <f t="shared" si="10"/>
        <v>1.9399999999999693</v>
      </c>
    </row>
    <row r="90" spans="1:13" x14ac:dyDescent="0.35">
      <c r="A90" s="223">
        <v>2021</v>
      </c>
      <c r="B90" s="223">
        <v>35</v>
      </c>
      <c r="C90" s="236" t="str">
        <f t="shared" si="6"/>
        <v>2021-35</v>
      </c>
      <c r="D90" s="224">
        <v>159.91</v>
      </c>
      <c r="E90" s="218">
        <v>2</v>
      </c>
      <c r="F90" s="224">
        <f t="shared" si="7"/>
        <v>268.51666666666665</v>
      </c>
      <c r="G90" s="224">
        <v>267</v>
      </c>
      <c r="H90" s="224">
        <f t="shared" si="8"/>
        <v>1.5166666666666515</v>
      </c>
      <c r="I90" s="224"/>
      <c r="J90" s="224"/>
      <c r="K90" s="224">
        <v>160.47</v>
      </c>
      <c r="L90" s="224">
        <f t="shared" si="9"/>
        <v>161.10999999999999</v>
      </c>
      <c r="M90" s="224">
        <f t="shared" si="10"/>
        <v>0.63999999999998636</v>
      </c>
    </row>
    <row r="91" spans="1:13" x14ac:dyDescent="0.35">
      <c r="A91" s="223">
        <v>2021</v>
      </c>
      <c r="B91" s="223">
        <v>36</v>
      </c>
      <c r="C91" s="236" t="str">
        <f t="shared" si="6"/>
        <v>2021-36</v>
      </c>
      <c r="D91" s="224">
        <v>161.1</v>
      </c>
      <c r="E91" s="218">
        <v>2</v>
      </c>
      <c r="F91" s="224">
        <f t="shared" si="7"/>
        <v>270.5</v>
      </c>
      <c r="G91" s="224">
        <v>270</v>
      </c>
      <c r="H91" s="224">
        <f t="shared" si="8"/>
        <v>0.5</v>
      </c>
      <c r="I91" s="224"/>
      <c r="J91" s="224"/>
      <c r="K91" s="224">
        <v>163.62</v>
      </c>
      <c r="L91" s="224">
        <f t="shared" si="9"/>
        <v>162.29999999999998</v>
      </c>
      <c r="M91" s="224">
        <f t="shared" si="10"/>
        <v>-1.3200000000000216</v>
      </c>
    </row>
    <row r="92" spans="1:13" x14ac:dyDescent="0.35">
      <c r="A92" s="223">
        <v>2021</v>
      </c>
      <c r="B92" s="223">
        <v>37</v>
      </c>
      <c r="C92" s="236" t="str">
        <f t="shared" si="6"/>
        <v>2021-37</v>
      </c>
      <c r="D92" s="224">
        <v>161.13999999999999</v>
      </c>
      <c r="E92" s="218">
        <v>2</v>
      </c>
      <c r="F92" s="224">
        <f t="shared" si="7"/>
        <v>270.56666666666666</v>
      </c>
      <c r="G92" s="224">
        <v>270</v>
      </c>
      <c r="H92" s="224">
        <f t="shared" si="8"/>
        <v>0.56666666666666288</v>
      </c>
      <c r="I92" s="224"/>
      <c r="J92" s="224"/>
      <c r="K92" s="224">
        <v>160.63999999999999</v>
      </c>
      <c r="L92" s="224">
        <f t="shared" si="9"/>
        <v>162.34</v>
      </c>
      <c r="M92" s="224">
        <f t="shared" si="10"/>
        <v>1.7000000000000171</v>
      </c>
    </row>
    <row r="93" spans="1:13" x14ac:dyDescent="0.35">
      <c r="A93" s="223">
        <v>2021</v>
      </c>
      <c r="B93" s="223">
        <v>38</v>
      </c>
      <c r="C93" s="236" t="str">
        <f t="shared" si="6"/>
        <v>2021-38</v>
      </c>
      <c r="D93" s="224">
        <v>161.16</v>
      </c>
      <c r="E93" s="218">
        <v>2</v>
      </c>
      <c r="F93" s="224">
        <f t="shared" si="7"/>
        <v>270.60000000000002</v>
      </c>
      <c r="G93" s="224">
        <v>270</v>
      </c>
      <c r="H93" s="224">
        <f t="shared" si="8"/>
        <v>0.60000000000002274</v>
      </c>
      <c r="I93" s="224"/>
      <c r="J93" s="224"/>
      <c r="K93" s="224">
        <v>159.9</v>
      </c>
      <c r="L93" s="224">
        <f t="shared" si="9"/>
        <v>162.36000000000001</v>
      </c>
      <c r="M93" s="224">
        <f t="shared" si="10"/>
        <v>2.460000000000008</v>
      </c>
    </row>
    <row r="94" spans="1:13" x14ac:dyDescent="0.35">
      <c r="A94" s="223">
        <v>2021</v>
      </c>
      <c r="B94" s="223">
        <v>39</v>
      </c>
      <c r="C94" s="236" t="str">
        <f t="shared" si="6"/>
        <v>2021-39</v>
      </c>
      <c r="D94" s="224">
        <v>161.16999999999999</v>
      </c>
      <c r="E94" s="218">
        <v>2</v>
      </c>
      <c r="F94" s="224">
        <f t="shared" si="7"/>
        <v>270.61666666666667</v>
      </c>
      <c r="G94" s="224">
        <v>270</v>
      </c>
      <c r="H94" s="224">
        <f t="shared" si="8"/>
        <v>0.61666666666667425</v>
      </c>
      <c r="I94" s="224"/>
      <c r="J94" s="224"/>
      <c r="K94" s="224">
        <v>155.06</v>
      </c>
      <c r="L94" s="224">
        <f t="shared" si="9"/>
        <v>162.37</v>
      </c>
      <c r="M94" s="224">
        <f t="shared" si="10"/>
        <v>7.3100000000000023</v>
      </c>
    </row>
    <row r="95" spans="1:13" x14ac:dyDescent="0.35">
      <c r="A95" s="223">
        <v>2021</v>
      </c>
      <c r="B95" s="223">
        <v>40</v>
      </c>
      <c r="C95" s="236" t="str">
        <f t="shared" si="6"/>
        <v>2021-40</v>
      </c>
      <c r="D95" s="224">
        <v>161.19999999999999</v>
      </c>
      <c r="E95" s="218">
        <v>2</v>
      </c>
      <c r="F95" s="224">
        <f t="shared" si="7"/>
        <v>270.66666666666669</v>
      </c>
      <c r="G95" s="224">
        <v>270</v>
      </c>
      <c r="H95" s="224">
        <f t="shared" si="8"/>
        <v>0.66666666666668561</v>
      </c>
      <c r="I95" s="224"/>
      <c r="J95" s="224"/>
      <c r="K95" s="224">
        <v>157.49</v>
      </c>
      <c r="L95" s="224">
        <f t="shared" si="9"/>
        <v>162.4</v>
      </c>
      <c r="M95" s="224">
        <f t="shared" si="10"/>
        <v>4.9099999999999966</v>
      </c>
    </row>
    <row r="96" spans="1:13" x14ac:dyDescent="0.35">
      <c r="A96" s="223">
        <v>2021</v>
      </c>
      <c r="B96" s="223">
        <v>41</v>
      </c>
      <c r="C96" s="236" t="str">
        <f t="shared" si="6"/>
        <v>2021-41</v>
      </c>
      <c r="D96" s="224">
        <v>161.1</v>
      </c>
      <c r="E96" s="218">
        <v>2</v>
      </c>
      <c r="F96" s="224">
        <f t="shared" si="7"/>
        <v>270.5</v>
      </c>
      <c r="G96" s="224">
        <v>270</v>
      </c>
      <c r="H96" s="224">
        <f t="shared" si="8"/>
        <v>0.5</v>
      </c>
      <c r="I96" s="224"/>
      <c r="J96" s="224"/>
      <c r="K96" s="224">
        <v>158.21</v>
      </c>
      <c r="L96" s="224">
        <f t="shared" si="9"/>
        <v>162.29999999999998</v>
      </c>
      <c r="M96" s="224">
        <f t="shared" si="10"/>
        <v>4.089999999999975</v>
      </c>
    </row>
    <row r="97" spans="1:14" x14ac:dyDescent="0.35">
      <c r="A97" s="223">
        <v>2021</v>
      </c>
      <c r="B97" s="223">
        <v>42</v>
      </c>
      <c r="C97" s="236" t="str">
        <f t="shared" si="6"/>
        <v>2021-42</v>
      </c>
      <c r="D97" s="224">
        <v>161.13999999999999</v>
      </c>
      <c r="E97" s="218">
        <v>2</v>
      </c>
      <c r="F97" s="224">
        <f t="shared" si="7"/>
        <v>270.56666666666666</v>
      </c>
      <c r="G97" s="224">
        <v>270</v>
      </c>
      <c r="H97" s="224">
        <f t="shared" si="8"/>
        <v>0.56666666666666288</v>
      </c>
      <c r="I97" s="224"/>
      <c r="J97" s="224"/>
      <c r="K97" s="224">
        <v>157.18</v>
      </c>
      <c r="L97" s="224">
        <f t="shared" si="9"/>
        <v>162.34</v>
      </c>
      <c r="M97" s="224">
        <f t="shared" si="10"/>
        <v>5.1599999999999966</v>
      </c>
    </row>
    <row r="98" spans="1:14" x14ac:dyDescent="0.35">
      <c r="A98" s="223">
        <v>2021</v>
      </c>
      <c r="B98" s="223">
        <v>43</v>
      </c>
      <c r="C98" s="236" t="str">
        <f t="shared" si="6"/>
        <v>2021-43</v>
      </c>
      <c r="D98" s="224">
        <v>161.15</v>
      </c>
      <c r="E98" s="218">
        <v>2</v>
      </c>
      <c r="F98" s="224">
        <f t="shared" si="7"/>
        <v>270.58333333333337</v>
      </c>
      <c r="G98" s="224">
        <v>270</v>
      </c>
      <c r="H98" s="224">
        <f t="shared" si="8"/>
        <v>0.58333333333337123</v>
      </c>
      <c r="I98" s="224"/>
      <c r="J98" s="224"/>
      <c r="K98" s="224">
        <v>156.69999999999999</v>
      </c>
      <c r="L98" s="224">
        <f t="shared" si="9"/>
        <v>162.35000000000002</v>
      </c>
      <c r="M98" s="224">
        <f t="shared" si="10"/>
        <v>5.6500000000000341</v>
      </c>
    </row>
    <row r="99" spans="1:14" x14ac:dyDescent="0.35">
      <c r="A99" s="223">
        <v>2021</v>
      </c>
      <c r="B99" s="223">
        <v>44</v>
      </c>
      <c r="C99" s="236" t="str">
        <f t="shared" si="6"/>
        <v>2021-44</v>
      </c>
      <c r="D99" s="224">
        <v>161.1</v>
      </c>
      <c r="E99" s="218">
        <v>2</v>
      </c>
      <c r="F99" s="224">
        <f t="shared" si="7"/>
        <v>270.5</v>
      </c>
      <c r="G99" s="224">
        <v>270</v>
      </c>
      <c r="H99" s="224">
        <f t="shared" si="8"/>
        <v>0.5</v>
      </c>
      <c r="I99" s="224"/>
      <c r="J99" s="224"/>
      <c r="K99" s="224">
        <v>158.43</v>
      </c>
      <c r="L99" s="224">
        <f t="shared" si="9"/>
        <v>162.29999999999998</v>
      </c>
      <c r="M99" s="224">
        <f t="shared" si="10"/>
        <v>3.8699999999999761</v>
      </c>
    </row>
    <row r="100" spans="1:14" x14ac:dyDescent="0.35">
      <c r="A100" s="223">
        <v>2021</v>
      </c>
      <c r="B100" s="223">
        <v>45</v>
      </c>
      <c r="C100" s="236" t="str">
        <f t="shared" ref="C100:C131" si="11">CONCATENATE(A100,$C$3,B100)</f>
        <v>2021-45</v>
      </c>
      <c r="D100" s="224">
        <v>161.1</v>
      </c>
      <c r="E100" s="218">
        <v>2</v>
      </c>
      <c r="F100" s="224">
        <f t="shared" si="7"/>
        <v>270.5</v>
      </c>
      <c r="G100" s="224">
        <v>270</v>
      </c>
      <c r="H100" s="224">
        <f t="shared" si="8"/>
        <v>0.5</v>
      </c>
      <c r="I100" s="224"/>
      <c r="J100" s="224"/>
      <c r="K100" s="224">
        <v>147.91</v>
      </c>
      <c r="L100" s="224">
        <f t="shared" si="9"/>
        <v>162.29999999999998</v>
      </c>
      <c r="M100" s="224">
        <f t="shared" si="10"/>
        <v>14.389999999999986</v>
      </c>
    </row>
    <row r="101" spans="1:14" x14ac:dyDescent="0.35">
      <c r="A101" s="223">
        <v>2021</v>
      </c>
      <c r="B101" s="223">
        <v>46</v>
      </c>
      <c r="C101" s="236" t="str">
        <f t="shared" si="11"/>
        <v>2021-46</v>
      </c>
      <c r="D101" s="224">
        <v>161.1</v>
      </c>
      <c r="E101" s="218">
        <v>2</v>
      </c>
      <c r="F101" s="224">
        <f t="shared" si="7"/>
        <v>270.5</v>
      </c>
      <c r="G101" s="224">
        <v>270</v>
      </c>
      <c r="H101" s="224">
        <f t="shared" si="8"/>
        <v>0.5</v>
      </c>
      <c r="I101" s="224"/>
      <c r="J101" s="224"/>
      <c r="K101" s="224">
        <v>160.46</v>
      </c>
      <c r="L101" s="224">
        <f t="shared" si="9"/>
        <v>162.29999999999998</v>
      </c>
      <c r="M101" s="224">
        <f t="shared" si="10"/>
        <v>1.839999999999975</v>
      </c>
    </row>
    <row r="102" spans="1:14" x14ac:dyDescent="0.35">
      <c r="A102" s="223">
        <v>2021</v>
      </c>
      <c r="B102" s="223">
        <v>47</v>
      </c>
      <c r="C102" s="236" t="str">
        <f t="shared" si="11"/>
        <v>2021-47</v>
      </c>
      <c r="D102" s="224">
        <v>161.1</v>
      </c>
      <c r="E102" s="218">
        <v>2</v>
      </c>
      <c r="F102" s="224">
        <f t="shared" si="7"/>
        <v>270.5</v>
      </c>
      <c r="G102" s="224">
        <v>270</v>
      </c>
      <c r="H102" s="224">
        <f t="shared" si="8"/>
        <v>0.5</v>
      </c>
      <c r="I102" s="224"/>
      <c r="J102" s="224"/>
      <c r="K102" s="224">
        <v>158.38999999999999</v>
      </c>
      <c r="L102" s="224">
        <f t="shared" si="9"/>
        <v>162.29999999999998</v>
      </c>
      <c r="M102" s="224">
        <f t="shared" si="10"/>
        <v>3.9099999999999966</v>
      </c>
    </row>
    <row r="103" spans="1:14" x14ac:dyDescent="0.35">
      <c r="A103" s="223">
        <v>2021</v>
      </c>
      <c r="B103" s="223">
        <v>48</v>
      </c>
      <c r="C103" s="236" t="str">
        <f t="shared" si="11"/>
        <v>2021-48</v>
      </c>
      <c r="D103" s="224">
        <v>162.58000000000001</v>
      </c>
      <c r="E103" s="218">
        <v>2</v>
      </c>
      <c r="F103" s="224">
        <f t="shared" si="7"/>
        <v>272.9666666666667</v>
      </c>
      <c r="G103" s="224">
        <v>272.5</v>
      </c>
      <c r="H103" s="224">
        <f t="shared" si="8"/>
        <v>0.46666666666669698</v>
      </c>
      <c r="I103" s="224"/>
      <c r="J103" s="224"/>
      <c r="K103" s="224">
        <v>159.21</v>
      </c>
      <c r="L103" s="224">
        <f t="shared" si="9"/>
        <v>163.78</v>
      </c>
      <c r="M103" s="224">
        <f t="shared" si="10"/>
        <v>4.5699999999999932</v>
      </c>
    </row>
    <row r="104" spans="1:14" x14ac:dyDescent="0.35">
      <c r="A104" s="223">
        <v>2021</v>
      </c>
      <c r="B104" s="223">
        <v>49</v>
      </c>
      <c r="C104" s="236" t="str">
        <f t="shared" si="11"/>
        <v>2021-49</v>
      </c>
      <c r="D104" s="224">
        <v>165.8</v>
      </c>
      <c r="E104" s="218">
        <v>2</v>
      </c>
      <c r="F104" s="224">
        <f t="shared" si="7"/>
        <v>278.33333333333337</v>
      </c>
      <c r="G104" s="224">
        <v>274</v>
      </c>
      <c r="H104" s="224">
        <f t="shared" si="8"/>
        <v>4.3333333333333712</v>
      </c>
      <c r="I104" s="224"/>
      <c r="J104" s="224"/>
      <c r="K104" s="224">
        <v>158.85</v>
      </c>
      <c r="L104" s="224">
        <f t="shared" si="9"/>
        <v>167.00000000000003</v>
      </c>
      <c r="M104" s="224">
        <f t="shared" si="10"/>
        <v>8.1500000000000341</v>
      </c>
    </row>
    <row r="105" spans="1:14" x14ac:dyDescent="0.35">
      <c r="A105" s="223">
        <v>2021</v>
      </c>
      <c r="B105" s="223">
        <v>50</v>
      </c>
      <c r="C105" s="236" t="str">
        <f t="shared" si="11"/>
        <v>2021-50</v>
      </c>
      <c r="D105" s="224">
        <v>166.5</v>
      </c>
      <c r="E105" s="218">
        <v>2</v>
      </c>
      <c r="F105" s="224">
        <f t="shared" si="7"/>
        <v>279.5</v>
      </c>
      <c r="G105" s="224">
        <v>276</v>
      </c>
      <c r="H105" s="224">
        <f t="shared" si="8"/>
        <v>3.5</v>
      </c>
      <c r="I105" s="224"/>
      <c r="J105" s="224"/>
      <c r="K105" s="224">
        <v>157</v>
      </c>
      <c r="L105" s="224">
        <f t="shared" si="9"/>
        <v>167.7</v>
      </c>
      <c r="M105" s="224">
        <f t="shared" si="10"/>
        <v>10.699999999999989</v>
      </c>
    </row>
    <row r="106" spans="1:14" x14ac:dyDescent="0.35">
      <c r="A106" s="223">
        <v>2021</v>
      </c>
      <c r="B106" s="223">
        <v>51</v>
      </c>
      <c r="C106" s="236" t="str">
        <f t="shared" si="11"/>
        <v>2021-51</v>
      </c>
      <c r="D106" s="224">
        <v>167.2</v>
      </c>
      <c r="E106" s="218">
        <v>2</v>
      </c>
      <c r="F106" s="224">
        <f t="shared" si="7"/>
        <v>280.66666666666669</v>
      </c>
      <c r="G106" s="224">
        <v>276</v>
      </c>
      <c r="H106" s="224">
        <f t="shared" si="8"/>
        <v>4.6666666666666856</v>
      </c>
      <c r="I106" s="224"/>
      <c r="J106" s="224"/>
      <c r="K106" s="224">
        <v>159.26</v>
      </c>
      <c r="L106" s="224">
        <f t="shared" si="9"/>
        <v>168.4</v>
      </c>
      <c r="M106" s="224">
        <f t="shared" si="10"/>
        <v>9.1400000000000148</v>
      </c>
    </row>
    <row r="107" spans="1:14" x14ac:dyDescent="0.35">
      <c r="A107" s="223">
        <v>2021</v>
      </c>
      <c r="B107" s="223">
        <v>52</v>
      </c>
      <c r="C107" s="236" t="str">
        <f t="shared" si="11"/>
        <v>2021-52</v>
      </c>
      <c r="D107" s="218">
        <v>173.05</v>
      </c>
      <c r="E107" s="218">
        <v>2</v>
      </c>
      <c r="F107" s="224">
        <f t="shared" si="7"/>
        <v>290.41666666666669</v>
      </c>
      <c r="G107" s="224">
        <v>276</v>
      </c>
      <c r="H107" s="224">
        <f t="shared" si="8"/>
        <v>14.416666666666686</v>
      </c>
      <c r="I107" s="224"/>
      <c r="J107" s="224"/>
      <c r="K107" s="224">
        <v>167.13</v>
      </c>
      <c r="L107" s="224">
        <f t="shared" si="9"/>
        <v>174.25</v>
      </c>
      <c r="M107" s="224">
        <f t="shared" si="10"/>
        <v>7.1200000000000045</v>
      </c>
    </row>
    <row r="108" spans="1:14" s="229" customFormat="1" x14ac:dyDescent="0.35">
      <c r="A108" s="226">
        <v>2022</v>
      </c>
      <c r="B108" s="226">
        <v>1</v>
      </c>
      <c r="C108" s="237" t="str">
        <f t="shared" si="11"/>
        <v>2022-1</v>
      </c>
      <c r="D108" s="227">
        <f>+_xlfn.IFNA('[2]weekly-canfax-data'!AM8,"")</f>
        <v>173.4</v>
      </c>
      <c r="E108" s="228">
        <v>2</v>
      </c>
      <c r="F108" s="227">
        <f t="shared" si="7"/>
        <v>291</v>
      </c>
      <c r="G108" s="227">
        <f>+CttlePrices_Basis!M889</f>
        <v>291.5</v>
      </c>
      <c r="H108" s="227">
        <f>IFERROR(F108-G108,"")</f>
        <v>-0.5</v>
      </c>
      <c r="I108" s="227"/>
      <c r="J108" s="227"/>
      <c r="K108" s="227">
        <f>+_xlfn.IFNA(CttlePrices_Basis!C889,"")</f>
        <v>171.37</v>
      </c>
      <c r="L108" s="227">
        <f>IFERROR(F108*0.6,"")</f>
        <v>174.6</v>
      </c>
      <c r="M108" s="227">
        <f>IFERROR(L108-K108,"")</f>
        <v>3.2299999999999898</v>
      </c>
      <c r="N108" s="228"/>
    </row>
    <row r="109" spans="1:14" x14ac:dyDescent="0.35">
      <c r="A109" s="223">
        <v>2022</v>
      </c>
      <c r="B109" s="223">
        <v>2</v>
      </c>
      <c r="C109" s="236" t="str">
        <f t="shared" si="11"/>
        <v>2022-2</v>
      </c>
      <c r="D109" s="227">
        <f>+_xlfn.IFNA('[2]weekly-canfax-data'!AM9,"")</f>
        <v>173.04</v>
      </c>
      <c r="E109" s="218">
        <v>2</v>
      </c>
      <c r="F109" s="224">
        <f t="shared" si="7"/>
        <v>290.39999999999998</v>
      </c>
      <c r="G109" s="224">
        <f>CttlePrices_Basis!M890</f>
        <v>290</v>
      </c>
      <c r="H109" s="233">
        <f t="shared" ref="H109:H159" si="12">IFERROR(F109-G109,"")</f>
        <v>0.39999999999997726</v>
      </c>
      <c r="I109" s="224"/>
      <c r="J109" s="224"/>
      <c r="K109" s="227">
        <f>+_xlfn.IFNA(CttlePrices_Basis!C890,"")</f>
        <v>169.2</v>
      </c>
      <c r="L109" s="224">
        <f t="shared" ref="L109:L159" si="13">IFERROR(F109*0.6,"")</f>
        <v>174.23999999999998</v>
      </c>
      <c r="M109" s="233">
        <f t="shared" ref="M109:M159" si="14">IFERROR(L109-K109,"")</f>
        <v>5.039999999999992</v>
      </c>
    </row>
    <row r="110" spans="1:14" x14ac:dyDescent="0.35">
      <c r="A110" s="223">
        <v>2022</v>
      </c>
      <c r="B110" s="223">
        <v>3</v>
      </c>
      <c r="C110" s="236" t="str">
        <f t="shared" si="11"/>
        <v>2022-3</v>
      </c>
      <c r="D110" s="227">
        <f>+_xlfn.IFNA('[2]weekly-canfax-data'!AM10,"")</f>
        <v>173.1</v>
      </c>
      <c r="E110" s="218">
        <v>2</v>
      </c>
      <c r="F110" s="224">
        <f t="shared" si="7"/>
        <v>290.5</v>
      </c>
      <c r="G110" s="224">
        <f>CttlePrices_Basis!M891</f>
        <v>290</v>
      </c>
      <c r="H110" s="233">
        <f t="shared" si="12"/>
        <v>0.5</v>
      </c>
      <c r="I110" s="224"/>
      <c r="J110" s="224"/>
      <c r="K110" s="227">
        <f>+_xlfn.IFNA(CttlePrices_Basis!C891,"")</f>
        <v>169.71</v>
      </c>
      <c r="L110" s="224">
        <f t="shared" si="13"/>
        <v>174.29999999999998</v>
      </c>
      <c r="M110" s="233">
        <f t="shared" si="14"/>
        <v>4.589999999999975</v>
      </c>
    </row>
    <row r="111" spans="1:14" x14ac:dyDescent="0.35">
      <c r="A111" s="223">
        <v>2022</v>
      </c>
      <c r="B111" s="223">
        <v>4</v>
      </c>
      <c r="C111" s="236" t="str">
        <f t="shared" si="11"/>
        <v>2022-4</v>
      </c>
      <c r="D111" s="227">
        <f>+_xlfn.IFNA('[2]weekly-canfax-data'!AM11,"")</f>
        <v>173.1</v>
      </c>
      <c r="E111" s="218">
        <v>2</v>
      </c>
      <c r="F111" s="224">
        <f t="shared" si="7"/>
        <v>290.5</v>
      </c>
      <c r="G111" s="224">
        <f>CttlePrices_Basis!M892</f>
        <v>290</v>
      </c>
      <c r="H111" s="233">
        <f t="shared" si="12"/>
        <v>0.5</v>
      </c>
      <c r="I111" s="224"/>
      <c r="J111" s="224"/>
      <c r="K111" s="227">
        <f>+_xlfn.IFNA(CttlePrices_Basis!C892,"")</f>
        <v>166.91</v>
      </c>
      <c r="L111" s="224">
        <f t="shared" si="13"/>
        <v>174.29999999999998</v>
      </c>
      <c r="M111" s="233">
        <f t="shared" si="14"/>
        <v>7.3899999999999864</v>
      </c>
    </row>
    <row r="112" spans="1:14" x14ac:dyDescent="0.35">
      <c r="A112" s="223">
        <v>2022</v>
      </c>
      <c r="B112" s="223">
        <v>5</v>
      </c>
      <c r="C112" s="236" t="str">
        <f t="shared" si="11"/>
        <v>2022-5</v>
      </c>
      <c r="D112" s="227">
        <f>+_xlfn.IFNA('[2]weekly-canfax-data'!AM12,"")</f>
        <v>173.1</v>
      </c>
      <c r="E112" s="218">
        <v>2</v>
      </c>
      <c r="F112" s="224">
        <f t="shared" si="7"/>
        <v>290.5</v>
      </c>
      <c r="G112" s="224">
        <f>CttlePrices_Basis!M893</f>
        <v>290</v>
      </c>
      <c r="H112" s="233">
        <f t="shared" si="12"/>
        <v>0.5</v>
      </c>
      <c r="I112" s="224"/>
      <c r="J112" s="224"/>
      <c r="K112" s="227">
        <f>+_xlfn.IFNA(CttlePrices_Basis!C893,"")</f>
        <v>171.93</v>
      </c>
      <c r="L112" s="224">
        <f t="shared" si="13"/>
        <v>174.29999999999998</v>
      </c>
      <c r="M112" s="233">
        <f t="shared" si="14"/>
        <v>2.3699999999999761</v>
      </c>
    </row>
    <row r="113" spans="1:13" x14ac:dyDescent="0.35">
      <c r="A113" s="223">
        <v>2022</v>
      </c>
      <c r="B113" s="223">
        <v>6</v>
      </c>
      <c r="C113" s="236" t="str">
        <f t="shared" si="11"/>
        <v>2022-6</v>
      </c>
      <c r="D113" s="227">
        <f>+_xlfn.IFNA('[2]weekly-canfax-data'!AM13,"")</f>
        <v>173.1</v>
      </c>
      <c r="E113" s="218">
        <v>2</v>
      </c>
      <c r="F113" s="224">
        <f t="shared" si="7"/>
        <v>290.5</v>
      </c>
      <c r="G113" s="224">
        <f>CttlePrices_Basis!M894</f>
        <v>290</v>
      </c>
      <c r="H113" s="233">
        <f t="shared" si="12"/>
        <v>0.5</v>
      </c>
      <c r="I113" s="224"/>
      <c r="J113" s="224"/>
      <c r="K113" s="227">
        <f>+_xlfn.IFNA(CttlePrices_Basis!C894,"")</f>
        <v>169.26</v>
      </c>
      <c r="L113" s="224">
        <f t="shared" si="13"/>
        <v>174.29999999999998</v>
      </c>
      <c r="M113" s="233">
        <f t="shared" si="14"/>
        <v>5.039999999999992</v>
      </c>
    </row>
    <row r="114" spans="1:13" x14ac:dyDescent="0.35">
      <c r="A114" s="223">
        <v>2022</v>
      </c>
      <c r="B114" s="223">
        <v>7</v>
      </c>
      <c r="C114" s="236" t="str">
        <f t="shared" si="11"/>
        <v>2022-7</v>
      </c>
      <c r="D114" s="227">
        <f>+_xlfn.IFNA('[2]weekly-canfax-data'!AM14,"")</f>
        <v>173.1</v>
      </c>
      <c r="E114" s="218">
        <v>2</v>
      </c>
      <c r="F114" s="224">
        <f t="shared" si="7"/>
        <v>290.5</v>
      </c>
      <c r="G114" s="224">
        <f>CttlePrices_Basis!M895</f>
        <v>290</v>
      </c>
      <c r="H114" s="233">
        <f t="shared" si="12"/>
        <v>0.5</v>
      </c>
      <c r="I114" s="224"/>
      <c r="J114" s="224"/>
      <c r="K114" s="227">
        <f>+_xlfn.IFNA(CttlePrices_Basis!C895,"")</f>
        <v>165.89</v>
      </c>
      <c r="L114" s="224">
        <f t="shared" si="13"/>
        <v>174.29999999999998</v>
      </c>
      <c r="M114" s="233">
        <f t="shared" si="14"/>
        <v>8.4099999999999966</v>
      </c>
    </row>
    <row r="115" spans="1:13" x14ac:dyDescent="0.35">
      <c r="A115" s="223">
        <v>2022</v>
      </c>
      <c r="B115" s="223">
        <v>8</v>
      </c>
      <c r="C115" s="236" t="str">
        <f t="shared" si="11"/>
        <v>2022-8</v>
      </c>
      <c r="D115" s="227">
        <f>+_xlfn.IFNA('[2]weekly-canfax-data'!AM15,"")</f>
        <v>173.1</v>
      </c>
      <c r="E115" s="218">
        <v>2</v>
      </c>
      <c r="F115" s="224">
        <f t="shared" si="7"/>
        <v>290.5</v>
      </c>
      <c r="G115" s="224">
        <f>CttlePrices_Basis!M896</f>
        <v>290</v>
      </c>
      <c r="H115" s="233">
        <f t="shared" si="12"/>
        <v>0.5</v>
      </c>
      <c r="I115" s="224"/>
      <c r="J115" s="224"/>
      <c r="K115" s="227">
        <f>+_xlfn.IFNA(CttlePrices_Basis!C896,"")</f>
        <v>165.31</v>
      </c>
      <c r="L115" s="224">
        <f t="shared" si="13"/>
        <v>174.29999999999998</v>
      </c>
      <c r="M115" s="233">
        <f t="shared" si="14"/>
        <v>8.9899999999999807</v>
      </c>
    </row>
    <row r="116" spans="1:13" x14ac:dyDescent="0.35">
      <c r="A116" s="223">
        <v>2022</v>
      </c>
      <c r="B116" s="223">
        <v>9</v>
      </c>
      <c r="C116" s="236" t="str">
        <f t="shared" si="11"/>
        <v>2022-9</v>
      </c>
      <c r="D116" s="227">
        <f>+_xlfn.IFNA('[2]weekly-canfax-data'!AM16,"")</f>
        <v>173.1</v>
      </c>
      <c r="E116" s="218">
        <v>2</v>
      </c>
      <c r="F116" s="224">
        <f t="shared" si="7"/>
        <v>290.5</v>
      </c>
      <c r="G116" s="224">
        <f>CttlePrices_Basis!M897</f>
        <v>290</v>
      </c>
      <c r="H116" s="233">
        <f t="shared" si="12"/>
        <v>0.5</v>
      </c>
      <c r="I116" s="224"/>
      <c r="J116" s="224"/>
      <c r="K116" s="227">
        <f>+_xlfn.IFNA(CttlePrices_Basis!C897,"")</f>
        <v>169.08</v>
      </c>
      <c r="L116" s="224">
        <f t="shared" si="13"/>
        <v>174.29999999999998</v>
      </c>
      <c r="M116" s="233">
        <f t="shared" si="14"/>
        <v>5.2199999999999704</v>
      </c>
    </row>
    <row r="117" spans="1:13" x14ac:dyDescent="0.35">
      <c r="A117" s="223">
        <v>2022</v>
      </c>
      <c r="B117" s="223">
        <v>10</v>
      </c>
      <c r="C117" s="236" t="str">
        <f t="shared" si="11"/>
        <v>2022-10</v>
      </c>
      <c r="D117" s="227">
        <f>+_xlfn.IFNA('[2]weekly-canfax-data'!AM17,"")</f>
        <v>173.18</v>
      </c>
      <c r="E117" s="218">
        <v>2</v>
      </c>
      <c r="F117" s="224">
        <f t="shared" si="7"/>
        <v>290.63333333333338</v>
      </c>
      <c r="G117" s="224">
        <f>CttlePrices_Basis!M898</f>
        <v>290</v>
      </c>
      <c r="H117" s="233">
        <f t="shared" si="12"/>
        <v>0.6333333333333826</v>
      </c>
      <c r="I117" s="224"/>
      <c r="J117" s="224"/>
      <c r="K117" s="227">
        <f>+_xlfn.IFNA(CttlePrices_Basis!C898,"")</f>
        <v>168.13</v>
      </c>
      <c r="L117" s="224">
        <f t="shared" si="13"/>
        <v>174.38000000000002</v>
      </c>
      <c r="M117" s="233">
        <f t="shared" si="14"/>
        <v>6.2500000000000284</v>
      </c>
    </row>
    <row r="118" spans="1:13" x14ac:dyDescent="0.35">
      <c r="A118" s="223">
        <v>2022</v>
      </c>
      <c r="B118" s="223">
        <v>11</v>
      </c>
      <c r="C118" s="236" t="str">
        <f t="shared" si="11"/>
        <v>2022-11</v>
      </c>
      <c r="D118" s="227">
        <f>+_xlfn.IFNA('[2]weekly-canfax-data'!AM18,"")</f>
        <v>173.78</v>
      </c>
      <c r="E118" s="218">
        <v>2</v>
      </c>
      <c r="F118" s="224">
        <f t="shared" si="7"/>
        <v>291.63333333333333</v>
      </c>
      <c r="G118" s="224">
        <f>CttlePrices_Basis!M899</f>
        <v>290</v>
      </c>
      <c r="H118" s="233">
        <f t="shared" si="12"/>
        <v>1.6333333333333258</v>
      </c>
      <c r="I118" s="224"/>
      <c r="J118" s="224"/>
      <c r="K118" s="227">
        <f>+_xlfn.IFNA(CttlePrices_Basis!C899,"")</f>
        <v>170.55</v>
      </c>
      <c r="L118" s="224">
        <f t="shared" si="13"/>
        <v>174.98</v>
      </c>
      <c r="M118" s="233">
        <f t="shared" si="14"/>
        <v>4.4299999999999784</v>
      </c>
    </row>
    <row r="119" spans="1:13" x14ac:dyDescent="0.35">
      <c r="A119" s="223">
        <v>2022</v>
      </c>
      <c r="B119" s="223">
        <v>12</v>
      </c>
      <c r="C119" s="236" t="str">
        <f t="shared" si="11"/>
        <v>2022-12</v>
      </c>
      <c r="D119" s="227">
        <f>+_xlfn.IFNA('[2]weekly-canfax-data'!AM19,"")</f>
        <v>173.31</v>
      </c>
      <c r="E119" s="218">
        <v>2</v>
      </c>
      <c r="F119" s="224">
        <f t="shared" si="7"/>
        <v>290.85000000000002</v>
      </c>
      <c r="G119" s="224">
        <f>CttlePrices_Basis!M900</f>
        <v>290</v>
      </c>
      <c r="H119" s="233">
        <f t="shared" si="12"/>
        <v>0.85000000000002274</v>
      </c>
      <c r="I119" s="224"/>
      <c r="J119" s="224"/>
      <c r="K119" s="227">
        <f>+_xlfn.IFNA(CttlePrices_Basis!C900,"")</f>
        <v>172.08</v>
      </c>
      <c r="L119" s="224">
        <f t="shared" si="13"/>
        <v>174.51000000000002</v>
      </c>
      <c r="M119" s="233">
        <f t="shared" si="14"/>
        <v>2.4300000000000068</v>
      </c>
    </row>
    <row r="120" spans="1:13" x14ac:dyDescent="0.35">
      <c r="A120" s="223">
        <v>2022</v>
      </c>
      <c r="B120" s="223">
        <v>13</v>
      </c>
      <c r="C120" s="236" t="str">
        <f t="shared" si="11"/>
        <v>2022-13</v>
      </c>
      <c r="D120" s="227">
        <f>+_xlfn.IFNA('[2]weekly-canfax-data'!AM20,"")</f>
        <v>173.1</v>
      </c>
      <c r="E120" s="218">
        <v>2</v>
      </c>
      <c r="F120" s="224">
        <f t="shared" si="7"/>
        <v>290.5</v>
      </c>
      <c r="G120" s="224">
        <f>CttlePrices_Basis!M901</f>
        <v>290</v>
      </c>
      <c r="H120" s="233">
        <f t="shared" si="12"/>
        <v>0.5</v>
      </c>
      <c r="I120" s="224"/>
      <c r="J120" s="224"/>
      <c r="K120" s="227">
        <f>+_xlfn.IFNA(CttlePrices_Basis!C901,"")</f>
        <v>169.08</v>
      </c>
      <c r="L120" s="224">
        <f t="shared" si="13"/>
        <v>174.29999999999998</v>
      </c>
      <c r="M120" s="233">
        <f t="shared" si="14"/>
        <v>5.2199999999999704</v>
      </c>
    </row>
    <row r="121" spans="1:13" x14ac:dyDescent="0.35">
      <c r="A121" s="223">
        <v>2022</v>
      </c>
      <c r="B121" s="223">
        <v>14</v>
      </c>
      <c r="C121" s="236" t="str">
        <f t="shared" si="11"/>
        <v>2022-14</v>
      </c>
      <c r="D121" s="227">
        <f>+_xlfn.IFNA('[2]weekly-canfax-data'!AM21,"")</f>
        <v>173.61</v>
      </c>
      <c r="E121" s="218">
        <v>2</v>
      </c>
      <c r="F121" s="224">
        <f t="shared" si="7"/>
        <v>291.35000000000002</v>
      </c>
      <c r="G121" s="224">
        <f>CttlePrices_Basis!M902</f>
        <v>290</v>
      </c>
      <c r="H121" s="233">
        <f t="shared" si="12"/>
        <v>1.3500000000000227</v>
      </c>
      <c r="I121" s="224"/>
      <c r="J121" s="224"/>
      <c r="K121" s="227">
        <f>+_xlfn.IFNA(CttlePrices_Basis!C902,"")</f>
        <v>172.49</v>
      </c>
      <c r="L121" s="224">
        <f t="shared" si="13"/>
        <v>174.81</v>
      </c>
      <c r="M121" s="233">
        <f t="shared" si="14"/>
        <v>2.3199999999999932</v>
      </c>
    </row>
    <row r="122" spans="1:13" x14ac:dyDescent="0.35">
      <c r="A122" s="223">
        <v>2022</v>
      </c>
      <c r="B122" s="223">
        <v>15</v>
      </c>
      <c r="C122" s="236" t="str">
        <f t="shared" si="11"/>
        <v>2022-15</v>
      </c>
      <c r="D122" s="227">
        <f>+_xlfn.IFNA('[2]weekly-canfax-data'!AM22,"")</f>
        <v>173.1</v>
      </c>
      <c r="E122" s="218">
        <v>2</v>
      </c>
      <c r="F122" s="224">
        <f t="shared" si="7"/>
        <v>290.5</v>
      </c>
      <c r="G122" s="224">
        <f>CttlePrices_Basis!M903</f>
        <v>290</v>
      </c>
      <c r="H122" s="233">
        <f t="shared" si="12"/>
        <v>0.5</v>
      </c>
      <c r="I122" s="224"/>
      <c r="J122" s="224"/>
      <c r="K122" s="227">
        <f>+_xlfn.IFNA(CttlePrices_Basis!C903,"")</f>
        <v>170.66</v>
      </c>
      <c r="L122" s="224">
        <f t="shared" si="13"/>
        <v>174.29999999999998</v>
      </c>
      <c r="M122" s="233">
        <f t="shared" si="14"/>
        <v>3.6399999999999864</v>
      </c>
    </row>
    <row r="123" spans="1:13" x14ac:dyDescent="0.35">
      <c r="A123" s="223">
        <v>2022</v>
      </c>
      <c r="B123" s="223">
        <v>16</v>
      </c>
      <c r="C123" s="236" t="str">
        <f t="shared" si="11"/>
        <v>2022-16</v>
      </c>
      <c r="D123" s="227">
        <f>+_xlfn.IFNA('[2]weekly-canfax-data'!AM23,"")</f>
        <v>174</v>
      </c>
      <c r="E123" s="218">
        <v>2</v>
      </c>
      <c r="F123" s="224">
        <f t="shared" si="7"/>
        <v>292</v>
      </c>
      <c r="G123" s="224">
        <f>CttlePrices_Basis!M904</f>
        <v>291.5</v>
      </c>
      <c r="H123" s="233">
        <f t="shared" si="12"/>
        <v>0.5</v>
      </c>
      <c r="I123" s="224"/>
      <c r="J123" s="224"/>
      <c r="K123" s="227">
        <f>+_xlfn.IFNA(CttlePrices_Basis!C904,"")</f>
        <v>173.78</v>
      </c>
      <c r="L123" s="224">
        <f t="shared" si="13"/>
        <v>175.2</v>
      </c>
      <c r="M123" s="233">
        <f t="shared" si="14"/>
        <v>1.4199999999999875</v>
      </c>
    </row>
    <row r="124" spans="1:13" x14ac:dyDescent="0.35">
      <c r="A124" s="223">
        <v>2022</v>
      </c>
      <c r="B124" s="223">
        <v>17</v>
      </c>
      <c r="C124" s="236" t="str">
        <f t="shared" si="11"/>
        <v>2022-17</v>
      </c>
      <c r="D124" s="227">
        <f>+_xlfn.IFNA('[2]weekly-canfax-data'!AM24,"")</f>
        <v>173.65</v>
      </c>
      <c r="E124" s="218">
        <v>2</v>
      </c>
      <c r="F124" s="224">
        <f t="shared" si="7"/>
        <v>291.41666666666669</v>
      </c>
      <c r="G124" s="224">
        <f>CttlePrices_Basis!M905</f>
        <v>295</v>
      </c>
      <c r="H124" s="233">
        <f t="shared" si="12"/>
        <v>-3.5833333333333144</v>
      </c>
      <c r="I124" s="224"/>
      <c r="J124" s="224"/>
      <c r="K124" s="227">
        <f>+_xlfn.IFNA(CttlePrices_Basis!C905,"")</f>
        <v>172.01</v>
      </c>
      <c r="L124" s="224">
        <f t="shared" si="13"/>
        <v>174.85</v>
      </c>
      <c r="M124" s="233">
        <f t="shared" si="14"/>
        <v>2.8400000000000034</v>
      </c>
    </row>
    <row r="125" spans="1:13" x14ac:dyDescent="0.35">
      <c r="A125" s="223">
        <v>2022</v>
      </c>
      <c r="B125" s="223">
        <v>18</v>
      </c>
      <c r="C125" s="236" t="str">
        <f t="shared" si="11"/>
        <v>2022-18</v>
      </c>
      <c r="D125" s="227">
        <f>+_xlfn.IFNA('[2]weekly-canfax-data'!AM25,"")</f>
        <v>178.92</v>
      </c>
      <c r="E125" s="218">
        <v>2</v>
      </c>
      <c r="F125" s="224">
        <f t="shared" si="7"/>
        <v>300.2</v>
      </c>
      <c r="G125" s="224">
        <f>CttlePrices_Basis!M906</f>
        <v>297.5</v>
      </c>
      <c r="H125" s="233">
        <f t="shared" si="12"/>
        <v>2.6999999999999886</v>
      </c>
      <c r="I125" s="224"/>
      <c r="J125" s="224"/>
      <c r="K125" s="227">
        <f>+_xlfn.IFNA(CttlePrices_Basis!C906,"")</f>
        <v>175.65</v>
      </c>
      <c r="L125" s="224">
        <f t="shared" si="13"/>
        <v>180.11999999999998</v>
      </c>
      <c r="M125" s="233">
        <f t="shared" si="14"/>
        <v>4.4699999999999704</v>
      </c>
    </row>
    <row r="126" spans="1:13" x14ac:dyDescent="0.35">
      <c r="A126" s="223">
        <v>2022</v>
      </c>
      <c r="B126" s="223">
        <v>19</v>
      </c>
      <c r="C126" s="236" t="str">
        <f t="shared" si="11"/>
        <v>2022-19</v>
      </c>
      <c r="D126" s="227">
        <f>+_xlfn.IFNA('[2]weekly-canfax-data'!AM26,"")</f>
        <v>179.18</v>
      </c>
      <c r="E126" s="218">
        <v>2</v>
      </c>
      <c r="F126" s="224">
        <f t="shared" si="7"/>
        <v>300.63333333333338</v>
      </c>
      <c r="G126" s="224">
        <f>CttlePrices_Basis!M907</f>
        <v>300</v>
      </c>
      <c r="H126" s="233">
        <f t="shared" si="12"/>
        <v>0.6333333333333826</v>
      </c>
      <c r="I126" s="224"/>
      <c r="J126" s="224"/>
      <c r="K126" s="227">
        <f>+_xlfn.IFNA(CttlePrices_Basis!C907,"")</f>
        <v>178.87</v>
      </c>
      <c r="L126" s="224">
        <f t="shared" si="13"/>
        <v>180.38000000000002</v>
      </c>
      <c r="M126" s="233">
        <f t="shared" si="14"/>
        <v>1.5100000000000193</v>
      </c>
    </row>
    <row r="127" spans="1:13" x14ac:dyDescent="0.35">
      <c r="A127" s="223">
        <v>2022</v>
      </c>
      <c r="B127" s="223">
        <v>20</v>
      </c>
      <c r="C127" s="236" t="str">
        <f t="shared" si="11"/>
        <v>2022-20</v>
      </c>
      <c r="D127" s="227">
        <f>+_xlfn.IFNA('[2]weekly-canfax-data'!AM27,"")</f>
        <v>181.87</v>
      </c>
      <c r="E127" s="218">
        <v>2</v>
      </c>
      <c r="F127" s="224">
        <f t="shared" si="7"/>
        <v>305.11666666666667</v>
      </c>
      <c r="G127" s="224">
        <f>CttlePrices_Basis!M908</f>
        <v>303</v>
      </c>
      <c r="H127" s="233">
        <f t="shared" si="12"/>
        <v>2.1166666666666742</v>
      </c>
      <c r="I127" s="224"/>
      <c r="J127" s="224"/>
      <c r="K127" s="227">
        <f>+_xlfn.IFNA(CttlePrices_Basis!C908,"")</f>
        <v>178.39</v>
      </c>
      <c r="L127" s="224">
        <f t="shared" si="13"/>
        <v>183.07</v>
      </c>
      <c r="M127" s="233">
        <f t="shared" si="14"/>
        <v>4.6800000000000068</v>
      </c>
    </row>
    <row r="128" spans="1:13" x14ac:dyDescent="0.35">
      <c r="A128" s="223">
        <v>2022</v>
      </c>
      <c r="B128" s="223">
        <v>21</v>
      </c>
      <c r="C128" s="236" t="str">
        <f t="shared" si="11"/>
        <v>2022-21</v>
      </c>
      <c r="D128" s="227">
        <f>+_xlfn.IFNA('[2]weekly-canfax-data'!AM28,"")</f>
        <v>184.86</v>
      </c>
      <c r="E128" s="218">
        <v>2</v>
      </c>
      <c r="F128" s="224">
        <f t="shared" si="7"/>
        <v>310.10000000000002</v>
      </c>
      <c r="G128" s="224">
        <f>CttlePrices_Basis!M909</f>
        <v>307.5</v>
      </c>
      <c r="H128" s="233">
        <f t="shared" si="12"/>
        <v>2.6000000000000227</v>
      </c>
      <c r="I128" s="224"/>
      <c r="J128" s="224"/>
      <c r="K128" s="227">
        <f>+_xlfn.IFNA(CttlePrices_Basis!C909,"")</f>
        <v>185.79</v>
      </c>
      <c r="L128" s="224">
        <f t="shared" si="13"/>
        <v>186.06</v>
      </c>
      <c r="M128" s="233">
        <f t="shared" si="14"/>
        <v>0.27000000000001023</v>
      </c>
    </row>
    <row r="129" spans="1:13" x14ac:dyDescent="0.35">
      <c r="A129" s="223">
        <v>2022</v>
      </c>
      <c r="B129" s="223">
        <v>22</v>
      </c>
      <c r="C129" s="236" t="str">
        <f t="shared" si="11"/>
        <v>2022-22</v>
      </c>
      <c r="D129" s="227">
        <f>+_xlfn.IFNA('[2]weekly-canfax-data'!AM29,"")</f>
        <v>189.41</v>
      </c>
      <c r="E129" s="218">
        <v>2</v>
      </c>
      <c r="F129" s="224">
        <f t="shared" si="7"/>
        <v>317.68333333333334</v>
      </c>
      <c r="G129" s="224">
        <f>CttlePrices_Basis!M910</f>
        <v>315</v>
      </c>
      <c r="H129" s="233">
        <f t="shared" si="12"/>
        <v>2.6833333333333371</v>
      </c>
      <c r="I129" s="224"/>
      <c r="J129" s="224"/>
      <c r="K129" s="227">
        <f>+_xlfn.IFNA(CttlePrices_Basis!C910,"")</f>
        <v>191.17</v>
      </c>
      <c r="L129" s="224">
        <f t="shared" si="13"/>
        <v>190.60999999999999</v>
      </c>
      <c r="M129" s="233">
        <f t="shared" si="14"/>
        <v>-0.56000000000000227</v>
      </c>
    </row>
    <row r="130" spans="1:13" x14ac:dyDescent="0.35">
      <c r="A130" s="223">
        <v>2022</v>
      </c>
      <c r="B130" s="223">
        <v>23</v>
      </c>
      <c r="C130" s="236" t="str">
        <f t="shared" si="11"/>
        <v>2022-23</v>
      </c>
      <c r="D130" s="227">
        <f>+_xlfn.IFNA('[2]weekly-canfax-data'!AM30,"")</f>
        <v>191.1</v>
      </c>
      <c r="E130" s="218">
        <v>2</v>
      </c>
      <c r="F130" s="224">
        <f t="shared" si="7"/>
        <v>320.5</v>
      </c>
      <c r="G130" s="224">
        <f>CttlePrices_Basis!M911</f>
        <v>320</v>
      </c>
      <c r="H130" s="233">
        <f t="shared" si="12"/>
        <v>0.5</v>
      </c>
      <c r="I130" s="224"/>
      <c r="J130" s="224"/>
      <c r="K130" s="227">
        <f>+_xlfn.IFNA(CttlePrices_Basis!C911,"")</f>
        <v>191.85</v>
      </c>
      <c r="L130" s="224">
        <f t="shared" si="13"/>
        <v>192.29999999999998</v>
      </c>
      <c r="M130" s="233">
        <f t="shared" si="14"/>
        <v>0.44999999999998863</v>
      </c>
    </row>
    <row r="131" spans="1:13" x14ac:dyDescent="0.35">
      <c r="A131" s="223">
        <v>2022</v>
      </c>
      <c r="B131" s="223">
        <v>24</v>
      </c>
      <c r="C131" s="236" t="str">
        <f t="shared" si="11"/>
        <v>2022-24</v>
      </c>
      <c r="D131" s="227">
        <f>+_xlfn.IFNA('[2]weekly-canfax-data'!AM31,"")</f>
        <v>191.1</v>
      </c>
      <c r="E131" s="218">
        <v>2</v>
      </c>
      <c r="F131" s="224">
        <f t="shared" si="7"/>
        <v>320.5</v>
      </c>
      <c r="G131" s="224">
        <f>CttlePrices_Basis!M912</f>
        <v>320</v>
      </c>
      <c r="H131" s="233">
        <f t="shared" si="12"/>
        <v>0.5</v>
      </c>
      <c r="I131" s="224"/>
      <c r="J131" s="224"/>
      <c r="K131" s="227">
        <f>+_xlfn.IFNA(CttlePrices_Basis!C912,"")</f>
        <v>190.88</v>
      </c>
      <c r="L131" s="224">
        <f t="shared" si="13"/>
        <v>192.29999999999998</v>
      </c>
      <c r="M131" s="233">
        <f t="shared" si="14"/>
        <v>1.4199999999999875</v>
      </c>
    </row>
    <row r="132" spans="1:13" x14ac:dyDescent="0.35">
      <c r="A132" s="223">
        <v>2022</v>
      </c>
      <c r="B132" s="223">
        <v>25</v>
      </c>
      <c r="C132" s="236" t="str">
        <f t="shared" ref="C132:C195" si="15">CONCATENATE(A132,$C$3,B132)</f>
        <v>2022-25</v>
      </c>
      <c r="D132" s="227">
        <f>+_xlfn.IFNA('[2]weekly-canfax-data'!AM32,"")</f>
        <v>191.1</v>
      </c>
      <c r="E132" s="218">
        <v>2</v>
      </c>
      <c r="F132" s="224">
        <f t="shared" ref="F132:F137" si="16">D132/0.6+2</f>
        <v>320.5</v>
      </c>
      <c r="G132" s="224">
        <f>CttlePrices_Basis!M913</f>
        <v>320</v>
      </c>
      <c r="H132" s="233">
        <f t="shared" si="12"/>
        <v>0.5</v>
      </c>
      <c r="I132" s="224"/>
      <c r="J132" s="224"/>
      <c r="K132" s="227">
        <f>+_xlfn.IFNA(CttlePrices_Basis!C913,"")</f>
        <v>189.8</v>
      </c>
      <c r="L132" s="224">
        <f t="shared" si="13"/>
        <v>192.29999999999998</v>
      </c>
      <c r="M132" s="233">
        <f t="shared" si="14"/>
        <v>2.4999999999999716</v>
      </c>
    </row>
    <row r="133" spans="1:13" x14ac:dyDescent="0.35">
      <c r="A133" s="223">
        <v>2022</v>
      </c>
      <c r="B133" s="223">
        <v>26</v>
      </c>
      <c r="C133" s="236" t="str">
        <f t="shared" si="15"/>
        <v>2022-26</v>
      </c>
      <c r="D133" s="227">
        <f>+_xlfn.IFNA('[2]weekly-canfax-data'!AM33,"")</f>
        <v>190.3</v>
      </c>
      <c r="E133" s="218">
        <v>2</v>
      </c>
      <c r="F133" s="224">
        <f t="shared" si="16"/>
        <v>319.16666666666669</v>
      </c>
      <c r="G133" s="224">
        <f>CttlePrices_Basis!M914</f>
        <v>319</v>
      </c>
      <c r="H133" s="233">
        <f t="shared" si="12"/>
        <v>0.16666666666668561</v>
      </c>
      <c r="I133" s="224"/>
      <c r="J133" s="224"/>
      <c r="K133" s="227">
        <f>+_xlfn.IFNA(CttlePrices_Basis!C914,"")</f>
        <v>186.77</v>
      </c>
      <c r="L133" s="224">
        <f t="shared" si="13"/>
        <v>191.5</v>
      </c>
      <c r="M133" s="233">
        <f t="shared" si="14"/>
        <v>4.7299999999999898</v>
      </c>
    </row>
    <row r="134" spans="1:13" x14ac:dyDescent="0.35">
      <c r="A134" s="223">
        <v>2022</v>
      </c>
      <c r="B134" s="223">
        <v>27</v>
      </c>
      <c r="C134" s="236" t="str">
        <f t="shared" si="15"/>
        <v>2022-27</v>
      </c>
      <c r="D134" s="227">
        <f>+_xlfn.IFNA('[2]weekly-canfax-data'!AM34,"")</f>
        <v>189.59</v>
      </c>
      <c r="E134" s="218">
        <v>2</v>
      </c>
      <c r="F134" s="224">
        <f t="shared" si="16"/>
        <v>317.98333333333335</v>
      </c>
      <c r="G134" s="224">
        <f>CttlePrices_Basis!M915</f>
        <v>317.5</v>
      </c>
      <c r="H134" s="233">
        <f t="shared" si="12"/>
        <v>0.48333333333334849</v>
      </c>
      <c r="I134" s="224"/>
      <c r="J134" s="224"/>
      <c r="K134" s="227">
        <f>+_xlfn.IFNA(CttlePrices_Basis!C915,"")</f>
        <v>186.77</v>
      </c>
      <c r="L134" s="224">
        <f t="shared" si="13"/>
        <v>190.79</v>
      </c>
      <c r="M134" s="233">
        <f t="shared" si="14"/>
        <v>4.0199999999999818</v>
      </c>
    </row>
    <row r="135" spans="1:13" x14ac:dyDescent="0.35">
      <c r="A135" s="223">
        <v>2022</v>
      </c>
      <c r="B135" s="223">
        <v>28</v>
      </c>
      <c r="C135" s="236" t="str">
        <f t="shared" si="15"/>
        <v>2022-28</v>
      </c>
      <c r="D135" s="227">
        <f>+_xlfn.IFNA('[2]weekly-canfax-data'!AM35,"")</f>
        <v>187.51</v>
      </c>
      <c r="E135" s="218">
        <v>2</v>
      </c>
      <c r="F135" s="224">
        <f t="shared" si="16"/>
        <v>314.51666666666665</v>
      </c>
      <c r="G135" s="224">
        <f>CttlePrices_Basis!M916</f>
        <v>314</v>
      </c>
      <c r="H135" s="233">
        <f t="shared" si="12"/>
        <v>0.51666666666665151</v>
      </c>
      <c r="I135" s="224"/>
      <c r="J135" s="224"/>
      <c r="K135" s="227">
        <f>+_xlfn.IFNA(CttlePrices_Basis!C916,"")</f>
        <v>187.06</v>
      </c>
      <c r="L135" s="224">
        <f t="shared" si="13"/>
        <v>188.70999999999998</v>
      </c>
      <c r="M135" s="233">
        <f t="shared" si="14"/>
        <v>1.6499999999999773</v>
      </c>
    </row>
    <row r="136" spans="1:13" x14ac:dyDescent="0.35">
      <c r="A136" s="223">
        <v>2022</v>
      </c>
      <c r="B136" s="223">
        <v>29</v>
      </c>
      <c r="C136" s="236" t="str">
        <f t="shared" si="15"/>
        <v>2022-29</v>
      </c>
      <c r="D136" s="227">
        <f>+_xlfn.IFNA('[2]weekly-canfax-data'!AM36,"")</f>
        <v>183.3</v>
      </c>
      <c r="E136" s="218">
        <v>2</v>
      </c>
      <c r="F136" s="224">
        <f t="shared" si="16"/>
        <v>307.50000000000006</v>
      </c>
      <c r="G136" s="224">
        <f>CttlePrices_Basis!M917</f>
        <v>313</v>
      </c>
      <c r="H136" s="233">
        <f t="shared" si="12"/>
        <v>-5.4999999999999432</v>
      </c>
      <c r="I136" s="224"/>
      <c r="J136" s="224"/>
      <c r="K136" s="227">
        <f>+_xlfn.IFNA(CttlePrices_Basis!C917,"")</f>
        <v>185.58</v>
      </c>
      <c r="L136" s="224">
        <f t="shared" si="13"/>
        <v>184.50000000000003</v>
      </c>
      <c r="M136" s="233">
        <f t="shared" si="14"/>
        <v>-1.0799999999999841</v>
      </c>
    </row>
    <row r="137" spans="1:13" x14ac:dyDescent="0.35">
      <c r="A137" s="223">
        <v>2022</v>
      </c>
      <c r="B137" s="223">
        <v>30</v>
      </c>
      <c r="C137" s="236" t="str">
        <f t="shared" si="15"/>
        <v>2022-30</v>
      </c>
      <c r="D137" s="227">
        <f>+_xlfn.IFNA('[2]weekly-canfax-data'!AM37,"")</f>
        <v>183.36</v>
      </c>
      <c r="E137" s="218">
        <v>2</v>
      </c>
      <c r="F137" s="224">
        <f t="shared" si="16"/>
        <v>307.60000000000002</v>
      </c>
      <c r="G137" s="224">
        <f>CttlePrices_Basis!M918</f>
        <v>306</v>
      </c>
      <c r="H137" s="233">
        <f t="shared" si="12"/>
        <v>1.6000000000000227</v>
      </c>
      <c r="I137" s="224"/>
      <c r="J137" s="224"/>
      <c r="K137" s="227">
        <f>+_xlfn.IFNA(CttlePrices_Basis!C918,"")</f>
        <v>178.71</v>
      </c>
      <c r="L137" s="224">
        <f t="shared" si="13"/>
        <v>184.56</v>
      </c>
      <c r="M137" s="233">
        <f t="shared" si="14"/>
        <v>5.8499999999999943</v>
      </c>
    </row>
    <row r="138" spans="1:13" x14ac:dyDescent="0.35">
      <c r="A138" s="223">
        <v>2022</v>
      </c>
      <c r="B138" s="223">
        <v>31</v>
      </c>
      <c r="C138" s="236" t="str">
        <f t="shared" si="15"/>
        <v>2022-31</v>
      </c>
      <c r="D138" s="227">
        <f>+_xlfn.IFNA('[2]weekly-canfax-data'!AM38,"")</f>
        <v>182.7</v>
      </c>
      <c r="E138" s="218">
        <v>2</v>
      </c>
      <c r="F138" s="224">
        <f>IF(D138&gt;0,D138/0.6+2,"")</f>
        <v>306.5</v>
      </c>
      <c r="G138" s="224">
        <f>CttlePrices_Basis!M919</f>
        <v>306</v>
      </c>
      <c r="H138" s="233">
        <f t="shared" si="12"/>
        <v>0.5</v>
      </c>
      <c r="I138" s="224"/>
      <c r="J138" s="224"/>
      <c r="K138" s="227">
        <f>+_xlfn.IFNA(CttlePrices_Basis!C919,"")</f>
        <v>178.38</v>
      </c>
      <c r="L138" s="224">
        <f>+F138*0.6</f>
        <v>183.9</v>
      </c>
      <c r="M138" s="233">
        <f t="shared" si="14"/>
        <v>5.5200000000000102</v>
      </c>
    </row>
    <row r="139" spans="1:13" x14ac:dyDescent="0.35">
      <c r="A139" s="223">
        <v>2022</v>
      </c>
      <c r="B139" s="223">
        <v>32</v>
      </c>
      <c r="C139" s="236" t="str">
        <f t="shared" si="15"/>
        <v>2022-32</v>
      </c>
      <c r="D139" s="227">
        <f>+D138</f>
        <v>182.7</v>
      </c>
      <c r="E139" s="218">
        <v>2</v>
      </c>
      <c r="F139" s="224">
        <f t="shared" ref="F139:F189" si="17">IF(D139&gt;0,D139/0.6+2,"")</f>
        <v>306.5</v>
      </c>
      <c r="G139" s="224">
        <f>_xlfn.IFNA(CttlePrices_Basis!M920,"")</f>
        <v>306</v>
      </c>
      <c r="H139" s="233">
        <f t="shared" si="12"/>
        <v>0.5</v>
      </c>
      <c r="K139" s="227">
        <f>+_xlfn.IFNA(CttlePrices_Basis!C920,"")</f>
        <v>181.5</v>
      </c>
      <c r="L139" s="224">
        <f>+L138</f>
        <v>183.9</v>
      </c>
      <c r="M139" s="233">
        <f t="shared" si="14"/>
        <v>2.4000000000000057</v>
      </c>
    </row>
    <row r="140" spans="1:13" x14ac:dyDescent="0.35">
      <c r="A140" s="223">
        <v>2022</v>
      </c>
      <c r="B140" s="223">
        <v>33</v>
      </c>
      <c r="C140" s="236" t="str">
        <f t="shared" si="15"/>
        <v>2022-33</v>
      </c>
      <c r="D140" s="227">
        <f>+D139</f>
        <v>182.7</v>
      </c>
      <c r="E140" s="218">
        <v>2</v>
      </c>
      <c r="F140" s="224">
        <f t="shared" si="17"/>
        <v>306.5</v>
      </c>
      <c r="G140" s="224">
        <f>+G139</f>
        <v>306</v>
      </c>
      <c r="H140" s="233">
        <f t="shared" si="12"/>
        <v>0.5</v>
      </c>
      <c r="K140" s="227">
        <f>+_xlfn.IFNA(CttlePrices_Basis!C921,"")</f>
        <v>182.94</v>
      </c>
      <c r="L140" s="224">
        <f>+L139</f>
        <v>183.9</v>
      </c>
      <c r="M140" s="233">
        <f t="shared" si="14"/>
        <v>0.96000000000000796</v>
      </c>
    </row>
    <row r="141" spans="1:13" x14ac:dyDescent="0.35">
      <c r="A141" s="223">
        <v>2022</v>
      </c>
      <c r="B141" s="223">
        <v>34</v>
      </c>
      <c r="C141" s="236" t="str">
        <f t="shared" si="15"/>
        <v>2022-34</v>
      </c>
      <c r="D141" s="227">
        <f>+_xlfn.IFNA('[2]weekly-canfax-data'!AM41,"")</f>
        <v>182.7</v>
      </c>
      <c r="E141" s="218">
        <v>2</v>
      </c>
      <c r="F141" s="224">
        <f t="shared" si="17"/>
        <v>306.5</v>
      </c>
      <c r="G141" s="224">
        <f>_xlfn.IFNA(CttlePrices_Basis!M922,"")</f>
        <v>306</v>
      </c>
      <c r="H141" s="233">
        <f t="shared" si="12"/>
        <v>0.5</v>
      </c>
      <c r="K141" s="227">
        <f>+_xlfn.IFNA(CttlePrices_Basis!C922,"")</f>
        <v>179.91</v>
      </c>
      <c r="L141" s="224">
        <f t="shared" si="13"/>
        <v>183.9</v>
      </c>
      <c r="M141" s="233">
        <f t="shared" si="14"/>
        <v>3.9900000000000091</v>
      </c>
    </row>
    <row r="142" spans="1:13" x14ac:dyDescent="0.35">
      <c r="A142" s="223">
        <v>2022</v>
      </c>
      <c r="B142" s="223">
        <v>35</v>
      </c>
      <c r="C142" s="236" t="str">
        <f t="shared" si="15"/>
        <v>2022-35</v>
      </c>
      <c r="D142" s="227">
        <f>+_xlfn.IFNA('[2]weekly-canfax-data'!AM42,"")</f>
        <v>182.7</v>
      </c>
      <c r="E142" s="218">
        <v>2</v>
      </c>
      <c r="F142" s="224">
        <f t="shared" si="17"/>
        <v>306.5</v>
      </c>
      <c r="G142" s="224">
        <f>_xlfn.IFNA(CttlePrices_Basis!M923,"")</f>
        <v>306</v>
      </c>
      <c r="H142" s="233">
        <f t="shared" si="12"/>
        <v>0.5</v>
      </c>
      <c r="K142" s="227">
        <f>+_xlfn.IFNA(CttlePrices_Basis!C923,"")</f>
        <v>180.64</v>
      </c>
      <c r="L142" s="224">
        <f t="shared" si="13"/>
        <v>183.9</v>
      </c>
      <c r="M142" s="233">
        <f t="shared" si="14"/>
        <v>3.2600000000000193</v>
      </c>
    </row>
    <row r="143" spans="1:13" x14ac:dyDescent="0.35">
      <c r="A143" s="223">
        <v>2022</v>
      </c>
      <c r="B143" s="223">
        <v>36</v>
      </c>
      <c r="C143" s="236" t="str">
        <f t="shared" si="15"/>
        <v>2022-36</v>
      </c>
      <c r="D143" s="227">
        <f>+_xlfn.IFNA('[2]weekly-canfax-data'!AM43,"")</f>
        <v>182.7</v>
      </c>
      <c r="E143" s="218">
        <v>2</v>
      </c>
      <c r="F143" s="224">
        <f t="shared" si="17"/>
        <v>306.5</v>
      </c>
      <c r="G143" s="224">
        <f>_xlfn.IFNA(CttlePrices_Basis!M924,"")</f>
        <v>306</v>
      </c>
      <c r="H143" s="233">
        <f t="shared" si="12"/>
        <v>0.5</v>
      </c>
      <c r="K143" s="227">
        <f>+_xlfn.IFNA(CttlePrices_Basis!C924,"")</f>
        <v>181.05</v>
      </c>
      <c r="L143" s="224">
        <f t="shared" si="13"/>
        <v>183.9</v>
      </c>
      <c r="M143" s="233">
        <f t="shared" si="14"/>
        <v>2.8499999999999943</v>
      </c>
    </row>
    <row r="144" spans="1:13" x14ac:dyDescent="0.35">
      <c r="A144" s="223">
        <v>2022</v>
      </c>
      <c r="B144" s="223">
        <v>37</v>
      </c>
      <c r="C144" s="236" t="str">
        <f t="shared" si="15"/>
        <v>2022-37</v>
      </c>
      <c r="D144" s="227">
        <f>+_xlfn.IFNA('[2]weekly-canfax-data'!AM44,"")</f>
        <v>182.02</v>
      </c>
      <c r="E144" s="218">
        <v>2</v>
      </c>
      <c r="F144" s="224">
        <f t="shared" si="17"/>
        <v>305.36666666666667</v>
      </c>
      <c r="G144" s="224">
        <f>_xlfn.IFNA(CttlePrices_Basis!M925,"")</f>
        <v>304.5</v>
      </c>
      <c r="H144" s="233">
        <f t="shared" si="12"/>
        <v>0.86666666666667425</v>
      </c>
      <c r="K144" s="227">
        <f>+_xlfn.IFNA(CttlePrices_Basis!C925,"")</f>
        <v>181.31</v>
      </c>
      <c r="L144" s="224">
        <f t="shared" si="13"/>
        <v>183.22</v>
      </c>
      <c r="M144" s="233">
        <f t="shared" si="14"/>
        <v>1.9099999999999966</v>
      </c>
    </row>
    <row r="145" spans="1:15" x14ac:dyDescent="0.35">
      <c r="A145" s="223">
        <v>2022</v>
      </c>
      <c r="B145" s="223">
        <v>38</v>
      </c>
      <c r="C145" s="236" t="str">
        <f t="shared" si="15"/>
        <v>2022-38</v>
      </c>
      <c r="D145" s="227">
        <f>+_xlfn.IFNA('[2]weekly-canfax-data'!AM45,"")</f>
        <v>181.38</v>
      </c>
      <c r="E145" s="218">
        <v>2</v>
      </c>
      <c r="F145" s="224">
        <f t="shared" si="17"/>
        <v>304.3</v>
      </c>
      <c r="G145" s="224">
        <f>_xlfn.IFNA(CttlePrices_Basis!M926,"")</f>
        <v>303</v>
      </c>
      <c r="H145" s="233">
        <f t="shared" si="12"/>
        <v>1.3000000000000114</v>
      </c>
      <c r="K145" s="227">
        <f>+_xlfn.IFNA(CttlePrices_Basis!C926,"")</f>
        <v>183.44</v>
      </c>
      <c r="L145" s="224">
        <f t="shared" si="13"/>
        <v>182.58</v>
      </c>
      <c r="M145" s="233">
        <f t="shared" si="14"/>
        <v>-0.85999999999998522</v>
      </c>
    </row>
    <row r="146" spans="1:15" x14ac:dyDescent="0.35">
      <c r="A146" s="223">
        <v>2022</v>
      </c>
      <c r="B146" s="223">
        <v>39</v>
      </c>
      <c r="C146" s="236" t="str">
        <f t="shared" si="15"/>
        <v>2022-39</v>
      </c>
      <c r="D146" s="227">
        <f>+_xlfn.IFNA('[2]weekly-canfax-data'!AM46,"")</f>
        <v>180.9</v>
      </c>
      <c r="E146" s="218">
        <v>2</v>
      </c>
      <c r="F146" s="224">
        <f t="shared" si="17"/>
        <v>303.5</v>
      </c>
      <c r="G146" s="224">
        <f>_xlfn.IFNA(CttlePrices_Basis!M927,"")</f>
        <v>303</v>
      </c>
      <c r="H146" s="233">
        <f t="shared" si="12"/>
        <v>0.5</v>
      </c>
      <c r="K146" s="227">
        <f>+_xlfn.IFNA(CttlePrices_Basis!C927,"")</f>
        <v>179.59</v>
      </c>
      <c r="L146" s="224">
        <f>IFERROR(F146*0.6,"")</f>
        <v>182.1</v>
      </c>
      <c r="M146" s="233">
        <f t="shared" si="14"/>
        <v>2.5099999999999909</v>
      </c>
    </row>
    <row r="147" spans="1:15" x14ac:dyDescent="0.35">
      <c r="A147" s="223">
        <v>2022</v>
      </c>
      <c r="B147" s="223">
        <v>40</v>
      </c>
      <c r="C147" s="236" t="str">
        <f t="shared" si="15"/>
        <v>2022-40</v>
      </c>
      <c r="D147" s="227">
        <f>+_xlfn.IFNA('[2]weekly-canfax-data'!AM47,"")</f>
        <v>180.9</v>
      </c>
      <c r="E147" s="218">
        <v>2</v>
      </c>
      <c r="F147" s="224">
        <f t="shared" si="17"/>
        <v>303.5</v>
      </c>
      <c r="G147" s="224">
        <f>_xlfn.IFNA(CttlePrices_Basis!M928,"")</f>
        <v>303</v>
      </c>
      <c r="H147" s="233">
        <f t="shared" si="12"/>
        <v>0.5</v>
      </c>
      <c r="K147" s="227">
        <f>+_xlfn.IFNA(CttlePrices_Basis!C928,"")</f>
        <v>181.17</v>
      </c>
      <c r="L147" s="224">
        <f t="shared" si="13"/>
        <v>182.1</v>
      </c>
      <c r="M147" s="233">
        <f t="shared" si="14"/>
        <v>0.93000000000000682</v>
      </c>
    </row>
    <row r="148" spans="1:15" x14ac:dyDescent="0.35">
      <c r="A148" s="223">
        <v>2022</v>
      </c>
      <c r="B148" s="223">
        <v>41</v>
      </c>
      <c r="C148" s="236" t="str">
        <f t="shared" si="15"/>
        <v>2022-41</v>
      </c>
      <c r="D148" s="227">
        <f>+D147</f>
        <v>180.9</v>
      </c>
      <c r="E148" s="218">
        <v>2</v>
      </c>
      <c r="F148" s="224">
        <f t="shared" si="17"/>
        <v>303.5</v>
      </c>
      <c r="G148" s="224">
        <f>_xlfn.IFNA(CttlePrices_Basis!M929,"")</f>
        <v>303</v>
      </c>
      <c r="H148" s="233">
        <f t="shared" si="12"/>
        <v>0.5</v>
      </c>
      <c r="K148" s="227">
        <f>+_xlfn.IFNA(CttlePrices_Basis!C929,"")</f>
        <v>182.17</v>
      </c>
      <c r="L148" s="224">
        <f>+L147</f>
        <v>182.1</v>
      </c>
      <c r="M148" s="233">
        <f>IFERROR(L148-K148,"")</f>
        <v>-6.9999999999993179E-2</v>
      </c>
    </row>
    <row r="149" spans="1:15" x14ac:dyDescent="0.35">
      <c r="A149" s="223">
        <v>2022</v>
      </c>
      <c r="B149" s="223">
        <v>42</v>
      </c>
      <c r="C149" s="236" t="str">
        <f t="shared" si="15"/>
        <v>2022-42</v>
      </c>
      <c r="D149" s="227">
        <f>+_xlfn.IFNA('[2]weekly-canfax-data'!AM49,"")</f>
        <v>181.04</v>
      </c>
      <c r="E149" s="218">
        <v>2</v>
      </c>
      <c r="F149" s="224">
        <f t="shared" si="17"/>
        <v>303.73333333333335</v>
      </c>
      <c r="G149" s="224">
        <f>_xlfn.IFNA(CttlePrices_Basis!M930,"")</f>
        <v>303</v>
      </c>
      <c r="H149" s="233">
        <f t="shared" si="12"/>
        <v>0.73333333333334849</v>
      </c>
      <c r="K149" s="227">
        <f>+_xlfn.IFNA(CttlePrices_Basis!C930,"")</f>
        <v>177.66</v>
      </c>
      <c r="L149" s="224">
        <f t="shared" si="13"/>
        <v>182.24</v>
      </c>
      <c r="M149" s="233">
        <f t="shared" si="14"/>
        <v>4.5800000000000125</v>
      </c>
    </row>
    <row r="150" spans="1:15" x14ac:dyDescent="0.35">
      <c r="A150" s="223">
        <v>2022</v>
      </c>
      <c r="B150" s="223">
        <v>43</v>
      </c>
      <c r="C150" s="236" t="str">
        <f t="shared" si="15"/>
        <v>2022-43</v>
      </c>
      <c r="D150" s="227">
        <f>+_xlfn.IFNA('[2]weekly-canfax-data'!AM50,"")</f>
        <v>182.5</v>
      </c>
      <c r="E150" s="218">
        <v>2</v>
      </c>
      <c r="F150" s="224">
        <f t="shared" si="17"/>
        <v>306.16666666666669</v>
      </c>
      <c r="G150" s="224">
        <f>_xlfn.IFNA(CttlePrices_Basis!M931,"")</f>
        <v>303</v>
      </c>
      <c r="H150" s="233">
        <f t="shared" si="12"/>
        <v>3.1666666666666856</v>
      </c>
      <c r="K150" s="227">
        <f>+_xlfn.IFNA(CttlePrices_Basis!C931,"")</f>
        <v>178.94</v>
      </c>
      <c r="L150" s="224">
        <f t="shared" si="13"/>
        <v>183.70000000000002</v>
      </c>
      <c r="M150" s="233">
        <f t="shared" si="14"/>
        <v>4.7600000000000193</v>
      </c>
    </row>
    <row r="151" spans="1:15" x14ac:dyDescent="0.35">
      <c r="A151" s="223">
        <v>2022</v>
      </c>
      <c r="B151" s="223">
        <v>44</v>
      </c>
      <c r="C151" s="236" t="str">
        <f t="shared" si="15"/>
        <v>2022-44</v>
      </c>
      <c r="D151" s="227">
        <f>+_xlfn.IFNA('[2]weekly-canfax-data'!AM51,"")</f>
        <v>182.39</v>
      </c>
      <c r="E151" s="218">
        <v>2</v>
      </c>
      <c r="F151" s="224">
        <f t="shared" si="17"/>
        <v>305.98333333333335</v>
      </c>
      <c r="G151" s="224">
        <f>_xlfn.IFNA(CttlePrices_Basis!M932,"")</f>
        <v>304.5</v>
      </c>
      <c r="H151" s="233">
        <f t="shared" si="12"/>
        <v>1.4833333333333485</v>
      </c>
      <c r="K151" s="227">
        <f>+_xlfn.IFNA(CttlePrices_Basis!C932,"")</f>
        <v>181.73</v>
      </c>
      <c r="L151" s="224">
        <f t="shared" si="13"/>
        <v>183.59</v>
      </c>
      <c r="M151" s="233">
        <f t="shared" si="14"/>
        <v>1.8600000000000136</v>
      </c>
      <c r="O151" s="238" t="s">
        <v>39</v>
      </c>
    </row>
    <row r="152" spans="1:15" x14ac:dyDescent="0.35">
      <c r="A152" s="223">
        <v>2022</v>
      </c>
      <c r="B152" s="223">
        <v>45</v>
      </c>
      <c r="C152" s="236" t="str">
        <f t="shared" si="15"/>
        <v>2022-45</v>
      </c>
      <c r="D152" s="227">
        <v>182.39</v>
      </c>
      <c r="E152" s="218">
        <v>2</v>
      </c>
      <c r="F152" s="224">
        <f t="shared" si="17"/>
        <v>305.98333333333335</v>
      </c>
      <c r="G152" s="224">
        <f>_xlfn.IFNA(CttlePrices_Basis!M933,"")</f>
        <v>306</v>
      </c>
      <c r="H152" s="233">
        <f t="shared" si="12"/>
        <v>-1.6666666666651508E-2</v>
      </c>
      <c r="K152" s="227">
        <f>+_xlfn.IFNA(CttlePrices_Basis!C933,"")</f>
        <v>184.35</v>
      </c>
      <c r="L152" s="224">
        <f t="shared" si="13"/>
        <v>183.59</v>
      </c>
      <c r="M152" s="233">
        <f t="shared" si="14"/>
        <v>-0.75999999999999091</v>
      </c>
    </row>
    <row r="153" spans="1:15" x14ac:dyDescent="0.35">
      <c r="A153" s="223">
        <v>2022</v>
      </c>
      <c r="B153" s="223">
        <v>46</v>
      </c>
      <c r="C153" s="236" t="str">
        <f t="shared" si="15"/>
        <v>2022-46</v>
      </c>
      <c r="D153" s="227">
        <f>+_xlfn.IFNA('[2]weekly-canfax-data'!AM53,"")</f>
        <v>184.94</v>
      </c>
      <c r="E153" s="218">
        <v>2</v>
      </c>
      <c r="F153" s="224">
        <f t="shared" si="17"/>
        <v>310.23333333333335</v>
      </c>
      <c r="G153" s="224">
        <f>_xlfn.IFNA(CttlePrices_Basis!M934,"")</f>
        <v>308</v>
      </c>
      <c r="H153" s="233">
        <f t="shared" si="12"/>
        <v>2.2333333333333485</v>
      </c>
      <c r="K153" s="227">
        <f>+_xlfn.IFNA(CttlePrices_Basis!C934,"")</f>
        <v>184.62</v>
      </c>
      <c r="L153" s="224">
        <f t="shared" si="13"/>
        <v>186.14000000000001</v>
      </c>
      <c r="M153" s="233">
        <f t="shared" si="14"/>
        <v>1.5200000000000102</v>
      </c>
    </row>
    <row r="154" spans="1:15" x14ac:dyDescent="0.35">
      <c r="A154" s="223">
        <v>2022</v>
      </c>
      <c r="B154" s="223">
        <v>47</v>
      </c>
      <c r="C154" s="236" t="str">
        <f t="shared" si="15"/>
        <v>2022-47</v>
      </c>
      <c r="D154" s="227">
        <f>+_xlfn.IFNA('[2]weekly-canfax-data'!AM54,"")</f>
        <v>188.1</v>
      </c>
      <c r="E154" s="218">
        <v>2</v>
      </c>
      <c r="F154" s="224">
        <f t="shared" si="17"/>
        <v>315.5</v>
      </c>
      <c r="G154" s="224">
        <f>_xlfn.IFNA(CttlePrices_Basis!M935,"")</f>
        <v>312.5</v>
      </c>
      <c r="H154" s="233">
        <f t="shared" si="12"/>
        <v>3</v>
      </c>
      <c r="K154" s="227">
        <f>+_xlfn.IFNA(CttlePrices_Basis!C935,"")</f>
        <v>185.04</v>
      </c>
      <c r="L154" s="224">
        <f t="shared" si="13"/>
        <v>189.29999999999998</v>
      </c>
      <c r="M154" s="233">
        <f t="shared" si="14"/>
        <v>4.2599999999999909</v>
      </c>
    </row>
    <row r="155" spans="1:15" x14ac:dyDescent="0.35">
      <c r="A155" s="223">
        <v>2022</v>
      </c>
      <c r="B155" s="223">
        <v>48</v>
      </c>
      <c r="C155" s="236" t="str">
        <f t="shared" si="15"/>
        <v>2022-48</v>
      </c>
      <c r="D155" s="227">
        <f>+_xlfn.IFNA('[2]weekly-canfax-data'!AM55,"")</f>
        <v>190.84</v>
      </c>
      <c r="E155" s="218">
        <v>2</v>
      </c>
      <c r="F155" s="224">
        <f t="shared" si="17"/>
        <v>320.06666666666666</v>
      </c>
      <c r="G155" s="224">
        <f>_xlfn.IFNA(CttlePrices_Basis!M936,"")</f>
        <v>320</v>
      </c>
      <c r="H155" s="233">
        <f t="shared" si="12"/>
        <v>6.6666666666662877E-2</v>
      </c>
      <c r="K155" s="227">
        <f>+_xlfn.IFNA(CttlePrices_Basis!C936,"")</f>
        <v>189.86</v>
      </c>
      <c r="L155" s="224">
        <f t="shared" si="13"/>
        <v>192.04</v>
      </c>
      <c r="M155" s="233">
        <f t="shared" si="14"/>
        <v>2.1799999999999784</v>
      </c>
    </row>
    <row r="156" spans="1:15" x14ac:dyDescent="0.35">
      <c r="A156" s="223">
        <v>2022</v>
      </c>
      <c r="B156" s="223">
        <v>49</v>
      </c>
      <c r="C156" s="236" t="str">
        <f t="shared" si="15"/>
        <v>2022-49</v>
      </c>
      <c r="D156" s="227">
        <f>+_xlfn.IFNA('[2]weekly-canfax-data'!AM56,"")</f>
        <v>191.1</v>
      </c>
      <c r="E156" s="218">
        <v>2</v>
      </c>
      <c r="F156" s="224">
        <f t="shared" si="17"/>
        <v>320.5</v>
      </c>
      <c r="G156" s="224">
        <f>_xlfn.IFNA(CttlePrices_Basis!M937,"")</f>
        <v>320</v>
      </c>
      <c r="H156" s="233">
        <f t="shared" si="12"/>
        <v>0.5</v>
      </c>
      <c r="K156" s="227">
        <f>+_xlfn.IFNA(CttlePrices_Basis!C937,"")</f>
        <v>187.58</v>
      </c>
      <c r="L156" s="224">
        <f t="shared" si="13"/>
        <v>192.29999999999998</v>
      </c>
      <c r="M156" s="233">
        <f t="shared" si="14"/>
        <v>4.7199999999999704</v>
      </c>
    </row>
    <row r="157" spans="1:15" x14ac:dyDescent="0.35">
      <c r="A157" s="223">
        <v>2022</v>
      </c>
      <c r="B157" s="223">
        <v>50</v>
      </c>
      <c r="C157" s="236" t="str">
        <f t="shared" si="15"/>
        <v>2022-50</v>
      </c>
      <c r="D157" s="227">
        <f>+_xlfn.IFNA('[2]weekly-canfax-data'!AM57,"")</f>
        <v>190.98</v>
      </c>
      <c r="E157" s="218">
        <v>2</v>
      </c>
      <c r="F157" s="224">
        <f t="shared" si="17"/>
        <v>320.3</v>
      </c>
      <c r="G157" s="224">
        <f>_xlfn.IFNA(CttlePrices_Basis!M938,"")</f>
        <v>320</v>
      </c>
      <c r="H157" s="233">
        <f t="shared" si="12"/>
        <v>0.30000000000001137</v>
      </c>
      <c r="K157" s="227">
        <f>+_xlfn.IFNA(CttlePrices_Basis!C938,"")</f>
        <v>188.6</v>
      </c>
      <c r="L157" s="224">
        <f t="shared" si="13"/>
        <v>192.18</v>
      </c>
      <c r="M157" s="233">
        <f t="shared" si="14"/>
        <v>3.5800000000000125</v>
      </c>
    </row>
    <row r="158" spans="1:15" x14ac:dyDescent="0.35">
      <c r="A158" s="223">
        <v>2022</v>
      </c>
      <c r="B158" s="223">
        <v>51</v>
      </c>
      <c r="C158" s="236" t="str">
        <f t="shared" si="15"/>
        <v>2022-51</v>
      </c>
      <c r="D158" s="227">
        <f>+_xlfn.IFNA('[2]weekly-canfax-data'!AM58,"")</f>
        <v>191.1</v>
      </c>
      <c r="E158" s="218">
        <v>2</v>
      </c>
      <c r="F158" s="224">
        <f t="shared" si="17"/>
        <v>320.5</v>
      </c>
      <c r="G158" s="224">
        <f>_xlfn.IFNA(CttlePrices_Basis!M939,"")</f>
        <v>320</v>
      </c>
      <c r="H158" s="233">
        <f t="shared" si="12"/>
        <v>0.5</v>
      </c>
      <c r="K158" s="227">
        <f>+_xlfn.IFNA(CttlePrices_Basis!C939,"")</f>
        <v>190.11</v>
      </c>
      <c r="L158" s="224">
        <f t="shared" si="13"/>
        <v>192.29999999999998</v>
      </c>
      <c r="M158" s="233">
        <f t="shared" si="14"/>
        <v>2.1899999999999693</v>
      </c>
    </row>
    <row r="159" spans="1:15" ht="15" thickBot="1" x14ac:dyDescent="0.4">
      <c r="A159" s="223">
        <v>2022</v>
      </c>
      <c r="B159" s="223">
        <v>52</v>
      </c>
      <c r="C159" s="236" t="str">
        <f t="shared" si="15"/>
        <v>2022-52</v>
      </c>
      <c r="D159" s="227">
        <f>+_xlfn.IFNA('[2]weekly-canfax-data'!AM59,"")</f>
        <v>0</v>
      </c>
      <c r="E159" s="218">
        <v>2</v>
      </c>
      <c r="F159" s="224" t="str">
        <f t="shared" si="17"/>
        <v/>
      </c>
      <c r="G159" s="224">
        <f>_xlfn.IFNA(CttlePrices_Basis!M940,"")</f>
        <v>320</v>
      </c>
      <c r="H159" s="233" t="str">
        <f t="shared" si="12"/>
        <v/>
      </c>
      <c r="K159" s="227">
        <f>+_xlfn.IFNA(CttlePrices_Basis!C940,"")</f>
        <v>198.98</v>
      </c>
      <c r="L159" s="224" t="str">
        <f t="shared" si="13"/>
        <v/>
      </c>
      <c r="M159" s="233" t="str">
        <f t="shared" si="14"/>
        <v/>
      </c>
    </row>
    <row r="160" spans="1:15" x14ac:dyDescent="0.35">
      <c r="A160" s="239">
        <v>2023</v>
      </c>
      <c r="B160" s="240">
        <v>1</v>
      </c>
      <c r="C160" s="256" t="str">
        <f t="shared" si="15"/>
        <v>2023-1</v>
      </c>
      <c r="D160" s="241">
        <f>+_xlfn.IFNA('[3]weekly-canfax-data'!AN8,"")</f>
        <v>192.96</v>
      </c>
      <c r="E160" s="241">
        <v>2</v>
      </c>
      <c r="F160" s="242">
        <f t="shared" si="17"/>
        <v>323.60000000000002</v>
      </c>
      <c r="G160" s="242">
        <f>+CttlePrices_Basis!M941</f>
        <v>323</v>
      </c>
      <c r="H160" s="242">
        <f>IFERROR(F160-G160,"")</f>
        <v>0.60000000000002274</v>
      </c>
      <c r="I160" s="242"/>
      <c r="J160" s="242"/>
      <c r="K160" s="242">
        <f>+_xlfn.IFNA(CttlePrices_Basis!C941,"")</f>
        <v>192.38</v>
      </c>
      <c r="L160" s="242">
        <f>IFERROR(F160*0.6,"")</f>
        <v>194.16</v>
      </c>
      <c r="M160" s="243">
        <f>IFERROR(L160-K160,"")</f>
        <v>1.7800000000000011</v>
      </c>
    </row>
    <row r="161" spans="1:13" x14ac:dyDescent="0.35">
      <c r="A161" s="223">
        <v>2023</v>
      </c>
      <c r="B161" s="223">
        <v>2</v>
      </c>
      <c r="C161" s="236" t="str">
        <f t="shared" si="15"/>
        <v>2023-2</v>
      </c>
      <c r="D161" s="244">
        <f>+_xlfn.IFNA('[3]weekly-canfax-data'!AN9,"")</f>
        <v>194.78</v>
      </c>
      <c r="E161" s="244">
        <v>2</v>
      </c>
      <c r="F161" s="245">
        <f t="shared" si="17"/>
        <v>326.63333333333333</v>
      </c>
      <c r="G161" s="245">
        <f>CttlePrices_Basis!M942</f>
        <v>326</v>
      </c>
      <c r="H161" s="246">
        <f t="shared" ref="H161:H211" si="18">IFERROR(F161-G161,"")</f>
        <v>0.63333333333332575</v>
      </c>
      <c r="I161" s="245"/>
      <c r="J161" s="245"/>
      <c r="K161" s="247">
        <f>+_xlfn.IFNA(CttlePrices_Basis!C942,"")</f>
        <v>189.22</v>
      </c>
      <c r="L161" s="245">
        <f t="shared" ref="L161:L211" si="19">IFERROR(F161*0.6,"")</f>
        <v>195.98</v>
      </c>
      <c r="M161" s="248">
        <f t="shared" ref="M161:M199" si="20">IFERROR(L161-K161,"")</f>
        <v>6.7599999999999909</v>
      </c>
    </row>
    <row r="162" spans="1:13" x14ac:dyDescent="0.35">
      <c r="A162" s="223">
        <v>2023</v>
      </c>
      <c r="B162" s="223">
        <v>3</v>
      </c>
      <c r="C162" s="236" t="str">
        <f t="shared" si="15"/>
        <v>2023-3</v>
      </c>
      <c r="D162" s="244">
        <f>+_xlfn.IFNA('[3]weekly-canfax-data'!AN10,"")</f>
        <v>195.9</v>
      </c>
      <c r="E162" s="244">
        <v>2</v>
      </c>
      <c r="F162" s="245">
        <f t="shared" si="17"/>
        <v>328.5</v>
      </c>
      <c r="G162" s="245">
        <f>CttlePrices_Basis!M943</f>
        <v>327</v>
      </c>
      <c r="H162" s="246">
        <f t="shared" si="18"/>
        <v>1.5</v>
      </c>
      <c r="I162" s="245"/>
      <c r="J162" s="245"/>
      <c r="K162" s="247">
        <f>+_xlfn.IFNA(CttlePrices_Basis!C943,"")</f>
        <v>191.06</v>
      </c>
      <c r="L162" s="245">
        <f t="shared" si="19"/>
        <v>197.1</v>
      </c>
      <c r="M162" s="248">
        <f t="shared" si="20"/>
        <v>6.039999999999992</v>
      </c>
    </row>
    <row r="163" spans="1:13" x14ac:dyDescent="0.35">
      <c r="A163" s="223">
        <v>2023</v>
      </c>
      <c r="B163" s="223">
        <v>4</v>
      </c>
      <c r="C163" s="236" t="str">
        <f t="shared" si="15"/>
        <v>2023-4</v>
      </c>
      <c r="D163" s="244">
        <f>+_xlfn.IFNA('[3]weekly-canfax-data'!AN11,"")</f>
        <v>0</v>
      </c>
      <c r="E163" s="244">
        <v>2</v>
      </c>
      <c r="F163" s="245" t="str">
        <f t="shared" si="17"/>
        <v/>
      </c>
      <c r="G163" s="245">
        <f>CttlePrices_Basis!M944</f>
        <v>328</v>
      </c>
      <c r="H163" s="246" t="str">
        <f t="shared" si="18"/>
        <v/>
      </c>
      <c r="I163" s="245"/>
      <c r="J163" s="245"/>
      <c r="K163" s="247">
        <f>+_xlfn.IFNA(CttlePrices_Basis!C944,"")</f>
        <v>191.92</v>
      </c>
      <c r="L163" s="245" t="str">
        <f t="shared" si="19"/>
        <v/>
      </c>
      <c r="M163" s="248" t="str">
        <f t="shared" si="20"/>
        <v/>
      </c>
    </row>
    <row r="164" spans="1:13" x14ac:dyDescent="0.35">
      <c r="A164" s="223">
        <v>2023</v>
      </c>
      <c r="B164" s="223">
        <v>5</v>
      </c>
      <c r="C164" s="236" t="str">
        <f t="shared" si="15"/>
        <v>2023-5</v>
      </c>
      <c r="D164" s="244">
        <f>+_xlfn.IFNA('[3]weekly-canfax-data'!AN12,"")</f>
        <v>195.9</v>
      </c>
      <c r="E164" s="244">
        <v>2</v>
      </c>
      <c r="F164" s="245">
        <f t="shared" si="17"/>
        <v>328.5</v>
      </c>
      <c r="G164" s="245">
        <f>CttlePrices_Basis!M945</f>
        <v>328</v>
      </c>
      <c r="H164" s="246">
        <f t="shared" si="18"/>
        <v>0.5</v>
      </c>
      <c r="I164" s="245"/>
      <c r="J164" s="245"/>
      <c r="K164" s="247">
        <f>+_xlfn.IFNA(CttlePrices_Basis!C945,"")</f>
        <v>192.45</v>
      </c>
      <c r="L164" s="245">
        <f t="shared" si="19"/>
        <v>197.1</v>
      </c>
      <c r="M164" s="248">
        <f t="shared" si="20"/>
        <v>4.6500000000000057</v>
      </c>
    </row>
    <row r="165" spans="1:13" x14ac:dyDescent="0.35">
      <c r="A165" s="223">
        <v>2023</v>
      </c>
      <c r="B165" s="223">
        <v>6</v>
      </c>
      <c r="C165" s="236" t="str">
        <f t="shared" si="15"/>
        <v>2023-6</v>
      </c>
      <c r="D165" s="244">
        <f>+_xlfn.IFNA('[3]weekly-canfax-data'!AN13,"")</f>
        <v>196.74</v>
      </c>
      <c r="E165" s="244">
        <v>2</v>
      </c>
      <c r="F165" s="245">
        <f t="shared" si="17"/>
        <v>329.90000000000003</v>
      </c>
      <c r="G165" s="245">
        <f>CttlePrices_Basis!M946</f>
        <v>329</v>
      </c>
      <c r="H165" s="246">
        <f t="shared" si="18"/>
        <v>0.90000000000003411</v>
      </c>
      <c r="I165" s="245"/>
      <c r="J165" s="245"/>
      <c r="K165" s="247">
        <f>+_xlfn.IFNA(CttlePrices_Basis!C946,"")</f>
        <v>197.92</v>
      </c>
      <c r="L165" s="245">
        <f t="shared" si="19"/>
        <v>197.94000000000003</v>
      </c>
      <c r="M165" s="248">
        <f t="shared" si="20"/>
        <v>2.0000000000038654E-2</v>
      </c>
    </row>
    <row r="166" spans="1:13" x14ac:dyDescent="0.35">
      <c r="A166" s="223">
        <v>2023</v>
      </c>
      <c r="B166" s="223">
        <v>7</v>
      </c>
      <c r="C166" s="236" t="str">
        <f t="shared" si="15"/>
        <v>2023-7</v>
      </c>
      <c r="D166" s="244">
        <f>+_xlfn.IFNA('[3]weekly-canfax-data'!AN14,"")</f>
        <v>198.3</v>
      </c>
      <c r="E166" s="244">
        <v>2</v>
      </c>
      <c r="F166" s="245">
        <f t="shared" si="17"/>
        <v>332.50000000000006</v>
      </c>
      <c r="G166" s="245">
        <f>CttlePrices_Basis!M947</f>
        <v>332</v>
      </c>
      <c r="H166" s="246">
        <f t="shared" si="18"/>
        <v>0.50000000000005684</v>
      </c>
      <c r="I166" s="245"/>
      <c r="J166" s="245"/>
      <c r="K166" s="247">
        <f>+_xlfn.IFNA(CttlePrices_Basis!C947,"")</f>
        <v>196.71</v>
      </c>
      <c r="L166" s="245">
        <f t="shared" si="19"/>
        <v>199.50000000000003</v>
      </c>
      <c r="M166" s="248">
        <f t="shared" si="20"/>
        <v>2.7900000000000205</v>
      </c>
    </row>
    <row r="167" spans="1:13" x14ac:dyDescent="0.35">
      <c r="A167" s="223">
        <v>2023</v>
      </c>
      <c r="B167" s="223">
        <v>8</v>
      </c>
      <c r="C167" s="236" t="str">
        <f t="shared" si="15"/>
        <v>2023-8</v>
      </c>
      <c r="D167" s="244">
        <f>+_xlfn.IFNA('[3]weekly-canfax-data'!AN15,"")</f>
        <v>201.86</v>
      </c>
      <c r="E167" s="244">
        <v>2</v>
      </c>
      <c r="F167" s="245">
        <f t="shared" si="17"/>
        <v>338.43333333333339</v>
      </c>
      <c r="G167" s="245">
        <f>CttlePrices_Basis!M948</f>
        <v>338</v>
      </c>
      <c r="H167" s="246">
        <f t="shared" si="18"/>
        <v>0.43333333333339397</v>
      </c>
      <c r="I167" s="245"/>
      <c r="J167" s="245"/>
      <c r="K167" s="247">
        <f>+_xlfn.IFNA(CttlePrices_Basis!C948,"")</f>
        <v>196.23</v>
      </c>
      <c r="L167" s="245">
        <f t="shared" si="19"/>
        <v>203.06000000000003</v>
      </c>
      <c r="M167" s="248">
        <f t="shared" si="20"/>
        <v>6.8300000000000409</v>
      </c>
    </row>
    <row r="168" spans="1:13" x14ac:dyDescent="0.35">
      <c r="A168" s="223">
        <v>2023</v>
      </c>
      <c r="B168" s="223">
        <v>9</v>
      </c>
      <c r="C168" s="236" t="str">
        <f t="shared" si="15"/>
        <v>2023-9</v>
      </c>
      <c r="D168" s="244">
        <f>+_xlfn.IFNA('[3]weekly-canfax-data'!AN16,"")</f>
        <v>204.3</v>
      </c>
      <c r="E168" s="244">
        <v>2</v>
      </c>
      <c r="F168" s="245">
        <f t="shared" si="17"/>
        <v>342.50000000000006</v>
      </c>
      <c r="G168" s="245">
        <f>CttlePrices_Basis!M949</f>
        <v>342</v>
      </c>
      <c r="H168" s="246">
        <f t="shared" si="18"/>
        <v>0.50000000000005684</v>
      </c>
      <c r="I168" s="245"/>
      <c r="J168" s="245"/>
      <c r="K168" s="247">
        <f>+_xlfn.IFNA(CttlePrices_Basis!C949,"")</f>
        <v>205.02</v>
      </c>
      <c r="L168" s="245">
        <f t="shared" si="19"/>
        <v>205.50000000000003</v>
      </c>
      <c r="M168" s="248">
        <f t="shared" si="20"/>
        <v>0.48000000000001819</v>
      </c>
    </row>
    <row r="169" spans="1:13" x14ac:dyDescent="0.35">
      <c r="A169" s="223">
        <v>2023</v>
      </c>
      <c r="B169" s="223">
        <v>10</v>
      </c>
      <c r="C169" s="236" t="str">
        <f t="shared" si="15"/>
        <v>2023-10</v>
      </c>
      <c r="D169" s="244">
        <f>+_xlfn.IFNA('[3]weekly-canfax-data'!AN17,"")</f>
        <v>210.13</v>
      </c>
      <c r="E169" s="244">
        <v>2</v>
      </c>
      <c r="F169" s="245">
        <f t="shared" si="17"/>
        <v>352.2166666666667</v>
      </c>
      <c r="G169" s="245">
        <f>CttlePrices_Basis!M950</f>
        <v>351</v>
      </c>
      <c r="H169" s="246">
        <f t="shared" si="18"/>
        <v>1.216666666666697</v>
      </c>
      <c r="I169" s="245"/>
      <c r="J169" s="245"/>
      <c r="K169" s="247">
        <f>+_xlfn.IFNA(CttlePrices_Basis!C950,"")</f>
        <v>206.22</v>
      </c>
      <c r="L169" s="245">
        <f t="shared" si="19"/>
        <v>211.33</v>
      </c>
      <c r="M169" s="248">
        <f t="shared" si="20"/>
        <v>5.1100000000000136</v>
      </c>
    </row>
    <row r="170" spans="1:13" x14ac:dyDescent="0.35">
      <c r="A170" s="223">
        <v>2023</v>
      </c>
      <c r="B170" s="223">
        <v>11</v>
      </c>
      <c r="C170" s="236" t="str">
        <f t="shared" si="15"/>
        <v>2023-11</v>
      </c>
      <c r="D170" s="244">
        <f>+_xlfn.IFNA('[3]weekly-canfax-data'!AN18,"")</f>
        <v>211.59</v>
      </c>
      <c r="E170" s="244">
        <v>2</v>
      </c>
      <c r="F170" s="245">
        <f t="shared" si="17"/>
        <v>354.65000000000003</v>
      </c>
      <c r="G170" s="245">
        <f>CttlePrices_Basis!M951</f>
        <v>354</v>
      </c>
      <c r="H170" s="246">
        <f t="shared" si="18"/>
        <v>0.65000000000003411</v>
      </c>
      <c r="I170" s="245"/>
      <c r="J170" s="245"/>
      <c r="K170" s="247">
        <f>+_xlfn.IFNA(CttlePrices_Basis!C951,"")</f>
        <v>207.62</v>
      </c>
      <c r="L170" s="245">
        <f t="shared" si="19"/>
        <v>212.79000000000002</v>
      </c>
      <c r="M170" s="248">
        <f t="shared" si="20"/>
        <v>5.1700000000000159</v>
      </c>
    </row>
    <row r="171" spans="1:13" x14ac:dyDescent="0.35">
      <c r="A171" s="223">
        <v>2023</v>
      </c>
      <c r="B171" s="223">
        <v>12</v>
      </c>
      <c r="C171" s="236" t="str">
        <f t="shared" si="15"/>
        <v>2023-12</v>
      </c>
      <c r="D171" s="244">
        <f>+_xlfn.IFNA('[3]weekly-canfax-data'!AN19,"")</f>
        <v>215.1</v>
      </c>
      <c r="E171" s="244">
        <v>2</v>
      </c>
      <c r="F171" s="245">
        <f t="shared" si="17"/>
        <v>360.5</v>
      </c>
      <c r="G171" s="245">
        <f>CttlePrices_Basis!M952</f>
        <v>357.5</v>
      </c>
      <c r="H171" s="246">
        <f t="shared" si="18"/>
        <v>3</v>
      </c>
      <c r="I171" s="245"/>
      <c r="J171" s="245"/>
      <c r="K171" s="247">
        <f>+_xlfn.IFNA(CttlePrices_Basis!C952,"")</f>
        <v>209.54</v>
      </c>
      <c r="L171" s="245">
        <f t="shared" si="19"/>
        <v>216.29999999999998</v>
      </c>
      <c r="M171" s="248">
        <f t="shared" si="20"/>
        <v>6.7599999999999909</v>
      </c>
    </row>
    <row r="172" spans="1:13" x14ac:dyDescent="0.35">
      <c r="A172" s="223">
        <v>2023</v>
      </c>
      <c r="B172" s="223">
        <v>13</v>
      </c>
      <c r="C172" s="236" t="str">
        <f t="shared" si="15"/>
        <v>2023-13</v>
      </c>
      <c r="D172" s="244">
        <f>+_xlfn.IFNA('[3]weekly-canfax-data'!AN20,"")</f>
        <v>215.1</v>
      </c>
      <c r="E172" s="244">
        <v>2</v>
      </c>
      <c r="F172" s="245">
        <f t="shared" si="17"/>
        <v>360.5</v>
      </c>
      <c r="G172" s="245">
        <f>CttlePrices_Basis!M953</f>
        <v>360</v>
      </c>
      <c r="H172" s="246">
        <f t="shared" si="18"/>
        <v>0.5</v>
      </c>
      <c r="I172" s="245"/>
      <c r="J172" s="245"/>
      <c r="K172" s="247">
        <f>+_xlfn.IFNA(CttlePrices_Basis!C953,"")</f>
        <v>208.66</v>
      </c>
      <c r="L172" s="245">
        <f t="shared" si="19"/>
        <v>216.29999999999998</v>
      </c>
      <c r="M172" s="248">
        <f t="shared" si="20"/>
        <v>7.6399999999999864</v>
      </c>
    </row>
    <row r="173" spans="1:13" x14ac:dyDescent="0.35">
      <c r="A173" s="223">
        <v>2023</v>
      </c>
      <c r="B173" s="223">
        <v>14</v>
      </c>
      <c r="C173" s="236" t="str">
        <f t="shared" si="15"/>
        <v>2023-14</v>
      </c>
      <c r="D173" s="244">
        <f>+_xlfn.IFNA('[3]weekly-canfax-data'!AN21,"")</f>
        <v>215.42</v>
      </c>
      <c r="E173" s="244">
        <v>2</v>
      </c>
      <c r="F173" s="245">
        <f t="shared" si="17"/>
        <v>361.0333333333333</v>
      </c>
      <c r="G173" s="245">
        <f>CttlePrices_Basis!M954</f>
        <v>360</v>
      </c>
      <c r="H173" s="246">
        <f t="shared" si="18"/>
        <v>1.033333333333303</v>
      </c>
      <c r="I173" s="245"/>
      <c r="J173" s="245"/>
      <c r="K173" s="247">
        <f>+_xlfn.IFNA(CttlePrices_Basis!C954,"")</f>
        <v>208.74</v>
      </c>
      <c r="L173" s="245">
        <f t="shared" si="19"/>
        <v>216.61999999999998</v>
      </c>
      <c r="M173" s="248">
        <f t="shared" si="20"/>
        <v>7.879999999999967</v>
      </c>
    </row>
    <row r="174" spans="1:13" x14ac:dyDescent="0.35">
      <c r="A174" s="223">
        <v>2023</v>
      </c>
      <c r="B174" s="223">
        <v>15</v>
      </c>
      <c r="C174" s="236" t="str">
        <f t="shared" si="15"/>
        <v>2023-15</v>
      </c>
      <c r="D174" s="244">
        <f>+_xlfn.IFNA('[3]weekly-canfax-data'!AN22,"")</f>
        <v>0</v>
      </c>
      <c r="E174" s="244">
        <v>2</v>
      </c>
      <c r="F174" s="245" t="str">
        <f t="shared" si="17"/>
        <v/>
      </c>
      <c r="G174" s="245">
        <f>CttlePrices_Basis!M955</f>
        <v>365</v>
      </c>
      <c r="H174" s="246" t="str">
        <f t="shared" si="18"/>
        <v/>
      </c>
      <c r="I174" s="245"/>
      <c r="J174" s="245"/>
      <c r="K174" s="247">
        <f>+_xlfn.IFNA(CttlePrices_Basis!C955,"")</f>
        <v>219.25</v>
      </c>
      <c r="L174" s="245" t="str">
        <f t="shared" si="19"/>
        <v/>
      </c>
      <c r="M174" s="248" t="str">
        <f t="shared" si="20"/>
        <v/>
      </c>
    </row>
    <row r="175" spans="1:13" x14ac:dyDescent="0.35">
      <c r="A175" s="223">
        <v>2023</v>
      </c>
      <c r="B175" s="223">
        <v>16</v>
      </c>
      <c r="C175" s="236" t="str">
        <f t="shared" si="15"/>
        <v>2023-16</v>
      </c>
      <c r="D175" s="244">
        <f>+_xlfn.IFNA('[3]weekly-canfax-data'!AN23,"")</f>
        <v>224.73</v>
      </c>
      <c r="E175" s="244">
        <v>2</v>
      </c>
      <c r="F175" s="245">
        <f t="shared" si="17"/>
        <v>376.55</v>
      </c>
      <c r="G175" s="245">
        <f>CttlePrices_Basis!M956</f>
        <v>375</v>
      </c>
      <c r="H175" s="246">
        <f t="shared" si="18"/>
        <v>1.5500000000000114</v>
      </c>
      <c r="I175" s="245"/>
      <c r="J175" s="245"/>
      <c r="K175" s="247">
        <f>+_xlfn.IFNA(CttlePrices_Basis!C956,"")</f>
        <v>221.76</v>
      </c>
      <c r="L175" s="245">
        <f t="shared" si="19"/>
        <v>225.93</v>
      </c>
      <c r="M175" s="248">
        <f t="shared" si="20"/>
        <v>4.1700000000000159</v>
      </c>
    </row>
    <row r="176" spans="1:13" x14ac:dyDescent="0.35">
      <c r="A176" s="223">
        <v>2023</v>
      </c>
      <c r="B176" s="223">
        <v>17</v>
      </c>
      <c r="C176" s="236" t="str">
        <f t="shared" si="15"/>
        <v>2023-17</v>
      </c>
      <c r="D176" s="244">
        <f>+_xlfn.IFNA('[3]weekly-canfax-data'!AN24,"")</f>
        <v>224.44</v>
      </c>
      <c r="E176" s="244">
        <v>2</v>
      </c>
      <c r="F176" s="245">
        <f t="shared" si="17"/>
        <v>376.06666666666666</v>
      </c>
      <c r="G176" s="245">
        <f>CttlePrices_Basis!M957</f>
        <v>375</v>
      </c>
      <c r="H176" s="246">
        <f t="shared" si="18"/>
        <v>1.0666666666666629</v>
      </c>
      <c r="I176" s="245"/>
      <c r="J176" s="245"/>
      <c r="K176" s="247">
        <f>+_xlfn.IFNA(CttlePrices_Basis!C957,"")</f>
        <v>220.8</v>
      </c>
      <c r="L176" s="245">
        <f t="shared" si="19"/>
        <v>225.64</v>
      </c>
      <c r="M176" s="248">
        <f t="shared" si="20"/>
        <v>4.839999999999975</v>
      </c>
    </row>
    <row r="177" spans="1:13" x14ac:dyDescent="0.35">
      <c r="A177" s="223">
        <v>2023</v>
      </c>
      <c r="B177" s="223">
        <v>18</v>
      </c>
      <c r="C177" s="236" t="str">
        <f t="shared" si="15"/>
        <v>2023-18</v>
      </c>
      <c r="D177" s="244">
        <f>+_xlfn.IFNA('[3]weekly-canfax-data'!AN25,"")</f>
        <v>224.1</v>
      </c>
      <c r="E177" s="244">
        <v>2</v>
      </c>
      <c r="F177" s="245">
        <f t="shared" si="17"/>
        <v>375.5</v>
      </c>
      <c r="G177" s="245">
        <f>CttlePrices_Basis!M958</f>
        <v>375</v>
      </c>
      <c r="H177" s="246">
        <f t="shared" si="18"/>
        <v>0.5</v>
      </c>
      <c r="I177" s="245"/>
      <c r="J177" s="245"/>
      <c r="K177" s="247">
        <f>+_xlfn.IFNA(CttlePrices_Basis!C958,"")</f>
        <v>225.01</v>
      </c>
      <c r="L177" s="245">
        <f t="shared" si="19"/>
        <v>225.29999999999998</v>
      </c>
      <c r="M177" s="248">
        <f t="shared" si="20"/>
        <v>0.28999999999999204</v>
      </c>
    </row>
    <row r="178" spans="1:13" x14ac:dyDescent="0.35">
      <c r="A178" s="223">
        <v>2023</v>
      </c>
      <c r="B178" s="223">
        <v>19</v>
      </c>
      <c r="C178" s="236" t="str">
        <f t="shared" si="15"/>
        <v>2023-19</v>
      </c>
      <c r="D178" s="244">
        <f>+_xlfn.IFNA('[3]weekly-canfax-data'!AN26,"")</f>
        <v>0</v>
      </c>
      <c r="E178" s="244">
        <v>2</v>
      </c>
      <c r="F178" s="245" t="str">
        <f t="shared" si="17"/>
        <v/>
      </c>
      <c r="G178" s="245">
        <f>CttlePrices_Basis!M959</f>
        <v>375</v>
      </c>
      <c r="H178" s="246" t="str">
        <f t="shared" si="18"/>
        <v/>
      </c>
      <c r="I178" s="245"/>
      <c r="J178" s="245"/>
      <c r="K178" s="247">
        <f>+_xlfn.IFNA(CttlePrices_Basis!C959,"")</f>
        <v>224.47</v>
      </c>
      <c r="L178" s="245" t="str">
        <f t="shared" si="19"/>
        <v/>
      </c>
      <c r="M178" s="248" t="str">
        <f t="shared" si="20"/>
        <v/>
      </c>
    </row>
    <row r="179" spans="1:13" x14ac:dyDescent="0.35">
      <c r="A179" s="223">
        <v>2023</v>
      </c>
      <c r="B179" s="223">
        <v>20</v>
      </c>
      <c r="C179" s="236" t="str">
        <f t="shared" si="15"/>
        <v>2023-20</v>
      </c>
      <c r="D179" s="244">
        <f>+_xlfn.IFNA('[3]weekly-canfax-data'!AN27,"")</f>
        <v>224.1</v>
      </c>
      <c r="E179" s="244">
        <v>2</v>
      </c>
      <c r="F179" s="245">
        <f t="shared" si="17"/>
        <v>375.5</v>
      </c>
      <c r="G179" s="245">
        <f>CttlePrices_Basis!M960</f>
        <v>375</v>
      </c>
      <c r="H179" s="246">
        <f t="shared" si="18"/>
        <v>0.5</v>
      </c>
      <c r="I179" s="245"/>
      <c r="J179" s="245"/>
      <c r="K179" s="247">
        <f>+_xlfn.IFNA(CttlePrices_Basis!C960,"")</f>
        <v>222.6</v>
      </c>
      <c r="L179" s="245">
        <f t="shared" si="19"/>
        <v>225.29999999999998</v>
      </c>
      <c r="M179" s="248">
        <f t="shared" si="20"/>
        <v>2.6999999999999886</v>
      </c>
    </row>
    <row r="180" spans="1:13" x14ac:dyDescent="0.35">
      <c r="A180" s="223">
        <v>2023</v>
      </c>
      <c r="B180" s="223">
        <v>21</v>
      </c>
      <c r="C180" s="236" t="str">
        <f t="shared" si="15"/>
        <v>2023-21</v>
      </c>
      <c r="D180" s="244">
        <f>+_xlfn.IFNA('[3]weekly-canfax-data'!AN28,"")</f>
        <v>0</v>
      </c>
      <c r="E180" s="244">
        <v>2</v>
      </c>
      <c r="F180" s="245" t="str">
        <f t="shared" si="17"/>
        <v/>
      </c>
      <c r="G180" s="245">
        <f>CttlePrices_Basis!M961</f>
        <v>380</v>
      </c>
      <c r="H180" s="246" t="str">
        <f t="shared" si="18"/>
        <v/>
      </c>
      <c r="I180" s="245"/>
      <c r="J180" s="245"/>
      <c r="K180" s="247">
        <f>+_xlfn.IFNA(CttlePrices_Basis!C961,"")</f>
        <v>221.34</v>
      </c>
      <c r="L180" s="245" t="str">
        <f t="shared" si="19"/>
        <v/>
      </c>
      <c r="M180" s="248" t="str">
        <f t="shared" si="20"/>
        <v/>
      </c>
    </row>
    <row r="181" spans="1:13" x14ac:dyDescent="0.35">
      <c r="A181" s="223">
        <v>2023</v>
      </c>
      <c r="B181" s="223">
        <v>22</v>
      </c>
      <c r="C181" s="236" t="str">
        <f t="shared" si="15"/>
        <v>2023-22</v>
      </c>
      <c r="D181" s="244">
        <f>+_xlfn.IFNA('[3]weekly-canfax-data'!AN29,"")</f>
        <v>233.63</v>
      </c>
      <c r="E181" s="244">
        <v>2</v>
      </c>
      <c r="F181" s="245">
        <f t="shared" si="17"/>
        <v>391.38333333333333</v>
      </c>
      <c r="G181" s="245">
        <f>CttlePrices_Basis!M962</f>
        <v>390</v>
      </c>
      <c r="H181" s="246">
        <f t="shared" si="18"/>
        <v>1.3833333333333258</v>
      </c>
      <c r="I181" s="245"/>
      <c r="J181" s="245"/>
      <c r="K181" s="247">
        <f>+_xlfn.IFNA(CttlePrices_Basis!C962,"")</f>
        <v>234.11</v>
      </c>
      <c r="L181" s="245">
        <f t="shared" si="19"/>
        <v>234.82999999999998</v>
      </c>
      <c r="M181" s="248">
        <f t="shared" si="20"/>
        <v>0.71999999999997044</v>
      </c>
    </row>
    <row r="182" spans="1:13" x14ac:dyDescent="0.35">
      <c r="A182" s="223">
        <v>2023</v>
      </c>
      <c r="B182" s="223">
        <v>23</v>
      </c>
      <c r="C182" s="236" t="str">
        <f t="shared" si="15"/>
        <v>2023-23</v>
      </c>
      <c r="D182" s="244">
        <f>+_xlfn.IFNA('[3]weekly-canfax-data'!AN30,"")</f>
        <v>245.47</v>
      </c>
      <c r="E182" s="244">
        <v>2</v>
      </c>
      <c r="F182" s="245">
        <f t="shared" si="17"/>
        <v>411.11666666666667</v>
      </c>
      <c r="G182" s="245">
        <f>CttlePrices_Basis!M963</f>
        <v>407.5</v>
      </c>
      <c r="H182" s="246">
        <f t="shared" si="18"/>
        <v>3.6166666666666742</v>
      </c>
      <c r="I182" s="245"/>
      <c r="J182" s="245"/>
      <c r="K182" s="247">
        <f>+_xlfn.IFNA(CttlePrices_Basis!C963,"")</f>
        <v>239.71</v>
      </c>
      <c r="L182" s="245">
        <f t="shared" si="19"/>
        <v>246.67</v>
      </c>
      <c r="M182" s="248">
        <f t="shared" si="20"/>
        <v>6.9599999999999795</v>
      </c>
    </row>
    <row r="183" spans="1:13" x14ac:dyDescent="0.35">
      <c r="A183" s="223">
        <v>2023</v>
      </c>
      <c r="B183" s="223">
        <v>24</v>
      </c>
      <c r="C183" s="236" t="str">
        <f t="shared" si="15"/>
        <v>2023-24</v>
      </c>
      <c r="D183" s="244">
        <f>+_xlfn.IFNA('[3]weekly-canfax-data'!AN31,"")</f>
        <v>248.07</v>
      </c>
      <c r="E183" s="244">
        <v>2</v>
      </c>
      <c r="F183" s="245">
        <f t="shared" si="17"/>
        <v>415.45</v>
      </c>
      <c r="G183" s="245">
        <f>CttlePrices_Basis!M964</f>
        <v>412.5</v>
      </c>
      <c r="H183" s="246">
        <f t="shared" si="18"/>
        <v>2.9499999999999886</v>
      </c>
      <c r="I183" s="245"/>
      <c r="J183" s="245"/>
      <c r="K183" s="247">
        <f>+_xlfn.IFNA(CttlePrices_Basis!C964,"")</f>
        <v>244.87</v>
      </c>
      <c r="L183" s="245">
        <f t="shared" si="19"/>
        <v>249.26999999999998</v>
      </c>
      <c r="M183" s="248">
        <f t="shared" si="20"/>
        <v>4.3999999999999773</v>
      </c>
    </row>
    <row r="184" spans="1:13" x14ac:dyDescent="0.35">
      <c r="A184" s="223">
        <v>2023</v>
      </c>
      <c r="B184" s="223">
        <v>25</v>
      </c>
      <c r="C184" s="236" t="str">
        <f t="shared" si="15"/>
        <v>2023-25</v>
      </c>
      <c r="D184" s="244">
        <f>+_xlfn.IFNA('[3]weekly-canfax-data'!AN32,"")</f>
        <v>245.1</v>
      </c>
      <c r="E184" s="244">
        <v>2</v>
      </c>
      <c r="F184" s="245">
        <f t="shared" si="17"/>
        <v>410.5</v>
      </c>
      <c r="G184" s="245">
        <f>CttlePrices_Basis!M965</f>
        <v>410</v>
      </c>
      <c r="H184" s="246">
        <f t="shared" si="18"/>
        <v>0.5</v>
      </c>
      <c r="I184" s="245"/>
      <c r="J184" s="245"/>
      <c r="K184" s="247">
        <f>+_xlfn.IFNA(CttlePrices_Basis!C965,"")</f>
        <v>242.18</v>
      </c>
      <c r="L184" s="245">
        <f t="shared" si="19"/>
        <v>246.29999999999998</v>
      </c>
      <c r="M184" s="248">
        <f t="shared" si="20"/>
        <v>4.1199999999999761</v>
      </c>
    </row>
    <row r="185" spans="1:13" x14ac:dyDescent="0.35">
      <c r="A185" s="223">
        <v>2023</v>
      </c>
      <c r="B185" s="223">
        <v>26</v>
      </c>
      <c r="C185" s="236" t="str">
        <f t="shared" si="15"/>
        <v>2023-26</v>
      </c>
      <c r="D185" s="244">
        <f>+_xlfn.IFNA('[3]weekly-canfax-data'!AN33,"")</f>
        <v>242.09</v>
      </c>
      <c r="E185" s="244">
        <v>2</v>
      </c>
      <c r="F185" s="245">
        <f t="shared" si="17"/>
        <v>405.48333333333335</v>
      </c>
      <c r="G185" s="245">
        <f>CttlePrices_Basis!M966</f>
        <v>405</v>
      </c>
      <c r="H185" s="246">
        <f t="shared" si="18"/>
        <v>0.48333333333334849</v>
      </c>
      <c r="I185" s="245"/>
      <c r="J185" s="245"/>
      <c r="K185" s="247">
        <f>+_xlfn.IFNA(CttlePrices_Basis!C966,"")</f>
        <v>237.5</v>
      </c>
      <c r="L185" s="245">
        <f t="shared" si="19"/>
        <v>243.29</v>
      </c>
      <c r="M185" s="248">
        <f t="shared" si="20"/>
        <v>5.789999999999992</v>
      </c>
    </row>
    <row r="186" spans="1:13" x14ac:dyDescent="0.35">
      <c r="A186" s="223">
        <v>2023</v>
      </c>
      <c r="B186" s="223">
        <v>27</v>
      </c>
      <c r="C186" s="236" t="str">
        <f t="shared" si="15"/>
        <v>2023-27</v>
      </c>
      <c r="D186" s="244">
        <f>+_xlfn.IFNA('[3]weekly-canfax-data'!AN34,"")</f>
        <v>239.1</v>
      </c>
      <c r="E186" s="244">
        <v>2</v>
      </c>
      <c r="F186" s="245">
        <f t="shared" si="17"/>
        <v>400.5</v>
      </c>
      <c r="G186" s="245">
        <f>CttlePrices_Basis!M967</f>
        <v>400</v>
      </c>
      <c r="H186" s="246">
        <f t="shared" si="18"/>
        <v>0.5</v>
      </c>
      <c r="I186" s="245"/>
      <c r="J186" s="245"/>
      <c r="K186" s="247">
        <f>+_xlfn.IFNA(CttlePrices_Basis!C967,"")</f>
        <v>230.26</v>
      </c>
      <c r="L186" s="245">
        <f t="shared" si="19"/>
        <v>240.29999999999998</v>
      </c>
      <c r="M186" s="248">
        <f t="shared" si="20"/>
        <v>10.039999999999992</v>
      </c>
    </row>
    <row r="187" spans="1:13" x14ac:dyDescent="0.35">
      <c r="A187" s="223">
        <v>2023</v>
      </c>
      <c r="B187" s="223">
        <v>28</v>
      </c>
      <c r="C187" s="236" t="str">
        <f t="shared" si="15"/>
        <v>2023-28</v>
      </c>
      <c r="D187" s="244">
        <f>+_xlfn.IFNA('[3]weekly-canfax-data'!AN35,"")</f>
        <v>238.85</v>
      </c>
      <c r="E187" s="244">
        <v>2</v>
      </c>
      <c r="F187" s="245">
        <f t="shared" si="17"/>
        <v>400.08333333333331</v>
      </c>
      <c r="G187" s="245">
        <f>CttlePrices_Basis!M968</f>
        <v>397.5</v>
      </c>
      <c r="H187" s="246">
        <f t="shared" si="18"/>
        <v>2.5833333333333144</v>
      </c>
      <c r="I187" s="245"/>
      <c r="J187" s="245"/>
      <c r="K187" s="247">
        <f>+_xlfn.IFNA(CttlePrices_Basis!C968,"")</f>
        <v>236.12</v>
      </c>
      <c r="L187" s="245">
        <f t="shared" si="19"/>
        <v>240.04999999999998</v>
      </c>
      <c r="M187" s="248">
        <f t="shared" si="20"/>
        <v>3.9299999999999784</v>
      </c>
    </row>
    <row r="188" spans="1:13" x14ac:dyDescent="0.35">
      <c r="A188" s="223">
        <v>2023</v>
      </c>
      <c r="B188" s="223">
        <v>29</v>
      </c>
      <c r="C188" s="236" t="str">
        <f t="shared" si="15"/>
        <v>2023-29</v>
      </c>
      <c r="D188" s="244" t="str">
        <f>+_xlfn.IFNA('[3]weekly-canfax-data'!AN36,"")</f>
        <v xml:space="preserve"> </v>
      </c>
      <c r="E188" s="244">
        <v>2</v>
      </c>
      <c r="F188" s="245" t="e">
        <f t="shared" si="17"/>
        <v>#VALUE!</v>
      </c>
      <c r="G188" s="245" t="str">
        <f>CttlePrices_Basis!M969</f>
        <v/>
      </c>
      <c r="H188" s="246" t="str">
        <f t="shared" si="18"/>
        <v/>
      </c>
      <c r="I188" s="245"/>
      <c r="J188" s="245"/>
      <c r="K188" s="247">
        <f>+_xlfn.IFNA(CttlePrices_Basis!C969,"")</f>
        <v>232.98</v>
      </c>
      <c r="L188" s="245" t="str">
        <f t="shared" si="19"/>
        <v/>
      </c>
      <c r="M188" s="248" t="str">
        <f t="shared" si="20"/>
        <v/>
      </c>
    </row>
    <row r="189" spans="1:13" x14ac:dyDescent="0.35">
      <c r="A189" s="223">
        <v>2023</v>
      </c>
      <c r="B189" s="223">
        <v>30</v>
      </c>
      <c r="C189" s="236" t="str">
        <f t="shared" si="15"/>
        <v>2023-30</v>
      </c>
      <c r="D189" s="244">
        <f>+_xlfn.IFNA('[3]weekly-canfax-data'!AN37,"")</f>
        <v>235.49</v>
      </c>
      <c r="E189" s="244">
        <v>2</v>
      </c>
      <c r="F189" s="245">
        <f t="shared" si="17"/>
        <v>394.48333333333335</v>
      </c>
      <c r="G189" s="245">
        <f>CttlePrices_Basis!M970</f>
        <v>390.5</v>
      </c>
      <c r="H189" s="246">
        <f t="shared" si="18"/>
        <v>3.9833333333333485</v>
      </c>
      <c r="I189" s="245"/>
      <c r="J189" s="245"/>
      <c r="K189" s="247">
        <f>+_xlfn.IFNA(CttlePrices_Basis!C970,"")</f>
        <v>234.11</v>
      </c>
      <c r="L189" s="245">
        <f t="shared" si="19"/>
        <v>236.69</v>
      </c>
      <c r="M189" s="248">
        <f t="shared" si="20"/>
        <v>2.5799999999999841</v>
      </c>
    </row>
    <row r="190" spans="1:13" x14ac:dyDescent="0.35">
      <c r="A190" s="223">
        <v>2023</v>
      </c>
      <c r="B190" s="223">
        <v>31</v>
      </c>
      <c r="C190" s="236" t="str">
        <f t="shared" si="15"/>
        <v>2023-31</v>
      </c>
      <c r="D190" s="244">
        <f>+_xlfn.IFNA('[3]weekly-canfax-data'!AN38,"")</f>
        <v>232.5</v>
      </c>
      <c r="E190" s="244">
        <v>2</v>
      </c>
      <c r="F190" s="245">
        <f>IF(D190&gt;0,D190/0.6+2,"")</f>
        <v>389.5</v>
      </c>
      <c r="G190" s="245">
        <f>CttlePrices_Basis!M971</f>
        <v>389</v>
      </c>
      <c r="H190" s="246">
        <f t="shared" si="18"/>
        <v>0.5</v>
      </c>
      <c r="I190" s="245"/>
      <c r="J190" s="245"/>
      <c r="K190" s="247">
        <f>+_xlfn.IFNA(CttlePrices_Basis!C971,"")</f>
        <v>232.3</v>
      </c>
      <c r="L190" s="245">
        <f t="shared" si="19"/>
        <v>233.7</v>
      </c>
      <c r="M190" s="248">
        <f t="shared" si="20"/>
        <v>1.3999999999999773</v>
      </c>
    </row>
    <row r="191" spans="1:13" x14ac:dyDescent="0.35">
      <c r="A191" s="223">
        <v>2023</v>
      </c>
      <c r="B191" s="223">
        <v>32</v>
      </c>
      <c r="C191" s="236" t="str">
        <f t="shared" si="15"/>
        <v>2023-32</v>
      </c>
      <c r="D191" s="244">
        <f>+_xlfn.IFNA('[3]weekly-canfax-data'!AN39,"")</f>
        <v>232.5</v>
      </c>
      <c r="E191" s="244">
        <v>2</v>
      </c>
      <c r="F191" s="245">
        <f t="shared" ref="F191:F254" si="21">IF(D191&gt;0,D191/0.6+2,"")</f>
        <v>389.5</v>
      </c>
      <c r="G191" s="245">
        <f>_xlfn.IFNA(CttlePrices_Basis!M972,"")</f>
        <v>389</v>
      </c>
      <c r="H191" s="246">
        <f t="shared" si="18"/>
        <v>0.5</v>
      </c>
      <c r="I191" s="244"/>
      <c r="J191" s="244"/>
      <c r="K191" s="247">
        <f>+_xlfn.IFNA(CttlePrices_Basis!C972,"")</f>
        <v>230.92</v>
      </c>
      <c r="L191" s="245">
        <f t="shared" si="19"/>
        <v>233.7</v>
      </c>
      <c r="M191" s="248">
        <f t="shared" si="20"/>
        <v>2.7800000000000011</v>
      </c>
    </row>
    <row r="192" spans="1:13" x14ac:dyDescent="0.35">
      <c r="A192" s="223">
        <v>2023</v>
      </c>
      <c r="B192" s="223">
        <v>33</v>
      </c>
      <c r="C192" s="236" t="str">
        <f t="shared" si="15"/>
        <v>2023-33</v>
      </c>
      <c r="D192" s="244">
        <f>+_xlfn.IFNA('[3]weekly-canfax-data'!AN40,"")</f>
        <v>0</v>
      </c>
      <c r="E192" s="244">
        <v>2</v>
      </c>
      <c r="F192" s="245" t="str">
        <f t="shared" si="21"/>
        <v/>
      </c>
      <c r="G192" s="245">
        <f>+G191</f>
        <v>389</v>
      </c>
      <c r="H192" s="246" t="str">
        <f t="shared" si="18"/>
        <v/>
      </c>
      <c r="I192" s="244"/>
      <c r="J192" s="244"/>
      <c r="K192" s="247">
        <f>+_xlfn.IFNA(CttlePrices_Basis!C973,"")</f>
        <v>228.43</v>
      </c>
      <c r="L192" s="245" t="str">
        <f t="shared" si="19"/>
        <v/>
      </c>
      <c r="M192" s="248" t="str">
        <f t="shared" si="20"/>
        <v/>
      </c>
    </row>
    <row r="193" spans="1:13" x14ac:dyDescent="0.35">
      <c r="A193" s="223">
        <v>2023</v>
      </c>
      <c r="B193" s="223">
        <v>34</v>
      </c>
      <c r="C193" s="236" t="str">
        <f t="shared" si="15"/>
        <v>2023-34</v>
      </c>
      <c r="D193" s="244">
        <f>+_xlfn.IFNA('[3]weekly-canfax-data'!AN41,"")</f>
        <v>232.5</v>
      </c>
      <c r="E193" s="244">
        <v>2</v>
      </c>
      <c r="F193" s="245">
        <f t="shared" si="21"/>
        <v>389.5</v>
      </c>
      <c r="G193" s="245">
        <f>_xlfn.IFNA(CttlePrices_Basis!M974,"")</f>
        <v>389</v>
      </c>
      <c r="H193" s="246">
        <f t="shared" si="18"/>
        <v>0.5</v>
      </c>
      <c r="I193" s="244"/>
      <c r="J193" s="244"/>
      <c r="K193" s="247">
        <f>+_xlfn.IFNA(CttlePrices_Basis!C974,"")</f>
        <v>232.77</v>
      </c>
      <c r="L193" s="245">
        <f t="shared" si="19"/>
        <v>233.7</v>
      </c>
      <c r="M193" s="248">
        <f t="shared" si="20"/>
        <v>0.9299999999999784</v>
      </c>
    </row>
    <row r="194" spans="1:13" x14ac:dyDescent="0.35">
      <c r="A194" s="223">
        <v>2023</v>
      </c>
      <c r="B194" s="223">
        <v>35</v>
      </c>
      <c r="C194" s="236" t="str">
        <f t="shared" si="15"/>
        <v>2023-35</v>
      </c>
      <c r="D194" s="244">
        <f>+_xlfn.IFNA('[3]weekly-canfax-data'!AN42,"")</f>
        <v>232.5</v>
      </c>
      <c r="E194" s="244">
        <v>2</v>
      </c>
      <c r="F194" s="245">
        <f t="shared" si="21"/>
        <v>389.5</v>
      </c>
      <c r="G194" s="245">
        <f>_xlfn.IFNA(CttlePrices_Basis!M975,"")</f>
        <v>389</v>
      </c>
      <c r="H194" s="246">
        <f t="shared" si="18"/>
        <v>0.5</v>
      </c>
      <c r="I194" s="244"/>
      <c r="J194" s="244"/>
      <c r="K194" s="247">
        <f>+_xlfn.IFNA(CttlePrices_Basis!C975,"")</f>
        <v>235.09</v>
      </c>
      <c r="L194" s="245">
        <f t="shared" si="19"/>
        <v>233.7</v>
      </c>
      <c r="M194" s="248">
        <f t="shared" si="20"/>
        <v>-1.3900000000000148</v>
      </c>
    </row>
    <row r="195" spans="1:13" x14ac:dyDescent="0.35">
      <c r="A195" s="223">
        <v>2023</v>
      </c>
      <c r="B195" s="223">
        <v>36</v>
      </c>
      <c r="C195" s="236" t="str">
        <f t="shared" si="15"/>
        <v>2023-36</v>
      </c>
      <c r="D195" s="244">
        <f>+_xlfn.IFNA('[3]weekly-canfax-data'!AN43,"")</f>
        <v>232.5</v>
      </c>
      <c r="E195" s="244">
        <v>2</v>
      </c>
      <c r="F195" s="245">
        <f t="shared" si="21"/>
        <v>389.5</v>
      </c>
      <c r="G195" s="245">
        <f>_xlfn.IFNA(CttlePrices_Basis!M976,"")</f>
        <v>389</v>
      </c>
      <c r="H195" s="246">
        <f t="shared" si="18"/>
        <v>0.5</v>
      </c>
      <c r="I195" s="244"/>
      <c r="J195" s="244"/>
      <c r="K195" s="247">
        <f>+_xlfn.IFNA(CttlePrices_Basis!C976,"")</f>
        <v>229.88</v>
      </c>
      <c r="L195" s="245">
        <f t="shared" si="19"/>
        <v>233.7</v>
      </c>
      <c r="M195" s="248">
        <f t="shared" si="20"/>
        <v>3.8199999999999932</v>
      </c>
    </row>
    <row r="196" spans="1:13" x14ac:dyDescent="0.35">
      <c r="A196" s="223">
        <v>2023</v>
      </c>
      <c r="B196" s="223">
        <v>37</v>
      </c>
      <c r="C196" s="236" t="str">
        <f t="shared" ref="C196:C210" si="22">CONCATENATE(A196,$C$3,B196)</f>
        <v>2023-37</v>
      </c>
      <c r="D196" s="244">
        <f>+_xlfn.IFNA('[3]weekly-canfax-data'!AN44,"")</f>
        <v>234.3</v>
      </c>
      <c r="E196" s="244">
        <v>2</v>
      </c>
      <c r="F196" s="245">
        <f t="shared" si="21"/>
        <v>392.50000000000006</v>
      </c>
      <c r="G196" s="245">
        <f>_xlfn.IFNA(CttlePrices_Basis!M977,"")</f>
        <v>392</v>
      </c>
      <c r="H196" s="246">
        <f t="shared" si="18"/>
        <v>0.50000000000005684</v>
      </c>
      <c r="I196" s="244"/>
      <c r="J196" s="244"/>
      <c r="K196" s="247">
        <f>+_xlfn.IFNA(CttlePrices_Basis!C977,"")</f>
        <v>230.3</v>
      </c>
      <c r="L196" s="245">
        <f t="shared" si="19"/>
        <v>235.50000000000003</v>
      </c>
      <c r="M196" s="248">
        <f t="shared" si="20"/>
        <v>5.2000000000000171</v>
      </c>
    </row>
    <row r="197" spans="1:13" x14ac:dyDescent="0.35">
      <c r="A197" s="223">
        <v>2023</v>
      </c>
      <c r="B197" s="223">
        <v>38</v>
      </c>
      <c r="C197" s="236" t="str">
        <f t="shared" si="22"/>
        <v>2023-38</v>
      </c>
      <c r="D197" s="244">
        <f>+_xlfn.IFNA('[3]weekly-canfax-data'!AN45,"")</f>
        <v>236.08</v>
      </c>
      <c r="E197" s="244">
        <v>2</v>
      </c>
      <c r="F197" s="245">
        <f t="shared" si="21"/>
        <v>395.4666666666667</v>
      </c>
      <c r="G197" s="245">
        <f>_xlfn.IFNA(CttlePrices_Basis!M978,"")</f>
        <v>395</v>
      </c>
      <c r="H197" s="246">
        <f t="shared" si="18"/>
        <v>0.46666666666669698</v>
      </c>
      <c r="I197" s="244"/>
      <c r="J197" s="244"/>
      <c r="K197" s="247">
        <f>+_xlfn.IFNA(CttlePrices_Basis!C978,"")</f>
        <v>235.12</v>
      </c>
      <c r="L197" s="245">
        <f t="shared" si="19"/>
        <v>237.28</v>
      </c>
      <c r="M197" s="248">
        <f t="shared" si="20"/>
        <v>2.1599999999999966</v>
      </c>
    </row>
    <row r="198" spans="1:13" x14ac:dyDescent="0.35">
      <c r="A198" s="223">
        <v>2023</v>
      </c>
      <c r="B198" s="223">
        <v>39</v>
      </c>
      <c r="C198" s="236" t="str">
        <f t="shared" si="22"/>
        <v>2023-39</v>
      </c>
      <c r="D198" s="244">
        <f>+_xlfn.IFNA('[3]weekly-canfax-data'!AN46,"")</f>
        <v>235.89</v>
      </c>
      <c r="E198" s="244">
        <v>2</v>
      </c>
      <c r="F198" s="245">
        <f t="shared" si="21"/>
        <v>395.15</v>
      </c>
      <c r="G198" s="245">
        <f>_xlfn.IFNA(CttlePrices_Basis!M979,"")</f>
        <v>395</v>
      </c>
      <c r="H198" s="246">
        <f t="shared" si="18"/>
        <v>0.14999999999997726</v>
      </c>
      <c r="I198" s="244"/>
      <c r="J198" s="244"/>
      <c r="K198" s="247">
        <f>+_xlfn.IFNA(CttlePrices_Basis!C979,"")</f>
        <v>232.69</v>
      </c>
      <c r="L198" s="245">
        <f t="shared" si="19"/>
        <v>237.08999999999997</v>
      </c>
      <c r="M198" s="248">
        <f t="shared" si="20"/>
        <v>4.3999999999999773</v>
      </c>
    </row>
    <row r="199" spans="1:13" x14ac:dyDescent="0.35">
      <c r="A199" s="223">
        <v>2023</v>
      </c>
      <c r="B199" s="223">
        <v>40</v>
      </c>
      <c r="C199" s="236" t="str">
        <f t="shared" si="22"/>
        <v>2023-40</v>
      </c>
      <c r="D199" s="244">
        <f>+_xlfn.IFNA('[3]weekly-canfax-data'!AN47,"")</f>
        <v>236.94</v>
      </c>
      <c r="E199" s="244">
        <v>2</v>
      </c>
      <c r="F199" s="245">
        <f t="shared" si="21"/>
        <v>396.90000000000003</v>
      </c>
      <c r="G199" s="245">
        <f>_xlfn.IFNA(CttlePrices_Basis!M980,"")</f>
        <v>395</v>
      </c>
      <c r="H199" s="246">
        <f t="shared" si="18"/>
        <v>1.9000000000000341</v>
      </c>
      <c r="I199" s="244"/>
      <c r="J199" s="244"/>
      <c r="K199" s="247">
        <f>+_xlfn.IFNA(CttlePrices_Basis!C980,"")</f>
        <v>231.97</v>
      </c>
      <c r="L199" s="245">
        <f t="shared" si="19"/>
        <v>238.14000000000001</v>
      </c>
      <c r="M199" s="248">
        <f t="shared" si="20"/>
        <v>6.1700000000000159</v>
      </c>
    </row>
    <row r="200" spans="1:13" x14ac:dyDescent="0.35">
      <c r="A200" s="223">
        <v>2023</v>
      </c>
      <c r="B200" s="223">
        <v>41</v>
      </c>
      <c r="C200" s="236" t="str">
        <f t="shared" si="22"/>
        <v>2023-41</v>
      </c>
      <c r="D200" s="244">
        <f>+_xlfn.IFNA('[3]weekly-canfax-data'!AN48,"")</f>
        <v>236.1</v>
      </c>
      <c r="E200" s="244">
        <v>2</v>
      </c>
      <c r="F200" s="245">
        <f t="shared" si="21"/>
        <v>395.5</v>
      </c>
      <c r="G200" s="245">
        <f>_xlfn.IFNA(CttlePrices_Basis!M981,"")</f>
        <v>395</v>
      </c>
      <c r="H200" s="246">
        <f t="shared" si="18"/>
        <v>0.5</v>
      </c>
      <c r="I200" s="244"/>
      <c r="J200" s="244"/>
      <c r="K200" s="247">
        <f>+_xlfn.IFNA(CttlePrices_Basis!C981,"")</f>
        <v>233.69</v>
      </c>
      <c r="L200" s="245">
        <f t="shared" si="19"/>
        <v>237.29999999999998</v>
      </c>
      <c r="M200" s="248">
        <f>IFERROR(L200-K200,"")</f>
        <v>3.6099999999999852</v>
      </c>
    </row>
    <row r="201" spans="1:13" x14ac:dyDescent="0.35">
      <c r="A201" s="223">
        <v>2023</v>
      </c>
      <c r="B201" s="223">
        <v>42</v>
      </c>
      <c r="C201" s="236" t="str">
        <f t="shared" si="22"/>
        <v>2023-42</v>
      </c>
      <c r="D201" s="244">
        <f>+_xlfn.IFNA('[3]weekly-canfax-data'!AN49,"")</f>
        <v>236.1</v>
      </c>
      <c r="E201" s="244">
        <v>2</v>
      </c>
      <c r="F201" s="246">
        <f t="shared" si="21"/>
        <v>395.5</v>
      </c>
      <c r="G201" s="246">
        <f>_xlfn.IFNA(CttlePrices_Basis!M982,"")</f>
        <v>395</v>
      </c>
      <c r="H201" s="246">
        <f t="shared" si="18"/>
        <v>0.5</v>
      </c>
      <c r="I201" s="246"/>
      <c r="J201" s="246"/>
      <c r="K201" s="247">
        <f>+_xlfn.IFNA(CttlePrices_Basis!C982,"")</f>
        <v>233.77</v>
      </c>
      <c r="L201" s="245">
        <f t="shared" si="19"/>
        <v>237.29999999999998</v>
      </c>
      <c r="M201" s="245">
        <f t="shared" ref="M201:M211" si="23">IFERROR(L201-K201,"")</f>
        <v>3.5299999999999727</v>
      </c>
    </row>
    <row r="202" spans="1:13" x14ac:dyDescent="0.35">
      <c r="A202" s="223">
        <v>2023</v>
      </c>
      <c r="B202" s="223">
        <v>43</v>
      </c>
      <c r="C202" s="236" t="str">
        <f t="shared" si="22"/>
        <v>2023-43</v>
      </c>
      <c r="D202" s="244">
        <f>+_xlfn.IFNA('[3]weekly-canfax-data'!AN50,"")</f>
        <v>236.1</v>
      </c>
      <c r="E202" s="244">
        <v>2</v>
      </c>
      <c r="F202" s="245">
        <f t="shared" si="21"/>
        <v>395.5</v>
      </c>
      <c r="G202" s="245">
        <f>_xlfn.IFNA(CttlePrices_Basis!M983,"")</f>
        <v>395</v>
      </c>
      <c r="H202" s="246">
        <f t="shared" si="18"/>
        <v>0.5</v>
      </c>
      <c r="I202" s="244"/>
      <c r="J202" s="244"/>
      <c r="K202" s="247">
        <f>+_xlfn.IFNA(CttlePrices_Basis!C983,"")</f>
        <v>230.51</v>
      </c>
      <c r="L202" s="245">
        <f t="shared" si="19"/>
        <v>237.29999999999998</v>
      </c>
      <c r="M202" s="248">
        <f t="shared" si="23"/>
        <v>6.789999999999992</v>
      </c>
    </row>
    <row r="203" spans="1:13" x14ac:dyDescent="0.35">
      <c r="A203" s="223">
        <v>2023</v>
      </c>
      <c r="B203" s="223">
        <v>44</v>
      </c>
      <c r="C203" s="236" t="str">
        <f t="shared" si="22"/>
        <v>2023-44</v>
      </c>
      <c r="D203" s="244">
        <f>+_xlfn.IFNA('[3]weekly-canfax-data'!AN51,"")</f>
        <v>236.1</v>
      </c>
      <c r="E203" s="244">
        <v>2</v>
      </c>
      <c r="F203" s="245">
        <f t="shared" si="21"/>
        <v>395.5</v>
      </c>
      <c r="G203" s="245">
        <f>_xlfn.IFNA(CttlePrices_Basis!M984,"")</f>
        <v>395</v>
      </c>
      <c r="H203" s="246">
        <f t="shared" si="18"/>
        <v>0.5</v>
      </c>
      <c r="I203" s="244"/>
      <c r="J203" s="244"/>
      <c r="K203" s="247">
        <f>+_xlfn.IFNA(CttlePrices_Basis!C984,"")</f>
        <v>230.68</v>
      </c>
      <c r="L203" s="245">
        <f t="shared" si="19"/>
        <v>237.29999999999998</v>
      </c>
      <c r="M203" s="248">
        <f t="shared" si="23"/>
        <v>6.6199999999999761</v>
      </c>
    </row>
    <row r="204" spans="1:13" x14ac:dyDescent="0.35">
      <c r="A204" s="223">
        <v>2023</v>
      </c>
      <c r="B204" s="223">
        <v>45</v>
      </c>
      <c r="C204" s="236" t="str">
        <f t="shared" si="22"/>
        <v>2023-45</v>
      </c>
      <c r="D204" s="244">
        <f>+_xlfn.IFNA('[3]weekly-canfax-data'!AN52,"")</f>
        <v>236.1</v>
      </c>
      <c r="E204" s="244">
        <v>2</v>
      </c>
      <c r="F204" s="245">
        <f t="shared" si="21"/>
        <v>395.5</v>
      </c>
      <c r="G204" s="245">
        <f>_xlfn.IFNA(CttlePrices_Basis!M985,"")</f>
        <v>394</v>
      </c>
      <c r="H204" s="246">
        <f t="shared" si="18"/>
        <v>1.5</v>
      </c>
      <c r="I204" s="244"/>
      <c r="J204" s="244"/>
      <c r="K204" s="247">
        <f>+_xlfn.IFNA(CttlePrices_Basis!C985,"")</f>
        <v>234.36</v>
      </c>
      <c r="L204" s="245">
        <f t="shared" si="19"/>
        <v>237.29999999999998</v>
      </c>
      <c r="M204" s="248">
        <f t="shared" si="23"/>
        <v>2.9399999999999693</v>
      </c>
    </row>
    <row r="205" spans="1:13" x14ac:dyDescent="0.35">
      <c r="A205" s="223">
        <v>2023</v>
      </c>
      <c r="B205" s="223">
        <v>46</v>
      </c>
      <c r="C205" s="236" t="str">
        <f t="shared" si="22"/>
        <v>2023-46</v>
      </c>
      <c r="D205" s="244">
        <f>+_xlfn.IFNA('[3]weekly-canfax-data'!AN53,"")</f>
        <v>233.49</v>
      </c>
      <c r="E205" s="244">
        <v>2</v>
      </c>
      <c r="F205" s="245">
        <f t="shared" si="21"/>
        <v>391.15000000000003</v>
      </c>
      <c r="G205" s="245">
        <f>_xlfn.IFNA(CttlePrices_Basis!M986,"")</f>
        <v>390.5</v>
      </c>
      <c r="H205" s="246">
        <f t="shared" si="18"/>
        <v>0.65000000000003411</v>
      </c>
      <c r="I205" s="244"/>
      <c r="J205" s="244"/>
      <c r="K205" s="247">
        <f>+_xlfn.IFNA(CttlePrices_Basis!C986,"")</f>
        <v>233.9</v>
      </c>
      <c r="L205" s="245">
        <f t="shared" si="19"/>
        <v>234.69</v>
      </c>
      <c r="M205" s="248">
        <f t="shared" si="23"/>
        <v>0.78999999999999204</v>
      </c>
    </row>
    <row r="206" spans="1:13" x14ac:dyDescent="0.35">
      <c r="A206" s="223">
        <v>2023</v>
      </c>
      <c r="B206" s="223">
        <v>47</v>
      </c>
      <c r="C206" s="236" t="str">
        <f t="shared" si="22"/>
        <v>2023-47</v>
      </c>
      <c r="D206" s="244">
        <f>+_xlfn.IFNA('[3]weekly-canfax-data'!AN54,"")</f>
        <v>233.65</v>
      </c>
      <c r="E206" s="244">
        <v>2</v>
      </c>
      <c r="F206" s="245">
        <f t="shared" si="21"/>
        <v>391.41666666666669</v>
      </c>
      <c r="G206" s="245">
        <f>_xlfn.IFNA(CttlePrices_Basis!M987,"")</f>
        <v>388</v>
      </c>
      <c r="H206" s="246">
        <f t="shared" si="18"/>
        <v>3.4166666666666856</v>
      </c>
      <c r="I206" s="244"/>
      <c r="J206" s="244"/>
      <c r="K206" s="247">
        <f>+_xlfn.IFNA(CttlePrices_Basis!C987,"")</f>
        <v>231.17</v>
      </c>
      <c r="L206" s="245">
        <f t="shared" si="19"/>
        <v>234.85</v>
      </c>
      <c r="M206" s="248">
        <f t="shared" si="23"/>
        <v>3.6800000000000068</v>
      </c>
    </row>
    <row r="207" spans="1:13" x14ac:dyDescent="0.35">
      <c r="A207" s="223">
        <v>2023</v>
      </c>
      <c r="B207" s="223">
        <v>48</v>
      </c>
      <c r="C207" s="236" t="str">
        <f t="shared" si="22"/>
        <v>2023-48</v>
      </c>
      <c r="D207" s="244">
        <f>+_xlfn.IFNA('[3]weekly-canfax-data'!AN55,"")</f>
        <v>0</v>
      </c>
      <c r="E207" s="244">
        <v>2</v>
      </c>
      <c r="F207" s="245" t="str">
        <f>IF(D207&gt;0,D207/0.6+2,"")</f>
        <v/>
      </c>
      <c r="G207" s="245">
        <f>_xlfn.IFNA(CttlePrices_Basis!M988,"")</f>
        <v>388</v>
      </c>
      <c r="H207" s="246" t="str">
        <f t="shared" si="18"/>
        <v/>
      </c>
      <c r="I207" s="244"/>
      <c r="J207" s="244"/>
      <c r="K207" s="247">
        <f>+_xlfn.IFNA(CttlePrices_Basis!C988,"")</f>
        <v>219.02</v>
      </c>
      <c r="L207" s="245" t="str">
        <f t="shared" si="19"/>
        <v/>
      </c>
      <c r="M207" s="248" t="str">
        <f t="shared" si="23"/>
        <v/>
      </c>
    </row>
    <row r="208" spans="1:13" x14ac:dyDescent="0.35">
      <c r="A208" s="223">
        <v>2023</v>
      </c>
      <c r="B208" s="223">
        <v>49</v>
      </c>
      <c r="C208" s="236" t="str">
        <f t="shared" si="22"/>
        <v>2023-49</v>
      </c>
      <c r="D208" s="244">
        <f>+_xlfn.IFNA('[3]weekly-canfax-data'!AN56,"")</f>
        <v>231.04</v>
      </c>
      <c r="E208" s="244">
        <v>2</v>
      </c>
      <c r="F208" s="245">
        <f t="shared" si="21"/>
        <v>387.06666666666666</v>
      </c>
      <c r="G208" s="245">
        <f>_xlfn.IFNA(CttlePrices_Basis!M989,"")</f>
        <v>386.5</v>
      </c>
      <c r="H208" s="246">
        <f t="shared" si="18"/>
        <v>0.56666666666666288</v>
      </c>
      <c r="I208" s="244"/>
      <c r="J208" s="244"/>
      <c r="K208" s="247">
        <f>+_xlfn.IFNA(CttlePrices_Basis!C989,"")</f>
        <v>222.75</v>
      </c>
      <c r="L208" s="245">
        <f t="shared" si="19"/>
        <v>232.23999999999998</v>
      </c>
      <c r="M208" s="248">
        <f t="shared" si="23"/>
        <v>9.4899999999999807</v>
      </c>
    </row>
    <row r="209" spans="1:13" x14ac:dyDescent="0.35">
      <c r="A209" s="223">
        <v>2023</v>
      </c>
      <c r="B209" s="223">
        <v>50</v>
      </c>
      <c r="C209" s="236" t="str">
        <f t="shared" si="22"/>
        <v>2023-50</v>
      </c>
      <c r="D209" s="244">
        <f>+_xlfn.IFNA('[3]weekly-canfax-data'!AN57,"")</f>
        <v>227.1</v>
      </c>
      <c r="E209" s="244">
        <v>2</v>
      </c>
      <c r="F209" s="245">
        <f t="shared" si="21"/>
        <v>380.5</v>
      </c>
      <c r="G209" s="245">
        <f>_xlfn.IFNA(CttlePrices_Basis!M990,"")</f>
        <v>384</v>
      </c>
      <c r="H209" s="246">
        <f t="shared" si="18"/>
        <v>-3.5</v>
      </c>
      <c r="I209" s="244"/>
      <c r="J209" s="244"/>
      <c r="K209" s="247">
        <f>+_xlfn.IFNA(CttlePrices_Basis!C990,"")</f>
        <v>217.34</v>
      </c>
      <c r="L209" s="245">
        <f t="shared" si="19"/>
        <v>228.29999999999998</v>
      </c>
      <c r="M209" s="248">
        <f t="shared" si="23"/>
        <v>10.95999999999998</v>
      </c>
    </row>
    <row r="210" spans="1:13" x14ac:dyDescent="0.35">
      <c r="A210" s="223">
        <v>2023</v>
      </c>
      <c r="B210" s="223">
        <v>51</v>
      </c>
      <c r="C210" s="236" t="str">
        <f t="shared" si="22"/>
        <v>2023-51</v>
      </c>
      <c r="D210" s="244">
        <f>+_xlfn.IFNA('[3]weekly-canfax-data'!AN58,"")</f>
        <v>224.49</v>
      </c>
      <c r="E210" s="244">
        <v>2</v>
      </c>
      <c r="F210" s="245">
        <f t="shared" si="21"/>
        <v>376.15000000000003</v>
      </c>
      <c r="G210" s="245">
        <f>_xlfn.IFNA(CttlePrices_Basis!M991,"")</f>
        <v>376</v>
      </c>
      <c r="H210" s="246">
        <f t="shared" si="18"/>
        <v>0.15000000000003411</v>
      </c>
      <c r="I210" s="244"/>
      <c r="J210" s="244"/>
      <c r="K210" s="247">
        <f>+_xlfn.IFNA(CttlePrices_Basis!C991,"")</f>
        <v>219.53</v>
      </c>
      <c r="L210" s="245">
        <f t="shared" si="19"/>
        <v>225.69000000000003</v>
      </c>
      <c r="M210" s="248">
        <f t="shared" si="23"/>
        <v>6.160000000000025</v>
      </c>
    </row>
    <row r="211" spans="1:13" ht="15" thickBot="1" x14ac:dyDescent="0.4">
      <c r="A211" s="249">
        <v>2023</v>
      </c>
      <c r="B211" s="249">
        <v>52</v>
      </c>
      <c r="C211" s="250" t="str">
        <f>CONCATENATE(A211,$C$3,B211)</f>
        <v>2023-52</v>
      </c>
      <c r="D211" s="251">
        <f>+_xlfn.IFNA('[3]weekly-canfax-data'!AN59,"")</f>
        <v>0</v>
      </c>
      <c r="E211" s="251">
        <v>2</v>
      </c>
      <c r="F211" s="252" t="str">
        <f t="shared" si="21"/>
        <v/>
      </c>
      <c r="G211" s="252" t="str">
        <f>_xlfn.IFNA(CttlePrices_Basis!M992,"")</f>
        <v/>
      </c>
      <c r="H211" s="253" t="str">
        <f t="shared" si="18"/>
        <v/>
      </c>
      <c r="I211" s="251"/>
      <c r="J211" s="251"/>
      <c r="K211" s="254">
        <f>+_xlfn.IFNA(CttlePrices_Basis!C992,"")</f>
        <v>217.21</v>
      </c>
      <c r="L211" s="252" t="str">
        <f t="shared" si="19"/>
        <v/>
      </c>
      <c r="M211" s="255" t="str">
        <f t="shared" si="23"/>
        <v/>
      </c>
    </row>
    <row r="212" spans="1:13" x14ac:dyDescent="0.35">
      <c r="A212" s="217">
        <v>2024</v>
      </c>
      <c r="B212" s="259">
        <v>1</v>
      </c>
      <c r="C212" s="217" t="str">
        <f>CONCATENATE(A212,$C$3,B212)</f>
        <v>2024-1</v>
      </c>
      <c r="D212" s="218">
        <f>+'[4]weekly-canfax-data'!AO11</f>
        <v>224.08</v>
      </c>
      <c r="E212" s="218">
        <v>2</v>
      </c>
      <c r="F212" s="224">
        <f>IF(D212&gt;0,D212/0.6+2,"")</f>
        <v>375.4666666666667</v>
      </c>
      <c r="G212" s="224">
        <f>_xlfn.IFNA(CttlePrices_Basis!M993,"")</f>
        <v>375</v>
      </c>
      <c r="H212" s="224">
        <f t="shared" ref="H212:H263" si="24">IFERROR(F212-G212,"")</f>
        <v>0.46666666666669698</v>
      </c>
      <c r="K212" s="218">
        <f>+_xlfn.IFNA(CttlePrices_Basis!C993,"")</f>
        <v>216.51</v>
      </c>
      <c r="L212" s="218">
        <f t="shared" ref="L212:L263" si="25">IFERROR(F212*0.6,"")</f>
        <v>225.28</v>
      </c>
      <c r="M212" s="218">
        <f t="shared" ref="M212:M263" si="26">IFERROR(L212-K212,"")</f>
        <v>8.7700000000000102</v>
      </c>
    </row>
    <row r="213" spans="1:13" x14ac:dyDescent="0.35">
      <c r="A213" s="217">
        <v>2024</v>
      </c>
      <c r="B213" s="260">
        <v>2</v>
      </c>
      <c r="C213" s="217" t="str">
        <f>CONCATENATE(A213,$C$3,B213)</f>
        <v>2024-2</v>
      </c>
      <c r="D213" s="218">
        <f>+'[4]weekly-canfax-data'!AO12</f>
        <v>224.09</v>
      </c>
      <c r="E213" s="218">
        <v>2</v>
      </c>
      <c r="F213" s="224">
        <f t="shared" si="21"/>
        <v>375.48333333333335</v>
      </c>
      <c r="G213" s="224">
        <f>_xlfn.IFNA(CttlePrices_Basis!M994,"")</f>
        <v>375</v>
      </c>
      <c r="H213" s="224">
        <f t="shared" si="24"/>
        <v>0.48333333333334849</v>
      </c>
      <c r="K213" s="218">
        <f>+_xlfn.IFNA(CttlePrices_Basis!C994,"")</f>
        <v>222.03</v>
      </c>
      <c r="L213" s="218">
        <f t="shared" si="25"/>
        <v>225.29</v>
      </c>
      <c r="M213" s="218">
        <f t="shared" si="26"/>
        <v>3.2599999999999909</v>
      </c>
    </row>
    <row r="214" spans="1:13" x14ac:dyDescent="0.35">
      <c r="A214" s="217">
        <v>2024</v>
      </c>
      <c r="B214" s="260">
        <v>3</v>
      </c>
      <c r="C214" s="217" t="str">
        <f t="shared" ref="C214:C263" si="27">CONCATENATE(A214,$C$3,B214)</f>
        <v>2024-3</v>
      </c>
      <c r="D214" s="218">
        <f>+'[4]weekly-canfax-data'!AO13</f>
        <v>224.1</v>
      </c>
      <c r="E214" s="218">
        <v>2</v>
      </c>
      <c r="F214" s="224">
        <f t="shared" si="21"/>
        <v>375.5</v>
      </c>
      <c r="G214" s="224">
        <f>_xlfn.IFNA(CttlePrices_Basis!M995,"")</f>
        <v>375</v>
      </c>
      <c r="H214" s="224">
        <f t="shared" si="24"/>
        <v>0.5</v>
      </c>
      <c r="K214" s="218">
        <f>+_xlfn.IFNA(CttlePrices_Basis!C995,"")</f>
        <v>223.08</v>
      </c>
      <c r="L214" s="218">
        <f t="shared" si="25"/>
        <v>225.29999999999998</v>
      </c>
      <c r="M214" s="218">
        <f t="shared" si="26"/>
        <v>2.2199999999999704</v>
      </c>
    </row>
    <row r="215" spans="1:13" x14ac:dyDescent="0.35">
      <c r="A215" s="217">
        <v>2024</v>
      </c>
      <c r="B215" s="260">
        <v>4</v>
      </c>
      <c r="C215" s="217" t="str">
        <f t="shared" si="27"/>
        <v>2024-4</v>
      </c>
      <c r="D215" s="218">
        <f>+'[4]weekly-canfax-data'!AO14</f>
        <v>228.58</v>
      </c>
      <c r="E215" s="218">
        <v>2</v>
      </c>
      <c r="F215" s="224">
        <f t="shared" si="21"/>
        <v>382.9666666666667</v>
      </c>
      <c r="G215" s="224">
        <f>_xlfn.IFNA(CttlePrices_Basis!M996,"")</f>
        <v>382.5</v>
      </c>
      <c r="H215" s="224">
        <f t="shared" si="24"/>
        <v>0.46666666666669698</v>
      </c>
      <c r="K215" s="218">
        <f>+_xlfn.IFNA(CttlePrices_Basis!C996,"")</f>
        <v>224.5</v>
      </c>
      <c r="L215" s="218">
        <f t="shared" si="25"/>
        <v>229.78</v>
      </c>
      <c r="M215" s="218">
        <f t="shared" si="26"/>
        <v>5.2800000000000011</v>
      </c>
    </row>
    <row r="216" spans="1:13" x14ac:dyDescent="0.35">
      <c r="A216" s="217">
        <v>2024</v>
      </c>
      <c r="B216" s="260">
        <v>5</v>
      </c>
      <c r="C216" s="217" t="str">
        <f t="shared" si="27"/>
        <v>2024-5</v>
      </c>
      <c r="D216" s="218">
        <f>+'[4]weekly-canfax-data'!AO15</f>
        <v>230.58</v>
      </c>
      <c r="E216" s="218">
        <v>2</v>
      </c>
      <c r="F216" s="224">
        <f t="shared" si="21"/>
        <v>386.3</v>
      </c>
      <c r="G216" s="224">
        <f>_xlfn.IFNA(CttlePrices_Basis!M997,"")</f>
        <v>387.5</v>
      </c>
      <c r="H216" s="224">
        <f t="shared" si="24"/>
        <v>-1.1999999999999886</v>
      </c>
      <c r="K216" s="218">
        <f>+_xlfn.IFNA(CttlePrices_Basis!C997,"")</f>
        <v>231.03</v>
      </c>
      <c r="L216" s="218">
        <f t="shared" si="25"/>
        <v>231.78</v>
      </c>
      <c r="M216" s="218">
        <f t="shared" si="26"/>
        <v>0.75</v>
      </c>
    </row>
    <row r="217" spans="1:13" x14ac:dyDescent="0.35">
      <c r="A217" s="217">
        <v>2024</v>
      </c>
      <c r="B217" s="260">
        <v>6</v>
      </c>
      <c r="C217" s="217" t="str">
        <f t="shared" si="27"/>
        <v>2024-6</v>
      </c>
      <c r="D217" s="218">
        <f>+'[4]weekly-canfax-data'!AO16</f>
        <v>235.08</v>
      </c>
      <c r="E217" s="218">
        <v>2</v>
      </c>
      <c r="F217" s="224">
        <f t="shared" si="21"/>
        <v>393.8</v>
      </c>
      <c r="G217" s="224">
        <f>_xlfn.IFNA(CttlePrices_Basis!M998,"")</f>
        <v>392.5</v>
      </c>
      <c r="H217" s="224">
        <f t="shared" si="24"/>
        <v>1.3000000000000114</v>
      </c>
      <c r="K217" s="218">
        <f>+_xlfn.IFNA(CttlePrices_Basis!C998,"")</f>
        <v>231.84</v>
      </c>
      <c r="L217" s="218">
        <f t="shared" si="25"/>
        <v>236.28</v>
      </c>
      <c r="M217" s="218">
        <f t="shared" si="26"/>
        <v>4.4399999999999977</v>
      </c>
    </row>
    <row r="218" spans="1:13" x14ac:dyDescent="0.35">
      <c r="A218" s="217">
        <v>2024</v>
      </c>
      <c r="B218" s="260">
        <v>7</v>
      </c>
      <c r="C218" s="217" t="str">
        <f t="shared" si="27"/>
        <v>2024-7</v>
      </c>
      <c r="D218" s="218">
        <f>+'[4]weekly-canfax-data'!AO17</f>
        <v>239.1</v>
      </c>
      <c r="E218" s="218">
        <v>2</v>
      </c>
      <c r="F218" s="224">
        <f t="shared" si="21"/>
        <v>400.5</v>
      </c>
      <c r="G218" s="224">
        <f>_xlfn.IFNA(CttlePrices_Basis!M999,"")</f>
        <v>400</v>
      </c>
      <c r="H218" s="224">
        <f t="shared" si="24"/>
        <v>0.5</v>
      </c>
      <c r="K218" s="218">
        <f>+_xlfn.IFNA(CttlePrices_Basis!C999,"")</f>
        <v>232.98</v>
      </c>
      <c r="L218" s="218">
        <f t="shared" si="25"/>
        <v>240.29999999999998</v>
      </c>
      <c r="M218" s="218">
        <f t="shared" si="26"/>
        <v>7.3199999999999932</v>
      </c>
    </row>
    <row r="219" spans="1:13" x14ac:dyDescent="0.35">
      <c r="A219" s="217">
        <v>2024</v>
      </c>
      <c r="B219" s="260">
        <v>8</v>
      </c>
      <c r="C219" s="217" t="str">
        <f t="shared" si="27"/>
        <v>2024-8</v>
      </c>
      <c r="D219" s="218">
        <f>+'[4]weekly-canfax-data'!AO18</f>
        <v>239.1</v>
      </c>
      <c r="E219" s="218">
        <v>2</v>
      </c>
      <c r="F219" s="224">
        <f t="shared" si="21"/>
        <v>400.5</v>
      </c>
      <c r="G219" s="224">
        <f>_xlfn.IFNA(CttlePrices_Basis!M1000,"")</f>
        <v>400</v>
      </c>
      <c r="H219" s="224">
        <f t="shared" si="24"/>
        <v>0.5</v>
      </c>
      <c r="K219" s="218">
        <f>+_xlfn.IFNA(CttlePrices_Basis!C1000,"")</f>
        <v>239.25</v>
      </c>
      <c r="L219" s="218">
        <f t="shared" si="25"/>
        <v>240.29999999999998</v>
      </c>
      <c r="M219" s="218">
        <f t="shared" si="26"/>
        <v>1.0499999999999829</v>
      </c>
    </row>
    <row r="220" spans="1:13" x14ac:dyDescent="0.35">
      <c r="A220" s="217">
        <v>2024</v>
      </c>
      <c r="B220" s="260">
        <v>9</v>
      </c>
      <c r="C220" s="217" t="str">
        <f t="shared" si="27"/>
        <v>2024-9</v>
      </c>
      <c r="D220" s="218">
        <f>+'[4]weekly-canfax-data'!AO19</f>
        <v>239.1</v>
      </c>
      <c r="E220" s="218">
        <v>2</v>
      </c>
      <c r="F220" s="224">
        <f t="shared" si="21"/>
        <v>400.5</v>
      </c>
      <c r="G220" s="224">
        <f>_xlfn.IFNA(CttlePrices_Basis!M1001,"")</f>
        <v>400</v>
      </c>
      <c r="H220" s="224">
        <f t="shared" si="24"/>
        <v>0.5</v>
      </c>
      <c r="K220" s="218">
        <f>+_xlfn.IFNA(CttlePrices_Basis!C1001,"")</f>
        <v>227.51</v>
      </c>
      <c r="L220" s="218">
        <f t="shared" si="25"/>
        <v>240.29999999999998</v>
      </c>
      <c r="M220" s="218">
        <f t="shared" si="26"/>
        <v>12.789999999999992</v>
      </c>
    </row>
    <row r="221" spans="1:13" x14ac:dyDescent="0.35">
      <c r="A221" s="217">
        <v>2024</v>
      </c>
      <c r="B221" s="260">
        <v>10</v>
      </c>
      <c r="C221" s="217" t="str">
        <f t="shared" si="27"/>
        <v>2024-10</v>
      </c>
      <c r="D221" s="218">
        <f>+'[4]weekly-canfax-data'!AO20</f>
        <v>239.1</v>
      </c>
      <c r="E221" s="218">
        <v>2</v>
      </c>
      <c r="F221" s="224">
        <f t="shared" si="21"/>
        <v>400.5</v>
      </c>
      <c r="G221" s="224">
        <f>_xlfn.IFNA(CttlePrices_Basis!M1002,"")</f>
        <v>400</v>
      </c>
      <c r="H221" s="224">
        <f t="shared" si="24"/>
        <v>0.5</v>
      </c>
      <c r="K221" s="218">
        <f>+_xlfn.IFNA(CttlePrices_Basis!C1002,"")</f>
        <v>239.34</v>
      </c>
      <c r="L221" s="218">
        <f t="shared" si="25"/>
        <v>240.29999999999998</v>
      </c>
      <c r="M221" s="218">
        <f t="shared" si="26"/>
        <v>0.95999999999997954</v>
      </c>
    </row>
    <row r="222" spans="1:13" x14ac:dyDescent="0.35">
      <c r="A222" s="217">
        <v>2024</v>
      </c>
      <c r="B222" s="260">
        <v>11</v>
      </c>
      <c r="C222" s="217" t="str">
        <f t="shared" si="27"/>
        <v>2024-11</v>
      </c>
      <c r="D222" s="218">
        <f>+'[4]weekly-canfax-data'!AO21</f>
        <v>239.1</v>
      </c>
      <c r="E222" s="218">
        <v>2</v>
      </c>
      <c r="F222" s="224">
        <f t="shared" si="21"/>
        <v>400.5</v>
      </c>
      <c r="G222" s="224">
        <f>_xlfn.IFNA(CttlePrices_Basis!M1003,"")</f>
        <v>400</v>
      </c>
      <c r="H222" s="224">
        <f t="shared" si="24"/>
        <v>0.5</v>
      </c>
      <c r="K222" s="218">
        <f>+_xlfn.IFNA(CttlePrices_Basis!C1003,"")</f>
        <v>240.15</v>
      </c>
      <c r="L222" s="218">
        <f t="shared" si="25"/>
        <v>240.29999999999998</v>
      </c>
      <c r="M222" s="218">
        <f t="shared" si="26"/>
        <v>0.14999999999997726</v>
      </c>
    </row>
    <row r="223" spans="1:13" x14ac:dyDescent="0.35">
      <c r="A223" s="217">
        <v>2024</v>
      </c>
      <c r="B223" s="260">
        <v>12</v>
      </c>
      <c r="C223" s="217" t="str">
        <f t="shared" si="27"/>
        <v>2024-12</v>
      </c>
      <c r="D223" s="218">
        <f>+'[4]weekly-canfax-data'!AO22</f>
        <v>239.1</v>
      </c>
      <c r="E223" s="218">
        <v>2</v>
      </c>
      <c r="F223" s="224">
        <f t="shared" si="21"/>
        <v>400.5</v>
      </c>
      <c r="G223" s="224">
        <f>_xlfn.IFNA(CttlePrices_Basis!M1004,"")</f>
        <v>400</v>
      </c>
      <c r="H223" s="224">
        <f t="shared" si="24"/>
        <v>0.5</v>
      </c>
      <c r="K223" s="218">
        <f>+_xlfn.IFNA(CttlePrices_Basis!C1004,"")</f>
        <v>242.6</v>
      </c>
      <c r="L223" s="218">
        <f t="shared" si="25"/>
        <v>240.29999999999998</v>
      </c>
      <c r="M223" s="218">
        <f t="shared" si="26"/>
        <v>-2.3000000000000114</v>
      </c>
    </row>
    <row r="224" spans="1:13" x14ac:dyDescent="0.35">
      <c r="A224" s="217">
        <v>2024</v>
      </c>
      <c r="B224" s="260">
        <v>13</v>
      </c>
      <c r="C224" s="217" t="str">
        <f t="shared" si="27"/>
        <v>2024-13</v>
      </c>
      <c r="D224" s="218">
        <f>+'[4]weekly-canfax-data'!AO23</f>
        <v>239.1</v>
      </c>
      <c r="E224" s="218">
        <v>2</v>
      </c>
      <c r="F224" s="224">
        <f t="shared" si="21"/>
        <v>400.5</v>
      </c>
      <c r="G224" s="224">
        <f>_xlfn.IFNA(CttlePrices_Basis!M1005,"")</f>
        <v>400</v>
      </c>
      <c r="H224" s="224">
        <f t="shared" si="24"/>
        <v>0.5</v>
      </c>
      <c r="K224" s="218">
        <f>+_xlfn.IFNA(CttlePrices_Basis!C1005,"")</f>
        <v>241.71</v>
      </c>
      <c r="L224" s="218">
        <f t="shared" si="25"/>
        <v>240.29999999999998</v>
      </c>
      <c r="M224" s="218">
        <f t="shared" si="26"/>
        <v>-1.410000000000025</v>
      </c>
    </row>
    <row r="225" spans="1:13" x14ac:dyDescent="0.35">
      <c r="A225" s="217">
        <v>2024</v>
      </c>
      <c r="B225" s="260">
        <v>14</v>
      </c>
      <c r="C225" s="217" t="str">
        <f t="shared" si="27"/>
        <v>2024-14</v>
      </c>
      <c r="D225" s="218">
        <f>+'[4]weekly-canfax-data'!AO24</f>
        <v>239.1</v>
      </c>
      <c r="E225" s="218">
        <v>2</v>
      </c>
      <c r="F225" s="224">
        <f t="shared" si="21"/>
        <v>400.5</v>
      </c>
      <c r="G225" s="224">
        <f>_xlfn.IFNA(CttlePrices_Basis!M1006,"")</f>
        <v>400</v>
      </c>
      <c r="H225" s="224">
        <f t="shared" si="24"/>
        <v>0.5</v>
      </c>
      <c r="K225" s="218">
        <f>+_xlfn.IFNA(CttlePrices_Basis!C1006,"")</f>
        <v>240.81</v>
      </c>
      <c r="L225" s="218">
        <f t="shared" si="25"/>
        <v>240.29999999999998</v>
      </c>
      <c r="M225" s="218">
        <f t="shared" si="26"/>
        <v>-0.51000000000001933</v>
      </c>
    </row>
    <row r="226" spans="1:13" x14ac:dyDescent="0.35">
      <c r="A226" s="217">
        <v>2024</v>
      </c>
      <c r="B226" s="260">
        <v>15</v>
      </c>
      <c r="C226" s="217" t="str">
        <f t="shared" si="27"/>
        <v>2024-15</v>
      </c>
      <c r="D226" s="218">
        <f>+'[4]weekly-canfax-data'!AO25</f>
        <v>239.1</v>
      </c>
      <c r="E226" s="218">
        <v>2</v>
      </c>
      <c r="F226" s="224">
        <f t="shared" si="21"/>
        <v>400.5</v>
      </c>
      <c r="G226" s="224">
        <f>_xlfn.IFNA(CttlePrices_Basis!M1007,"")</f>
        <v>400</v>
      </c>
      <c r="H226" s="224">
        <f t="shared" si="24"/>
        <v>0.5</v>
      </c>
      <c r="K226" s="218">
        <f>+_xlfn.IFNA(CttlePrices_Basis!C1007,"")</f>
        <v>239.91</v>
      </c>
      <c r="L226" s="218">
        <f t="shared" si="25"/>
        <v>240.29999999999998</v>
      </c>
      <c r="M226" s="218">
        <f t="shared" si="26"/>
        <v>0.38999999999998636</v>
      </c>
    </row>
    <row r="227" spans="1:13" x14ac:dyDescent="0.35">
      <c r="A227" s="217">
        <v>2024</v>
      </c>
      <c r="B227" s="260">
        <v>16</v>
      </c>
      <c r="C227" s="217" t="str">
        <f t="shared" si="27"/>
        <v>2024-16</v>
      </c>
      <c r="D227" s="218">
        <f>+'[4]weekly-canfax-data'!AO26</f>
        <v>239.1</v>
      </c>
      <c r="E227" s="218">
        <v>2</v>
      </c>
      <c r="F227" s="224">
        <f t="shared" si="21"/>
        <v>400.5</v>
      </c>
      <c r="G227" s="224">
        <f>_xlfn.IFNA(CttlePrices_Basis!M1008,"")</f>
        <v>400</v>
      </c>
      <c r="H227" s="224">
        <f t="shared" si="24"/>
        <v>0.5</v>
      </c>
      <c r="K227" s="218">
        <f>+_xlfn.IFNA(CttlePrices_Basis!C1008,"")</f>
        <v>239.48</v>
      </c>
      <c r="L227" s="218">
        <f t="shared" si="25"/>
        <v>240.29999999999998</v>
      </c>
      <c r="M227" s="218">
        <f t="shared" si="26"/>
        <v>0.81999999999999318</v>
      </c>
    </row>
    <row r="228" spans="1:13" x14ac:dyDescent="0.35">
      <c r="A228" s="217">
        <v>2024</v>
      </c>
      <c r="B228" s="260">
        <v>17</v>
      </c>
      <c r="C228" s="217" t="str">
        <f t="shared" si="27"/>
        <v>2024-17</v>
      </c>
      <c r="D228" s="218">
        <f>+'[4]weekly-canfax-data'!AO27</f>
        <v>243.3</v>
      </c>
      <c r="E228" s="218">
        <v>2</v>
      </c>
      <c r="F228" s="224">
        <f t="shared" si="21"/>
        <v>407.50000000000006</v>
      </c>
      <c r="G228" s="224">
        <f>_xlfn.IFNA(CttlePrices_Basis!M1009,"")</f>
        <v>403.5</v>
      </c>
      <c r="H228" s="224">
        <f t="shared" si="24"/>
        <v>4.0000000000000568</v>
      </c>
      <c r="K228" s="218">
        <f>+_xlfn.IFNA(CttlePrices_Basis!C1009,"")</f>
        <v>241.4</v>
      </c>
      <c r="L228" s="218">
        <f t="shared" si="25"/>
        <v>244.50000000000003</v>
      </c>
      <c r="M228" s="218">
        <f t="shared" si="26"/>
        <v>3.1000000000000227</v>
      </c>
    </row>
    <row r="229" spans="1:13" x14ac:dyDescent="0.35">
      <c r="A229" s="217">
        <v>2024</v>
      </c>
      <c r="B229" s="260">
        <v>18</v>
      </c>
      <c r="C229" s="217" t="str">
        <f t="shared" si="27"/>
        <v>2024-18</v>
      </c>
      <c r="D229" s="218">
        <f>+'[4]weekly-canfax-data'!AO28</f>
        <v>243.3</v>
      </c>
      <c r="E229" s="218">
        <v>2</v>
      </c>
      <c r="F229" s="224">
        <f t="shared" si="21"/>
        <v>407.50000000000006</v>
      </c>
      <c r="G229" s="224">
        <f>_xlfn.IFNA(CttlePrices_Basis!M1010,"")</f>
        <v>407</v>
      </c>
      <c r="H229" s="224">
        <f t="shared" si="24"/>
        <v>0.50000000000005684</v>
      </c>
      <c r="K229" s="218">
        <f>+_xlfn.IFNA(CttlePrices_Basis!C1010,"")</f>
        <v>244.72</v>
      </c>
      <c r="L229" s="218">
        <f t="shared" si="25"/>
        <v>244.50000000000003</v>
      </c>
      <c r="M229" s="218">
        <f t="shared" si="26"/>
        <v>-0.21999999999997044</v>
      </c>
    </row>
    <row r="230" spans="1:13" x14ac:dyDescent="0.35">
      <c r="A230" s="217">
        <v>2024</v>
      </c>
      <c r="B230" s="260">
        <v>19</v>
      </c>
      <c r="C230" s="217" t="str">
        <f t="shared" si="27"/>
        <v>2024-19</v>
      </c>
      <c r="D230" s="218">
        <f>+'[4]weekly-canfax-data'!AO29</f>
        <v>243.3</v>
      </c>
      <c r="E230" s="218">
        <v>2</v>
      </c>
      <c r="F230" s="224">
        <f t="shared" si="21"/>
        <v>407.50000000000006</v>
      </c>
      <c r="G230" s="224">
        <f>_xlfn.IFNA(CttlePrices_Basis!M1011,"")</f>
        <v>407</v>
      </c>
      <c r="H230" s="224">
        <f t="shared" si="24"/>
        <v>0.50000000000005684</v>
      </c>
      <c r="K230" s="218">
        <f>+_xlfn.IFNA(CttlePrices_Basis!C1011,"")</f>
        <v>243.56</v>
      </c>
      <c r="L230" s="218">
        <f t="shared" si="25"/>
        <v>244.50000000000003</v>
      </c>
      <c r="M230" s="218">
        <f t="shared" si="26"/>
        <v>0.94000000000002615</v>
      </c>
    </row>
    <row r="231" spans="1:13" x14ac:dyDescent="0.35">
      <c r="A231" s="217">
        <v>2024</v>
      </c>
      <c r="B231" s="260">
        <v>20</v>
      </c>
      <c r="C231" s="217" t="str">
        <f t="shared" si="27"/>
        <v>2024-20</v>
      </c>
      <c r="D231" s="218">
        <f>+'[4]weekly-canfax-data'!AO30</f>
        <v>243.3</v>
      </c>
      <c r="E231" s="218">
        <v>2</v>
      </c>
      <c r="F231" s="224">
        <f t="shared" si="21"/>
        <v>407.50000000000006</v>
      </c>
      <c r="G231" s="224">
        <f>_xlfn.IFNA(CttlePrices_Basis!M1012,"")</f>
        <v>407</v>
      </c>
      <c r="H231" s="224">
        <f t="shared" si="24"/>
        <v>0.50000000000005684</v>
      </c>
      <c r="K231" s="218">
        <f>+_xlfn.IFNA(CttlePrices_Basis!C1012,"")</f>
        <v>240.88</v>
      </c>
      <c r="L231" s="218">
        <f t="shared" si="25"/>
        <v>244.50000000000003</v>
      </c>
      <c r="M231" s="218">
        <f t="shared" si="26"/>
        <v>3.620000000000033</v>
      </c>
    </row>
    <row r="232" spans="1:13" x14ac:dyDescent="0.35">
      <c r="A232" s="217">
        <v>2024</v>
      </c>
      <c r="B232" s="260">
        <v>21</v>
      </c>
      <c r="C232" s="217" t="str">
        <f t="shared" si="27"/>
        <v>2024-21</v>
      </c>
      <c r="D232" s="218">
        <f>+'[4]weekly-canfax-data'!AO31</f>
        <v>247.59</v>
      </c>
      <c r="E232" s="218">
        <v>2</v>
      </c>
      <c r="F232" s="224">
        <f t="shared" si="21"/>
        <v>414.65000000000003</v>
      </c>
      <c r="G232" s="224">
        <f>_xlfn.IFNA(CttlePrices_Basis!M1013,"")</f>
        <v>411</v>
      </c>
      <c r="H232" s="224">
        <f t="shared" si="24"/>
        <v>3.6500000000000341</v>
      </c>
      <c r="K232" s="218">
        <f>+_xlfn.IFNA(CttlePrices_Basis!C1013,"")</f>
        <v>245.74</v>
      </c>
      <c r="L232" s="218">
        <f t="shared" si="25"/>
        <v>248.79000000000002</v>
      </c>
      <c r="M232" s="218">
        <f t="shared" si="26"/>
        <v>3.0500000000000114</v>
      </c>
    </row>
    <row r="233" spans="1:13" x14ac:dyDescent="0.35">
      <c r="A233" s="217">
        <v>2024</v>
      </c>
      <c r="B233" s="260">
        <v>22</v>
      </c>
      <c r="C233" s="217" t="str">
        <f t="shared" si="27"/>
        <v>2024-22</v>
      </c>
      <c r="D233" s="218">
        <f>+'[4]weekly-canfax-data'!AO32</f>
        <v>249.35</v>
      </c>
      <c r="E233" s="218">
        <v>2</v>
      </c>
      <c r="F233" s="224">
        <f t="shared" si="21"/>
        <v>417.58333333333331</v>
      </c>
      <c r="G233" s="224">
        <f>_xlfn.IFNA(CttlePrices_Basis!M1014,"")</f>
        <v>411</v>
      </c>
      <c r="H233" s="224">
        <f t="shared" si="24"/>
        <v>6.5833333333333144</v>
      </c>
      <c r="K233" s="218">
        <f>+_xlfn.IFNA(CttlePrices_Basis!C1014,"")</f>
        <v>255.36</v>
      </c>
      <c r="L233" s="218">
        <f t="shared" si="25"/>
        <v>250.54999999999998</v>
      </c>
      <c r="M233" s="218">
        <f t="shared" si="26"/>
        <v>-4.8100000000000307</v>
      </c>
    </row>
    <row r="234" spans="1:13" x14ac:dyDescent="0.35">
      <c r="A234" s="217">
        <v>2024</v>
      </c>
      <c r="B234" s="260">
        <v>23</v>
      </c>
      <c r="C234" s="217" t="str">
        <f t="shared" si="27"/>
        <v>2024-23</v>
      </c>
      <c r="D234" s="218">
        <f>+'[4]weekly-canfax-data'!AO33</f>
        <v>0</v>
      </c>
      <c r="E234" s="218">
        <v>2</v>
      </c>
      <c r="F234" s="224" t="str">
        <f t="shared" si="21"/>
        <v/>
      </c>
      <c r="G234" s="224" t="str">
        <f>_xlfn.IFNA(CttlePrices_Basis!M1015,"")</f>
        <v/>
      </c>
      <c r="H234" s="224" t="str">
        <f t="shared" si="24"/>
        <v/>
      </c>
      <c r="K234" s="218">
        <f>+_xlfn.IFNA(CttlePrices_Basis!C1015,"")</f>
        <v>239.95</v>
      </c>
      <c r="L234" s="218" t="str">
        <f t="shared" si="25"/>
        <v/>
      </c>
      <c r="M234" s="218" t="str">
        <f t="shared" si="26"/>
        <v/>
      </c>
    </row>
    <row r="235" spans="1:13" x14ac:dyDescent="0.35">
      <c r="A235" s="217">
        <v>2024</v>
      </c>
      <c r="B235" s="260">
        <v>24</v>
      </c>
      <c r="C235" s="217" t="str">
        <f t="shared" si="27"/>
        <v>2024-24</v>
      </c>
      <c r="D235" s="218">
        <f>+'[4]weekly-canfax-data'!AO34</f>
        <v>0</v>
      </c>
      <c r="E235" s="218">
        <v>2</v>
      </c>
      <c r="F235" s="224" t="str">
        <f t="shared" si="21"/>
        <v/>
      </c>
      <c r="G235" s="224" t="str">
        <f>_xlfn.IFNA(CttlePrices_Basis!M1016,"")</f>
        <v/>
      </c>
      <c r="H235" s="224" t="str">
        <f t="shared" si="24"/>
        <v/>
      </c>
      <c r="K235" s="218">
        <f>+_xlfn.IFNA(CttlePrices_Basis!C1016,"")</f>
        <v>231.26</v>
      </c>
      <c r="L235" s="218" t="str">
        <f t="shared" si="25"/>
        <v/>
      </c>
      <c r="M235" s="218" t="str">
        <f t="shared" si="26"/>
        <v/>
      </c>
    </row>
    <row r="236" spans="1:13" x14ac:dyDescent="0.35">
      <c r="A236" s="217">
        <v>2024</v>
      </c>
      <c r="B236" s="260">
        <v>25</v>
      </c>
      <c r="C236" s="217" t="str">
        <f t="shared" si="27"/>
        <v>2024-25</v>
      </c>
      <c r="D236" s="218">
        <f>+'[4]weekly-canfax-data'!AO35</f>
        <v>0</v>
      </c>
      <c r="E236" s="218">
        <v>2</v>
      </c>
      <c r="F236" s="224" t="str">
        <f t="shared" si="21"/>
        <v/>
      </c>
      <c r="G236" s="224" t="str">
        <f>_xlfn.IFNA(CttlePrices_Basis!M1017,"")</f>
        <v/>
      </c>
      <c r="H236" s="224" t="str">
        <f t="shared" si="24"/>
        <v/>
      </c>
      <c r="K236" s="218">
        <f>+_xlfn.IFNA(CttlePrices_Basis!C1017,"")</f>
        <v>223.91</v>
      </c>
      <c r="L236" s="218" t="str">
        <f t="shared" si="25"/>
        <v/>
      </c>
      <c r="M236" s="218" t="str">
        <f t="shared" si="26"/>
        <v/>
      </c>
    </row>
    <row r="237" spans="1:13" x14ac:dyDescent="0.35">
      <c r="A237" s="217">
        <v>2024</v>
      </c>
      <c r="B237" s="260">
        <v>26</v>
      </c>
      <c r="C237" s="217" t="str">
        <f t="shared" si="27"/>
        <v>2024-26</v>
      </c>
      <c r="D237" s="218">
        <f>+'[4]weekly-canfax-data'!AO36</f>
        <v>0</v>
      </c>
      <c r="E237" s="218">
        <v>2</v>
      </c>
      <c r="F237" s="224" t="str">
        <f t="shared" si="21"/>
        <v/>
      </c>
      <c r="G237" s="224" t="str">
        <f>_xlfn.IFNA(CttlePrices_Basis!M1018,"")</f>
        <v/>
      </c>
      <c r="H237" s="224" t="str">
        <f t="shared" si="24"/>
        <v/>
      </c>
      <c r="K237" s="218">
        <f>+_xlfn.IFNA(CttlePrices_Basis!C1018,"")</f>
        <v>231.41</v>
      </c>
      <c r="L237" s="218" t="str">
        <f t="shared" si="25"/>
        <v/>
      </c>
      <c r="M237" s="218" t="str">
        <f t="shared" si="26"/>
        <v/>
      </c>
    </row>
    <row r="238" spans="1:13" x14ac:dyDescent="0.35">
      <c r="A238" s="217">
        <v>2024</v>
      </c>
      <c r="B238" s="260">
        <v>27</v>
      </c>
      <c r="C238" s="217" t="str">
        <f t="shared" si="27"/>
        <v>2024-27</v>
      </c>
      <c r="D238" s="218">
        <f>+'[4]weekly-canfax-data'!AO37</f>
        <v>0</v>
      </c>
      <c r="E238" s="218">
        <v>2</v>
      </c>
      <c r="F238" s="224" t="str">
        <f t="shared" si="21"/>
        <v/>
      </c>
      <c r="G238" s="224" t="str">
        <f>_xlfn.IFNA(CttlePrices_Basis!M1019,"")</f>
        <v/>
      </c>
      <c r="H238" s="224" t="str">
        <f t="shared" si="24"/>
        <v/>
      </c>
      <c r="K238" s="218">
        <f>+_xlfn.IFNA(CttlePrices_Basis!C1019,"")</f>
        <v>237.88</v>
      </c>
      <c r="L238" s="218" t="str">
        <f t="shared" si="25"/>
        <v/>
      </c>
      <c r="M238" s="218" t="str">
        <f t="shared" si="26"/>
        <v/>
      </c>
    </row>
    <row r="239" spans="1:13" x14ac:dyDescent="0.35">
      <c r="A239" s="217">
        <v>2024</v>
      </c>
      <c r="B239" s="260">
        <v>28</v>
      </c>
      <c r="C239" s="217" t="str">
        <f t="shared" si="27"/>
        <v>2024-28</v>
      </c>
      <c r="D239" s="218">
        <f>+'[4]weekly-canfax-data'!AO38</f>
        <v>248.1</v>
      </c>
      <c r="E239" s="218">
        <v>2</v>
      </c>
      <c r="F239" s="224">
        <f t="shared" si="21"/>
        <v>415.5</v>
      </c>
      <c r="G239" s="224">
        <f>_xlfn.IFNA(CttlePrices_Basis!M1020,"")</f>
        <v>415</v>
      </c>
      <c r="H239" s="224">
        <f t="shared" si="24"/>
        <v>0.5</v>
      </c>
      <c r="K239" s="218">
        <f>+_xlfn.IFNA(CttlePrices_Basis!C1020,"")</f>
        <v>239.36</v>
      </c>
      <c r="L239" s="218">
        <f t="shared" si="25"/>
        <v>249.29999999999998</v>
      </c>
      <c r="M239" s="218">
        <f t="shared" si="26"/>
        <v>9.9399999999999693</v>
      </c>
    </row>
    <row r="240" spans="1:13" x14ac:dyDescent="0.35">
      <c r="A240" s="217">
        <v>2024</v>
      </c>
      <c r="B240" s="260">
        <v>29</v>
      </c>
      <c r="C240" s="217" t="str">
        <f t="shared" si="27"/>
        <v>2024-29</v>
      </c>
      <c r="D240" s="218">
        <f>+'[4]weekly-canfax-data'!AO39</f>
        <v>248.1</v>
      </c>
      <c r="E240" s="218">
        <v>2</v>
      </c>
      <c r="F240" s="224">
        <f t="shared" si="21"/>
        <v>415.5</v>
      </c>
      <c r="G240" s="224">
        <f>_xlfn.IFNA(CttlePrices_Basis!M1021,"")</f>
        <v>415</v>
      </c>
      <c r="H240" s="224">
        <f t="shared" si="24"/>
        <v>0.5</v>
      </c>
      <c r="K240" s="218">
        <f>+_xlfn.IFNA(CttlePrices_Basis!C1021,"")</f>
        <v>244.37</v>
      </c>
      <c r="L240" s="218">
        <f t="shared" si="25"/>
        <v>249.29999999999998</v>
      </c>
      <c r="M240" s="218">
        <f t="shared" si="26"/>
        <v>4.9299999999999784</v>
      </c>
    </row>
    <row r="241" spans="1:13" x14ac:dyDescent="0.35">
      <c r="A241" s="217">
        <v>2024</v>
      </c>
      <c r="B241" s="260">
        <v>30</v>
      </c>
      <c r="C241" s="217" t="str">
        <f t="shared" si="27"/>
        <v>2024-30</v>
      </c>
      <c r="D241" s="218">
        <f>+'[4]weekly-canfax-data'!AO40</f>
        <v>248.46</v>
      </c>
      <c r="E241" s="218">
        <v>2</v>
      </c>
      <c r="F241" s="224">
        <f t="shared" si="21"/>
        <v>416.1</v>
      </c>
      <c r="G241" s="224">
        <f>_xlfn.IFNA(CttlePrices_Basis!M1022,"")</f>
        <v>415</v>
      </c>
      <c r="H241" s="224">
        <f t="shared" si="24"/>
        <v>1.1000000000000227</v>
      </c>
      <c r="K241" s="218">
        <f>+_xlfn.IFNA(CttlePrices_Basis!C1022,"")</f>
        <v>253.04</v>
      </c>
      <c r="L241" s="218">
        <f t="shared" si="25"/>
        <v>249.66</v>
      </c>
      <c r="M241" s="218">
        <f t="shared" si="26"/>
        <v>-3.3799999999999955</v>
      </c>
    </row>
    <row r="242" spans="1:13" x14ac:dyDescent="0.35">
      <c r="A242" s="217">
        <v>2024</v>
      </c>
      <c r="B242" s="260">
        <v>31</v>
      </c>
      <c r="C242" s="217" t="str">
        <f t="shared" si="27"/>
        <v>2024-31</v>
      </c>
      <c r="D242" s="218">
        <f>+'[4]weekly-canfax-data'!AO41</f>
        <v>251.1</v>
      </c>
      <c r="E242" s="218">
        <v>2</v>
      </c>
      <c r="F242" s="224">
        <f t="shared" si="21"/>
        <v>420.5</v>
      </c>
      <c r="G242" s="224">
        <f>_xlfn.IFNA(CttlePrices_Basis!M1023,"")</f>
        <v>420</v>
      </c>
      <c r="H242" s="224">
        <f t="shared" si="24"/>
        <v>0.5</v>
      </c>
      <c r="K242" s="218">
        <f>+_xlfn.IFNA(CttlePrices_Basis!C1023,"")</f>
        <v>251.03</v>
      </c>
      <c r="L242" s="218">
        <f t="shared" si="25"/>
        <v>252.29999999999998</v>
      </c>
      <c r="M242" s="218">
        <f t="shared" si="26"/>
        <v>1.2699999999999818</v>
      </c>
    </row>
    <row r="243" spans="1:13" x14ac:dyDescent="0.35">
      <c r="A243" s="217">
        <v>2024</v>
      </c>
      <c r="B243" s="260">
        <v>32</v>
      </c>
      <c r="C243" s="217" t="str">
        <f t="shared" si="27"/>
        <v>2024-32</v>
      </c>
      <c r="D243" s="218">
        <f>+'[4]weekly-canfax-data'!AO42</f>
        <v>253.31</v>
      </c>
      <c r="E243" s="218">
        <v>2</v>
      </c>
      <c r="F243" s="224">
        <f t="shared" si="21"/>
        <v>424.18333333333334</v>
      </c>
      <c r="G243" s="224">
        <f>_xlfn.IFNA(CttlePrices_Basis!M1024,"")</f>
        <v>422.5</v>
      </c>
      <c r="H243" s="224">
        <f t="shared" si="24"/>
        <v>1.6833333333333371</v>
      </c>
      <c r="K243" s="218">
        <f>+_xlfn.IFNA(CttlePrices_Basis!C1024,"")</f>
        <v>256.86</v>
      </c>
      <c r="L243" s="218">
        <f t="shared" si="25"/>
        <v>254.51</v>
      </c>
      <c r="M243" s="218">
        <f t="shared" si="26"/>
        <v>-2.3500000000000227</v>
      </c>
    </row>
    <row r="244" spans="1:13" x14ac:dyDescent="0.35">
      <c r="A244" s="217">
        <v>2024</v>
      </c>
      <c r="B244" s="260">
        <v>33</v>
      </c>
      <c r="C244" s="217" t="str">
        <f t="shared" si="27"/>
        <v>2024-33</v>
      </c>
      <c r="D244" s="218">
        <f>+'[4]weekly-canfax-data'!AO43</f>
        <v>254.1</v>
      </c>
      <c r="E244" s="218">
        <v>2</v>
      </c>
      <c r="F244" s="224">
        <f t="shared" si="21"/>
        <v>425.5</v>
      </c>
      <c r="G244" s="224">
        <f>_xlfn.IFNA(CttlePrices_Basis!M1025,"")</f>
        <v>425</v>
      </c>
      <c r="H244" s="224">
        <f t="shared" si="24"/>
        <v>0.5</v>
      </c>
      <c r="K244" s="218">
        <f>+_xlfn.IFNA(CttlePrices_Basis!C1025,"")</f>
        <v>248.69</v>
      </c>
      <c r="L244" s="218">
        <f t="shared" si="25"/>
        <v>255.29999999999998</v>
      </c>
      <c r="M244" s="218">
        <f t="shared" si="26"/>
        <v>6.6099999999999852</v>
      </c>
    </row>
    <row r="245" spans="1:13" x14ac:dyDescent="0.35">
      <c r="A245" s="217">
        <v>2024</v>
      </c>
      <c r="B245" s="260">
        <v>34</v>
      </c>
      <c r="C245" s="217" t="str">
        <f t="shared" si="27"/>
        <v>2024-34</v>
      </c>
      <c r="D245" s="218">
        <f>+'[4]weekly-canfax-data'!AO44</f>
        <v>254.1</v>
      </c>
      <c r="E245" s="218">
        <v>2</v>
      </c>
      <c r="F245" s="224">
        <f t="shared" si="21"/>
        <v>425.5</v>
      </c>
      <c r="G245" s="224">
        <f>_xlfn.IFNA(CttlePrices_Basis!M1026,"")</f>
        <v>425</v>
      </c>
      <c r="H245" s="224">
        <f t="shared" si="24"/>
        <v>0.5</v>
      </c>
      <c r="K245" s="218">
        <f>+_xlfn.IFNA(CttlePrices_Basis!C1026,"")</f>
        <v>245.58</v>
      </c>
      <c r="L245" s="218">
        <f t="shared" si="25"/>
        <v>255.29999999999998</v>
      </c>
      <c r="M245" s="218">
        <f t="shared" si="26"/>
        <v>9.7199999999999704</v>
      </c>
    </row>
    <row r="246" spans="1:13" x14ac:dyDescent="0.35">
      <c r="A246" s="217">
        <v>2024</v>
      </c>
      <c r="B246" s="260">
        <v>35</v>
      </c>
      <c r="C246" s="217" t="str">
        <f t="shared" si="27"/>
        <v>2024-35</v>
      </c>
      <c r="D246" s="218">
        <f>+'[4]weekly-canfax-data'!AO45</f>
        <v>245.05</v>
      </c>
      <c r="E246" s="218">
        <v>2</v>
      </c>
      <c r="F246" s="224">
        <f t="shared" si="21"/>
        <v>410.41666666666669</v>
      </c>
      <c r="G246" s="224">
        <f>_xlfn.IFNA(CttlePrices_Basis!M1027,"")</f>
        <v>410</v>
      </c>
      <c r="H246" s="224">
        <f t="shared" si="24"/>
        <v>0.41666666666668561</v>
      </c>
      <c r="K246" s="218">
        <f>+_xlfn.IFNA(CttlePrices_Basis!C1027,"")</f>
        <v>242.9</v>
      </c>
      <c r="L246" s="218">
        <f t="shared" si="25"/>
        <v>246.25</v>
      </c>
      <c r="M246" s="218">
        <f t="shared" si="26"/>
        <v>3.3499999999999943</v>
      </c>
    </row>
    <row r="247" spans="1:13" x14ac:dyDescent="0.35">
      <c r="A247" s="217">
        <v>2024</v>
      </c>
      <c r="B247" s="260">
        <v>36</v>
      </c>
      <c r="C247" s="217" t="str">
        <f t="shared" si="27"/>
        <v>2024-36</v>
      </c>
      <c r="D247" s="218">
        <f>+'[4]weekly-canfax-data'!AO46</f>
        <v>244.28</v>
      </c>
      <c r="E247" s="218">
        <v>2</v>
      </c>
      <c r="F247" s="224">
        <f t="shared" si="21"/>
        <v>409.13333333333333</v>
      </c>
      <c r="G247" s="224">
        <f>_xlfn.IFNA(CttlePrices_Basis!M1028,"")</f>
        <v>408</v>
      </c>
      <c r="H247" s="224">
        <f t="shared" si="24"/>
        <v>1.1333333333333258</v>
      </c>
      <c r="K247" s="218">
        <f>+_xlfn.IFNA(CttlePrices_Basis!C1028,"")</f>
        <v>230.17</v>
      </c>
      <c r="L247" s="218">
        <f t="shared" si="25"/>
        <v>245.48</v>
      </c>
      <c r="M247" s="218">
        <f t="shared" si="26"/>
        <v>15.310000000000002</v>
      </c>
    </row>
    <row r="248" spans="1:13" x14ac:dyDescent="0.35">
      <c r="A248" s="217">
        <v>2024</v>
      </c>
      <c r="B248" s="260">
        <v>37</v>
      </c>
      <c r="C248" s="217" t="str">
        <f t="shared" si="27"/>
        <v>2024-37</v>
      </c>
      <c r="D248" s="218">
        <f>+'[4]weekly-canfax-data'!AO47</f>
        <v>242.7</v>
      </c>
      <c r="E248" s="218">
        <v>2</v>
      </c>
      <c r="F248" s="224">
        <f t="shared" si="21"/>
        <v>406.5</v>
      </c>
      <c r="G248" s="224">
        <f>_xlfn.IFNA(CttlePrices_Basis!M1029,"")</f>
        <v>406</v>
      </c>
      <c r="H248" s="224">
        <f t="shared" si="24"/>
        <v>0.5</v>
      </c>
      <c r="K248" s="218">
        <f>+_xlfn.IFNA(CttlePrices_Basis!C1029,"")</f>
        <v>244.2</v>
      </c>
      <c r="L248" s="218">
        <f t="shared" si="25"/>
        <v>243.89999999999998</v>
      </c>
      <c r="M248" s="218">
        <f t="shared" si="26"/>
        <v>-0.30000000000001137</v>
      </c>
    </row>
    <row r="249" spans="1:13" x14ac:dyDescent="0.35">
      <c r="A249" s="217">
        <v>2024</v>
      </c>
      <c r="B249" s="260">
        <v>38</v>
      </c>
      <c r="C249" s="217" t="str">
        <f t="shared" si="27"/>
        <v>2024-38</v>
      </c>
      <c r="D249" s="218">
        <f>+'[4]weekly-canfax-data'!AO48</f>
        <v>242.7</v>
      </c>
      <c r="E249" s="218">
        <v>2</v>
      </c>
      <c r="F249" s="224">
        <f t="shared" si="21"/>
        <v>406.5</v>
      </c>
      <c r="G249" s="224">
        <f>_xlfn.IFNA(CttlePrices_Basis!M1030,"")</f>
        <v>406</v>
      </c>
      <c r="H249" s="224">
        <f t="shared" si="24"/>
        <v>0.5</v>
      </c>
      <c r="K249" s="218">
        <f>+_xlfn.IFNA(CttlePrices_Basis!C1030,"")</f>
        <v>241.03</v>
      </c>
      <c r="L249" s="218">
        <f t="shared" si="25"/>
        <v>243.89999999999998</v>
      </c>
      <c r="M249" s="218">
        <f t="shared" si="26"/>
        <v>2.8699999999999761</v>
      </c>
    </row>
    <row r="250" spans="1:13" x14ac:dyDescent="0.35">
      <c r="A250" s="217">
        <v>2024</v>
      </c>
      <c r="B250" s="260">
        <v>39</v>
      </c>
      <c r="C250" s="217" t="str">
        <f t="shared" si="27"/>
        <v>2024-39</v>
      </c>
      <c r="D250" s="218">
        <f>+'[4]weekly-canfax-data'!AO49</f>
        <v>242.7</v>
      </c>
      <c r="E250" s="218">
        <v>2</v>
      </c>
      <c r="F250" s="224">
        <f t="shared" si="21"/>
        <v>406.5</v>
      </c>
      <c r="G250" s="224">
        <f>_xlfn.IFNA(CttlePrices_Basis!M1031,"")</f>
        <v>406</v>
      </c>
      <c r="H250" s="224">
        <f t="shared" si="24"/>
        <v>0.5</v>
      </c>
      <c r="K250" s="218">
        <f>+_xlfn.IFNA(CttlePrices_Basis!C1031,"")</f>
        <v>237.79</v>
      </c>
      <c r="L250" s="218">
        <f t="shared" si="25"/>
        <v>243.89999999999998</v>
      </c>
      <c r="M250" s="218">
        <f t="shared" si="26"/>
        <v>6.1099999999999852</v>
      </c>
    </row>
    <row r="251" spans="1:13" x14ac:dyDescent="0.35">
      <c r="A251" s="217">
        <v>2024</v>
      </c>
      <c r="B251" s="260">
        <v>40</v>
      </c>
      <c r="C251" s="217" t="str">
        <f t="shared" si="27"/>
        <v>2024-40</v>
      </c>
      <c r="D251" s="218">
        <f>+'[4]weekly-canfax-data'!AO50</f>
        <v>242.7</v>
      </c>
      <c r="E251" s="218">
        <v>2</v>
      </c>
      <c r="F251" s="224">
        <f t="shared" si="21"/>
        <v>406.5</v>
      </c>
      <c r="G251" s="224">
        <f>_xlfn.IFNA(CttlePrices_Basis!M1032,"")</f>
        <v>406</v>
      </c>
      <c r="H251" s="224">
        <f t="shared" si="24"/>
        <v>0.5</v>
      </c>
      <c r="K251" s="218">
        <f>+_xlfn.IFNA(CttlePrices_Basis!C1032,"")</f>
        <v>237.65</v>
      </c>
      <c r="L251" s="218">
        <f t="shared" si="25"/>
        <v>243.89999999999998</v>
      </c>
      <c r="M251" s="218">
        <f t="shared" si="26"/>
        <v>6.2499999999999716</v>
      </c>
    </row>
    <row r="252" spans="1:13" x14ac:dyDescent="0.35">
      <c r="A252" s="217">
        <v>2024</v>
      </c>
      <c r="B252" s="260">
        <v>41</v>
      </c>
      <c r="C252" s="217" t="str">
        <f t="shared" si="27"/>
        <v>2024-41</v>
      </c>
      <c r="D252" s="218">
        <f>+'[4]weekly-canfax-data'!AO51</f>
        <v>242.7</v>
      </c>
      <c r="E252" s="218">
        <v>2</v>
      </c>
      <c r="F252" s="224">
        <f t="shared" si="21"/>
        <v>406.5</v>
      </c>
      <c r="G252" s="224">
        <f>_xlfn.IFNA(CttlePrices_Basis!M1033,"")</f>
        <v>406</v>
      </c>
      <c r="H252" s="224">
        <f t="shared" si="24"/>
        <v>0.5</v>
      </c>
      <c r="K252" s="218">
        <f>+_xlfn.IFNA(CttlePrices_Basis!C1033,"")</f>
        <v>236.15</v>
      </c>
      <c r="L252" s="218">
        <f t="shared" si="25"/>
        <v>243.89999999999998</v>
      </c>
      <c r="M252" s="218">
        <f t="shared" si="26"/>
        <v>7.7499999999999716</v>
      </c>
    </row>
    <row r="253" spans="1:13" x14ac:dyDescent="0.35">
      <c r="A253" s="217">
        <v>2024</v>
      </c>
      <c r="B253" s="260">
        <v>42</v>
      </c>
      <c r="C253" s="217" t="str">
        <f t="shared" si="27"/>
        <v>2024-42</v>
      </c>
      <c r="D253" s="218">
        <f>+'[4]weekly-canfax-data'!AO52</f>
        <v>242.64</v>
      </c>
      <c r="E253" s="218">
        <v>2</v>
      </c>
      <c r="F253" s="224">
        <f t="shared" si="21"/>
        <v>406.4</v>
      </c>
      <c r="G253" s="224">
        <f>_xlfn.IFNA(CttlePrices_Basis!M1034,"")</f>
        <v>406</v>
      </c>
      <c r="H253" s="224">
        <f t="shared" si="24"/>
        <v>0.39999999999997726</v>
      </c>
      <c r="K253" s="218">
        <f>+_xlfn.IFNA(CttlePrices_Basis!C1034,"")</f>
        <v>242.46</v>
      </c>
      <c r="L253" s="218">
        <f t="shared" si="25"/>
        <v>243.83999999999997</v>
      </c>
      <c r="M253" s="218">
        <f t="shared" si="26"/>
        <v>1.379999999999967</v>
      </c>
    </row>
    <row r="254" spans="1:13" x14ac:dyDescent="0.35">
      <c r="A254" s="217">
        <v>2024</v>
      </c>
      <c r="B254" s="260">
        <v>43</v>
      </c>
      <c r="C254" s="217" t="str">
        <f t="shared" si="27"/>
        <v>2024-43</v>
      </c>
      <c r="D254" s="218">
        <f>+'[4]weekly-canfax-data'!AO53</f>
        <v>243.03</v>
      </c>
      <c r="E254" s="218">
        <v>2</v>
      </c>
      <c r="F254" s="224">
        <f t="shared" si="21"/>
        <v>407.05</v>
      </c>
      <c r="G254" s="224">
        <f>_xlfn.IFNA(CttlePrices_Basis!M1035,"")</f>
        <v>406</v>
      </c>
      <c r="H254" s="224">
        <f t="shared" si="24"/>
        <v>1.0500000000000114</v>
      </c>
      <c r="K254" s="218">
        <f>+_xlfn.IFNA(CttlePrices_Basis!C1035,"")</f>
        <v>242.14</v>
      </c>
      <c r="L254" s="218">
        <f t="shared" si="25"/>
        <v>244.23</v>
      </c>
      <c r="M254" s="218">
        <f t="shared" si="26"/>
        <v>2.0900000000000034</v>
      </c>
    </row>
    <row r="255" spans="1:13" x14ac:dyDescent="0.35">
      <c r="A255" s="217">
        <v>2024</v>
      </c>
      <c r="B255" s="260">
        <v>44</v>
      </c>
      <c r="C255" s="217" t="str">
        <f t="shared" si="27"/>
        <v>2024-44</v>
      </c>
      <c r="D255" s="218">
        <f>+'[4]weekly-canfax-data'!AO54</f>
        <v>245.17</v>
      </c>
      <c r="E255" s="218">
        <v>2</v>
      </c>
      <c r="F255" s="224">
        <f t="shared" ref="F255:F263" si="28">IF(D255&gt;0,D255/0.6+2,"")</f>
        <v>410.61666666666667</v>
      </c>
      <c r="G255" s="224">
        <f>_xlfn.IFNA(CttlePrices_Basis!M1036,"")</f>
        <v>408.5</v>
      </c>
      <c r="H255" s="224">
        <f t="shared" si="24"/>
        <v>2.1166666666666742</v>
      </c>
      <c r="K255" s="218">
        <f>+_xlfn.IFNA(CttlePrices_Basis!C1036,"")</f>
        <v>239.53</v>
      </c>
      <c r="L255" s="218">
        <f t="shared" si="25"/>
        <v>246.37</v>
      </c>
      <c r="M255" s="218">
        <f t="shared" si="26"/>
        <v>6.8400000000000034</v>
      </c>
    </row>
    <row r="256" spans="1:13" x14ac:dyDescent="0.35">
      <c r="A256" s="217">
        <v>2024</v>
      </c>
      <c r="B256" s="260">
        <v>45</v>
      </c>
      <c r="C256" s="217" t="str">
        <f t="shared" si="27"/>
        <v>2024-45</v>
      </c>
      <c r="D256" s="218">
        <f>+'[4]weekly-canfax-data'!AO55</f>
        <v>245.7</v>
      </c>
      <c r="E256" s="218">
        <v>2</v>
      </c>
      <c r="F256" s="224">
        <f t="shared" si="28"/>
        <v>411.5</v>
      </c>
      <c r="G256" s="224">
        <f>_xlfn.IFNA(CttlePrices_Basis!M1037,"")</f>
        <v>411</v>
      </c>
      <c r="H256" s="224">
        <f t="shared" si="24"/>
        <v>0.5</v>
      </c>
      <c r="K256" s="218">
        <f>+_xlfn.IFNA(CttlePrices_Basis!C1037,"")</f>
        <v>245.78</v>
      </c>
      <c r="L256" s="218">
        <f t="shared" si="25"/>
        <v>246.89999999999998</v>
      </c>
      <c r="M256" s="218">
        <f t="shared" si="26"/>
        <v>1.1199999999999761</v>
      </c>
    </row>
    <row r="257" spans="1:13" x14ac:dyDescent="0.35">
      <c r="A257" s="217">
        <v>2024</v>
      </c>
      <c r="B257" s="260">
        <v>46</v>
      </c>
      <c r="C257" s="217" t="str">
        <f t="shared" si="27"/>
        <v>2024-46</v>
      </c>
      <c r="D257" s="218">
        <f>+'[4]weekly-canfax-data'!AO56</f>
        <v>245.7</v>
      </c>
      <c r="E257" s="218">
        <v>2</v>
      </c>
      <c r="F257" s="224">
        <f t="shared" si="28"/>
        <v>411.5</v>
      </c>
      <c r="G257" s="224">
        <f>_xlfn.IFNA(CttlePrices_Basis!M1038,"")</f>
        <v>411</v>
      </c>
      <c r="H257" s="224">
        <f t="shared" si="24"/>
        <v>0.5</v>
      </c>
      <c r="K257" s="218">
        <f>+_xlfn.IFNA(CttlePrices_Basis!C1038,"")</f>
        <v>243.78</v>
      </c>
      <c r="L257" s="218">
        <f t="shared" si="25"/>
        <v>246.89999999999998</v>
      </c>
      <c r="M257" s="218">
        <f t="shared" si="26"/>
        <v>3.1199999999999761</v>
      </c>
    </row>
    <row r="258" spans="1:13" x14ac:dyDescent="0.35">
      <c r="A258" s="217">
        <v>2024</v>
      </c>
      <c r="B258" s="260">
        <v>47</v>
      </c>
      <c r="C258" s="217" t="str">
        <f t="shared" si="27"/>
        <v>2024-47</v>
      </c>
      <c r="D258" s="218">
        <f>+'[4]weekly-canfax-data'!AO57</f>
        <v>245.7</v>
      </c>
      <c r="E258" s="218">
        <v>2</v>
      </c>
      <c r="F258" s="224">
        <f t="shared" si="28"/>
        <v>411.5</v>
      </c>
      <c r="G258" s="224">
        <f>_xlfn.IFNA(CttlePrices_Basis!M1039,"")</f>
        <v>411</v>
      </c>
      <c r="H258" s="224">
        <f t="shared" si="24"/>
        <v>0.5</v>
      </c>
      <c r="K258" s="218">
        <f>+_xlfn.IFNA(CttlePrices_Basis!C1039,"")</f>
        <v>245.27</v>
      </c>
      <c r="L258" s="218">
        <f t="shared" si="25"/>
        <v>246.89999999999998</v>
      </c>
      <c r="M258" s="218">
        <f t="shared" si="26"/>
        <v>1.629999999999967</v>
      </c>
    </row>
    <row r="259" spans="1:13" x14ac:dyDescent="0.35">
      <c r="A259" s="217">
        <v>2024</v>
      </c>
      <c r="B259" s="260">
        <v>48</v>
      </c>
      <c r="C259" s="217" t="str">
        <f t="shared" si="27"/>
        <v>2024-48</v>
      </c>
      <c r="D259" s="218">
        <f>+'[4]weekly-canfax-data'!AO58</f>
        <v>245.7</v>
      </c>
      <c r="E259" s="218">
        <v>2</v>
      </c>
      <c r="F259" s="224">
        <f t="shared" si="28"/>
        <v>411.5</v>
      </c>
      <c r="G259" s="224">
        <f>_xlfn.IFNA(CttlePrices_Basis!M1040,"")</f>
        <v>411</v>
      </c>
      <c r="H259" s="224">
        <f t="shared" si="24"/>
        <v>0.5</v>
      </c>
      <c r="K259" s="218">
        <f>+_xlfn.IFNA(CttlePrices_Basis!C1040,"")</f>
        <v>231.59</v>
      </c>
      <c r="L259" s="218">
        <f t="shared" si="25"/>
        <v>246.89999999999998</v>
      </c>
      <c r="M259" s="218">
        <f t="shared" si="26"/>
        <v>15.309999999999974</v>
      </c>
    </row>
    <row r="260" spans="1:13" x14ac:dyDescent="0.35">
      <c r="A260" s="217">
        <v>2024</v>
      </c>
      <c r="B260" s="260">
        <v>49</v>
      </c>
      <c r="C260" s="217" t="str">
        <f t="shared" si="27"/>
        <v>2024-49</v>
      </c>
      <c r="D260" s="218">
        <f>+'[4]weekly-canfax-data'!AO59</f>
        <v>249.34</v>
      </c>
      <c r="E260" s="218">
        <v>2</v>
      </c>
      <c r="F260" s="224">
        <f t="shared" si="28"/>
        <v>417.56666666666666</v>
      </c>
      <c r="G260" s="224">
        <f>_xlfn.IFNA(CttlePrices_Basis!M1041,"")</f>
        <v>418</v>
      </c>
      <c r="H260" s="224">
        <f t="shared" si="24"/>
        <v>-0.43333333333333712</v>
      </c>
      <c r="K260" s="218">
        <f>+_xlfn.IFNA(CttlePrices_Basis!C1041,"")</f>
        <v>252.25</v>
      </c>
      <c r="L260" s="218">
        <f t="shared" si="25"/>
        <v>250.54</v>
      </c>
      <c r="M260" s="218">
        <f t="shared" si="26"/>
        <v>-1.710000000000008</v>
      </c>
    </row>
    <row r="261" spans="1:13" x14ac:dyDescent="0.35">
      <c r="A261" s="217">
        <v>2024</v>
      </c>
      <c r="B261" s="260">
        <v>50</v>
      </c>
      <c r="C261" s="217" t="str">
        <f t="shared" si="27"/>
        <v>2024-50</v>
      </c>
      <c r="D261" s="218">
        <f>+'[4]weekly-canfax-data'!AO60</f>
        <v>253.24</v>
      </c>
      <c r="E261" s="218">
        <v>2</v>
      </c>
      <c r="F261" s="224">
        <f t="shared" si="28"/>
        <v>424.06666666666672</v>
      </c>
      <c r="G261" s="224">
        <f>_xlfn.IFNA(CttlePrices_Basis!M1042,"")</f>
        <v>415.5</v>
      </c>
      <c r="H261" s="224">
        <f t="shared" si="24"/>
        <v>8.5666666666667197</v>
      </c>
      <c r="K261" s="218">
        <f>+_xlfn.IFNA(CttlePrices_Basis!C1042,"")</f>
        <v>249.16</v>
      </c>
      <c r="L261" s="218">
        <f t="shared" si="25"/>
        <v>254.44000000000003</v>
      </c>
      <c r="M261" s="218">
        <f t="shared" si="26"/>
        <v>5.2800000000000296</v>
      </c>
    </row>
    <row r="262" spans="1:13" x14ac:dyDescent="0.35">
      <c r="A262" s="217">
        <v>2024</v>
      </c>
      <c r="B262" s="260">
        <v>51</v>
      </c>
      <c r="C262" s="217" t="str">
        <f t="shared" si="27"/>
        <v>2024-51</v>
      </c>
      <c r="D262" s="218">
        <f>+'[4]weekly-canfax-data'!AO61</f>
        <v>256.69</v>
      </c>
      <c r="E262" s="218">
        <v>2</v>
      </c>
      <c r="F262" s="224">
        <f t="shared" si="28"/>
        <v>429.81666666666666</v>
      </c>
      <c r="G262" s="224">
        <f>_xlfn.IFNA(CttlePrices_Basis!M1043,"")</f>
        <v>428.5</v>
      </c>
      <c r="H262" s="224">
        <f t="shared" si="24"/>
        <v>1.3166666666666629</v>
      </c>
      <c r="K262" s="218">
        <f>+_xlfn.IFNA(CttlePrices_Basis!C1043,"")</f>
        <v>253.52</v>
      </c>
      <c r="L262" s="218">
        <f t="shared" si="25"/>
        <v>257.89</v>
      </c>
      <c r="M262" s="218">
        <f t="shared" si="26"/>
        <v>4.3699999999999761</v>
      </c>
    </row>
    <row r="263" spans="1:13" x14ac:dyDescent="0.35">
      <c r="A263" s="217">
        <v>2024</v>
      </c>
      <c r="B263" s="260">
        <v>52</v>
      </c>
      <c r="C263" s="217" t="str">
        <f t="shared" si="27"/>
        <v>2024-52</v>
      </c>
      <c r="D263" s="218">
        <f>+'[4]weekly-canfax-data'!AO62</f>
        <v>0</v>
      </c>
      <c r="E263" s="218">
        <v>2</v>
      </c>
      <c r="F263" s="218" t="str">
        <f t="shared" si="28"/>
        <v/>
      </c>
      <c r="G263" s="218" t="str">
        <f>_xlfn.IFNA(CttlePrices_Basis!M1044,"")</f>
        <v/>
      </c>
      <c r="H263" s="218" t="str">
        <f t="shared" si="24"/>
        <v/>
      </c>
      <c r="K263" s="218" t="str">
        <f>+_xlfn.IFNA(CttlePrices_Basis!C1044,"")</f>
        <v/>
      </c>
      <c r="L263" s="218" t="str">
        <f t="shared" si="25"/>
        <v/>
      </c>
      <c r="M263" s="218" t="str">
        <f t="shared" si="26"/>
        <v/>
      </c>
    </row>
    <row r="264" spans="1:13" x14ac:dyDescent="0.35">
      <c r="A264" s="262">
        <f>'[5]Steer price comp'!A264</f>
        <v>2025</v>
      </c>
      <c r="B264" s="262">
        <f>'[5]Steer price comp'!B264</f>
        <v>1</v>
      </c>
      <c r="C264" s="262" t="str">
        <f>'[5]Steer price comp'!C264</f>
        <v>2025-1</v>
      </c>
      <c r="D264" s="262">
        <f>'[5]Steer price comp'!D264</f>
        <v>266.10000000000002</v>
      </c>
      <c r="E264" s="262">
        <f>'[5]Steer price comp'!E264</f>
        <v>2</v>
      </c>
      <c r="F264" s="262">
        <f>'[5]Steer price comp'!F264</f>
        <v>445.50000000000006</v>
      </c>
      <c r="G264" s="262">
        <f>'[5]Steer price comp'!G264</f>
        <v>445</v>
      </c>
      <c r="H264" s="262">
        <f>'[5]Steer price comp'!H264</f>
        <v>0.50000000000005684</v>
      </c>
      <c r="I264" s="262">
        <f>'[5]Steer price comp'!I264</f>
        <v>0</v>
      </c>
      <c r="J264" s="262">
        <f>'[5]Steer price comp'!J264</f>
        <v>0</v>
      </c>
      <c r="K264" s="262">
        <f>'[5]Steer price comp'!K264</f>
        <v>256.13</v>
      </c>
      <c r="L264" s="262">
        <f>'[5]Steer price comp'!L264</f>
        <v>267.3</v>
      </c>
      <c r="M264" s="262">
        <f>'[5]Steer price comp'!M264</f>
        <v>11.170000000000016</v>
      </c>
    </row>
    <row r="265" spans="1:13" x14ac:dyDescent="0.35">
      <c r="A265" s="217">
        <f>'[5]Steer price comp'!A265</f>
        <v>2025</v>
      </c>
      <c r="B265" s="217">
        <f>'[5]Steer price comp'!B265</f>
        <v>2</v>
      </c>
      <c r="C265" s="217" t="str">
        <f>'[5]Steer price comp'!C265</f>
        <v>2025-2</v>
      </c>
      <c r="D265" s="217">
        <f>'[5]Steer price comp'!D265</f>
        <v>266.10000000000002</v>
      </c>
      <c r="E265" s="217">
        <f>'[5]Steer price comp'!E265</f>
        <v>2</v>
      </c>
      <c r="F265" s="217">
        <f>'[5]Steer price comp'!F265</f>
        <v>445.50000000000006</v>
      </c>
      <c r="G265" s="217">
        <f>'[5]Steer price comp'!G265</f>
        <v>445</v>
      </c>
      <c r="H265" s="217">
        <f>'[5]Steer price comp'!H265</f>
        <v>0.50000000000005684</v>
      </c>
      <c r="I265" s="217">
        <f>'[5]Steer price comp'!I265</f>
        <v>0</v>
      </c>
      <c r="J265" s="217">
        <f>'[5]Steer price comp'!J265</f>
        <v>0</v>
      </c>
      <c r="K265" s="217">
        <f>'[5]Steer price comp'!K265</f>
        <v>261.08</v>
      </c>
      <c r="L265" s="217">
        <f>'[5]Steer price comp'!L265</f>
        <v>267.3</v>
      </c>
      <c r="M265" s="217">
        <f>'[5]Steer price comp'!M265</f>
        <v>6.2200000000000273</v>
      </c>
    </row>
    <row r="266" spans="1:13" x14ac:dyDescent="0.35">
      <c r="A266" s="217">
        <f>'[5]Steer price comp'!A266</f>
        <v>2025</v>
      </c>
      <c r="B266" s="217">
        <f>'[5]Steer price comp'!B266</f>
        <v>3</v>
      </c>
      <c r="C266" s="217" t="str">
        <f>'[5]Steer price comp'!C266</f>
        <v>2025-3</v>
      </c>
      <c r="D266" s="217">
        <f>'[5]Steer price comp'!D266</f>
        <v>266.10000000000002</v>
      </c>
      <c r="E266" s="217">
        <f>'[5]Steer price comp'!E266</f>
        <v>2</v>
      </c>
      <c r="F266" s="217">
        <f>'[5]Steer price comp'!F266</f>
        <v>445.50000000000006</v>
      </c>
      <c r="G266" s="217">
        <f>'[5]Steer price comp'!G266</f>
        <v>445</v>
      </c>
      <c r="H266" s="217">
        <f>'[5]Steer price comp'!H266</f>
        <v>0.50000000000005684</v>
      </c>
      <c r="I266" s="217">
        <f>'[5]Steer price comp'!I266</f>
        <v>0</v>
      </c>
      <c r="J266" s="217">
        <f>'[5]Steer price comp'!J266</f>
        <v>0</v>
      </c>
      <c r="K266" s="217">
        <f>'[5]Steer price comp'!K266</f>
        <v>270.22000000000003</v>
      </c>
      <c r="L266" s="217">
        <f>'[5]Steer price comp'!L266</f>
        <v>267.3</v>
      </c>
      <c r="M266" s="217">
        <f>'[5]Steer price comp'!M266</f>
        <v>-2.9200000000000159</v>
      </c>
    </row>
    <row r="267" spans="1:13" x14ac:dyDescent="0.35">
      <c r="A267" s="217">
        <f>'[5]Steer price comp'!A267</f>
        <v>2025</v>
      </c>
      <c r="B267" s="217">
        <f>'[5]Steer price comp'!B267</f>
        <v>4</v>
      </c>
      <c r="C267" s="217" t="str">
        <f>'[5]Steer price comp'!C267</f>
        <v>2025-4</v>
      </c>
      <c r="D267" s="217">
        <f>'[5]Steer price comp'!D267</f>
        <v>266.33999999999997</v>
      </c>
      <c r="E267" s="217">
        <f>'[5]Steer price comp'!E267</f>
        <v>2</v>
      </c>
      <c r="F267" s="217">
        <f>'[5]Steer price comp'!F267</f>
        <v>445.9</v>
      </c>
      <c r="G267" s="217">
        <f>'[5]Steer price comp'!G267</f>
        <v>447.5</v>
      </c>
      <c r="H267" s="217">
        <f>'[5]Steer price comp'!H267</f>
        <v>-1.6000000000000227</v>
      </c>
      <c r="I267" s="217">
        <f>'[5]Steer price comp'!I267</f>
        <v>0</v>
      </c>
      <c r="J267" s="217">
        <f>'[5]Steer price comp'!J267</f>
        <v>0</v>
      </c>
      <c r="K267" s="217">
        <f>'[5]Steer price comp'!K267</f>
        <v>272.8</v>
      </c>
      <c r="L267" s="217">
        <f>'[5]Steer price comp'!L267</f>
        <v>267.53999999999996</v>
      </c>
      <c r="M267" s="217">
        <f>'[5]Steer price comp'!M267</f>
        <v>-5.2600000000000477</v>
      </c>
    </row>
    <row r="268" spans="1:13" x14ac:dyDescent="0.35">
      <c r="A268" s="217">
        <f>'[5]Steer price comp'!A268</f>
        <v>2025</v>
      </c>
      <c r="B268" s="217">
        <f>'[5]Steer price comp'!B268</f>
        <v>5</v>
      </c>
      <c r="C268" s="217" t="str">
        <f>'[5]Steer price comp'!C268</f>
        <v>2025-5</v>
      </c>
      <c r="D268" s="217">
        <f>'[5]Steer price comp'!D268</f>
        <v>280.55</v>
      </c>
      <c r="E268" s="217">
        <f>'[5]Steer price comp'!E268</f>
        <v>2</v>
      </c>
      <c r="F268" s="217">
        <f>'[5]Steer price comp'!F268</f>
        <v>469.58333333333337</v>
      </c>
      <c r="G268" s="217">
        <f>'[5]Steer price comp'!G268</f>
        <v>465</v>
      </c>
      <c r="H268" s="217">
        <f>'[5]Steer price comp'!H268</f>
        <v>4.5833333333333712</v>
      </c>
      <c r="I268" s="217">
        <f>'[5]Steer price comp'!I268</f>
        <v>0</v>
      </c>
      <c r="J268" s="217">
        <f>'[5]Steer price comp'!J268</f>
        <v>0</v>
      </c>
      <c r="K268" s="217">
        <f>'[5]Steer price comp'!K268</f>
        <v>278.04000000000002</v>
      </c>
      <c r="L268" s="217">
        <f>'[5]Steer price comp'!L268</f>
        <v>281.75</v>
      </c>
      <c r="M268" s="217">
        <f>'[5]Steer price comp'!M268</f>
        <v>3.7099999999999795</v>
      </c>
    </row>
    <row r="269" spans="1:13" x14ac:dyDescent="0.35">
      <c r="A269" s="217">
        <f>'[5]Steer price comp'!A269</f>
        <v>2025</v>
      </c>
      <c r="B269" s="217">
        <f>'[5]Steer price comp'!B269</f>
        <v>6</v>
      </c>
      <c r="C269" s="217" t="str">
        <f>'[5]Steer price comp'!C269</f>
        <v>2025-6</v>
      </c>
      <c r="D269" s="217">
        <f>'[5]Steer price comp'!D269</f>
        <v>287.10000000000002</v>
      </c>
      <c r="E269" s="217">
        <f>'[5]Steer price comp'!E269</f>
        <v>2</v>
      </c>
      <c r="F269" s="217">
        <f>'[5]Steer price comp'!F269</f>
        <v>480.50000000000006</v>
      </c>
      <c r="G269" s="217">
        <f>'[5]Steer price comp'!G269</f>
        <v>480</v>
      </c>
      <c r="H269" s="217">
        <f>'[5]Steer price comp'!H269</f>
        <v>0.50000000000005684</v>
      </c>
      <c r="I269" s="217">
        <f>'[5]Steer price comp'!I269</f>
        <v>0</v>
      </c>
      <c r="J269" s="217">
        <f>'[5]Steer price comp'!J269</f>
        <v>0</v>
      </c>
      <c r="K269" s="217">
        <f>'[5]Steer price comp'!K269</f>
        <v>277.81</v>
      </c>
      <c r="L269" s="217">
        <f>'[5]Steer price comp'!L269</f>
        <v>288.3</v>
      </c>
      <c r="M269" s="217">
        <f>'[5]Steer price comp'!M269</f>
        <v>10.490000000000009</v>
      </c>
    </row>
    <row r="270" spans="1:13" x14ac:dyDescent="0.35">
      <c r="A270" s="217">
        <f>'[5]Steer price comp'!A270</f>
        <v>2025</v>
      </c>
      <c r="B270" s="217">
        <f>'[5]Steer price comp'!B270</f>
        <v>7</v>
      </c>
      <c r="C270" s="217" t="str">
        <f>'[5]Steer price comp'!C270</f>
        <v>2025-7</v>
      </c>
      <c r="D270" s="217">
        <f>'[5]Steer price comp'!D270</f>
        <v>279.62</v>
      </c>
      <c r="E270" s="217">
        <f>'[5]Steer price comp'!E270</f>
        <v>2</v>
      </c>
      <c r="F270" s="217">
        <f>'[5]Steer price comp'!F270</f>
        <v>468.03333333333336</v>
      </c>
      <c r="G270" s="217">
        <f>'[5]Steer price comp'!G270</f>
        <v>467.5</v>
      </c>
      <c r="H270" s="217">
        <f>'[5]Steer price comp'!H270</f>
        <v>0.53333333333335986</v>
      </c>
      <c r="I270" s="217">
        <f>'[5]Steer price comp'!I270</f>
        <v>0</v>
      </c>
      <c r="J270" s="217">
        <f>'[5]Steer price comp'!J270</f>
        <v>0</v>
      </c>
      <c r="K270" s="217">
        <f>'[5]Steer price comp'!K270</f>
        <v>274.86</v>
      </c>
      <c r="L270" s="217">
        <f>'[5]Steer price comp'!L270</f>
        <v>280.82</v>
      </c>
      <c r="M270" s="217">
        <f>'[5]Steer price comp'!M270</f>
        <v>5.9599999999999795</v>
      </c>
    </row>
    <row r="271" spans="1:13" x14ac:dyDescent="0.35">
      <c r="A271" s="217">
        <f>'[5]Steer price comp'!A271</f>
        <v>2025</v>
      </c>
      <c r="B271" s="217">
        <f>'[5]Steer price comp'!B271</f>
        <v>8</v>
      </c>
      <c r="C271" s="217" t="str">
        <f>'[5]Steer price comp'!C271</f>
        <v>2025-8</v>
      </c>
      <c r="D271" s="217">
        <f>'[5]Steer price comp'!D271</f>
        <v>0</v>
      </c>
      <c r="E271" s="217">
        <f>'[5]Steer price comp'!E271</f>
        <v>2</v>
      </c>
      <c r="F271" s="217" t="str">
        <f>'[5]Steer price comp'!F271</f>
        <v/>
      </c>
      <c r="G271" s="217" t="str">
        <f>'[5]Steer price comp'!G271</f>
        <v/>
      </c>
      <c r="H271" s="217" t="str">
        <f>'[5]Steer price comp'!H271</f>
        <v/>
      </c>
      <c r="I271" s="217">
        <f>'[5]Steer price comp'!I271</f>
        <v>0</v>
      </c>
      <c r="J271" s="217">
        <f>'[5]Steer price comp'!J271</f>
        <v>0</v>
      </c>
      <c r="K271" s="217">
        <f>'[5]Steer price comp'!K271</f>
        <v>277.01</v>
      </c>
      <c r="L271" s="217" t="str">
        <f>'[5]Steer price comp'!L271</f>
        <v/>
      </c>
      <c r="M271" s="217" t="str">
        <f>'[5]Steer price comp'!M271</f>
        <v/>
      </c>
    </row>
    <row r="272" spans="1:13" x14ac:dyDescent="0.35">
      <c r="A272" s="217">
        <f>'[5]Steer price comp'!A272</f>
        <v>2025</v>
      </c>
      <c r="B272" s="217">
        <f>'[5]Steer price comp'!B272</f>
        <v>9</v>
      </c>
      <c r="C272" s="217" t="str">
        <f>'[5]Steer price comp'!C272</f>
        <v>2025-9</v>
      </c>
      <c r="D272" s="217">
        <f>'[5]Steer price comp'!D272</f>
        <v>0</v>
      </c>
      <c r="E272" s="217">
        <f>'[5]Steer price comp'!E272</f>
        <v>2</v>
      </c>
      <c r="F272" s="217" t="str">
        <f>'[5]Steer price comp'!F272</f>
        <v/>
      </c>
      <c r="G272" s="217" t="str">
        <f>'[5]Steer price comp'!G272</f>
        <v/>
      </c>
      <c r="H272" s="217" t="str">
        <f>'[5]Steer price comp'!H272</f>
        <v/>
      </c>
      <c r="I272" s="217">
        <f>'[5]Steer price comp'!I272</f>
        <v>0</v>
      </c>
      <c r="J272" s="217">
        <f>'[5]Steer price comp'!J272</f>
        <v>0</v>
      </c>
      <c r="K272" s="217">
        <f>'[5]Steer price comp'!K272</f>
        <v>267.56</v>
      </c>
      <c r="L272" s="217" t="str">
        <f>'[5]Steer price comp'!L272</f>
        <v/>
      </c>
      <c r="M272" s="217" t="str">
        <f>'[5]Steer price comp'!M272</f>
        <v/>
      </c>
    </row>
    <row r="273" spans="1:13" x14ac:dyDescent="0.35">
      <c r="A273" s="217">
        <f>'[5]Steer price comp'!A273</f>
        <v>2025</v>
      </c>
      <c r="B273" s="217">
        <f>'[5]Steer price comp'!B273</f>
        <v>10</v>
      </c>
      <c r="C273" s="217" t="str">
        <f>'[5]Steer price comp'!C273</f>
        <v>2025-10</v>
      </c>
      <c r="D273" s="217">
        <f>'[5]Steer price comp'!D273</f>
        <v>251.1</v>
      </c>
      <c r="E273" s="217">
        <f>'[5]Steer price comp'!E273</f>
        <v>2</v>
      </c>
      <c r="F273" s="217">
        <f>'[5]Steer price comp'!F273</f>
        <v>420.5</v>
      </c>
      <c r="G273" s="217">
        <f>'[5]Steer price comp'!G273</f>
        <v>420</v>
      </c>
      <c r="H273" s="217">
        <f>'[5]Steer price comp'!H273</f>
        <v>0.5</v>
      </c>
      <c r="I273" s="217">
        <f>'[5]Steer price comp'!I273</f>
        <v>0</v>
      </c>
      <c r="J273" s="217">
        <f>'[5]Steer price comp'!J273</f>
        <v>0</v>
      </c>
      <c r="K273" s="217">
        <f>'[5]Steer price comp'!K273</f>
        <v>231.01</v>
      </c>
      <c r="L273" s="217">
        <f>'[5]Steer price comp'!L273</f>
        <v>252.29999999999998</v>
      </c>
      <c r="M273" s="217">
        <f>'[5]Steer price comp'!M273</f>
        <v>21.289999999999992</v>
      </c>
    </row>
    <row r="274" spans="1:13" x14ac:dyDescent="0.35">
      <c r="A274" s="217">
        <f>'[5]Steer price comp'!A274</f>
        <v>2025</v>
      </c>
      <c r="B274" s="217">
        <f>'[5]Steer price comp'!B274</f>
        <v>11</v>
      </c>
      <c r="C274" s="217" t="str">
        <f>'[5]Steer price comp'!C274</f>
        <v>2025-11</v>
      </c>
      <c r="D274" s="217">
        <f>'[5]Steer price comp'!D274</f>
        <v>269.10000000000002</v>
      </c>
      <c r="E274" s="217">
        <f>'[5]Steer price comp'!E274</f>
        <v>2</v>
      </c>
      <c r="F274" s="217">
        <f>'[5]Steer price comp'!F274</f>
        <v>450.50000000000006</v>
      </c>
      <c r="G274" s="217">
        <f>'[5]Steer price comp'!G274</f>
        <v>450</v>
      </c>
      <c r="H274" s="217">
        <f>'[5]Steer price comp'!H274</f>
        <v>0.50000000000005684</v>
      </c>
      <c r="I274" s="217">
        <f>'[5]Steer price comp'!I274</f>
        <v>0</v>
      </c>
      <c r="J274" s="217">
        <f>'[5]Steer price comp'!J274</f>
        <v>0</v>
      </c>
      <c r="K274" s="217">
        <f>'[5]Steer price comp'!K274</f>
        <v>271.49</v>
      </c>
      <c r="L274" s="217">
        <f>'[5]Steer price comp'!L274</f>
        <v>270.3</v>
      </c>
      <c r="M274" s="217">
        <f>'[5]Steer price comp'!M274</f>
        <v>-1.1899999999999977</v>
      </c>
    </row>
    <row r="275" spans="1:13" x14ac:dyDescent="0.35">
      <c r="A275" s="217">
        <f>'[5]Steer price comp'!A275</f>
        <v>2025</v>
      </c>
      <c r="B275" s="217">
        <f>'[5]Steer price comp'!B275</f>
        <v>12</v>
      </c>
      <c r="C275" s="217" t="str">
        <f>'[5]Steer price comp'!C275</f>
        <v>2025-12</v>
      </c>
      <c r="D275" s="217">
        <f>'[5]Steer price comp'!D275</f>
        <v>269.91000000000003</v>
      </c>
      <c r="E275" s="217">
        <f>'[5]Steer price comp'!E275</f>
        <v>2</v>
      </c>
      <c r="F275" s="217">
        <f>'[5]Steer price comp'!F275</f>
        <v>451.85000000000008</v>
      </c>
      <c r="G275" s="217">
        <f>'[5]Steer price comp'!G275</f>
        <v>450</v>
      </c>
      <c r="H275" s="217">
        <f>'[5]Steer price comp'!H275</f>
        <v>1.8500000000000796</v>
      </c>
      <c r="I275" s="217">
        <f>'[5]Steer price comp'!I275</f>
        <v>0</v>
      </c>
      <c r="J275" s="217">
        <f>'[5]Steer price comp'!J275</f>
        <v>0</v>
      </c>
      <c r="K275" s="217">
        <f>'[5]Steer price comp'!K275</f>
        <v>267.57</v>
      </c>
      <c r="L275" s="217">
        <f>'[5]Steer price comp'!L275</f>
        <v>271.11</v>
      </c>
      <c r="M275" s="217">
        <f>'[5]Steer price comp'!M275</f>
        <v>3.5400000000000205</v>
      </c>
    </row>
    <row r="276" spans="1:13" x14ac:dyDescent="0.35">
      <c r="A276" s="217">
        <f>'[5]Steer price comp'!A276</f>
        <v>2025</v>
      </c>
      <c r="B276" s="217">
        <f>'[5]Steer price comp'!B276</f>
        <v>13</v>
      </c>
      <c r="C276" s="217" t="str">
        <f>'[5]Steer price comp'!C276</f>
        <v>2025-13</v>
      </c>
      <c r="D276" s="217">
        <f>'[5]Steer price comp'!D276</f>
        <v>269.89999999999998</v>
      </c>
      <c r="E276" s="217">
        <f>'[5]Steer price comp'!E276</f>
        <v>2</v>
      </c>
      <c r="F276" s="217">
        <f>'[5]Steer price comp'!F276</f>
        <v>451.83333333333331</v>
      </c>
      <c r="G276" s="217">
        <f>'[5]Steer price comp'!G276</f>
        <v>450</v>
      </c>
      <c r="H276" s="217">
        <f>'[5]Steer price comp'!H276</f>
        <v>1.8333333333333144</v>
      </c>
      <c r="I276" s="217">
        <f>'[5]Steer price comp'!I276</f>
        <v>0</v>
      </c>
      <c r="J276" s="217">
        <f>'[5]Steer price comp'!J276</f>
        <v>0</v>
      </c>
      <c r="K276" s="217">
        <f>'[5]Steer price comp'!K276</f>
        <v>269.49</v>
      </c>
      <c r="L276" s="217">
        <f>'[5]Steer price comp'!L276</f>
        <v>271.09999999999997</v>
      </c>
      <c r="M276" s="217">
        <f>'[5]Steer price comp'!M276</f>
        <v>1.6099999999999568</v>
      </c>
    </row>
    <row r="277" spans="1:13" x14ac:dyDescent="0.35">
      <c r="A277" s="217">
        <f>'[5]Steer price comp'!A277</f>
        <v>2025</v>
      </c>
      <c r="B277" s="217">
        <f>'[5]Steer price comp'!B277</f>
        <v>14</v>
      </c>
      <c r="C277" s="217" t="str">
        <f>'[5]Steer price comp'!C277</f>
        <v>2025-14</v>
      </c>
      <c r="D277" s="217">
        <f>'[5]Steer price comp'!D277</f>
        <v>281.10000000000002</v>
      </c>
      <c r="E277" s="217">
        <f>'[5]Steer price comp'!E277</f>
        <v>2</v>
      </c>
      <c r="F277" s="217">
        <f>'[5]Steer price comp'!F277</f>
        <v>470.50000000000006</v>
      </c>
      <c r="G277" s="217">
        <f>'[5]Steer price comp'!G277</f>
        <v>470</v>
      </c>
      <c r="H277" s="217">
        <f>'[5]Steer price comp'!H277</f>
        <v>0.50000000000005684</v>
      </c>
      <c r="I277" s="217">
        <f>'[5]Steer price comp'!I277</f>
        <v>0</v>
      </c>
      <c r="J277" s="217">
        <f>'[5]Steer price comp'!J277</f>
        <v>0</v>
      </c>
      <c r="K277" s="217">
        <f>'[5]Steer price comp'!K277</f>
        <v>250.79</v>
      </c>
      <c r="L277" s="217">
        <f>'[5]Steer price comp'!L277</f>
        <v>282.3</v>
      </c>
      <c r="M277" s="217">
        <f>'[5]Steer price comp'!M277</f>
        <v>31.510000000000019</v>
      </c>
    </row>
    <row r="278" spans="1:13" x14ac:dyDescent="0.35">
      <c r="A278" s="217">
        <f>'[5]Steer price comp'!A278</f>
        <v>2025</v>
      </c>
      <c r="B278" s="217">
        <f>'[5]Steer price comp'!B278</f>
        <v>15</v>
      </c>
      <c r="C278" s="217" t="str">
        <f>'[5]Steer price comp'!C278</f>
        <v>2025-15</v>
      </c>
      <c r="D278" s="217">
        <f>'[5]Steer price comp'!D278</f>
        <v>290.10000000000002</v>
      </c>
      <c r="E278" s="217">
        <f>'[5]Steer price comp'!E278</f>
        <v>2</v>
      </c>
      <c r="F278" s="217">
        <f>'[5]Steer price comp'!F278</f>
        <v>485.50000000000006</v>
      </c>
      <c r="G278" s="217">
        <f>'[5]Steer price comp'!G278</f>
        <v>485</v>
      </c>
      <c r="H278" s="217">
        <f>'[5]Steer price comp'!H278</f>
        <v>0.50000000000005684</v>
      </c>
      <c r="I278" s="217">
        <f>'[5]Steer price comp'!I278</f>
        <v>0</v>
      </c>
      <c r="J278" s="217">
        <f>'[5]Steer price comp'!J278</f>
        <v>0</v>
      </c>
      <c r="K278" s="217">
        <f>'[5]Steer price comp'!K278</f>
        <v>289.25</v>
      </c>
      <c r="L278" s="217">
        <f>'[5]Steer price comp'!L278</f>
        <v>291.3</v>
      </c>
      <c r="M278" s="217">
        <f>'[5]Steer price comp'!M278</f>
        <v>2.0500000000000114</v>
      </c>
    </row>
    <row r="279" spans="1:13" x14ac:dyDescent="0.35">
      <c r="A279" s="217">
        <f>'[5]Steer price comp'!A279</f>
        <v>2025</v>
      </c>
      <c r="B279" s="217">
        <f>'[5]Steer price comp'!B279</f>
        <v>16</v>
      </c>
      <c r="C279" s="217" t="str">
        <f>'[5]Steer price comp'!C279</f>
        <v>2025-16</v>
      </c>
      <c r="D279" s="217">
        <f>'[5]Steer price comp'!D279</f>
        <v>287.10000000000002</v>
      </c>
      <c r="E279" s="217">
        <f>'[5]Steer price comp'!E279</f>
        <v>2</v>
      </c>
      <c r="F279" s="217">
        <f>'[5]Steer price comp'!F279</f>
        <v>480.50000000000006</v>
      </c>
      <c r="G279" s="217">
        <f>'[5]Steer price comp'!G279</f>
        <v>480</v>
      </c>
      <c r="H279" s="217">
        <f>'[5]Steer price comp'!H279</f>
        <v>0.50000000000005684</v>
      </c>
      <c r="I279" s="217">
        <f>'[5]Steer price comp'!I279</f>
        <v>0</v>
      </c>
      <c r="J279" s="217">
        <f>'[5]Steer price comp'!J279</f>
        <v>0</v>
      </c>
      <c r="K279" s="217">
        <f>'[5]Steer price comp'!K279</f>
        <v>277.83</v>
      </c>
      <c r="L279" s="217">
        <f>'[5]Steer price comp'!L279</f>
        <v>288.3</v>
      </c>
      <c r="M279" s="217">
        <f>'[5]Steer price comp'!M279</f>
        <v>10.470000000000027</v>
      </c>
    </row>
    <row r="280" spans="1:13" x14ac:dyDescent="0.35">
      <c r="A280" s="217">
        <f>'[5]Steer price comp'!A280</f>
        <v>2025</v>
      </c>
      <c r="B280" s="217">
        <f>'[5]Steer price comp'!B280</f>
        <v>17</v>
      </c>
      <c r="C280" s="217" t="str">
        <f>'[5]Steer price comp'!C280</f>
        <v>2025-17</v>
      </c>
      <c r="D280" s="217">
        <f>'[5]Steer price comp'!D280</f>
        <v>287.10000000000002</v>
      </c>
      <c r="E280" s="217">
        <f>'[5]Steer price comp'!E280</f>
        <v>2</v>
      </c>
      <c r="F280" s="217">
        <f>'[5]Steer price comp'!F280</f>
        <v>480.50000000000006</v>
      </c>
      <c r="G280" s="217">
        <f>'[5]Steer price comp'!G280</f>
        <v>480</v>
      </c>
      <c r="H280" s="217">
        <f>'[5]Steer price comp'!H280</f>
        <v>0.50000000000005684</v>
      </c>
      <c r="I280" s="217">
        <f>'[5]Steer price comp'!I280</f>
        <v>0</v>
      </c>
      <c r="J280" s="217">
        <f>'[5]Steer price comp'!J280</f>
        <v>0</v>
      </c>
      <c r="K280" s="217">
        <f>'[5]Steer price comp'!K280</f>
        <v>284.44</v>
      </c>
      <c r="L280" s="217">
        <f>'[5]Steer price comp'!L280</f>
        <v>288.3</v>
      </c>
      <c r="M280" s="217">
        <f>'[5]Steer price comp'!M280</f>
        <v>3.8600000000000136</v>
      </c>
    </row>
    <row r="281" spans="1:13" x14ac:dyDescent="0.35">
      <c r="A281" s="217">
        <f>'[5]Steer price comp'!A281</f>
        <v>2025</v>
      </c>
      <c r="B281" s="217">
        <f>'[5]Steer price comp'!B281</f>
        <v>18</v>
      </c>
      <c r="C281" s="217" t="str">
        <f>'[5]Steer price comp'!C281</f>
        <v>2025-18</v>
      </c>
      <c r="D281" s="217">
        <f>'[5]Steer price comp'!D281</f>
        <v>287.39999999999998</v>
      </c>
      <c r="E281" s="217">
        <f>'[5]Steer price comp'!E281</f>
        <v>2</v>
      </c>
      <c r="F281" s="217">
        <f>'[5]Steer price comp'!F281</f>
        <v>481</v>
      </c>
      <c r="G281" s="217">
        <f>'[5]Steer price comp'!G281</f>
        <v>480</v>
      </c>
      <c r="H281" s="217">
        <f>'[5]Steer price comp'!H281</f>
        <v>1</v>
      </c>
      <c r="I281" s="217">
        <f>'[5]Steer price comp'!I281</f>
        <v>0</v>
      </c>
      <c r="J281" s="217">
        <f>'[5]Steer price comp'!J281</f>
        <v>0</v>
      </c>
      <c r="K281" s="217">
        <f>'[5]Steer price comp'!K281</f>
        <v>286.23</v>
      </c>
      <c r="L281" s="217">
        <f>'[5]Steer price comp'!L281</f>
        <v>288.59999999999997</v>
      </c>
      <c r="M281" s="217">
        <f>'[5]Steer price comp'!M281</f>
        <v>2.3699999999999477</v>
      </c>
    </row>
    <row r="282" spans="1:13" x14ac:dyDescent="0.35">
      <c r="A282" s="217">
        <f>'[5]Steer price comp'!A282</f>
        <v>2025</v>
      </c>
      <c r="B282" s="217">
        <f>'[5]Steer price comp'!B282</f>
        <v>19</v>
      </c>
      <c r="C282" s="217" t="str">
        <f>'[5]Steer price comp'!C282</f>
        <v>2025-19</v>
      </c>
      <c r="D282" s="217">
        <f>'[5]Steer price comp'!D282</f>
        <v>287.10000000000002</v>
      </c>
      <c r="E282" s="217">
        <f>'[5]Steer price comp'!E282</f>
        <v>2</v>
      </c>
      <c r="F282" s="217">
        <f>'[5]Steer price comp'!F282</f>
        <v>480.50000000000006</v>
      </c>
      <c r="G282" s="217">
        <f>'[5]Steer price comp'!G282</f>
        <v>480</v>
      </c>
      <c r="H282" s="217">
        <f>'[5]Steer price comp'!H282</f>
        <v>0.50000000000005684</v>
      </c>
      <c r="I282" s="217">
        <f>'[5]Steer price comp'!I282</f>
        <v>0</v>
      </c>
      <c r="J282" s="217">
        <f>'[5]Steer price comp'!J282</f>
        <v>0</v>
      </c>
      <c r="K282" s="217">
        <f>'[5]Steer price comp'!K282</f>
        <v>291.47000000000003</v>
      </c>
      <c r="L282" s="217">
        <f>'[5]Steer price comp'!L282</f>
        <v>288.3</v>
      </c>
      <c r="M282" s="217">
        <f>'[5]Steer price comp'!M282</f>
        <v>-3.1700000000000159</v>
      </c>
    </row>
    <row r="283" spans="1:13" x14ac:dyDescent="0.35">
      <c r="A283" s="217">
        <f>'[5]Steer price comp'!A283</f>
        <v>2025</v>
      </c>
      <c r="B283" s="217">
        <f>'[5]Steer price comp'!B283</f>
        <v>20</v>
      </c>
      <c r="C283" s="217" t="str">
        <f>'[5]Steer price comp'!C283</f>
        <v>2025-20</v>
      </c>
      <c r="D283" s="217">
        <f>'[5]Steer price comp'!D283</f>
        <v>296.10000000000002</v>
      </c>
      <c r="E283" s="217">
        <f>'[5]Steer price comp'!E283</f>
        <v>2</v>
      </c>
      <c r="F283" s="217">
        <f>'[5]Steer price comp'!F283</f>
        <v>495.50000000000006</v>
      </c>
      <c r="G283" s="217">
        <f>'[5]Steer price comp'!G283</f>
        <v>495</v>
      </c>
      <c r="H283" s="217">
        <f>'[5]Steer price comp'!H283</f>
        <v>0.50000000000005684</v>
      </c>
      <c r="I283" s="217">
        <f>'[5]Steer price comp'!I283</f>
        <v>0</v>
      </c>
      <c r="J283" s="217">
        <f>'[5]Steer price comp'!J283</f>
        <v>0</v>
      </c>
      <c r="K283" s="217">
        <f>'[5]Steer price comp'!K283</f>
        <v>294.07</v>
      </c>
      <c r="L283" s="217">
        <f>'[5]Steer price comp'!L283</f>
        <v>297.3</v>
      </c>
      <c r="M283" s="217">
        <f>'[5]Steer price comp'!M283</f>
        <v>3.2300000000000182</v>
      </c>
    </row>
    <row r="284" spans="1:13" x14ac:dyDescent="0.35">
      <c r="A284" s="217">
        <f>'[5]Steer price comp'!A284</f>
        <v>2025</v>
      </c>
      <c r="B284" s="217">
        <f>'[5]Steer price comp'!B284</f>
        <v>21</v>
      </c>
      <c r="C284" s="217" t="str">
        <f>'[5]Steer price comp'!C284</f>
        <v>2025-21</v>
      </c>
      <c r="D284" s="217">
        <f>'[5]Steer price comp'!D284</f>
        <v>299.10000000000002</v>
      </c>
      <c r="E284" s="217">
        <f>'[5]Steer price comp'!E284</f>
        <v>2</v>
      </c>
      <c r="F284" s="217">
        <f>'[5]Steer price comp'!F284</f>
        <v>500.50000000000006</v>
      </c>
      <c r="G284" s="217">
        <f>'[5]Steer price comp'!G284</f>
        <v>500</v>
      </c>
      <c r="H284" s="217">
        <f>'[5]Steer price comp'!H284</f>
        <v>0.50000000000005684</v>
      </c>
      <c r="I284" s="217">
        <f>'[5]Steer price comp'!I284</f>
        <v>0</v>
      </c>
      <c r="J284" s="217">
        <f>'[5]Steer price comp'!J284</f>
        <v>0</v>
      </c>
      <c r="K284" s="217">
        <f>'[5]Steer price comp'!K284</f>
        <v>295.56</v>
      </c>
      <c r="L284" s="217">
        <f>'[5]Steer price comp'!L284</f>
        <v>300.3</v>
      </c>
      <c r="M284" s="217">
        <f>'[5]Steer price comp'!M284</f>
        <v>4.7400000000000091</v>
      </c>
    </row>
    <row r="285" spans="1:13" x14ac:dyDescent="0.35">
      <c r="A285" s="217">
        <f>'[5]Steer price comp'!A285</f>
        <v>2025</v>
      </c>
      <c r="B285" s="217">
        <f>'[5]Steer price comp'!B285</f>
        <v>22</v>
      </c>
      <c r="C285" s="217" t="str">
        <f>'[5]Steer price comp'!C285</f>
        <v>2025-22</v>
      </c>
      <c r="D285" s="217">
        <f>'[5]Steer price comp'!D285</f>
        <v>301.20999999999998</v>
      </c>
      <c r="E285" s="217">
        <f>'[5]Steer price comp'!E285</f>
        <v>2</v>
      </c>
      <c r="F285" s="217">
        <f>'[5]Steer price comp'!F285</f>
        <v>504.01666666666665</v>
      </c>
      <c r="G285" s="217">
        <f>'[5]Steer price comp'!G285</f>
        <v>500</v>
      </c>
      <c r="H285" s="217">
        <f>'[5]Steer price comp'!H285</f>
        <v>4.0166666666666515</v>
      </c>
      <c r="I285" s="217">
        <f>'[5]Steer price comp'!I285</f>
        <v>0</v>
      </c>
      <c r="J285" s="217">
        <f>'[5]Steer price comp'!J285</f>
        <v>0</v>
      </c>
      <c r="K285" s="217">
        <f>'[5]Steer price comp'!K285</f>
        <v>296.57</v>
      </c>
      <c r="L285" s="217">
        <f>'[5]Steer price comp'!L285</f>
        <v>302.40999999999997</v>
      </c>
      <c r="M285" s="217">
        <f>'[5]Steer price comp'!M285</f>
        <v>5.839999999999975</v>
      </c>
    </row>
    <row r="286" spans="1:13" x14ac:dyDescent="0.35">
      <c r="A286" s="217">
        <f>'[5]Steer price comp'!A286</f>
        <v>2025</v>
      </c>
      <c r="B286" s="217">
        <f>'[5]Steer price comp'!B286</f>
        <v>23</v>
      </c>
      <c r="C286" s="217" t="str">
        <f>'[5]Steer price comp'!C286</f>
        <v>2025-23</v>
      </c>
      <c r="D286" s="217">
        <f>'[5]Steer price comp'!D286</f>
        <v>311.10000000000002</v>
      </c>
      <c r="E286" s="217">
        <f>'[5]Steer price comp'!E286</f>
        <v>2</v>
      </c>
      <c r="F286" s="217">
        <f>'[5]Steer price comp'!F286</f>
        <v>520.50000000000011</v>
      </c>
      <c r="G286" s="217">
        <f>'[5]Steer price comp'!G286</f>
        <v>520</v>
      </c>
      <c r="H286" s="217">
        <f>'[5]Steer price comp'!H286</f>
        <v>0.50000000000011369</v>
      </c>
      <c r="I286" s="217">
        <f>'[5]Steer price comp'!I286</f>
        <v>0</v>
      </c>
      <c r="J286" s="217">
        <f>'[5]Steer price comp'!J286</f>
        <v>0</v>
      </c>
      <c r="K286" s="217">
        <f>'[5]Steer price comp'!K286</f>
        <v>304.98</v>
      </c>
      <c r="L286" s="217">
        <f>'[5]Steer price comp'!L286</f>
        <v>312.30000000000007</v>
      </c>
      <c r="M286" s="217">
        <f>'[5]Steer price comp'!M286</f>
        <v>7.32000000000005</v>
      </c>
    </row>
    <row r="287" spans="1:13" x14ac:dyDescent="0.35">
      <c r="A287" s="217">
        <f>'[5]Steer price comp'!A287</f>
        <v>2025</v>
      </c>
      <c r="B287" s="217">
        <f>'[5]Steer price comp'!B287</f>
        <v>24</v>
      </c>
      <c r="C287" s="217" t="str">
        <f>'[5]Steer price comp'!C287</f>
        <v>2025-24</v>
      </c>
      <c r="D287" s="217">
        <f>'[5]Steer price comp'!D287</f>
        <v>316.52999999999997</v>
      </c>
      <c r="E287" s="217">
        <f>'[5]Steer price comp'!E287</f>
        <v>2</v>
      </c>
      <c r="F287" s="217">
        <f>'[5]Steer price comp'!F287</f>
        <v>529.54999999999995</v>
      </c>
      <c r="G287" s="217">
        <f>'[5]Steer price comp'!G287</f>
        <v>530</v>
      </c>
      <c r="H287" s="217">
        <f>'[5]Steer price comp'!H287</f>
        <v>-0.45000000000004547</v>
      </c>
      <c r="I287" s="217">
        <f>'[5]Steer price comp'!I287</f>
        <v>0</v>
      </c>
      <c r="J287" s="217">
        <f>'[5]Steer price comp'!J287</f>
        <v>0</v>
      </c>
      <c r="K287" s="217">
        <f>'[5]Steer price comp'!K287</f>
        <v>305.36</v>
      </c>
      <c r="L287" s="217">
        <f>'[5]Steer price comp'!L287</f>
        <v>317.72999999999996</v>
      </c>
      <c r="M287" s="217">
        <f>'[5]Steer price comp'!M287</f>
        <v>12.369999999999948</v>
      </c>
    </row>
    <row r="288" spans="1:13" x14ac:dyDescent="0.35">
      <c r="A288" s="217">
        <f>'[5]Steer price comp'!A288</f>
        <v>2025</v>
      </c>
      <c r="B288" s="217">
        <f>'[5]Steer price comp'!B288</f>
        <v>25</v>
      </c>
      <c r="C288" s="217" t="str">
        <f>'[5]Steer price comp'!C288</f>
        <v>2025-25</v>
      </c>
      <c r="D288" s="217">
        <f>'[5]Steer price comp'!D288</f>
        <v>0</v>
      </c>
      <c r="E288" s="217">
        <f>'[5]Steer price comp'!E288</f>
        <v>2</v>
      </c>
      <c r="F288" s="217" t="str">
        <f>'[5]Steer price comp'!F288</f>
        <v/>
      </c>
      <c r="G288" s="217" t="str">
        <f>'[5]Steer price comp'!G288</f>
        <v/>
      </c>
      <c r="H288" s="217" t="str">
        <f>'[5]Steer price comp'!H288</f>
        <v/>
      </c>
      <c r="I288" s="217">
        <f>'[5]Steer price comp'!I288</f>
        <v>0</v>
      </c>
      <c r="J288" s="217">
        <f>'[5]Steer price comp'!J288</f>
        <v>0</v>
      </c>
      <c r="K288" s="217">
        <f>'[5]Steer price comp'!K288</f>
        <v>313.61</v>
      </c>
      <c r="L288" s="217" t="str">
        <f>'[5]Steer price comp'!L288</f>
        <v/>
      </c>
      <c r="M288" s="217" t="str">
        <f>'[5]Steer price comp'!M288</f>
        <v/>
      </c>
    </row>
    <row r="289" spans="1:13" x14ac:dyDescent="0.35">
      <c r="A289" s="217">
        <f>'[5]Steer price comp'!A289</f>
        <v>2025</v>
      </c>
      <c r="B289" s="217">
        <f>'[5]Steer price comp'!B289</f>
        <v>26</v>
      </c>
      <c r="C289" s="217" t="str">
        <f>'[5]Steer price comp'!C289</f>
        <v>2025-26</v>
      </c>
      <c r="D289" s="217">
        <f>'[5]Steer price comp'!D289</f>
        <v>311.10000000000002</v>
      </c>
      <c r="E289" s="217">
        <f>'[5]Steer price comp'!E289</f>
        <v>2</v>
      </c>
      <c r="F289" s="217">
        <f>'[5]Steer price comp'!F289</f>
        <v>520.50000000000011</v>
      </c>
      <c r="G289" s="217">
        <f>'[5]Steer price comp'!G289</f>
        <v>520</v>
      </c>
      <c r="H289" s="217">
        <f>'[5]Steer price comp'!H289</f>
        <v>0.50000000000011369</v>
      </c>
      <c r="I289" s="217">
        <f>'[5]Steer price comp'!I289</f>
        <v>0</v>
      </c>
      <c r="J289" s="217">
        <f>'[5]Steer price comp'!J289</f>
        <v>0</v>
      </c>
      <c r="K289" s="217">
        <f>'[5]Steer price comp'!K289</f>
        <v>305.37</v>
      </c>
      <c r="L289" s="217">
        <f>'[5]Steer price comp'!L289</f>
        <v>312.30000000000007</v>
      </c>
      <c r="M289" s="217">
        <f>'[5]Steer price comp'!M289</f>
        <v>6.9300000000000637</v>
      </c>
    </row>
    <row r="290" spans="1:13" x14ac:dyDescent="0.35">
      <c r="A290" s="217">
        <f>'[5]Steer price comp'!A290</f>
        <v>2025</v>
      </c>
      <c r="B290" s="217">
        <f>'[5]Steer price comp'!B290</f>
        <v>27</v>
      </c>
      <c r="C290" s="217" t="str">
        <f>'[5]Steer price comp'!C290</f>
        <v>2025-27</v>
      </c>
      <c r="D290" s="217">
        <f>'[5]Steer price comp'!D290</f>
        <v>311.10000000000002</v>
      </c>
      <c r="E290" s="217">
        <f>'[5]Steer price comp'!E290</f>
        <v>2</v>
      </c>
      <c r="F290" s="217">
        <f>'[5]Steer price comp'!F290</f>
        <v>520.50000000000011</v>
      </c>
      <c r="G290" s="217">
        <f>'[5]Steer price comp'!G290</f>
        <v>520</v>
      </c>
      <c r="H290" s="217">
        <f>'[5]Steer price comp'!H290</f>
        <v>0.50000000000011369</v>
      </c>
      <c r="I290" s="217">
        <f>'[5]Steer price comp'!I290</f>
        <v>0</v>
      </c>
      <c r="J290" s="217">
        <f>'[5]Steer price comp'!J290</f>
        <v>0</v>
      </c>
      <c r="K290" s="217">
        <f>'[5]Steer price comp'!K290</f>
        <v>310.49</v>
      </c>
      <c r="L290" s="217">
        <f>'[5]Steer price comp'!L290</f>
        <v>312.30000000000007</v>
      </c>
      <c r="M290" s="217">
        <f>'[5]Steer price comp'!M290</f>
        <v>1.8100000000000591</v>
      </c>
    </row>
    <row r="291" spans="1:13" x14ac:dyDescent="0.35">
      <c r="A291" s="217">
        <f>'[5]Steer price comp'!A291</f>
        <v>2025</v>
      </c>
      <c r="B291" s="217">
        <f>'[5]Steer price comp'!B291</f>
        <v>28</v>
      </c>
      <c r="C291" s="217" t="str">
        <f>'[5]Steer price comp'!C291</f>
        <v>2025-28</v>
      </c>
      <c r="D291" s="217">
        <f>'[5]Steer price comp'!D291</f>
        <v>311.10000000000002</v>
      </c>
      <c r="E291" s="217">
        <f>'[5]Steer price comp'!E291</f>
        <v>2</v>
      </c>
      <c r="F291" s="217">
        <f>'[5]Steer price comp'!F291</f>
        <v>520.50000000000011</v>
      </c>
      <c r="G291" s="217">
        <f>'[5]Steer price comp'!G291</f>
        <v>520</v>
      </c>
      <c r="H291" s="217">
        <f>'[5]Steer price comp'!H291</f>
        <v>0.50000000000011369</v>
      </c>
      <c r="I291" s="217">
        <f>'[5]Steer price comp'!I291</f>
        <v>0</v>
      </c>
      <c r="J291" s="217">
        <f>'[5]Steer price comp'!J291</f>
        <v>0</v>
      </c>
      <c r="K291" s="217">
        <f>'[5]Steer price comp'!K291</f>
        <v>314.5</v>
      </c>
      <c r="L291" s="217">
        <f>'[5]Steer price comp'!L291</f>
        <v>312.30000000000007</v>
      </c>
      <c r="M291" s="217">
        <f>'[5]Steer price comp'!M291</f>
        <v>-2.1999999999999318</v>
      </c>
    </row>
    <row r="292" spans="1:13" x14ac:dyDescent="0.35">
      <c r="A292" s="217">
        <f>'[5]Steer price comp'!A292</f>
        <v>2025</v>
      </c>
      <c r="B292" s="217">
        <f>'[5]Steer price comp'!B292</f>
        <v>29</v>
      </c>
      <c r="C292" s="217" t="str">
        <f>'[5]Steer price comp'!C292</f>
        <v>2025-29</v>
      </c>
      <c r="D292" s="217">
        <f>'[5]Steer price comp'!D292</f>
        <v>317.10000000000002</v>
      </c>
      <c r="E292" s="217">
        <f>'[5]Steer price comp'!E292</f>
        <v>2</v>
      </c>
      <c r="F292" s="217">
        <f>'[5]Steer price comp'!F292</f>
        <v>530.50000000000011</v>
      </c>
      <c r="G292" s="217">
        <f>'[5]Steer price comp'!G292</f>
        <v>530</v>
      </c>
      <c r="H292" s="217">
        <f>'[5]Steer price comp'!H292</f>
        <v>0.50000000000011369</v>
      </c>
      <c r="I292" s="217">
        <f>'[5]Steer price comp'!I292</f>
        <v>0</v>
      </c>
      <c r="J292" s="217">
        <f>'[5]Steer price comp'!J292</f>
        <v>0</v>
      </c>
      <c r="K292" s="217">
        <f>'[5]Steer price comp'!K292</f>
        <v>326.13</v>
      </c>
      <c r="L292" s="217">
        <f>'[5]Steer price comp'!L292</f>
        <v>318.30000000000007</v>
      </c>
      <c r="M292" s="217">
        <f>'[5]Steer price comp'!M292</f>
        <v>-7.8299999999999272</v>
      </c>
    </row>
    <row r="293" spans="1:13" x14ac:dyDescent="0.35">
      <c r="A293" s="217">
        <f>'[5]Steer price comp'!A293</f>
        <v>2025</v>
      </c>
      <c r="B293" s="217">
        <f>'[5]Steer price comp'!B293</f>
        <v>30</v>
      </c>
      <c r="C293" s="217" t="str">
        <f>'[5]Steer price comp'!C293</f>
        <v>2025-30</v>
      </c>
      <c r="D293" s="217">
        <f>'[5]Steer price comp'!D293</f>
        <v>317.10000000000002</v>
      </c>
      <c r="E293" s="217">
        <f>'[5]Steer price comp'!E293</f>
        <v>2</v>
      </c>
      <c r="F293" s="217">
        <f>'[5]Steer price comp'!F293</f>
        <v>530.50000000000011</v>
      </c>
      <c r="G293" s="217">
        <f>'[5]Steer price comp'!G293</f>
        <v>530</v>
      </c>
      <c r="H293" s="217">
        <f>'[5]Steer price comp'!H293</f>
        <v>0.50000000000011369</v>
      </c>
      <c r="I293" s="217">
        <f>'[5]Steer price comp'!I293</f>
        <v>0</v>
      </c>
      <c r="J293" s="217">
        <f>'[5]Steer price comp'!J293</f>
        <v>0</v>
      </c>
      <c r="K293" s="217">
        <f>'[5]Steer price comp'!K293</f>
        <v>314.39999999999998</v>
      </c>
      <c r="L293" s="217">
        <f>'[5]Steer price comp'!L293</f>
        <v>318.30000000000007</v>
      </c>
      <c r="M293" s="217">
        <f>'[5]Steer price comp'!M293</f>
        <v>3.9000000000000909</v>
      </c>
    </row>
    <row r="294" spans="1:13" x14ac:dyDescent="0.35">
      <c r="A294" s="217">
        <f>'[5]Steer price comp'!A294</f>
        <v>2025</v>
      </c>
      <c r="B294" s="217">
        <f>'[5]Steer price comp'!B294</f>
        <v>31</v>
      </c>
      <c r="C294" s="217" t="str">
        <f>'[5]Steer price comp'!C294</f>
        <v>2025-31</v>
      </c>
      <c r="D294" s="217">
        <f>'[5]Steer price comp'!D294</f>
        <v>315.76</v>
      </c>
      <c r="E294" s="217">
        <f>'[5]Steer price comp'!E294</f>
        <v>2</v>
      </c>
      <c r="F294" s="217">
        <f>'[5]Steer price comp'!F294</f>
        <v>528.26666666666665</v>
      </c>
      <c r="G294" s="217">
        <f>'[5]Steer price comp'!G294</f>
        <v>527</v>
      </c>
      <c r="H294" s="217">
        <f>'[5]Steer price comp'!H294</f>
        <v>1.2666666666666515</v>
      </c>
      <c r="I294" s="217">
        <f>'[5]Steer price comp'!I294</f>
        <v>0</v>
      </c>
      <c r="J294" s="217">
        <f>'[5]Steer price comp'!J294</f>
        <v>0</v>
      </c>
      <c r="K294" s="217">
        <f>'[5]Steer price comp'!K294</f>
        <v>318.43</v>
      </c>
      <c r="L294" s="217">
        <f>'[5]Steer price comp'!L294</f>
        <v>316.95999999999998</v>
      </c>
      <c r="M294" s="217">
        <f>'[5]Steer price comp'!M294</f>
        <v>-1.4700000000000273</v>
      </c>
    </row>
    <row r="295" spans="1:13" x14ac:dyDescent="0.35">
      <c r="A295" s="217">
        <f>'[5]Steer price comp'!A295</f>
        <v>2025</v>
      </c>
      <c r="B295" s="217">
        <f>'[5]Steer price comp'!B295</f>
        <v>32</v>
      </c>
      <c r="C295" s="217" t="str">
        <f>'[5]Steer price comp'!C295</f>
        <v>2025-32</v>
      </c>
      <c r="D295" s="217">
        <f>'[5]Steer price comp'!D295</f>
        <v>318.51</v>
      </c>
      <c r="E295" s="217">
        <f>'[5]Steer price comp'!E295</f>
        <v>2</v>
      </c>
      <c r="F295" s="217">
        <f>'[5]Steer price comp'!F295</f>
        <v>532.85</v>
      </c>
      <c r="G295" s="217">
        <f>'[5]Steer price comp'!G295</f>
        <v>527</v>
      </c>
      <c r="H295" s="217">
        <f>'[5]Steer price comp'!H295</f>
        <v>5.8500000000000227</v>
      </c>
      <c r="I295" s="217">
        <f>'[5]Steer price comp'!I295</f>
        <v>0</v>
      </c>
      <c r="J295" s="217">
        <f>'[5]Steer price comp'!J295</f>
        <v>0</v>
      </c>
      <c r="K295" s="217">
        <f>'[5]Steer price comp'!K295</f>
        <v>323.37</v>
      </c>
      <c r="L295" s="217">
        <f>'[5]Steer price comp'!L295</f>
        <v>319.70999999999998</v>
      </c>
      <c r="M295" s="217">
        <f>'[5]Steer price comp'!M295</f>
        <v>-3.660000000000025</v>
      </c>
    </row>
    <row r="296" spans="1:13" x14ac:dyDescent="0.35">
      <c r="A296" s="217">
        <f>'[5]Steer price comp'!A296</f>
        <v>2025</v>
      </c>
      <c r="B296" s="217">
        <f>'[5]Steer price comp'!B296</f>
        <v>33</v>
      </c>
      <c r="C296" s="217" t="str">
        <f>'[5]Steer price comp'!C296</f>
        <v>2025-33</v>
      </c>
      <c r="D296" s="217">
        <f>'[5]Steer price comp'!D296</f>
        <v>315.3</v>
      </c>
      <c r="E296" s="217">
        <f>'[5]Steer price comp'!E296</f>
        <v>2</v>
      </c>
      <c r="F296" s="217">
        <f>'[5]Steer price comp'!F296</f>
        <v>527.5</v>
      </c>
      <c r="G296" s="217">
        <f>'[5]Steer price comp'!G296</f>
        <v>527</v>
      </c>
      <c r="H296" s="217">
        <f>'[5]Steer price comp'!H296</f>
        <v>0.5</v>
      </c>
      <c r="I296" s="217">
        <f>'[5]Steer price comp'!I296</f>
        <v>0</v>
      </c>
      <c r="J296" s="217">
        <f>'[5]Steer price comp'!J296</f>
        <v>0</v>
      </c>
      <c r="K296" s="217">
        <f>'[5]Steer price comp'!K296</f>
        <v>321.37</v>
      </c>
      <c r="L296" s="217">
        <f>'[5]Steer price comp'!L296</f>
        <v>316.5</v>
      </c>
      <c r="M296" s="217">
        <f>'[5]Steer price comp'!M296</f>
        <v>-4.8700000000000045</v>
      </c>
    </row>
    <row r="297" spans="1:13" x14ac:dyDescent="0.35">
      <c r="A297" s="217">
        <f>'[5]Steer price comp'!A297</f>
        <v>2025</v>
      </c>
      <c r="B297" s="217">
        <f>'[5]Steer price comp'!B297</f>
        <v>34</v>
      </c>
      <c r="C297" s="217" t="str">
        <f>'[5]Steer price comp'!C297</f>
        <v>2025-34</v>
      </c>
      <c r="D297" s="217">
        <f>'[5]Steer price comp'!D297</f>
        <v>315.3</v>
      </c>
      <c r="E297" s="217">
        <f>'[5]Steer price comp'!E297</f>
        <v>2</v>
      </c>
      <c r="F297" s="217">
        <f>'[5]Steer price comp'!F297</f>
        <v>527.5</v>
      </c>
      <c r="G297" s="217">
        <f>'[5]Steer price comp'!G297</f>
        <v>527</v>
      </c>
      <c r="H297" s="217">
        <f>'[5]Steer price comp'!H297</f>
        <v>0.5</v>
      </c>
      <c r="I297" s="217">
        <f>'[5]Steer price comp'!I297</f>
        <v>0</v>
      </c>
      <c r="J297" s="217">
        <f>'[5]Steer price comp'!J297</f>
        <v>0</v>
      </c>
      <c r="K297" s="217">
        <f>'[5]Steer price comp'!K297</f>
        <v>322.85000000000002</v>
      </c>
      <c r="L297" s="217">
        <f>'[5]Steer price comp'!L297</f>
        <v>316.5</v>
      </c>
      <c r="M297" s="217">
        <f>'[5]Steer price comp'!M297</f>
        <v>-6.3500000000000227</v>
      </c>
    </row>
    <row r="298" spans="1:13" x14ac:dyDescent="0.35">
      <c r="A298" s="217">
        <f>'[5]Steer price comp'!A298</f>
        <v>2025</v>
      </c>
      <c r="B298" s="217">
        <f>'[5]Steer price comp'!B298</f>
        <v>35</v>
      </c>
      <c r="C298" s="217" t="str">
        <f>'[5]Steer price comp'!C298</f>
        <v>2025-35</v>
      </c>
      <c r="D298" s="217">
        <f>'[5]Steer price comp'!D298</f>
        <v>320.10000000000002</v>
      </c>
      <c r="E298" s="217">
        <f>'[5]Steer price comp'!E298</f>
        <v>2</v>
      </c>
      <c r="F298" s="217">
        <f>'[5]Steer price comp'!F298</f>
        <v>535.50000000000011</v>
      </c>
      <c r="G298" s="217">
        <f>'[5]Steer price comp'!G298</f>
        <v>535</v>
      </c>
      <c r="H298" s="217">
        <f>'[5]Steer price comp'!H298</f>
        <v>0.50000000000011369</v>
      </c>
      <c r="I298" s="217">
        <f>'[5]Steer price comp'!I298</f>
        <v>0</v>
      </c>
      <c r="J298" s="217">
        <f>'[5]Steer price comp'!J298</f>
        <v>0</v>
      </c>
      <c r="K298" s="217">
        <f>'[5]Steer price comp'!K298</f>
        <v>327.20999999999998</v>
      </c>
      <c r="L298" s="217">
        <f>'[5]Steer price comp'!L298</f>
        <v>321.30000000000007</v>
      </c>
      <c r="M298" s="217">
        <f>'[5]Steer price comp'!M298</f>
        <v>-5.9099999999999113</v>
      </c>
    </row>
    <row r="299" spans="1:13" x14ac:dyDescent="0.35">
      <c r="A299" s="217">
        <f>'[5]Steer price comp'!A299</f>
        <v>2025</v>
      </c>
      <c r="B299" s="217">
        <f>'[5]Steer price comp'!B299</f>
        <v>36</v>
      </c>
      <c r="C299" s="217" t="str">
        <f>'[5]Steer price comp'!C299</f>
        <v>2025-36</v>
      </c>
      <c r="D299" s="217">
        <f>'[5]Steer price comp'!D299</f>
        <v>324.3</v>
      </c>
      <c r="E299" s="217">
        <f>'[5]Steer price comp'!E299</f>
        <v>2</v>
      </c>
      <c r="F299" s="217">
        <f>'[5]Steer price comp'!F299</f>
        <v>542.5</v>
      </c>
      <c r="G299" s="217">
        <f>'[5]Steer price comp'!G299</f>
        <v>542</v>
      </c>
      <c r="H299" s="217">
        <f>'[5]Steer price comp'!H299</f>
        <v>0.5</v>
      </c>
      <c r="I299" s="217">
        <f>'[5]Steer price comp'!I299</f>
        <v>0</v>
      </c>
      <c r="J299" s="217">
        <f>'[5]Steer price comp'!J299</f>
        <v>0</v>
      </c>
      <c r="K299" s="217">
        <f>'[5]Steer price comp'!K299</f>
        <v>326.91000000000003</v>
      </c>
      <c r="L299" s="217">
        <f>'[5]Steer price comp'!L299</f>
        <v>325.5</v>
      </c>
      <c r="M299" s="217">
        <f>'[5]Steer price comp'!M299</f>
        <v>-1.410000000000025</v>
      </c>
    </row>
    <row r="300" spans="1:13" x14ac:dyDescent="0.35">
      <c r="A300" s="217">
        <f>'[5]Steer price comp'!A300</f>
        <v>2025</v>
      </c>
      <c r="B300" s="217">
        <f>'[5]Steer price comp'!B300</f>
        <v>37</v>
      </c>
      <c r="C300" s="217" t="str">
        <f>'[5]Steer price comp'!C300</f>
        <v>2025-37</v>
      </c>
      <c r="D300" s="217">
        <f>'[5]Steer price comp'!D300</f>
        <v>324.26</v>
      </c>
      <c r="E300" s="217">
        <f>'[5]Steer price comp'!E300</f>
        <v>2</v>
      </c>
      <c r="F300" s="217">
        <f>'[5]Steer price comp'!F300</f>
        <v>542.43333333333339</v>
      </c>
      <c r="G300" s="217">
        <f>'[5]Steer price comp'!G300</f>
        <v>542</v>
      </c>
      <c r="H300" s="217">
        <f>'[5]Steer price comp'!H300</f>
        <v>0.43333333333339397</v>
      </c>
      <c r="I300" s="217">
        <f>'[5]Steer price comp'!I300</f>
        <v>0</v>
      </c>
      <c r="J300" s="217">
        <f>'[5]Steer price comp'!J300</f>
        <v>0</v>
      </c>
      <c r="K300" s="217">
        <f>'[5]Steer price comp'!K300</f>
        <v>328.35</v>
      </c>
      <c r="L300" s="217">
        <f>'[5]Steer price comp'!L300</f>
        <v>325.46000000000004</v>
      </c>
      <c r="M300" s="217">
        <f>'[5]Steer price comp'!M300</f>
        <v>-2.8899999999999864</v>
      </c>
    </row>
    <row r="301" spans="1:13" x14ac:dyDescent="0.35">
      <c r="A301" s="217">
        <f>'[5]Steer price comp'!A301</f>
        <v>2025</v>
      </c>
      <c r="B301" s="217">
        <f>'[5]Steer price comp'!B301</f>
        <v>38</v>
      </c>
      <c r="C301" s="217" t="str">
        <f>'[5]Steer price comp'!C301</f>
        <v>2025-38</v>
      </c>
      <c r="D301" s="217">
        <f>'[5]Steer price comp'!D301</f>
        <v>324.3</v>
      </c>
      <c r="E301" s="217">
        <f>'[5]Steer price comp'!E301</f>
        <v>2</v>
      </c>
      <c r="F301" s="217">
        <f>'[5]Steer price comp'!F301</f>
        <v>542.5</v>
      </c>
      <c r="G301" s="217">
        <f>'[5]Steer price comp'!G301</f>
        <v>542</v>
      </c>
      <c r="H301" s="217">
        <f>'[5]Steer price comp'!H301</f>
        <v>0.5</v>
      </c>
      <c r="I301" s="217">
        <f>'[5]Steer price comp'!I301</f>
        <v>0</v>
      </c>
      <c r="J301" s="217">
        <f>'[5]Steer price comp'!J301</f>
        <v>0</v>
      </c>
      <c r="K301" s="217">
        <f>'[5]Steer price comp'!K301</f>
        <v>327.08999999999997</v>
      </c>
      <c r="L301" s="217">
        <f>'[5]Steer price comp'!L301</f>
        <v>325.5</v>
      </c>
      <c r="M301" s="217">
        <f>'[5]Steer price comp'!M301</f>
        <v>-1.589999999999975</v>
      </c>
    </row>
    <row r="302" spans="1:13" x14ac:dyDescent="0.35">
      <c r="A302" s="217">
        <f>'[5]Steer price comp'!A302</f>
        <v>2025</v>
      </c>
      <c r="B302" s="217">
        <f>'[5]Steer price comp'!B302</f>
        <v>39</v>
      </c>
      <c r="C302" s="217" t="str">
        <f>'[5]Steer price comp'!C302</f>
        <v>2025-39</v>
      </c>
      <c r="D302" s="217">
        <f>'[5]Steer price comp'!D302</f>
        <v>0</v>
      </c>
      <c r="E302" s="217">
        <f>'[5]Steer price comp'!E302</f>
        <v>2</v>
      </c>
      <c r="F302" s="217" t="str">
        <f>'[5]Steer price comp'!F302</f>
        <v/>
      </c>
      <c r="G302" s="217" t="str">
        <f>'[5]Steer price comp'!G302</f>
        <v/>
      </c>
      <c r="H302" s="217" t="str">
        <f>'[5]Steer price comp'!H302</f>
        <v/>
      </c>
      <c r="I302" s="217">
        <f>'[5]Steer price comp'!I302</f>
        <v>0</v>
      </c>
      <c r="J302" s="217">
        <f>'[5]Steer price comp'!J302</f>
        <v>0</v>
      </c>
      <c r="K302" s="217">
        <f>'[5]Steer price comp'!K302</f>
        <v>314.45999999999998</v>
      </c>
      <c r="L302" s="217" t="str">
        <f>'[5]Steer price comp'!L302</f>
        <v/>
      </c>
      <c r="M302" s="217" t="str">
        <f>'[5]Steer price comp'!M302</f>
        <v/>
      </c>
    </row>
    <row r="303" spans="1:13" x14ac:dyDescent="0.35">
      <c r="A303" s="217">
        <f>'[5]Steer price comp'!A303</f>
        <v>2025</v>
      </c>
      <c r="B303" s="217">
        <f>'[5]Steer price comp'!B303</f>
        <v>40</v>
      </c>
      <c r="C303" s="217" t="str">
        <f>'[5]Steer price comp'!C303</f>
        <v>2025-40</v>
      </c>
      <c r="D303" s="217">
        <f>'[5]Steer price comp'!D303</f>
        <v>0</v>
      </c>
      <c r="E303" s="217">
        <f>'[5]Steer price comp'!E303</f>
        <v>2</v>
      </c>
      <c r="F303" s="217" t="str">
        <f>'[5]Steer price comp'!F303</f>
        <v/>
      </c>
      <c r="G303" s="217" t="str">
        <f>'[5]Steer price comp'!G303</f>
        <v/>
      </c>
      <c r="H303" s="217" t="str">
        <f>'[5]Steer price comp'!H303</f>
        <v/>
      </c>
      <c r="I303" s="217">
        <f>'[5]Steer price comp'!I303</f>
        <v>0</v>
      </c>
      <c r="J303" s="217">
        <f>'[5]Steer price comp'!J303</f>
        <v>0</v>
      </c>
      <c r="K303" s="217">
        <f>'[5]Steer price comp'!K303</f>
        <v>310.44</v>
      </c>
      <c r="L303" s="217" t="str">
        <f>'[5]Steer price comp'!L303</f>
        <v/>
      </c>
      <c r="M303" s="217" t="str">
        <f>'[5]Steer price comp'!M303</f>
        <v/>
      </c>
    </row>
    <row r="304" spans="1:13" x14ac:dyDescent="0.35">
      <c r="A304" s="217">
        <f>'[5]Steer price comp'!A304</f>
        <v>2025</v>
      </c>
      <c r="B304" s="217">
        <f>'[5]Steer price comp'!B304</f>
        <v>41</v>
      </c>
      <c r="C304" s="217" t="str">
        <f>'[5]Steer price comp'!C304</f>
        <v>2025-41</v>
      </c>
      <c r="D304" s="217">
        <f>'[5]Steer price comp'!D304</f>
        <v>311.55</v>
      </c>
      <c r="E304" s="217">
        <f>'[5]Steer price comp'!E304</f>
        <v>2</v>
      </c>
      <c r="F304" s="217">
        <f>'[5]Steer price comp'!F304</f>
        <v>521.25</v>
      </c>
      <c r="G304" s="217">
        <f>'[5]Steer price comp'!G304</f>
        <v>521.5</v>
      </c>
      <c r="H304" s="217">
        <f>'[5]Steer price comp'!H304</f>
        <v>-0.25</v>
      </c>
      <c r="I304" s="217">
        <f>'[5]Steer price comp'!I304</f>
        <v>0</v>
      </c>
      <c r="J304" s="217">
        <f>'[5]Steer price comp'!J304</f>
        <v>0</v>
      </c>
      <c r="K304" s="217">
        <f>'[5]Steer price comp'!K304</f>
        <v>304.68</v>
      </c>
      <c r="L304" s="217">
        <f>'[5]Steer price comp'!L304</f>
        <v>312.75</v>
      </c>
      <c r="M304" s="217">
        <f>'[5]Steer price comp'!M304</f>
        <v>8.0699999999999932</v>
      </c>
    </row>
    <row r="305" spans="1:13" x14ac:dyDescent="0.35">
      <c r="A305" s="217">
        <f>'[5]Steer price comp'!A305</f>
        <v>2025</v>
      </c>
      <c r="B305" s="217">
        <f>'[5]Steer price comp'!B305</f>
        <v>42</v>
      </c>
      <c r="C305" s="217" t="str">
        <f>'[5]Steer price comp'!C305</f>
        <v>2025-42</v>
      </c>
      <c r="D305" s="217">
        <f>'[5]Steer price comp'!D305</f>
        <v>311.27</v>
      </c>
      <c r="E305" s="217">
        <f>'[5]Steer price comp'!E305</f>
        <v>2</v>
      </c>
      <c r="F305" s="217">
        <f>'[5]Steer price comp'!F305</f>
        <v>520.7833333333333</v>
      </c>
      <c r="G305" s="217">
        <f>'[5]Steer price comp'!G305</f>
        <v>520</v>
      </c>
      <c r="H305" s="217">
        <f>'[5]Steer price comp'!H305</f>
        <v>0.78333333333330302</v>
      </c>
      <c r="I305" s="217">
        <f>'[5]Steer price comp'!I305</f>
        <v>0</v>
      </c>
      <c r="J305" s="217">
        <f>'[5]Steer price comp'!J305</f>
        <v>0</v>
      </c>
      <c r="K305" s="217">
        <f>'[5]Steer price comp'!K305</f>
        <v>313.56</v>
      </c>
      <c r="L305" s="217">
        <f>'[5]Steer price comp'!L305</f>
        <v>312.46999999999997</v>
      </c>
      <c r="M305" s="217">
        <f>'[5]Steer price comp'!M305</f>
        <v>-1.0900000000000318</v>
      </c>
    </row>
    <row r="306" spans="1:13" x14ac:dyDescent="0.35">
      <c r="A306" s="217">
        <f>'[5]Steer price comp'!A306</f>
        <v>2025</v>
      </c>
      <c r="B306" s="217">
        <f>'[5]Steer price comp'!B306</f>
        <v>43</v>
      </c>
      <c r="C306" s="217" t="str">
        <f>'[5]Steer price comp'!C306</f>
        <v>2025-43</v>
      </c>
      <c r="D306" s="217">
        <f>'[5]Steer price comp'!D306</f>
        <v>317.10000000000002</v>
      </c>
      <c r="E306" s="217">
        <f>'[5]Steer price comp'!E306</f>
        <v>2</v>
      </c>
      <c r="F306" s="217">
        <f>'[5]Steer price comp'!F306</f>
        <v>530.50000000000011</v>
      </c>
      <c r="G306" s="217">
        <f>'[5]Steer price comp'!G306</f>
        <v>530</v>
      </c>
      <c r="H306" s="217">
        <f>'[5]Steer price comp'!H306</f>
        <v>0.50000000000011369</v>
      </c>
      <c r="I306" s="217">
        <f>'[5]Steer price comp'!I306</f>
        <v>0</v>
      </c>
      <c r="J306" s="217">
        <f>'[5]Steer price comp'!J306</f>
        <v>0</v>
      </c>
      <c r="K306" s="217">
        <f>'[5]Steer price comp'!K306</f>
        <v>308.93</v>
      </c>
      <c r="L306" s="217">
        <f>'[5]Steer price comp'!L306</f>
        <v>318.30000000000007</v>
      </c>
      <c r="M306" s="217">
        <f>'[5]Steer price comp'!M306</f>
        <v>9.3700000000000614</v>
      </c>
    </row>
    <row r="307" spans="1:13" x14ac:dyDescent="0.35">
      <c r="A307" s="217">
        <f>'[5]Steer price comp'!A307</f>
        <v>2025</v>
      </c>
      <c r="B307" s="217">
        <f>'[5]Steer price comp'!B307</f>
        <v>44</v>
      </c>
      <c r="C307" s="217" t="str">
        <f>'[5]Steer price comp'!C307</f>
        <v>2025-44</v>
      </c>
      <c r="D307" s="217">
        <f>'[5]Steer price comp'!D307</f>
        <v>311.10000000000002</v>
      </c>
      <c r="E307" s="217">
        <f>'[5]Steer price comp'!E307</f>
        <v>2</v>
      </c>
      <c r="F307" s="217">
        <f>'[5]Steer price comp'!F307</f>
        <v>520.50000000000011</v>
      </c>
      <c r="G307" s="217">
        <f>'[5]Steer price comp'!G307</f>
        <v>520</v>
      </c>
      <c r="H307" s="217">
        <f>'[5]Steer price comp'!H307</f>
        <v>0.50000000000011369</v>
      </c>
      <c r="I307" s="217">
        <f>'[5]Steer price comp'!I307</f>
        <v>0</v>
      </c>
      <c r="J307" s="217">
        <f>'[5]Steer price comp'!J307</f>
        <v>0</v>
      </c>
      <c r="K307" s="217">
        <f>'[5]Steer price comp'!K307</f>
        <v>300.45</v>
      </c>
      <c r="L307" s="217">
        <f>'[5]Steer price comp'!L307</f>
        <v>312.30000000000007</v>
      </c>
      <c r="M307" s="217">
        <f>'[5]Steer price comp'!M307</f>
        <v>11.85000000000008</v>
      </c>
    </row>
    <row r="308" spans="1:13" x14ac:dyDescent="0.35">
      <c r="A308" s="217">
        <f>'[5]Steer price comp'!A308</f>
        <v>2025</v>
      </c>
      <c r="B308" s="217">
        <f>'[5]Steer price comp'!B308</f>
        <v>45</v>
      </c>
      <c r="C308" s="217" t="str">
        <f>'[5]Steer price comp'!C308</f>
        <v>2025-45</v>
      </c>
      <c r="D308" s="217">
        <f>'[5]Steer price comp'!D308</f>
        <v>311.10000000000002</v>
      </c>
      <c r="E308" s="217">
        <f>'[5]Steer price comp'!E308</f>
        <v>2</v>
      </c>
      <c r="F308" s="217">
        <f>'[5]Steer price comp'!F308</f>
        <v>520.50000000000011</v>
      </c>
      <c r="G308" s="217">
        <f>'[5]Steer price comp'!G308</f>
        <v>520</v>
      </c>
      <c r="H308" s="217">
        <f>'[5]Steer price comp'!H308</f>
        <v>0.50000000000011369</v>
      </c>
      <c r="I308" s="217">
        <f>'[5]Steer price comp'!I308</f>
        <v>0</v>
      </c>
      <c r="J308" s="217">
        <f>'[5]Steer price comp'!J308</f>
        <v>0</v>
      </c>
      <c r="K308" s="217">
        <f>'[5]Steer price comp'!K308</f>
        <v>308.06</v>
      </c>
      <c r="L308" s="217">
        <f>'[5]Steer price comp'!L308</f>
        <v>312.30000000000007</v>
      </c>
      <c r="M308" s="217">
        <f>'[5]Steer price comp'!M308</f>
        <v>4.2400000000000659</v>
      </c>
    </row>
    <row r="309" spans="1:13" x14ac:dyDescent="0.35">
      <c r="A309" s="217">
        <f>'[5]Steer price comp'!A309</f>
        <v>2025</v>
      </c>
      <c r="B309" s="217">
        <f>'[5]Steer price comp'!B309</f>
        <v>46</v>
      </c>
      <c r="C309" s="217" t="str">
        <f>'[5]Steer price comp'!C309</f>
        <v>2025-46</v>
      </c>
      <c r="D309" s="217">
        <f>'[5]Steer price comp'!D309</f>
        <v>308.37</v>
      </c>
      <c r="E309" s="217">
        <f>'[5]Steer price comp'!E309</f>
        <v>2</v>
      </c>
      <c r="F309" s="217">
        <f>'[5]Steer price comp'!F309</f>
        <v>515.95000000000005</v>
      </c>
      <c r="G309" s="217">
        <f>'[5]Steer price comp'!G309</f>
        <v>517.5</v>
      </c>
      <c r="H309" s="217">
        <f>'[5]Steer price comp'!H309</f>
        <v>-1.5499999999999545</v>
      </c>
      <c r="I309" s="217">
        <f>'[5]Steer price comp'!I309</f>
        <v>0</v>
      </c>
      <c r="J309" s="217">
        <f>'[5]Steer price comp'!J309</f>
        <v>0</v>
      </c>
      <c r="K309" s="217">
        <f>'[5]Steer price comp'!K309</f>
        <v>305.91000000000003</v>
      </c>
      <c r="L309" s="217">
        <f>'[5]Steer price comp'!L309</f>
        <v>309.57</v>
      </c>
      <c r="M309" s="217">
        <f>'[5]Steer price comp'!M309</f>
        <v>3.6599999999999682</v>
      </c>
    </row>
    <row r="310" spans="1:13" x14ac:dyDescent="0.35">
      <c r="A310" s="217">
        <f>'[5]Steer price comp'!A310</f>
        <v>2025</v>
      </c>
      <c r="B310" s="217">
        <f>'[5]Steer price comp'!B310</f>
        <v>47</v>
      </c>
      <c r="C310" s="217" t="str">
        <f>'[5]Steer price comp'!C310</f>
        <v>2025-47</v>
      </c>
      <c r="D310" s="217">
        <f>'[5]Steer price comp'!D310</f>
        <v>303.42</v>
      </c>
      <c r="E310" s="217">
        <f>'[5]Steer price comp'!E310</f>
        <v>2</v>
      </c>
      <c r="F310" s="217">
        <f>'[5]Steer price comp'!F310</f>
        <v>507.70000000000005</v>
      </c>
      <c r="G310" s="217" t="str">
        <f>'[5]Steer price comp'!G310</f>
        <v/>
      </c>
      <c r="H310" s="217" t="str">
        <f>'[5]Steer price comp'!H310</f>
        <v/>
      </c>
      <c r="I310" s="217">
        <f>'[5]Steer price comp'!I310</f>
        <v>0</v>
      </c>
      <c r="J310" s="217">
        <f>'[5]Steer price comp'!J310</f>
        <v>0</v>
      </c>
      <c r="K310" s="217">
        <f>'[5]Steer price comp'!K310</f>
        <v>298.8</v>
      </c>
      <c r="L310" s="217">
        <f>'[5]Steer price comp'!L310</f>
        <v>304.62</v>
      </c>
      <c r="M310" s="217">
        <f>'[5]Steer price comp'!M310</f>
        <v>5.8199999999999932</v>
      </c>
    </row>
    <row r="311" spans="1:13" x14ac:dyDescent="0.35">
      <c r="A311" s="217">
        <f>'[5]Steer price comp'!A311</f>
        <v>2025</v>
      </c>
      <c r="B311" s="217">
        <f>'[5]Steer price comp'!B311</f>
        <v>48</v>
      </c>
      <c r="C311" s="217" t="str">
        <f>'[5]Steer price comp'!C311</f>
        <v>2025-48</v>
      </c>
      <c r="D311" s="217">
        <f>'[5]Steer price comp'!D311</f>
        <v>0</v>
      </c>
      <c r="E311" s="217">
        <f>'[5]Steer price comp'!E311</f>
        <v>2</v>
      </c>
      <c r="F311" s="217" t="str">
        <f>'[5]Steer price comp'!F311</f>
        <v/>
      </c>
      <c r="G311" s="217" t="str">
        <f>'[5]Steer price comp'!G311</f>
        <v/>
      </c>
      <c r="H311" s="217" t="str">
        <f>'[5]Steer price comp'!H311</f>
        <v/>
      </c>
      <c r="I311" s="217">
        <f>'[5]Steer price comp'!I311</f>
        <v>0</v>
      </c>
      <c r="J311" s="217">
        <f>'[5]Steer price comp'!J311</f>
        <v>0</v>
      </c>
      <c r="K311" s="217">
        <f>'[5]Steer price comp'!K311</f>
        <v>291.37</v>
      </c>
      <c r="L311" s="217" t="str">
        <f>'[5]Steer price comp'!L311</f>
        <v/>
      </c>
      <c r="M311" s="217" t="str">
        <f>'[5]Steer price comp'!M311</f>
        <v/>
      </c>
    </row>
    <row r="312" spans="1:13" x14ac:dyDescent="0.35">
      <c r="A312" s="217">
        <f>'[5]Steer price comp'!A312</f>
        <v>2025</v>
      </c>
      <c r="B312" s="217">
        <f>'[5]Steer price comp'!B312</f>
        <v>49</v>
      </c>
      <c r="C312" s="217" t="str">
        <f>'[5]Steer price comp'!C312</f>
        <v>2025-49</v>
      </c>
      <c r="D312" s="217">
        <f>'[5]Steer price comp'!D312</f>
        <v>293.10000000000002</v>
      </c>
      <c r="E312" s="217">
        <f>'[5]Steer price comp'!E312</f>
        <v>2</v>
      </c>
      <c r="F312" s="217">
        <f>'[5]Steer price comp'!F312</f>
        <v>490.50000000000006</v>
      </c>
      <c r="G312" s="217">
        <f>'[5]Steer price comp'!G312</f>
        <v>490</v>
      </c>
      <c r="H312" s="217">
        <f>'[5]Steer price comp'!H312</f>
        <v>0.50000000000005684</v>
      </c>
      <c r="I312" s="217">
        <f>'[5]Steer price comp'!I312</f>
        <v>0</v>
      </c>
      <c r="J312" s="217">
        <f>'[5]Steer price comp'!J312</f>
        <v>0</v>
      </c>
      <c r="K312" s="217">
        <f>'[5]Steer price comp'!K312</f>
        <v>290.12</v>
      </c>
      <c r="L312" s="217">
        <f>'[5]Steer price comp'!L312</f>
        <v>294.3</v>
      </c>
      <c r="M312" s="217">
        <f>'[5]Steer price comp'!M312</f>
        <v>4.1800000000000068</v>
      </c>
    </row>
    <row r="313" spans="1:13" x14ac:dyDescent="0.35">
      <c r="A313" s="217">
        <f>'[5]Steer price comp'!A313</f>
        <v>2025</v>
      </c>
      <c r="B313" s="217">
        <f>'[5]Steer price comp'!B313</f>
        <v>50</v>
      </c>
      <c r="C313" s="217" t="str">
        <f>'[5]Steer price comp'!C313</f>
        <v>2025-50</v>
      </c>
      <c r="D313" s="217">
        <f>'[5]Steer price comp'!D313</f>
        <v>299.47000000000003</v>
      </c>
      <c r="E313" s="217">
        <f>'[5]Steer price comp'!E313</f>
        <v>2</v>
      </c>
      <c r="F313" s="217">
        <f>'[5]Steer price comp'!F313</f>
        <v>501.11666666666673</v>
      </c>
      <c r="G313" s="217">
        <f>'[5]Steer price comp'!G313</f>
        <v>500</v>
      </c>
      <c r="H313" s="217">
        <f>'[5]Steer price comp'!H313</f>
        <v>1.1166666666667311</v>
      </c>
      <c r="I313" s="217">
        <f>'[5]Steer price comp'!I313</f>
        <v>0</v>
      </c>
      <c r="J313" s="217">
        <f>'[5]Steer price comp'!J313</f>
        <v>0</v>
      </c>
      <c r="K313" s="217">
        <f>'[5]Steer price comp'!K313</f>
        <v>300.33</v>
      </c>
      <c r="L313" s="217">
        <f>'[5]Steer price comp'!L313</f>
        <v>300.67</v>
      </c>
      <c r="M313" s="217">
        <f>'[5]Steer price comp'!M313</f>
        <v>0.34000000000003183</v>
      </c>
    </row>
    <row r="314" spans="1:13" x14ac:dyDescent="0.35">
      <c r="A314" s="217">
        <f>'[5]Steer price comp'!A314</f>
        <v>2025</v>
      </c>
      <c r="B314" s="217">
        <f>'[5]Steer price comp'!B314</f>
        <v>51</v>
      </c>
      <c r="C314" s="217" t="str">
        <f>'[5]Steer price comp'!C314</f>
        <v>2025-51</v>
      </c>
      <c r="D314" s="217">
        <f>'[5]Steer price comp'!D314</f>
        <v>306.31</v>
      </c>
      <c r="E314" s="217">
        <f>'[5]Steer price comp'!E314</f>
        <v>2</v>
      </c>
      <c r="F314" s="217">
        <f>'[5]Steer price comp'!F314</f>
        <v>512.51666666666665</v>
      </c>
      <c r="G314" s="217">
        <f>'[5]Steer price comp'!G314</f>
        <v>515</v>
      </c>
      <c r="H314" s="217">
        <f>'[5]Steer price comp'!H314</f>
        <v>-2.4833333333333485</v>
      </c>
      <c r="I314" s="217">
        <f>'[5]Steer price comp'!I314</f>
        <v>0</v>
      </c>
      <c r="J314" s="217">
        <f>'[5]Steer price comp'!J314</f>
        <v>0</v>
      </c>
      <c r="K314" s="217">
        <f>'[5]Steer price comp'!K314</f>
        <v>301.69</v>
      </c>
      <c r="L314" s="217">
        <f>'[5]Steer price comp'!L314</f>
        <v>307.51</v>
      </c>
      <c r="M314" s="217">
        <f>'[5]Steer price comp'!M314</f>
        <v>5.8199999999999932</v>
      </c>
    </row>
    <row r="315" spans="1:13" x14ac:dyDescent="0.35">
      <c r="A315" s="217">
        <f>'[5]Steer price comp'!A315</f>
        <v>2025</v>
      </c>
      <c r="B315" s="217">
        <f>'[5]Steer price comp'!B315</f>
        <v>52</v>
      </c>
      <c r="C315" s="217" t="str">
        <f>'[5]Steer price comp'!C315</f>
        <v>2025-52</v>
      </c>
      <c r="D315" s="217">
        <f>'[5]Steer price comp'!D315</f>
        <v>0</v>
      </c>
      <c r="E315" s="217">
        <f>'[5]Steer price comp'!E315</f>
        <v>2</v>
      </c>
      <c r="F315" s="217" t="str">
        <f>'[5]Steer price comp'!F315</f>
        <v/>
      </c>
      <c r="G315" s="217" t="str">
        <f>'[5]Steer price comp'!G315</f>
        <v/>
      </c>
      <c r="H315" s="217" t="str">
        <f>'[5]Steer price comp'!H315</f>
        <v/>
      </c>
      <c r="I315" s="217">
        <f>'[5]Steer price comp'!I315</f>
        <v>0</v>
      </c>
      <c r="J315" s="217">
        <f>'[5]Steer price comp'!J315</f>
        <v>0</v>
      </c>
      <c r="K315" s="217" t="str">
        <f>'[5]Steer price comp'!K315</f>
        <v/>
      </c>
      <c r="L315" s="217" t="str">
        <f>'[5]Steer price comp'!L315</f>
        <v/>
      </c>
      <c r="M315" s="217" t="str">
        <f>'[5]Steer price comp'!M315</f>
        <v/>
      </c>
    </row>
    <row r="316" spans="1:13" x14ac:dyDescent="0.35">
      <c r="A316" s="217">
        <f>'[5]Steer price comp'!A316</f>
        <v>2026</v>
      </c>
      <c r="B316" s="217">
        <f>'[5]Steer price comp'!B316</f>
        <v>1</v>
      </c>
      <c r="C316" s="217" t="str">
        <f>'[5]Steer price comp'!C316</f>
        <v>2026-1</v>
      </c>
      <c r="D316" s="217">
        <f>'[5]Steer price comp'!D316</f>
        <v>317.10000000000002</v>
      </c>
      <c r="E316" s="217">
        <f>'[5]Steer price comp'!E316</f>
        <v>2</v>
      </c>
      <c r="F316" s="217">
        <f>'[5]Steer price comp'!F316</f>
        <v>530.50000000000011</v>
      </c>
      <c r="G316" s="217">
        <f>'[5]Steer price comp'!G316</f>
        <v>520</v>
      </c>
      <c r="H316" s="217">
        <f>'[5]Steer price comp'!H316</f>
        <v>10.500000000000114</v>
      </c>
      <c r="I316" s="217">
        <f>'[5]Steer price comp'!I316</f>
        <v>0</v>
      </c>
      <c r="J316" s="217">
        <f>'[5]Steer price comp'!J316</f>
        <v>0</v>
      </c>
      <c r="K316" s="217" t="str">
        <f>'[5]Steer price comp'!K316</f>
        <v/>
      </c>
      <c r="L316" s="217">
        <f>'[5]Steer price comp'!L316</f>
        <v>318.30000000000007</v>
      </c>
      <c r="M316" s="217" t="str">
        <f>'[5]Steer price comp'!M316</f>
        <v/>
      </c>
    </row>
    <row r="317" spans="1:13" x14ac:dyDescent="0.35">
      <c r="A317" s="217">
        <f>'[5]Steer price comp'!A317</f>
        <v>2026</v>
      </c>
      <c r="B317" s="217">
        <f>'[5]Steer price comp'!B317</f>
        <v>2</v>
      </c>
      <c r="C317" s="217" t="str">
        <f>'[5]Steer price comp'!C317</f>
        <v>2026-2</v>
      </c>
      <c r="D317" s="217">
        <f>'[5]Steer price comp'!D317</f>
        <v>317.10000000000002</v>
      </c>
      <c r="E317" s="217">
        <f>'[5]Steer price comp'!E317</f>
        <v>2</v>
      </c>
      <c r="F317" s="217">
        <f>'[5]Steer price comp'!F317</f>
        <v>530.50000000000011</v>
      </c>
      <c r="G317" s="217">
        <f>'[5]Steer price comp'!G317</f>
        <v>530</v>
      </c>
      <c r="H317" s="217">
        <f>'[5]Steer price comp'!H317</f>
        <v>0.50000000000011369</v>
      </c>
      <c r="I317" s="217">
        <f>'[5]Steer price comp'!I317</f>
        <v>0</v>
      </c>
      <c r="J317" s="217">
        <f>'[5]Steer price comp'!J317</f>
        <v>0</v>
      </c>
      <c r="K317" s="217">
        <f>'[5]Steer price comp'!K317</f>
        <v>312.23</v>
      </c>
      <c r="L317" s="217">
        <f>'[5]Steer price comp'!L317</f>
        <v>318.30000000000007</v>
      </c>
      <c r="M317" s="217">
        <f>'[5]Steer price comp'!M317</f>
        <v>6.07000000000005</v>
      </c>
    </row>
    <row r="318" spans="1:13" x14ac:dyDescent="0.35">
      <c r="A318" s="217">
        <f>'[5]Steer price comp'!A318</f>
        <v>2026</v>
      </c>
      <c r="B318" s="217">
        <f>'[5]Steer price comp'!B318</f>
        <v>3</v>
      </c>
      <c r="C318" s="217" t="str">
        <f>'[5]Steer price comp'!C318</f>
        <v>2026-3</v>
      </c>
      <c r="D318" s="217">
        <f>'[5]Steer price comp'!D318</f>
        <v>317.07</v>
      </c>
      <c r="E318" s="217">
        <f>'[5]Steer price comp'!E318</f>
        <v>2</v>
      </c>
      <c r="F318" s="217">
        <f>'[5]Steer price comp'!F318</f>
        <v>530.45000000000005</v>
      </c>
      <c r="G318" s="217">
        <f>'[5]Steer price comp'!G318</f>
        <v>530</v>
      </c>
      <c r="H318" s="217">
        <f>'[5]Steer price comp'!H318</f>
        <v>0.45000000000004547</v>
      </c>
      <c r="I318" s="217">
        <f>'[5]Steer price comp'!I318</f>
        <v>0</v>
      </c>
      <c r="J318" s="217">
        <f>'[5]Steer price comp'!J318</f>
        <v>0</v>
      </c>
      <c r="K318" s="217">
        <f>'[5]Steer price comp'!K318</f>
        <v>304.47000000000003</v>
      </c>
      <c r="L318" s="217">
        <f>'[5]Steer price comp'!L318</f>
        <v>318.27000000000004</v>
      </c>
      <c r="M318" s="217">
        <f>'[5]Steer price comp'!M318</f>
        <v>13.800000000000011</v>
      </c>
    </row>
    <row r="319" spans="1:13" x14ac:dyDescent="0.35">
      <c r="A319" s="217">
        <f>'[5]Steer price comp'!A319</f>
        <v>2026</v>
      </c>
      <c r="B319" s="217">
        <f>'[5]Steer price comp'!B319</f>
        <v>4</v>
      </c>
      <c r="C319" s="217" t="str">
        <f>'[5]Steer price comp'!C319</f>
        <v>2026-4</v>
      </c>
      <c r="D319" s="217">
        <f>'[5]Steer price comp'!D319</f>
        <v>317.10000000000002</v>
      </c>
      <c r="E319" s="217">
        <f>'[5]Steer price comp'!E319</f>
        <v>2</v>
      </c>
      <c r="F319" s="217">
        <f>'[5]Steer price comp'!F319</f>
        <v>530.50000000000011</v>
      </c>
      <c r="G319" s="217">
        <f>'[5]Steer price comp'!G319</f>
        <v>530</v>
      </c>
      <c r="H319" s="217">
        <f>'[5]Steer price comp'!H319</f>
        <v>0.50000000000011369</v>
      </c>
      <c r="I319" s="217">
        <f>'[5]Steer price comp'!I319</f>
        <v>0</v>
      </c>
      <c r="J319" s="217">
        <f>'[5]Steer price comp'!J319</f>
        <v>0</v>
      </c>
      <c r="K319" s="217">
        <f>'[5]Steer price comp'!K319</f>
        <v>312.93</v>
      </c>
      <c r="L319" s="217">
        <f>'[5]Steer price comp'!L319</f>
        <v>318.30000000000007</v>
      </c>
      <c r="M319" s="217">
        <f>'[5]Steer price comp'!M319</f>
        <v>5.3700000000000614</v>
      </c>
    </row>
    <row r="320" spans="1:13" x14ac:dyDescent="0.35">
      <c r="A320" s="217">
        <f>'[5]Steer price comp'!A320</f>
        <v>2026</v>
      </c>
      <c r="B320" s="217">
        <f>'[5]Steer price comp'!B320</f>
        <v>5</v>
      </c>
      <c r="C320" s="217" t="str">
        <f>'[5]Steer price comp'!C320</f>
        <v>2026-5</v>
      </c>
      <c r="D320" s="217">
        <f>'[5]Steer price comp'!D320</f>
        <v>317.10000000000002</v>
      </c>
      <c r="E320" s="217">
        <f>'[5]Steer price comp'!E320</f>
        <v>2</v>
      </c>
      <c r="F320" s="217">
        <f>'[5]Steer price comp'!F320</f>
        <v>530.50000000000011</v>
      </c>
      <c r="G320" s="217">
        <f>'[5]Steer price comp'!G320</f>
        <v>530</v>
      </c>
      <c r="H320" s="217">
        <f>'[5]Steer price comp'!H320</f>
        <v>0.50000000000011369</v>
      </c>
      <c r="I320" s="217">
        <f>'[5]Steer price comp'!I320</f>
        <v>0</v>
      </c>
      <c r="J320" s="217">
        <f>'[5]Steer price comp'!J320</f>
        <v>0</v>
      </c>
      <c r="K320" s="217">
        <f>'[5]Steer price comp'!K320</f>
        <v>315</v>
      </c>
      <c r="L320" s="217">
        <f>'[5]Steer price comp'!L320</f>
        <v>318.30000000000007</v>
      </c>
      <c r="M320" s="217">
        <f>'[5]Steer price comp'!M320</f>
        <v>3.3000000000000682</v>
      </c>
    </row>
    <row r="321" spans="1:13" x14ac:dyDescent="0.35">
      <c r="A321" s="217">
        <f>'[5]Steer price comp'!A321</f>
        <v>2026</v>
      </c>
      <c r="B321" s="217">
        <f>'[5]Steer price comp'!B321</f>
        <v>6</v>
      </c>
      <c r="C321" s="217" t="str">
        <f>'[5]Steer price comp'!C321</f>
        <v>2026-6</v>
      </c>
      <c r="D321" s="217">
        <f>'[5]Steer price comp'!D321</f>
        <v>317.10000000000002</v>
      </c>
      <c r="E321" s="217">
        <f>'[5]Steer price comp'!E321</f>
        <v>2</v>
      </c>
      <c r="F321" s="217">
        <f>'[5]Steer price comp'!F321</f>
        <v>530.50000000000011</v>
      </c>
      <c r="G321" s="217">
        <f>'[5]Steer price comp'!G321</f>
        <v>530</v>
      </c>
      <c r="H321" s="217">
        <f>'[5]Steer price comp'!H321</f>
        <v>0.50000000000011369</v>
      </c>
      <c r="I321" s="217">
        <f>'[5]Steer price comp'!I321</f>
        <v>0</v>
      </c>
      <c r="J321" s="217">
        <f>'[5]Steer price comp'!J321</f>
        <v>0</v>
      </c>
      <c r="K321" s="217">
        <f>'[5]Steer price comp'!K321</f>
        <v>314.52</v>
      </c>
      <c r="L321" s="217">
        <f>'[5]Steer price comp'!L321</f>
        <v>318.30000000000007</v>
      </c>
      <c r="M321" s="217">
        <f>'[5]Steer price comp'!M321</f>
        <v>3.7800000000000864</v>
      </c>
    </row>
    <row r="322" spans="1:13" x14ac:dyDescent="0.35">
      <c r="A322" s="217">
        <f>'[5]Steer price comp'!A322</f>
        <v>2026</v>
      </c>
      <c r="B322" s="217">
        <f>'[5]Steer price comp'!B322</f>
        <v>7</v>
      </c>
      <c r="C322" s="217" t="str">
        <f>'[5]Steer price comp'!C322</f>
        <v>2026-7</v>
      </c>
      <c r="D322" s="217">
        <f>'[5]Steer price comp'!D322</f>
        <v>318.18</v>
      </c>
      <c r="E322" s="217">
        <f>'[5]Steer price comp'!E322</f>
        <v>2</v>
      </c>
      <c r="F322" s="217">
        <f>'[5]Steer price comp'!F322</f>
        <v>532.30000000000007</v>
      </c>
      <c r="G322" s="217">
        <f>'[5]Steer price comp'!G322</f>
        <v>530</v>
      </c>
      <c r="H322" s="217">
        <f>'[5]Steer price comp'!H322</f>
        <v>2.3000000000000682</v>
      </c>
      <c r="I322" s="217">
        <f>'[5]Steer price comp'!I322</f>
        <v>0</v>
      </c>
      <c r="J322" s="217">
        <f>'[5]Steer price comp'!J322</f>
        <v>0</v>
      </c>
      <c r="K322" s="217">
        <f>'[5]Steer price comp'!K322</f>
        <v>309.81</v>
      </c>
      <c r="L322" s="217">
        <f>'[5]Steer price comp'!L322</f>
        <v>319.38000000000005</v>
      </c>
      <c r="M322" s="217">
        <f>'[5]Steer price comp'!M322</f>
        <v>9.57000000000005</v>
      </c>
    </row>
    <row r="323" spans="1:13" x14ac:dyDescent="0.35">
      <c r="A323" s="217">
        <f>'[5]Steer price comp'!A323</f>
        <v>2026</v>
      </c>
      <c r="B323" s="217">
        <f>'[5]Steer price comp'!B323</f>
        <v>8</v>
      </c>
      <c r="C323" s="217" t="str">
        <f>'[5]Steer price comp'!C323</f>
        <v>2026-8</v>
      </c>
      <c r="D323" s="217">
        <f>'[5]Steer price comp'!D323</f>
        <v>320.10000000000002</v>
      </c>
      <c r="E323" s="217">
        <f>'[5]Steer price comp'!E323</f>
        <v>2</v>
      </c>
      <c r="F323" s="217">
        <f>'[5]Steer price comp'!F323</f>
        <v>535.50000000000011</v>
      </c>
      <c r="G323" s="217">
        <f>'[5]Steer price comp'!G323</f>
        <v>530</v>
      </c>
      <c r="H323" s="217">
        <f>'[5]Steer price comp'!H323</f>
        <v>5.5000000000001137</v>
      </c>
      <c r="I323" s="217">
        <f>'[5]Steer price comp'!I323</f>
        <v>0</v>
      </c>
      <c r="J323" s="217">
        <f>'[5]Steer price comp'!J323</f>
        <v>0</v>
      </c>
      <c r="K323" s="217">
        <f>'[5]Steer price comp'!K323</f>
        <v>311.62</v>
      </c>
      <c r="L323" s="217">
        <f>'[5]Steer price comp'!L323</f>
        <v>321.30000000000007</v>
      </c>
      <c r="M323" s="217">
        <f>'[5]Steer price comp'!M323</f>
        <v>9.6800000000000637</v>
      </c>
    </row>
    <row r="324" spans="1:13" x14ac:dyDescent="0.35">
      <c r="A324" s="217">
        <f>'[5]Steer price comp'!A324</f>
        <v>2026</v>
      </c>
      <c r="B324" s="217">
        <f>'[5]Steer price comp'!B324</f>
        <v>9</v>
      </c>
      <c r="C324" s="217" t="str">
        <f>'[5]Steer price comp'!C324</f>
        <v>2026-9</v>
      </c>
      <c r="D324" s="217">
        <f>'[5]Steer price comp'!D324</f>
        <v>320.10000000000002</v>
      </c>
      <c r="E324" s="217">
        <f>'[5]Steer price comp'!E324</f>
        <v>2</v>
      </c>
      <c r="F324" s="217">
        <f>'[5]Steer price comp'!F324</f>
        <v>535.50000000000011</v>
      </c>
      <c r="G324" s="217">
        <f>'[5]Steer price comp'!G324</f>
        <v>535</v>
      </c>
      <c r="H324" s="217">
        <f>'[5]Steer price comp'!H324</f>
        <v>0.50000000000011369</v>
      </c>
      <c r="I324" s="217">
        <f>'[5]Steer price comp'!I324</f>
        <v>0</v>
      </c>
      <c r="J324" s="217">
        <f>'[5]Steer price comp'!J324</f>
        <v>0</v>
      </c>
      <c r="K324" s="217">
        <f>'[5]Steer price comp'!K324</f>
        <v>317.98</v>
      </c>
      <c r="L324" s="217">
        <f>'[5]Steer price comp'!L324</f>
        <v>321.30000000000007</v>
      </c>
      <c r="M324" s="217">
        <f>'[5]Steer price comp'!M324</f>
        <v>3.32000000000005</v>
      </c>
    </row>
    <row r="325" spans="1:13" x14ac:dyDescent="0.35">
      <c r="A325" s="217">
        <f>'[5]Steer price comp'!A325</f>
        <v>2026</v>
      </c>
      <c r="B325" s="217">
        <f>'[5]Steer price comp'!B325</f>
        <v>10</v>
      </c>
      <c r="C325" s="217" t="str">
        <f>'[5]Steer price comp'!C325</f>
        <v>2026-10</v>
      </c>
      <c r="D325" s="217">
        <f>'[5]Steer price comp'!D325</f>
        <v>0</v>
      </c>
      <c r="E325" s="217">
        <f>'[5]Steer price comp'!E325</f>
        <v>2</v>
      </c>
      <c r="F325" s="217" t="str">
        <f>'[5]Steer price comp'!F325</f>
        <v/>
      </c>
      <c r="G325" s="217">
        <f>'[5]Steer price comp'!G325</f>
        <v>535</v>
      </c>
      <c r="H325" s="217" t="str">
        <f>'[5]Steer price comp'!H325</f>
        <v/>
      </c>
      <c r="I325" s="217">
        <f>'[5]Steer price comp'!I325</f>
        <v>0</v>
      </c>
      <c r="J325" s="217">
        <f>'[5]Steer price comp'!J325</f>
        <v>0</v>
      </c>
      <c r="K325" s="217">
        <f>'[5]Steer price comp'!K325</f>
        <v>314.91000000000003</v>
      </c>
      <c r="L325" s="217" t="str">
        <f>'[5]Steer price comp'!L325</f>
        <v/>
      </c>
      <c r="M325" s="217" t="str">
        <f>'[5]Steer price comp'!M325</f>
        <v/>
      </c>
    </row>
    <row r="326" spans="1:13" x14ac:dyDescent="0.35">
      <c r="A326" s="217">
        <f>'[5]Steer price comp'!A326</f>
        <v>2026</v>
      </c>
      <c r="B326" s="217">
        <f>'[5]Steer price comp'!B326</f>
        <v>11</v>
      </c>
      <c r="C326" s="217" t="str">
        <f>'[5]Steer price comp'!C326</f>
        <v>2026-11</v>
      </c>
      <c r="D326" s="217">
        <f>'[5]Steer price comp'!D326</f>
        <v>314.10000000000002</v>
      </c>
      <c r="E326" s="217">
        <f>'[5]Steer price comp'!E326</f>
        <v>2</v>
      </c>
      <c r="F326" s="217">
        <f>'[5]Steer price comp'!F326</f>
        <v>525.50000000000011</v>
      </c>
      <c r="G326" s="217" t="str">
        <f>'[5]Steer price comp'!G326</f>
        <v/>
      </c>
      <c r="H326" s="217" t="str">
        <f>'[5]Steer price comp'!H326</f>
        <v/>
      </c>
      <c r="I326" s="217">
        <f>'[5]Steer price comp'!I326</f>
        <v>0</v>
      </c>
      <c r="J326" s="217">
        <f>'[5]Steer price comp'!J326</f>
        <v>0</v>
      </c>
      <c r="K326" s="217">
        <f>'[5]Steer price comp'!K326</f>
        <v>313.87</v>
      </c>
      <c r="L326" s="217">
        <f>'[5]Steer price comp'!L326</f>
        <v>315.30000000000007</v>
      </c>
      <c r="M326" s="217">
        <f>'[5]Steer price comp'!M326</f>
        <v>1.4300000000000637</v>
      </c>
    </row>
    <row r="327" spans="1:13" x14ac:dyDescent="0.35">
      <c r="A327" s="217">
        <f>'[5]Steer price comp'!A327</f>
        <v>2026</v>
      </c>
      <c r="B327" s="217">
        <f>'[5]Steer price comp'!B327</f>
        <v>12</v>
      </c>
      <c r="C327" s="217" t="str">
        <f>'[5]Steer price comp'!C327</f>
        <v>2026-12</v>
      </c>
      <c r="D327" s="217">
        <f>'[5]Steer price comp'!D327</f>
        <v>317.10000000000002</v>
      </c>
      <c r="E327" s="217">
        <f>'[5]Steer price comp'!E327</f>
        <v>2</v>
      </c>
      <c r="F327" s="217">
        <f>'[5]Steer price comp'!F327</f>
        <v>530.50000000000011</v>
      </c>
      <c r="G327" s="217">
        <f>'[5]Steer price comp'!G327</f>
        <v>525</v>
      </c>
      <c r="H327" s="217">
        <f>'[5]Steer price comp'!H327</f>
        <v>5.5000000000001137</v>
      </c>
      <c r="I327" s="217">
        <f>'[5]Steer price comp'!I327</f>
        <v>0</v>
      </c>
      <c r="J327" s="217">
        <f>'[5]Steer price comp'!J327</f>
        <v>0</v>
      </c>
      <c r="K327" s="217">
        <f>'[5]Steer price comp'!K327</f>
        <v>316.87</v>
      </c>
      <c r="L327" s="217">
        <f>'[5]Steer price comp'!L327</f>
        <v>318.30000000000007</v>
      </c>
      <c r="M327" s="217">
        <f>'[5]Steer price comp'!M327</f>
        <v>1.4300000000000637</v>
      </c>
    </row>
    <row r="328" spans="1:13" x14ac:dyDescent="0.35">
      <c r="A328" s="217">
        <f>'[5]Steer price comp'!A328</f>
        <v>2026</v>
      </c>
      <c r="B328" s="217">
        <f>'[5]Steer price comp'!B328</f>
        <v>13</v>
      </c>
      <c r="C328" s="217" t="str">
        <f>'[5]Steer price comp'!C328</f>
        <v>2026-13</v>
      </c>
      <c r="D328" s="217">
        <f>'[5]Steer price comp'!D328</f>
        <v>322.5</v>
      </c>
      <c r="E328" s="217">
        <f>'[5]Steer price comp'!E328</f>
        <v>2</v>
      </c>
      <c r="F328" s="217">
        <f>'[5]Steer price comp'!F328</f>
        <v>539.5</v>
      </c>
      <c r="G328" s="217">
        <f>'[5]Steer price comp'!G328</f>
        <v>530</v>
      </c>
      <c r="H328" s="217">
        <f>'[5]Steer price comp'!H328</f>
        <v>9.5</v>
      </c>
      <c r="I328" s="217">
        <f>'[5]Steer price comp'!I328</f>
        <v>0</v>
      </c>
      <c r="J328" s="217">
        <f>'[5]Steer price comp'!J328</f>
        <v>0</v>
      </c>
      <c r="K328" s="217">
        <f>'[5]Steer price comp'!K328</f>
        <v>321.27999999999997</v>
      </c>
      <c r="L328" s="217">
        <f>'[5]Steer price comp'!L328</f>
        <v>323.7</v>
      </c>
      <c r="M328" s="217">
        <f>'[5]Steer price comp'!M328</f>
        <v>2.4200000000000159</v>
      </c>
    </row>
    <row r="329" spans="1:13" x14ac:dyDescent="0.35">
      <c r="A329" s="217">
        <f>'[5]Steer price comp'!A329</f>
        <v>2026</v>
      </c>
      <c r="B329" s="217">
        <f>'[5]Steer price comp'!B329</f>
        <v>14</v>
      </c>
      <c r="C329" s="217" t="str">
        <f>'[5]Steer price comp'!C329</f>
        <v>2026-14</v>
      </c>
      <c r="D329" s="217">
        <f>'[5]Steer price comp'!D329</f>
        <v>327.9</v>
      </c>
      <c r="E329" s="217">
        <f>'[5]Steer price comp'!E329</f>
        <v>2</v>
      </c>
      <c r="F329" s="217">
        <f>'[5]Steer price comp'!F329</f>
        <v>548.5</v>
      </c>
      <c r="G329" s="217">
        <f>'[5]Steer price comp'!G329</f>
        <v>535</v>
      </c>
      <c r="H329" s="217">
        <f>'[5]Steer price comp'!H329</f>
        <v>13.5</v>
      </c>
      <c r="I329" s="217">
        <f>'[5]Steer price comp'!I329</f>
        <v>0</v>
      </c>
      <c r="J329" s="217">
        <f>'[5]Steer price comp'!J329</f>
        <v>0</v>
      </c>
      <c r="K329" s="217">
        <f>'[5]Steer price comp'!K329</f>
        <v>317.44</v>
      </c>
      <c r="L329" s="217">
        <f>'[5]Steer price comp'!L329</f>
        <v>329.09999999999997</v>
      </c>
      <c r="M329" s="217">
        <f>'[5]Steer price comp'!M329</f>
        <v>11.659999999999968</v>
      </c>
    </row>
    <row r="330" spans="1:13" x14ac:dyDescent="0.35">
      <c r="A330" s="217">
        <f>'[5]Steer price comp'!A330</f>
        <v>2026</v>
      </c>
      <c r="B330" s="217">
        <f>'[5]Steer price comp'!B330</f>
        <v>15</v>
      </c>
      <c r="C330" s="217" t="str">
        <f>'[5]Steer price comp'!C330</f>
        <v>2026-15</v>
      </c>
      <c r="D330" s="217">
        <f>'[5]Steer price comp'!D330</f>
        <v>0</v>
      </c>
      <c r="E330" s="217">
        <f>'[5]Steer price comp'!E330</f>
        <v>2</v>
      </c>
      <c r="F330" s="217" t="str">
        <f>'[5]Steer price comp'!F330</f>
        <v/>
      </c>
      <c r="G330" s="217">
        <f>'[5]Steer price comp'!G330</f>
        <v>548</v>
      </c>
      <c r="H330" s="217" t="str">
        <f>'[5]Steer price comp'!H330</f>
        <v/>
      </c>
      <c r="I330" s="217">
        <f>'[5]Steer price comp'!I330</f>
        <v>0</v>
      </c>
      <c r="J330" s="217">
        <f>'[5]Steer price comp'!J330</f>
        <v>0</v>
      </c>
      <c r="K330" s="217">
        <f>'[5]Steer price comp'!K330</f>
        <v>330.25</v>
      </c>
      <c r="L330" s="217" t="str">
        <f>'[5]Steer price comp'!L330</f>
        <v/>
      </c>
      <c r="M330" s="217" t="str">
        <f>'[5]Steer price comp'!M330</f>
        <v/>
      </c>
    </row>
    <row r="331" spans="1:13" x14ac:dyDescent="0.35">
      <c r="A331" s="217">
        <f>'[5]Steer price comp'!A331</f>
        <v>2026</v>
      </c>
      <c r="B331" s="217">
        <f>'[5]Steer price comp'!B331</f>
        <v>16</v>
      </c>
      <c r="C331" s="217" t="str">
        <f>'[5]Steer price comp'!C331</f>
        <v>2026-16</v>
      </c>
      <c r="D331" s="217">
        <f>'[5]Steer price comp'!D331</f>
        <v>0</v>
      </c>
      <c r="E331" s="217">
        <f>'[5]Steer price comp'!E331</f>
        <v>2</v>
      </c>
      <c r="F331" s="217" t="str">
        <f>'[5]Steer price comp'!F331</f>
        <v/>
      </c>
      <c r="G331" s="217" t="str">
        <f>'[5]Steer price comp'!G331</f>
        <v/>
      </c>
      <c r="H331" s="217" t="str">
        <f>'[5]Steer price comp'!H331</f>
        <v/>
      </c>
      <c r="I331" s="217">
        <f>'[5]Steer price comp'!I331</f>
        <v>0</v>
      </c>
      <c r="J331" s="217">
        <f>'[5]Steer price comp'!J331</f>
        <v>0</v>
      </c>
      <c r="K331" s="217" t="str">
        <f>'[5]Steer price comp'!K331</f>
        <v/>
      </c>
      <c r="L331" s="217" t="str">
        <f>'[5]Steer price comp'!L331</f>
        <v/>
      </c>
      <c r="M331" s="217" t="str">
        <f>'[5]Steer price comp'!M331</f>
        <v/>
      </c>
    </row>
    <row r="332" spans="1:13" x14ac:dyDescent="0.35">
      <c r="A332" s="217">
        <f>'[5]Steer price comp'!A332</f>
        <v>2026</v>
      </c>
      <c r="B332" s="217">
        <f>'[5]Steer price comp'!B332</f>
        <v>17</v>
      </c>
      <c r="C332" s="217" t="str">
        <f>'[5]Steer price comp'!C332</f>
        <v>2026-17</v>
      </c>
      <c r="D332" s="217">
        <f>'[5]Steer price comp'!D332</f>
        <v>0</v>
      </c>
      <c r="E332" s="217">
        <f>'[5]Steer price comp'!E332</f>
        <v>2</v>
      </c>
      <c r="F332" s="217" t="str">
        <f>'[5]Steer price comp'!F332</f>
        <v/>
      </c>
      <c r="G332" s="217" t="str">
        <f>'[5]Steer price comp'!G332</f>
        <v/>
      </c>
      <c r="H332" s="217" t="str">
        <f>'[5]Steer price comp'!H332</f>
        <v/>
      </c>
      <c r="I332" s="217">
        <f>'[5]Steer price comp'!I332</f>
        <v>0</v>
      </c>
      <c r="J332" s="217">
        <f>'[5]Steer price comp'!J332</f>
        <v>0</v>
      </c>
      <c r="K332" s="217" t="str">
        <f>'[5]Steer price comp'!K332</f>
        <v/>
      </c>
      <c r="L332" s="217" t="str">
        <f>'[5]Steer price comp'!L332</f>
        <v/>
      </c>
      <c r="M332" s="217" t="str">
        <f>'[5]Steer price comp'!M332</f>
        <v/>
      </c>
    </row>
    <row r="333" spans="1:13" x14ac:dyDescent="0.35">
      <c r="A333" s="217">
        <f>'[5]Steer price comp'!A333</f>
        <v>2026</v>
      </c>
      <c r="B333" s="217">
        <f>'[5]Steer price comp'!B333</f>
        <v>18</v>
      </c>
      <c r="C333" s="217" t="str">
        <f>'[5]Steer price comp'!C333</f>
        <v>2026-18</v>
      </c>
      <c r="D333" s="217">
        <f>'[5]Steer price comp'!D333</f>
        <v>0</v>
      </c>
      <c r="E333" s="217">
        <f>'[5]Steer price comp'!E333</f>
        <v>2</v>
      </c>
      <c r="F333" s="217" t="str">
        <f>'[5]Steer price comp'!F333</f>
        <v/>
      </c>
      <c r="G333" s="217" t="str">
        <f>'[5]Steer price comp'!G333</f>
        <v/>
      </c>
      <c r="H333" s="217" t="str">
        <f>'[5]Steer price comp'!H333</f>
        <v/>
      </c>
      <c r="I333" s="217">
        <f>'[5]Steer price comp'!I333</f>
        <v>0</v>
      </c>
      <c r="J333" s="217">
        <f>'[5]Steer price comp'!J333</f>
        <v>0</v>
      </c>
      <c r="K333" s="217" t="str">
        <f>'[5]Steer price comp'!K333</f>
        <v/>
      </c>
      <c r="L333" s="217" t="str">
        <f>'[5]Steer price comp'!L333</f>
        <v/>
      </c>
      <c r="M333" s="217" t="str">
        <f>'[5]Steer price comp'!M333</f>
        <v/>
      </c>
    </row>
    <row r="334" spans="1:13" x14ac:dyDescent="0.35">
      <c r="A334" s="217">
        <f>'[5]Steer price comp'!A334</f>
        <v>2026</v>
      </c>
      <c r="B334" s="217">
        <f>'[5]Steer price comp'!B334</f>
        <v>19</v>
      </c>
      <c r="C334" s="217" t="str">
        <f>'[5]Steer price comp'!C334</f>
        <v>2026-19</v>
      </c>
      <c r="D334" s="217">
        <f>'[5]Steer price comp'!D334</f>
        <v>0</v>
      </c>
      <c r="E334" s="217">
        <f>'[5]Steer price comp'!E334</f>
        <v>2</v>
      </c>
      <c r="F334" s="217" t="str">
        <f>'[5]Steer price comp'!F334</f>
        <v/>
      </c>
      <c r="G334" s="217" t="str">
        <f>'[5]Steer price comp'!G334</f>
        <v/>
      </c>
      <c r="H334" s="217" t="str">
        <f>'[5]Steer price comp'!H334</f>
        <v/>
      </c>
      <c r="I334" s="217">
        <f>'[5]Steer price comp'!I334</f>
        <v>0</v>
      </c>
      <c r="J334" s="217">
        <f>'[5]Steer price comp'!J334</f>
        <v>0</v>
      </c>
      <c r="K334" s="217" t="str">
        <f>'[5]Steer price comp'!K334</f>
        <v/>
      </c>
      <c r="L334" s="217" t="str">
        <f>'[5]Steer price comp'!L334</f>
        <v/>
      </c>
      <c r="M334" s="217" t="str">
        <f>'[5]Steer price comp'!M334</f>
        <v/>
      </c>
    </row>
    <row r="335" spans="1:13" x14ac:dyDescent="0.35">
      <c r="A335" s="217">
        <f>'[5]Steer price comp'!A335</f>
        <v>2026</v>
      </c>
      <c r="B335" s="217">
        <f>'[5]Steer price comp'!B335</f>
        <v>20</v>
      </c>
      <c r="C335" s="217" t="str">
        <f>'[5]Steer price comp'!C335</f>
        <v>2026-20</v>
      </c>
      <c r="D335" s="217">
        <f>'[5]Steer price comp'!D335</f>
        <v>0</v>
      </c>
      <c r="E335" s="217">
        <f>'[5]Steer price comp'!E335</f>
        <v>2</v>
      </c>
      <c r="F335" s="217" t="str">
        <f>'[5]Steer price comp'!F335</f>
        <v/>
      </c>
      <c r="G335" s="217" t="str">
        <f>'[5]Steer price comp'!G335</f>
        <v/>
      </c>
      <c r="H335" s="217" t="str">
        <f>'[5]Steer price comp'!H335</f>
        <v/>
      </c>
      <c r="I335" s="217">
        <f>'[5]Steer price comp'!I335</f>
        <v>0</v>
      </c>
      <c r="J335" s="217">
        <f>'[5]Steer price comp'!J335</f>
        <v>0</v>
      </c>
      <c r="K335" s="217" t="str">
        <f>'[5]Steer price comp'!K335</f>
        <v/>
      </c>
      <c r="L335" s="217" t="str">
        <f>'[5]Steer price comp'!L335</f>
        <v/>
      </c>
      <c r="M335" s="217" t="str">
        <f>'[5]Steer price comp'!M335</f>
        <v/>
      </c>
    </row>
    <row r="336" spans="1:13" x14ac:dyDescent="0.35">
      <c r="A336" s="217">
        <f>'[5]Steer price comp'!A336</f>
        <v>2026</v>
      </c>
      <c r="B336" s="217">
        <f>'[5]Steer price comp'!B336</f>
        <v>21</v>
      </c>
      <c r="C336" s="217" t="str">
        <f>'[5]Steer price comp'!C336</f>
        <v>2026-21</v>
      </c>
      <c r="D336" s="217">
        <f>'[5]Steer price comp'!D336</f>
        <v>0</v>
      </c>
      <c r="E336" s="217">
        <f>'[5]Steer price comp'!E336</f>
        <v>2</v>
      </c>
      <c r="F336" s="217" t="str">
        <f>'[5]Steer price comp'!F336</f>
        <v/>
      </c>
      <c r="G336" s="217" t="str">
        <f>'[5]Steer price comp'!G336</f>
        <v/>
      </c>
      <c r="H336" s="217" t="str">
        <f>'[5]Steer price comp'!H336</f>
        <v/>
      </c>
      <c r="I336" s="217">
        <f>'[5]Steer price comp'!I336</f>
        <v>0</v>
      </c>
      <c r="J336" s="217">
        <f>'[5]Steer price comp'!J336</f>
        <v>0</v>
      </c>
      <c r="K336" s="217" t="str">
        <f>'[5]Steer price comp'!K336</f>
        <v/>
      </c>
      <c r="L336" s="217" t="str">
        <f>'[5]Steer price comp'!L336</f>
        <v/>
      </c>
      <c r="M336" s="217" t="str">
        <f>'[5]Steer price comp'!M336</f>
        <v/>
      </c>
    </row>
    <row r="337" spans="1:13" x14ac:dyDescent="0.35">
      <c r="A337" s="217">
        <f>'[5]Steer price comp'!A337</f>
        <v>2026</v>
      </c>
      <c r="B337" s="217">
        <f>'[5]Steer price comp'!B337</f>
        <v>22</v>
      </c>
      <c r="C337" s="217" t="str">
        <f>'[5]Steer price comp'!C337</f>
        <v>2026-22</v>
      </c>
      <c r="D337" s="217">
        <f>'[5]Steer price comp'!D337</f>
        <v>0</v>
      </c>
      <c r="E337" s="217">
        <f>'[5]Steer price comp'!E337</f>
        <v>2</v>
      </c>
      <c r="F337" s="217" t="str">
        <f>'[5]Steer price comp'!F337</f>
        <v/>
      </c>
      <c r="G337" s="217" t="str">
        <f>'[5]Steer price comp'!G337</f>
        <v/>
      </c>
      <c r="H337" s="217" t="str">
        <f>'[5]Steer price comp'!H337</f>
        <v/>
      </c>
      <c r="I337" s="217">
        <f>'[5]Steer price comp'!I337</f>
        <v>0</v>
      </c>
      <c r="J337" s="217">
        <f>'[5]Steer price comp'!J337</f>
        <v>0</v>
      </c>
      <c r="K337" s="217" t="str">
        <f>'[5]Steer price comp'!K337</f>
        <v/>
      </c>
      <c r="L337" s="217" t="str">
        <f>'[5]Steer price comp'!L337</f>
        <v/>
      </c>
      <c r="M337" s="217" t="str">
        <f>'[5]Steer price comp'!M337</f>
        <v/>
      </c>
    </row>
    <row r="338" spans="1:13" x14ac:dyDescent="0.35">
      <c r="A338" s="217">
        <f>'[5]Steer price comp'!A338</f>
        <v>2026</v>
      </c>
      <c r="B338" s="217">
        <f>'[5]Steer price comp'!B338</f>
        <v>23</v>
      </c>
      <c r="C338" s="217" t="str">
        <f>'[5]Steer price comp'!C338</f>
        <v>2026-23</v>
      </c>
      <c r="D338" s="217">
        <f>'[5]Steer price comp'!D338</f>
        <v>0</v>
      </c>
      <c r="E338" s="217">
        <f>'[5]Steer price comp'!E338</f>
        <v>2</v>
      </c>
      <c r="F338" s="217" t="str">
        <f>'[5]Steer price comp'!F338</f>
        <v/>
      </c>
      <c r="G338" s="217" t="str">
        <f>'[5]Steer price comp'!G338</f>
        <v/>
      </c>
      <c r="H338" s="217" t="str">
        <f>'[5]Steer price comp'!H338</f>
        <v/>
      </c>
      <c r="I338" s="217">
        <f>'[5]Steer price comp'!I338</f>
        <v>0</v>
      </c>
      <c r="J338" s="217">
        <f>'[5]Steer price comp'!J338</f>
        <v>0</v>
      </c>
      <c r="K338" s="217" t="str">
        <f>'[5]Steer price comp'!K338</f>
        <v/>
      </c>
      <c r="L338" s="217" t="str">
        <f>'[5]Steer price comp'!L338</f>
        <v/>
      </c>
      <c r="M338" s="217" t="str">
        <f>'[5]Steer price comp'!M338</f>
        <v/>
      </c>
    </row>
    <row r="339" spans="1:13" x14ac:dyDescent="0.35">
      <c r="A339" s="217">
        <f>'[5]Steer price comp'!A339</f>
        <v>2026</v>
      </c>
      <c r="B339" s="217">
        <f>'[5]Steer price comp'!B339</f>
        <v>24</v>
      </c>
      <c r="C339" s="217" t="str">
        <f>'[5]Steer price comp'!C339</f>
        <v>2026-24</v>
      </c>
      <c r="D339" s="217">
        <f>'[5]Steer price comp'!D339</f>
        <v>0</v>
      </c>
      <c r="E339" s="217">
        <f>'[5]Steer price comp'!E339</f>
        <v>2</v>
      </c>
      <c r="F339" s="217" t="str">
        <f>'[5]Steer price comp'!F339</f>
        <v/>
      </c>
      <c r="G339" s="217" t="str">
        <f>'[5]Steer price comp'!G339</f>
        <v/>
      </c>
      <c r="H339" s="217" t="str">
        <f>'[5]Steer price comp'!H339</f>
        <v/>
      </c>
      <c r="I339" s="217">
        <f>'[5]Steer price comp'!I339</f>
        <v>0</v>
      </c>
      <c r="J339" s="217">
        <f>'[5]Steer price comp'!J339</f>
        <v>0</v>
      </c>
      <c r="K339" s="217" t="str">
        <f>'[5]Steer price comp'!K339</f>
        <v/>
      </c>
      <c r="L339" s="217" t="str">
        <f>'[5]Steer price comp'!L339</f>
        <v/>
      </c>
      <c r="M339" s="217" t="str">
        <f>'[5]Steer price comp'!M339</f>
        <v/>
      </c>
    </row>
    <row r="340" spans="1:13" x14ac:dyDescent="0.35">
      <c r="A340" s="217">
        <f>'[5]Steer price comp'!A340</f>
        <v>2026</v>
      </c>
      <c r="B340" s="217">
        <f>'[5]Steer price comp'!B340</f>
        <v>25</v>
      </c>
      <c r="C340" s="217" t="str">
        <f>'[5]Steer price comp'!C340</f>
        <v>2026-25</v>
      </c>
      <c r="D340" s="217">
        <f>'[5]Steer price comp'!D340</f>
        <v>0</v>
      </c>
      <c r="E340" s="217">
        <f>'[5]Steer price comp'!E340</f>
        <v>2</v>
      </c>
      <c r="F340" s="217" t="str">
        <f>'[5]Steer price comp'!F340</f>
        <v/>
      </c>
      <c r="G340" s="217" t="str">
        <f>'[5]Steer price comp'!G340</f>
        <v/>
      </c>
      <c r="H340" s="217" t="str">
        <f>'[5]Steer price comp'!H340</f>
        <v/>
      </c>
      <c r="I340" s="217">
        <f>'[5]Steer price comp'!I340</f>
        <v>0</v>
      </c>
      <c r="J340" s="217">
        <f>'[5]Steer price comp'!J340</f>
        <v>0</v>
      </c>
      <c r="K340" s="217" t="str">
        <f>'[5]Steer price comp'!K340</f>
        <v/>
      </c>
      <c r="L340" s="217" t="str">
        <f>'[5]Steer price comp'!L340</f>
        <v/>
      </c>
      <c r="M340" s="217" t="str">
        <f>'[5]Steer price comp'!M340</f>
        <v/>
      </c>
    </row>
    <row r="341" spans="1:13" x14ac:dyDescent="0.35">
      <c r="A341" s="217">
        <f>'[5]Steer price comp'!A341</f>
        <v>2026</v>
      </c>
      <c r="B341" s="217">
        <f>'[5]Steer price comp'!B341</f>
        <v>26</v>
      </c>
      <c r="C341" s="217" t="str">
        <f>'[5]Steer price comp'!C341</f>
        <v>2026-26</v>
      </c>
      <c r="D341" s="217">
        <f>'[5]Steer price comp'!D341</f>
        <v>0</v>
      </c>
      <c r="E341" s="217">
        <f>'[5]Steer price comp'!E341</f>
        <v>2</v>
      </c>
      <c r="F341" s="217" t="str">
        <f>'[5]Steer price comp'!F341</f>
        <v/>
      </c>
      <c r="G341" s="217" t="str">
        <f>'[5]Steer price comp'!G341</f>
        <v/>
      </c>
      <c r="H341" s="217" t="str">
        <f>'[5]Steer price comp'!H341</f>
        <v/>
      </c>
      <c r="I341" s="217">
        <f>'[5]Steer price comp'!I341</f>
        <v>0</v>
      </c>
      <c r="J341" s="217">
        <f>'[5]Steer price comp'!J341</f>
        <v>0</v>
      </c>
      <c r="K341" s="217" t="str">
        <f>'[5]Steer price comp'!K341</f>
        <v/>
      </c>
      <c r="L341" s="217" t="str">
        <f>'[5]Steer price comp'!L341</f>
        <v/>
      </c>
      <c r="M341" s="217" t="str">
        <f>'[5]Steer price comp'!M341</f>
        <v/>
      </c>
    </row>
    <row r="342" spans="1:13" x14ac:dyDescent="0.35">
      <c r="A342" s="217">
        <f>'[5]Steer price comp'!A342</f>
        <v>2026</v>
      </c>
      <c r="B342" s="217">
        <f>'[5]Steer price comp'!B342</f>
        <v>27</v>
      </c>
      <c r="C342" s="217" t="str">
        <f>'[5]Steer price comp'!C342</f>
        <v>2026-27</v>
      </c>
      <c r="D342" s="217">
        <f>'[5]Steer price comp'!D342</f>
        <v>0</v>
      </c>
      <c r="E342" s="217">
        <f>'[5]Steer price comp'!E342</f>
        <v>2</v>
      </c>
      <c r="F342" s="217" t="str">
        <f>'[5]Steer price comp'!F342</f>
        <v/>
      </c>
      <c r="G342" s="217" t="str">
        <f>'[5]Steer price comp'!G342</f>
        <v/>
      </c>
      <c r="H342" s="217" t="str">
        <f>'[5]Steer price comp'!H342</f>
        <v/>
      </c>
      <c r="I342" s="217">
        <f>'[5]Steer price comp'!I342</f>
        <v>0</v>
      </c>
      <c r="J342" s="217">
        <f>'[5]Steer price comp'!J342</f>
        <v>0</v>
      </c>
      <c r="K342" s="217" t="str">
        <f>'[5]Steer price comp'!K342</f>
        <v/>
      </c>
      <c r="L342" s="217" t="str">
        <f>'[5]Steer price comp'!L342</f>
        <v/>
      </c>
      <c r="M342" s="217" t="str">
        <f>'[5]Steer price comp'!M342</f>
        <v/>
      </c>
    </row>
    <row r="343" spans="1:13" x14ac:dyDescent="0.35">
      <c r="A343" s="217">
        <f>'[5]Steer price comp'!A343</f>
        <v>2026</v>
      </c>
      <c r="B343" s="217">
        <f>'[5]Steer price comp'!B343</f>
        <v>28</v>
      </c>
      <c r="C343" s="217" t="str">
        <f>'[5]Steer price comp'!C343</f>
        <v>2026-28</v>
      </c>
      <c r="D343" s="217">
        <f>'[5]Steer price comp'!D343</f>
        <v>0</v>
      </c>
      <c r="E343" s="217">
        <f>'[5]Steer price comp'!E343</f>
        <v>2</v>
      </c>
      <c r="F343" s="217" t="str">
        <f>'[5]Steer price comp'!F343</f>
        <v/>
      </c>
      <c r="G343" s="217" t="str">
        <f>'[5]Steer price comp'!G343</f>
        <v/>
      </c>
      <c r="H343" s="217" t="str">
        <f>'[5]Steer price comp'!H343</f>
        <v/>
      </c>
      <c r="I343" s="217">
        <f>'[5]Steer price comp'!I343</f>
        <v>0</v>
      </c>
      <c r="J343" s="217">
        <f>'[5]Steer price comp'!J343</f>
        <v>0</v>
      </c>
      <c r="K343" s="217" t="str">
        <f>'[5]Steer price comp'!K343</f>
        <v/>
      </c>
      <c r="L343" s="217" t="str">
        <f>'[5]Steer price comp'!L343</f>
        <v/>
      </c>
      <c r="M343" s="217" t="str">
        <f>'[5]Steer price comp'!M343</f>
        <v/>
      </c>
    </row>
    <row r="344" spans="1:13" x14ac:dyDescent="0.35">
      <c r="A344" s="217">
        <f>'[5]Steer price comp'!A344</f>
        <v>2026</v>
      </c>
      <c r="B344" s="217">
        <f>'[5]Steer price comp'!B344</f>
        <v>29</v>
      </c>
      <c r="C344" s="217" t="str">
        <f>'[5]Steer price comp'!C344</f>
        <v>2026-29</v>
      </c>
      <c r="D344" s="217">
        <f>'[5]Steer price comp'!D344</f>
        <v>0</v>
      </c>
      <c r="E344" s="217">
        <f>'[5]Steer price comp'!E344</f>
        <v>2</v>
      </c>
      <c r="F344" s="217" t="str">
        <f>'[5]Steer price comp'!F344</f>
        <v/>
      </c>
      <c r="G344" s="217" t="str">
        <f>'[5]Steer price comp'!G344</f>
        <v/>
      </c>
      <c r="H344" s="217" t="str">
        <f>'[5]Steer price comp'!H344</f>
        <v/>
      </c>
      <c r="I344" s="217">
        <f>'[5]Steer price comp'!I344</f>
        <v>0</v>
      </c>
      <c r="J344" s="217">
        <f>'[5]Steer price comp'!J344</f>
        <v>0</v>
      </c>
      <c r="K344" s="217" t="str">
        <f>'[5]Steer price comp'!K344</f>
        <v/>
      </c>
      <c r="L344" s="217" t="str">
        <f>'[5]Steer price comp'!L344</f>
        <v/>
      </c>
      <c r="M344" s="217" t="str">
        <f>'[5]Steer price comp'!M344</f>
        <v/>
      </c>
    </row>
    <row r="345" spans="1:13" x14ac:dyDescent="0.35">
      <c r="A345" s="217">
        <f>'[5]Steer price comp'!A345</f>
        <v>2026</v>
      </c>
      <c r="B345" s="217">
        <f>'[5]Steer price comp'!B345</f>
        <v>30</v>
      </c>
      <c r="C345" s="217" t="str">
        <f>'[5]Steer price comp'!C345</f>
        <v>2026-30</v>
      </c>
      <c r="D345" s="217">
        <f>'[5]Steer price comp'!D345</f>
        <v>0</v>
      </c>
      <c r="E345" s="217">
        <f>'[5]Steer price comp'!E345</f>
        <v>2</v>
      </c>
      <c r="F345" s="217" t="str">
        <f>'[5]Steer price comp'!F345</f>
        <v/>
      </c>
      <c r="G345" s="217" t="str">
        <f>'[5]Steer price comp'!G345</f>
        <v/>
      </c>
      <c r="H345" s="217" t="str">
        <f>'[5]Steer price comp'!H345</f>
        <v/>
      </c>
      <c r="I345" s="217">
        <f>'[5]Steer price comp'!I345</f>
        <v>0</v>
      </c>
      <c r="J345" s="217">
        <f>'[5]Steer price comp'!J345</f>
        <v>0</v>
      </c>
      <c r="K345" s="217" t="str">
        <f>'[5]Steer price comp'!K345</f>
        <v/>
      </c>
      <c r="L345" s="217" t="str">
        <f>'[5]Steer price comp'!L345</f>
        <v/>
      </c>
      <c r="M345" s="217" t="str">
        <f>'[5]Steer price comp'!M345</f>
        <v/>
      </c>
    </row>
    <row r="346" spans="1:13" x14ac:dyDescent="0.35">
      <c r="A346" s="217">
        <f>'[5]Steer price comp'!A346</f>
        <v>2026</v>
      </c>
      <c r="B346" s="217">
        <f>'[5]Steer price comp'!B346</f>
        <v>31</v>
      </c>
      <c r="C346" s="217" t="str">
        <f>'[5]Steer price comp'!C346</f>
        <v>2026-31</v>
      </c>
      <c r="D346" s="217">
        <f>'[5]Steer price comp'!D346</f>
        <v>0</v>
      </c>
      <c r="E346" s="217">
        <f>'[5]Steer price comp'!E346</f>
        <v>2</v>
      </c>
      <c r="F346" s="217" t="str">
        <f>'[5]Steer price comp'!F346</f>
        <v/>
      </c>
      <c r="G346" s="217" t="str">
        <f>'[5]Steer price comp'!G346</f>
        <v/>
      </c>
      <c r="H346" s="217" t="str">
        <f>'[5]Steer price comp'!H346</f>
        <v/>
      </c>
      <c r="I346" s="217">
        <f>'[5]Steer price comp'!I346</f>
        <v>0</v>
      </c>
      <c r="J346" s="217">
        <f>'[5]Steer price comp'!J346</f>
        <v>0</v>
      </c>
      <c r="K346" s="217" t="str">
        <f>'[5]Steer price comp'!K346</f>
        <v/>
      </c>
      <c r="L346" s="217" t="str">
        <f>'[5]Steer price comp'!L346</f>
        <v/>
      </c>
      <c r="M346" s="217" t="str">
        <f>'[5]Steer price comp'!M346</f>
        <v/>
      </c>
    </row>
    <row r="347" spans="1:13" x14ac:dyDescent="0.35">
      <c r="A347" s="217">
        <f>'[5]Steer price comp'!A347</f>
        <v>2026</v>
      </c>
      <c r="B347" s="217">
        <f>'[5]Steer price comp'!B347</f>
        <v>32</v>
      </c>
      <c r="C347" s="217" t="str">
        <f>'[5]Steer price comp'!C347</f>
        <v>2026-32</v>
      </c>
      <c r="D347" s="217">
        <f>'[5]Steer price comp'!D347</f>
        <v>0</v>
      </c>
      <c r="E347" s="217">
        <f>'[5]Steer price comp'!E347</f>
        <v>2</v>
      </c>
      <c r="F347" s="217" t="str">
        <f>'[5]Steer price comp'!F347</f>
        <v/>
      </c>
      <c r="G347" s="217" t="str">
        <f>'[5]Steer price comp'!G347</f>
        <v/>
      </c>
      <c r="H347" s="217" t="str">
        <f>'[5]Steer price comp'!H347</f>
        <v/>
      </c>
      <c r="I347" s="217">
        <f>'[5]Steer price comp'!I347</f>
        <v>0</v>
      </c>
      <c r="J347" s="217">
        <f>'[5]Steer price comp'!J347</f>
        <v>0</v>
      </c>
      <c r="K347" s="217" t="str">
        <f>'[5]Steer price comp'!K347</f>
        <v/>
      </c>
      <c r="L347" s="217" t="str">
        <f>'[5]Steer price comp'!L347</f>
        <v/>
      </c>
      <c r="M347" s="217" t="str">
        <f>'[5]Steer price comp'!M347</f>
        <v/>
      </c>
    </row>
    <row r="348" spans="1:13" x14ac:dyDescent="0.35">
      <c r="A348" s="217">
        <f>'[5]Steer price comp'!A348</f>
        <v>2026</v>
      </c>
      <c r="B348" s="217">
        <f>'[5]Steer price comp'!B348</f>
        <v>33</v>
      </c>
      <c r="C348" s="217" t="str">
        <f>'[5]Steer price comp'!C348</f>
        <v>2026-33</v>
      </c>
      <c r="D348" s="217">
        <f>'[5]Steer price comp'!D348</f>
        <v>0</v>
      </c>
      <c r="E348" s="217">
        <f>'[5]Steer price comp'!E348</f>
        <v>2</v>
      </c>
      <c r="F348" s="217" t="str">
        <f>'[5]Steer price comp'!F348</f>
        <v/>
      </c>
      <c r="G348" s="217" t="str">
        <f>'[5]Steer price comp'!G348</f>
        <v/>
      </c>
      <c r="H348" s="217" t="str">
        <f>'[5]Steer price comp'!H348</f>
        <v/>
      </c>
      <c r="I348" s="217">
        <f>'[5]Steer price comp'!I348</f>
        <v>0</v>
      </c>
      <c r="J348" s="217">
        <f>'[5]Steer price comp'!J348</f>
        <v>0</v>
      </c>
      <c r="K348" s="217" t="str">
        <f>'[5]Steer price comp'!K348</f>
        <v/>
      </c>
      <c r="L348" s="217" t="str">
        <f>'[5]Steer price comp'!L348</f>
        <v/>
      </c>
      <c r="M348" s="217" t="str">
        <f>'[5]Steer price comp'!M348</f>
        <v/>
      </c>
    </row>
    <row r="349" spans="1:13" x14ac:dyDescent="0.35">
      <c r="A349" s="217">
        <f>'[5]Steer price comp'!A349</f>
        <v>2026</v>
      </c>
      <c r="B349" s="217">
        <f>'[5]Steer price comp'!B349</f>
        <v>34</v>
      </c>
      <c r="C349" s="217" t="str">
        <f>'[5]Steer price comp'!C349</f>
        <v>2026-34</v>
      </c>
      <c r="D349" s="217">
        <f>'[5]Steer price comp'!D349</f>
        <v>0</v>
      </c>
      <c r="E349" s="217">
        <f>'[5]Steer price comp'!E349</f>
        <v>2</v>
      </c>
      <c r="F349" s="217" t="str">
        <f>'[5]Steer price comp'!F349</f>
        <v/>
      </c>
      <c r="G349" s="217" t="str">
        <f>'[5]Steer price comp'!G349</f>
        <v/>
      </c>
      <c r="H349" s="217" t="str">
        <f>'[5]Steer price comp'!H349</f>
        <v/>
      </c>
      <c r="I349" s="217">
        <f>'[5]Steer price comp'!I349</f>
        <v>0</v>
      </c>
      <c r="J349" s="217">
        <f>'[5]Steer price comp'!J349</f>
        <v>0</v>
      </c>
      <c r="K349" s="217" t="str">
        <f>'[5]Steer price comp'!K349</f>
        <v/>
      </c>
      <c r="L349" s="217" t="str">
        <f>'[5]Steer price comp'!L349</f>
        <v/>
      </c>
      <c r="M349" s="217" t="str">
        <f>'[5]Steer price comp'!M349</f>
        <v/>
      </c>
    </row>
    <row r="350" spans="1:13" x14ac:dyDescent="0.35">
      <c r="A350" s="217">
        <f>'[5]Steer price comp'!A350</f>
        <v>2026</v>
      </c>
      <c r="B350" s="217">
        <f>'[5]Steer price comp'!B350</f>
        <v>35</v>
      </c>
      <c r="C350" s="217" t="str">
        <f>'[5]Steer price comp'!C350</f>
        <v>2026-35</v>
      </c>
      <c r="D350" s="217">
        <f>'[5]Steer price comp'!D350</f>
        <v>0</v>
      </c>
      <c r="E350" s="217">
        <f>'[5]Steer price comp'!E350</f>
        <v>2</v>
      </c>
      <c r="F350" s="217" t="str">
        <f>'[5]Steer price comp'!F350</f>
        <v/>
      </c>
      <c r="G350" s="217" t="str">
        <f>'[5]Steer price comp'!G350</f>
        <v/>
      </c>
      <c r="H350" s="217" t="str">
        <f>'[5]Steer price comp'!H350</f>
        <v/>
      </c>
      <c r="I350" s="217">
        <f>'[5]Steer price comp'!I350</f>
        <v>0</v>
      </c>
      <c r="J350" s="217">
        <f>'[5]Steer price comp'!J350</f>
        <v>0</v>
      </c>
      <c r="K350" s="217" t="str">
        <f>'[5]Steer price comp'!K350</f>
        <v/>
      </c>
      <c r="L350" s="217" t="str">
        <f>'[5]Steer price comp'!L350</f>
        <v/>
      </c>
      <c r="M350" s="217" t="str">
        <f>'[5]Steer price comp'!M350</f>
        <v/>
      </c>
    </row>
    <row r="351" spans="1:13" x14ac:dyDescent="0.35">
      <c r="A351" s="217">
        <f>'[5]Steer price comp'!A351</f>
        <v>2026</v>
      </c>
      <c r="B351" s="217">
        <f>'[5]Steer price comp'!B351</f>
        <v>36</v>
      </c>
      <c r="C351" s="217" t="str">
        <f>'[5]Steer price comp'!C351</f>
        <v>2026-36</v>
      </c>
      <c r="D351" s="217">
        <f>'[5]Steer price comp'!D351</f>
        <v>0</v>
      </c>
      <c r="E351" s="217">
        <f>'[5]Steer price comp'!E351</f>
        <v>2</v>
      </c>
      <c r="F351" s="217" t="str">
        <f>'[5]Steer price comp'!F351</f>
        <v/>
      </c>
      <c r="G351" s="217" t="str">
        <f>'[5]Steer price comp'!G351</f>
        <v/>
      </c>
      <c r="H351" s="217" t="str">
        <f>'[5]Steer price comp'!H351</f>
        <v/>
      </c>
      <c r="I351" s="217">
        <f>'[5]Steer price comp'!I351</f>
        <v>0</v>
      </c>
      <c r="J351" s="217">
        <f>'[5]Steer price comp'!J351</f>
        <v>0</v>
      </c>
      <c r="K351" s="217" t="str">
        <f>'[5]Steer price comp'!K351</f>
        <v/>
      </c>
      <c r="L351" s="217" t="str">
        <f>'[5]Steer price comp'!L351</f>
        <v/>
      </c>
      <c r="M351" s="217" t="str">
        <f>'[5]Steer price comp'!M351</f>
        <v/>
      </c>
    </row>
    <row r="352" spans="1:13" x14ac:dyDescent="0.35">
      <c r="A352" s="217">
        <f>'[5]Steer price comp'!A352</f>
        <v>2026</v>
      </c>
      <c r="B352" s="217">
        <f>'[5]Steer price comp'!B352</f>
        <v>37</v>
      </c>
      <c r="C352" s="217" t="str">
        <f>'[5]Steer price comp'!C352</f>
        <v>2026-37</v>
      </c>
      <c r="D352" s="217">
        <f>'[5]Steer price comp'!D352</f>
        <v>0</v>
      </c>
      <c r="E352" s="217">
        <f>'[5]Steer price comp'!E352</f>
        <v>2</v>
      </c>
      <c r="F352" s="217" t="str">
        <f>'[5]Steer price comp'!F352</f>
        <v/>
      </c>
      <c r="G352" s="217" t="str">
        <f>'[5]Steer price comp'!G352</f>
        <v/>
      </c>
      <c r="H352" s="217" t="str">
        <f>'[5]Steer price comp'!H352</f>
        <v/>
      </c>
      <c r="I352" s="217">
        <f>'[5]Steer price comp'!I352</f>
        <v>0</v>
      </c>
      <c r="J352" s="217">
        <f>'[5]Steer price comp'!J352</f>
        <v>0</v>
      </c>
      <c r="K352" s="217" t="str">
        <f>'[5]Steer price comp'!K352</f>
        <v/>
      </c>
      <c r="L352" s="217" t="str">
        <f>'[5]Steer price comp'!L352</f>
        <v/>
      </c>
      <c r="M352" s="217" t="str">
        <f>'[5]Steer price comp'!M352</f>
        <v/>
      </c>
    </row>
    <row r="353" spans="1:13" x14ac:dyDescent="0.35">
      <c r="A353" s="217">
        <f>'[5]Steer price comp'!A353</f>
        <v>2026</v>
      </c>
      <c r="B353" s="217">
        <f>'[5]Steer price comp'!B353</f>
        <v>38</v>
      </c>
      <c r="C353" s="217" t="str">
        <f>'[5]Steer price comp'!C353</f>
        <v>2026-38</v>
      </c>
      <c r="D353" s="217">
        <f>'[5]Steer price comp'!D353</f>
        <v>0</v>
      </c>
      <c r="E353" s="217">
        <f>'[5]Steer price comp'!E353</f>
        <v>2</v>
      </c>
      <c r="F353" s="217" t="str">
        <f>'[5]Steer price comp'!F353</f>
        <v/>
      </c>
      <c r="G353" s="217" t="str">
        <f>'[5]Steer price comp'!G353</f>
        <v/>
      </c>
      <c r="H353" s="217" t="str">
        <f>'[5]Steer price comp'!H353</f>
        <v/>
      </c>
      <c r="I353" s="217">
        <f>'[5]Steer price comp'!I353</f>
        <v>0</v>
      </c>
      <c r="J353" s="217">
        <f>'[5]Steer price comp'!J353</f>
        <v>0</v>
      </c>
      <c r="K353" s="217" t="str">
        <f>'[5]Steer price comp'!K353</f>
        <v/>
      </c>
      <c r="L353" s="217" t="str">
        <f>'[5]Steer price comp'!L353</f>
        <v/>
      </c>
      <c r="M353" s="217" t="str">
        <f>'[5]Steer price comp'!M353</f>
        <v/>
      </c>
    </row>
    <row r="354" spans="1:13" x14ac:dyDescent="0.35">
      <c r="A354" s="217">
        <f>'[5]Steer price comp'!A354</f>
        <v>2026</v>
      </c>
      <c r="B354" s="217">
        <f>'[5]Steer price comp'!B354</f>
        <v>39</v>
      </c>
      <c r="C354" s="217" t="str">
        <f>'[5]Steer price comp'!C354</f>
        <v>2026-39</v>
      </c>
      <c r="D354" s="217">
        <f>'[5]Steer price comp'!D354</f>
        <v>0</v>
      </c>
      <c r="E354" s="217">
        <f>'[5]Steer price comp'!E354</f>
        <v>2</v>
      </c>
      <c r="F354" s="217" t="str">
        <f>'[5]Steer price comp'!F354</f>
        <v/>
      </c>
      <c r="G354" s="217" t="str">
        <f>'[5]Steer price comp'!G354</f>
        <v/>
      </c>
      <c r="H354" s="217" t="str">
        <f>'[5]Steer price comp'!H354</f>
        <v/>
      </c>
      <c r="I354" s="217">
        <f>'[5]Steer price comp'!I354</f>
        <v>0</v>
      </c>
      <c r="J354" s="217">
        <f>'[5]Steer price comp'!J354</f>
        <v>0</v>
      </c>
      <c r="K354" s="217" t="str">
        <f>'[5]Steer price comp'!K354</f>
        <v/>
      </c>
      <c r="L354" s="217" t="str">
        <f>'[5]Steer price comp'!L354</f>
        <v/>
      </c>
      <c r="M354" s="217" t="str">
        <f>'[5]Steer price comp'!M354</f>
        <v/>
      </c>
    </row>
    <row r="355" spans="1:13" x14ac:dyDescent="0.35">
      <c r="A355" s="217">
        <f>'[5]Steer price comp'!A355</f>
        <v>2026</v>
      </c>
      <c r="B355" s="217">
        <f>'[5]Steer price comp'!B355</f>
        <v>40</v>
      </c>
      <c r="C355" s="217" t="str">
        <f>'[5]Steer price comp'!C355</f>
        <v>2026-40</v>
      </c>
      <c r="D355" s="217">
        <f>'[5]Steer price comp'!D355</f>
        <v>0</v>
      </c>
      <c r="E355" s="217">
        <f>'[5]Steer price comp'!E355</f>
        <v>2</v>
      </c>
      <c r="F355" s="217" t="str">
        <f>'[5]Steer price comp'!F355</f>
        <v/>
      </c>
      <c r="G355" s="217" t="str">
        <f>'[5]Steer price comp'!G355</f>
        <v/>
      </c>
      <c r="H355" s="217" t="str">
        <f>'[5]Steer price comp'!H355</f>
        <v/>
      </c>
      <c r="I355" s="217">
        <f>'[5]Steer price comp'!I355</f>
        <v>0</v>
      </c>
      <c r="J355" s="217">
        <f>'[5]Steer price comp'!J355</f>
        <v>0</v>
      </c>
      <c r="K355" s="217" t="str">
        <f>'[5]Steer price comp'!K355</f>
        <v/>
      </c>
      <c r="L355" s="217" t="str">
        <f>'[5]Steer price comp'!L355</f>
        <v/>
      </c>
      <c r="M355" s="217" t="str">
        <f>'[5]Steer price comp'!M355</f>
        <v/>
      </c>
    </row>
    <row r="356" spans="1:13" x14ac:dyDescent="0.35">
      <c r="A356" s="217">
        <f>'[5]Steer price comp'!A356</f>
        <v>2026</v>
      </c>
      <c r="B356" s="217">
        <f>'[5]Steer price comp'!B356</f>
        <v>41</v>
      </c>
      <c r="C356" s="217" t="str">
        <f>'[5]Steer price comp'!C356</f>
        <v>2026-41</v>
      </c>
      <c r="D356" s="217">
        <f>'[5]Steer price comp'!D356</f>
        <v>0</v>
      </c>
      <c r="E356" s="217">
        <f>'[5]Steer price comp'!E356</f>
        <v>2</v>
      </c>
      <c r="F356" s="217" t="str">
        <f>'[5]Steer price comp'!F356</f>
        <v/>
      </c>
      <c r="G356" s="217" t="str">
        <f>'[5]Steer price comp'!G356</f>
        <v/>
      </c>
      <c r="H356" s="217" t="str">
        <f>'[5]Steer price comp'!H356</f>
        <v/>
      </c>
      <c r="I356" s="217">
        <f>'[5]Steer price comp'!I356</f>
        <v>0</v>
      </c>
      <c r="J356" s="217">
        <f>'[5]Steer price comp'!J356</f>
        <v>0</v>
      </c>
      <c r="K356" s="217" t="str">
        <f>'[5]Steer price comp'!K356</f>
        <v/>
      </c>
      <c r="L356" s="217" t="str">
        <f>'[5]Steer price comp'!L356</f>
        <v/>
      </c>
      <c r="M356" s="217" t="str">
        <f>'[5]Steer price comp'!M356</f>
        <v/>
      </c>
    </row>
    <row r="357" spans="1:13" x14ac:dyDescent="0.35">
      <c r="A357" s="217">
        <f>'[5]Steer price comp'!A357</f>
        <v>2026</v>
      </c>
      <c r="B357" s="217">
        <f>'[5]Steer price comp'!B357</f>
        <v>42</v>
      </c>
      <c r="C357" s="217" t="str">
        <f>'[5]Steer price comp'!C357</f>
        <v>2026-42</v>
      </c>
      <c r="D357" s="217">
        <f>'[5]Steer price comp'!D357</f>
        <v>0</v>
      </c>
      <c r="E357" s="217">
        <f>'[5]Steer price comp'!E357</f>
        <v>2</v>
      </c>
      <c r="F357" s="217" t="str">
        <f>'[5]Steer price comp'!F357</f>
        <v/>
      </c>
      <c r="G357" s="217" t="str">
        <f>'[5]Steer price comp'!G357</f>
        <v/>
      </c>
      <c r="H357" s="217" t="str">
        <f>'[5]Steer price comp'!H357</f>
        <v/>
      </c>
      <c r="I357" s="217">
        <f>'[5]Steer price comp'!I357</f>
        <v>0</v>
      </c>
      <c r="J357" s="217">
        <f>'[5]Steer price comp'!J357</f>
        <v>0</v>
      </c>
      <c r="K357" s="217" t="str">
        <f>'[5]Steer price comp'!K357</f>
        <v/>
      </c>
      <c r="L357" s="217" t="str">
        <f>'[5]Steer price comp'!L357</f>
        <v/>
      </c>
      <c r="M357" s="217" t="str">
        <f>'[5]Steer price comp'!M357</f>
        <v/>
      </c>
    </row>
    <row r="358" spans="1:13" x14ac:dyDescent="0.35">
      <c r="A358" s="217">
        <f>'[5]Steer price comp'!A358</f>
        <v>2026</v>
      </c>
      <c r="B358" s="217">
        <f>'[5]Steer price comp'!B358</f>
        <v>43</v>
      </c>
      <c r="C358" s="217" t="str">
        <f>'[5]Steer price comp'!C358</f>
        <v>2026-43</v>
      </c>
      <c r="D358" s="217">
        <f>'[5]Steer price comp'!D358</f>
        <v>0</v>
      </c>
      <c r="E358" s="217">
        <f>'[5]Steer price comp'!E358</f>
        <v>2</v>
      </c>
      <c r="F358" s="217" t="str">
        <f>'[5]Steer price comp'!F358</f>
        <v/>
      </c>
      <c r="G358" s="217" t="str">
        <f>'[5]Steer price comp'!G358</f>
        <v/>
      </c>
      <c r="H358" s="217" t="str">
        <f>'[5]Steer price comp'!H358</f>
        <v/>
      </c>
      <c r="I358" s="217">
        <f>'[5]Steer price comp'!I358</f>
        <v>0</v>
      </c>
      <c r="J358" s="217">
        <f>'[5]Steer price comp'!J358</f>
        <v>0</v>
      </c>
      <c r="K358" s="217" t="str">
        <f>'[5]Steer price comp'!K358</f>
        <v/>
      </c>
      <c r="L358" s="217" t="str">
        <f>'[5]Steer price comp'!L358</f>
        <v/>
      </c>
      <c r="M358" s="217" t="str">
        <f>'[5]Steer price comp'!M358</f>
        <v/>
      </c>
    </row>
    <row r="359" spans="1:13" x14ac:dyDescent="0.35">
      <c r="A359" s="217">
        <f>'[5]Steer price comp'!A359</f>
        <v>2026</v>
      </c>
      <c r="B359" s="217">
        <f>'[5]Steer price comp'!B359</f>
        <v>44</v>
      </c>
      <c r="C359" s="217" t="str">
        <f>'[5]Steer price comp'!C359</f>
        <v>2026-44</v>
      </c>
      <c r="D359" s="217">
        <f>'[5]Steer price comp'!D359</f>
        <v>0</v>
      </c>
      <c r="E359" s="217">
        <f>'[5]Steer price comp'!E359</f>
        <v>2</v>
      </c>
      <c r="F359" s="217" t="str">
        <f>'[5]Steer price comp'!F359</f>
        <v/>
      </c>
      <c r="G359" s="217" t="str">
        <f>'[5]Steer price comp'!G359</f>
        <v/>
      </c>
      <c r="H359" s="217" t="str">
        <f>'[5]Steer price comp'!H359</f>
        <v/>
      </c>
      <c r="I359" s="217">
        <f>'[5]Steer price comp'!I359</f>
        <v>0</v>
      </c>
      <c r="J359" s="217">
        <f>'[5]Steer price comp'!J359</f>
        <v>0</v>
      </c>
      <c r="K359" s="217" t="str">
        <f>'[5]Steer price comp'!K359</f>
        <v/>
      </c>
      <c r="L359" s="217" t="str">
        <f>'[5]Steer price comp'!L359</f>
        <v/>
      </c>
      <c r="M359" s="217" t="str">
        <f>'[5]Steer price comp'!M359</f>
        <v/>
      </c>
    </row>
    <row r="360" spans="1:13" x14ac:dyDescent="0.35">
      <c r="A360" s="217">
        <f>'[5]Steer price comp'!A360</f>
        <v>2026</v>
      </c>
      <c r="B360" s="217">
        <f>'[5]Steer price comp'!B360</f>
        <v>45</v>
      </c>
      <c r="C360" s="217" t="str">
        <f>'[5]Steer price comp'!C360</f>
        <v>2026-45</v>
      </c>
      <c r="D360" s="217">
        <f>'[5]Steer price comp'!D360</f>
        <v>0</v>
      </c>
      <c r="E360" s="217">
        <f>'[5]Steer price comp'!E360</f>
        <v>2</v>
      </c>
      <c r="F360" s="217" t="str">
        <f>'[5]Steer price comp'!F360</f>
        <v/>
      </c>
      <c r="G360" s="217" t="str">
        <f>'[5]Steer price comp'!G360</f>
        <v/>
      </c>
      <c r="H360" s="217" t="str">
        <f>'[5]Steer price comp'!H360</f>
        <v/>
      </c>
      <c r="I360" s="217">
        <f>'[5]Steer price comp'!I360</f>
        <v>0</v>
      </c>
      <c r="J360" s="217">
        <f>'[5]Steer price comp'!J360</f>
        <v>0</v>
      </c>
      <c r="K360" s="217" t="str">
        <f>'[5]Steer price comp'!K360</f>
        <v/>
      </c>
      <c r="L360" s="217" t="str">
        <f>'[5]Steer price comp'!L360</f>
        <v/>
      </c>
      <c r="M360" s="217" t="str">
        <f>'[5]Steer price comp'!M360</f>
        <v/>
      </c>
    </row>
    <row r="361" spans="1:13" x14ac:dyDescent="0.35">
      <c r="A361" s="217">
        <f>'[5]Steer price comp'!A361</f>
        <v>2026</v>
      </c>
      <c r="B361" s="217">
        <f>'[5]Steer price comp'!B361</f>
        <v>46</v>
      </c>
      <c r="C361" s="217" t="str">
        <f>'[5]Steer price comp'!C361</f>
        <v>2026-46</v>
      </c>
      <c r="D361" s="217">
        <f>'[5]Steer price comp'!D361</f>
        <v>0</v>
      </c>
      <c r="E361" s="217">
        <f>'[5]Steer price comp'!E361</f>
        <v>2</v>
      </c>
      <c r="F361" s="217" t="str">
        <f>'[5]Steer price comp'!F361</f>
        <v/>
      </c>
      <c r="G361" s="217" t="str">
        <f>'[5]Steer price comp'!G361</f>
        <v/>
      </c>
      <c r="H361" s="217" t="str">
        <f>'[5]Steer price comp'!H361</f>
        <v/>
      </c>
      <c r="I361" s="217">
        <f>'[5]Steer price comp'!I361</f>
        <v>0</v>
      </c>
      <c r="J361" s="217">
        <f>'[5]Steer price comp'!J361</f>
        <v>0</v>
      </c>
      <c r="K361" s="217" t="str">
        <f>'[5]Steer price comp'!K361</f>
        <v/>
      </c>
      <c r="L361" s="217" t="str">
        <f>'[5]Steer price comp'!L361</f>
        <v/>
      </c>
      <c r="M361" s="217" t="str">
        <f>'[5]Steer price comp'!M361</f>
        <v/>
      </c>
    </row>
    <row r="362" spans="1:13" x14ac:dyDescent="0.35">
      <c r="A362" s="217">
        <f>'[5]Steer price comp'!A362</f>
        <v>2026</v>
      </c>
      <c r="B362" s="217">
        <f>'[5]Steer price comp'!B362</f>
        <v>47</v>
      </c>
      <c r="C362" s="217" t="str">
        <f>'[5]Steer price comp'!C362</f>
        <v>2026-47</v>
      </c>
      <c r="D362" s="217">
        <f>'[5]Steer price comp'!D362</f>
        <v>0</v>
      </c>
      <c r="E362" s="217">
        <f>'[5]Steer price comp'!E362</f>
        <v>2</v>
      </c>
      <c r="F362" s="217" t="str">
        <f>'[5]Steer price comp'!F362</f>
        <v/>
      </c>
      <c r="G362" s="217" t="str">
        <f>'[5]Steer price comp'!G362</f>
        <v/>
      </c>
      <c r="H362" s="217" t="str">
        <f>'[5]Steer price comp'!H362</f>
        <v/>
      </c>
      <c r="I362" s="217">
        <f>'[5]Steer price comp'!I362</f>
        <v>0</v>
      </c>
      <c r="J362" s="217">
        <f>'[5]Steer price comp'!J362</f>
        <v>0</v>
      </c>
      <c r="K362" s="217" t="str">
        <f>'[5]Steer price comp'!K362</f>
        <v/>
      </c>
      <c r="L362" s="217" t="str">
        <f>'[5]Steer price comp'!L362</f>
        <v/>
      </c>
      <c r="M362" s="217" t="str">
        <f>'[5]Steer price comp'!M362</f>
        <v/>
      </c>
    </row>
    <row r="363" spans="1:13" x14ac:dyDescent="0.35">
      <c r="A363" s="217">
        <f>'[5]Steer price comp'!A363</f>
        <v>2026</v>
      </c>
      <c r="B363" s="217">
        <f>'[5]Steer price comp'!B363</f>
        <v>48</v>
      </c>
      <c r="C363" s="217" t="str">
        <f>'[5]Steer price comp'!C363</f>
        <v>2026-48</v>
      </c>
      <c r="D363" s="217">
        <f>'[5]Steer price comp'!D363</f>
        <v>0</v>
      </c>
      <c r="E363" s="217">
        <f>'[5]Steer price comp'!E363</f>
        <v>2</v>
      </c>
      <c r="F363" s="217" t="str">
        <f>'[5]Steer price comp'!F363</f>
        <v/>
      </c>
      <c r="G363" s="217" t="str">
        <f>'[5]Steer price comp'!G363</f>
        <v/>
      </c>
      <c r="H363" s="217" t="str">
        <f>'[5]Steer price comp'!H363</f>
        <v/>
      </c>
      <c r="I363" s="217">
        <f>'[5]Steer price comp'!I363</f>
        <v>0</v>
      </c>
      <c r="J363" s="217">
        <f>'[5]Steer price comp'!J363</f>
        <v>0</v>
      </c>
      <c r="K363" s="217" t="str">
        <f>'[5]Steer price comp'!K363</f>
        <v/>
      </c>
      <c r="L363" s="217" t="str">
        <f>'[5]Steer price comp'!L363</f>
        <v/>
      </c>
      <c r="M363" s="217" t="str">
        <f>'[5]Steer price comp'!M363</f>
        <v/>
      </c>
    </row>
    <row r="364" spans="1:13" x14ac:dyDescent="0.35">
      <c r="A364" s="217">
        <f>'[5]Steer price comp'!A364</f>
        <v>2026</v>
      </c>
      <c r="B364" s="217">
        <f>'[5]Steer price comp'!B364</f>
        <v>49</v>
      </c>
      <c r="C364" s="217" t="str">
        <f>'[5]Steer price comp'!C364</f>
        <v>2026-49</v>
      </c>
      <c r="D364" s="217">
        <f>'[5]Steer price comp'!D364</f>
        <v>0</v>
      </c>
      <c r="E364" s="217">
        <f>'[5]Steer price comp'!E364</f>
        <v>2</v>
      </c>
      <c r="F364" s="217" t="str">
        <f>'[5]Steer price comp'!F364</f>
        <v/>
      </c>
      <c r="G364" s="217" t="str">
        <f>'[5]Steer price comp'!G364</f>
        <v/>
      </c>
      <c r="H364" s="217" t="str">
        <f>'[5]Steer price comp'!H364</f>
        <v/>
      </c>
      <c r="I364" s="217">
        <f>'[5]Steer price comp'!I364</f>
        <v>0</v>
      </c>
      <c r="J364" s="217">
        <f>'[5]Steer price comp'!J364</f>
        <v>0</v>
      </c>
      <c r="K364" s="217" t="str">
        <f>'[5]Steer price comp'!K364</f>
        <v/>
      </c>
      <c r="L364" s="217" t="str">
        <f>'[5]Steer price comp'!L364</f>
        <v/>
      </c>
      <c r="M364" s="217" t="str">
        <f>'[5]Steer price comp'!M364</f>
        <v/>
      </c>
    </row>
    <row r="365" spans="1:13" x14ac:dyDescent="0.35">
      <c r="A365" s="217">
        <f>'[5]Steer price comp'!A365</f>
        <v>2026</v>
      </c>
      <c r="B365" s="217">
        <f>'[5]Steer price comp'!B365</f>
        <v>50</v>
      </c>
      <c r="C365" s="217" t="str">
        <f>'[5]Steer price comp'!C365</f>
        <v>2026-50</v>
      </c>
      <c r="D365" s="217">
        <f>'[5]Steer price comp'!D365</f>
        <v>0</v>
      </c>
      <c r="E365" s="217">
        <f>'[5]Steer price comp'!E365</f>
        <v>2</v>
      </c>
      <c r="F365" s="217" t="str">
        <f>'[5]Steer price comp'!F365</f>
        <v/>
      </c>
      <c r="G365" s="217" t="str">
        <f>'[5]Steer price comp'!G365</f>
        <v/>
      </c>
      <c r="H365" s="217" t="str">
        <f>'[5]Steer price comp'!H365</f>
        <v/>
      </c>
      <c r="I365" s="217">
        <f>'[5]Steer price comp'!I365</f>
        <v>0</v>
      </c>
      <c r="J365" s="217">
        <f>'[5]Steer price comp'!J365</f>
        <v>0</v>
      </c>
      <c r="K365" s="217" t="str">
        <f>'[5]Steer price comp'!K365</f>
        <v/>
      </c>
      <c r="L365" s="217" t="str">
        <f>'[5]Steer price comp'!L365</f>
        <v/>
      </c>
      <c r="M365" s="217" t="str">
        <f>'[5]Steer price comp'!M365</f>
        <v/>
      </c>
    </row>
    <row r="366" spans="1:13" x14ac:dyDescent="0.35">
      <c r="A366" s="217">
        <f>'[5]Steer price comp'!A366</f>
        <v>2026</v>
      </c>
      <c r="B366" s="217">
        <f>'[5]Steer price comp'!B366</f>
        <v>51</v>
      </c>
      <c r="C366" s="217" t="str">
        <f>'[5]Steer price comp'!C366</f>
        <v>2026-51</v>
      </c>
      <c r="D366" s="217">
        <f>'[5]Steer price comp'!D366</f>
        <v>0</v>
      </c>
      <c r="E366" s="217">
        <f>'[5]Steer price comp'!E366</f>
        <v>2</v>
      </c>
      <c r="F366" s="217" t="str">
        <f>'[5]Steer price comp'!F366</f>
        <v/>
      </c>
      <c r="G366" s="217" t="str">
        <f>'[5]Steer price comp'!G366</f>
        <v/>
      </c>
      <c r="H366" s="217" t="str">
        <f>'[5]Steer price comp'!H366</f>
        <v/>
      </c>
      <c r="I366" s="217">
        <f>'[5]Steer price comp'!I366</f>
        <v>0</v>
      </c>
      <c r="J366" s="217">
        <f>'[5]Steer price comp'!J366</f>
        <v>0</v>
      </c>
      <c r="K366" s="217" t="str">
        <f>'[5]Steer price comp'!K366</f>
        <v/>
      </c>
      <c r="L366" s="217" t="str">
        <f>'[5]Steer price comp'!L366</f>
        <v/>
      </c>
      <c r="M366" s="217" t="str">
        <f>'[5]Steer price comp'!M366</f>
        <v/>
      </c>
    </row>
    <row r="367" spans="1:13" x14ac:dyDescent="0.35">
      <c r="A367" s="217">
        <f>'[5]Steer price comp'!A367</f>
        <v>2026</v>
      </c>
      <c r="B367" s="217">
        <f>'[5]Steer price comp'!B367</f>
        <v>52</v>
      </c>
      <c r="C367" s="217" t="str">
        <f>'[5]Steer price comp'!C367</f>
        <v>2026-52</v>
      </c>
      <c r="D367" s="217">
        <f>'[5]Steer price comp'!D367</f>
        <v>0</v>
      </c>
      <c r="E367" s="217">
        <f>'[5]Steer price comp'!E367</f>
        <v>2</v>
      </c>
      <c r="F367" s="217" t="str">
        <f>'[5]Steer price comp'!F367</f>
        <v/>
      </c>
      <c r="G367" s="217" t="str">
        <f>'[5]Steer price comp'!G367</f>
        <v/>
      </c>
      <c r="H367" s="217" t="str">
        <f>'[5]Steer price comp'!H367</f>
        <v/>
      </c>
      <c r="I367" s="217">
        <f>'[5]Steer price comp'!I367</f>
        <v>0</v>
      </c>
      <c r="J367" s="217">
        <f>'[5]Steer price comp'!J367</f>
        <v>0</v>
      </c>
      <c r="K367" s="217" t="str">
        <f>'[5]Steer price comp'!K367</f>
        <v/>
      </c>
      <c r="L367" s="217" t="str">
        <f>'[5]Steer price comp'!L367</f>
        <v/>
      </c>
      <c r="M367" s="217" t="str">
        <f>'[5]Steer price comp'!M367</f>
        <v/>
      </c>
    </row>
  </sheetData>
  <mergeCells count="4">
    <mergeCell ref="D1:I1"/>
    <mergeCell ref="D2:F2"/>
    <mergeCell ref="H2:I2"/>
    <mergeCell ref="L2:N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469"/>
  <sheetViews>
    <sheetView topLeftCell="A1398" workbookViewId="0">
      <selection activeCell="T1404" sqref="T1404"/>
    </sheetView>
  </sheetViews>
  <sheetFormatPr defaultColWidth="9.1796875" defaultRowHeight="12.5" x14ac:dyDescent="0.25"/>
  <cols>
    <col min="1" max="2" width="9.1796875" style="61"/>
    <col min="3" max="3" width="16.54296875" style="10" customWidth="1"/>
    <col min="4" max="4" width="13.453125" style="22" customWidth="1"/>
    <col min="5" max="5" width="16.1796875" style="22" customWidth="1"/>
    <col min="6" max="6" width="9.1796875" style="23"/>
    <col min="7" max="16384" width="9.1796875" style="10"/>
  </cols>
  <sheetData>
    <row r="1" spans="1:23" s="17" customFormat="1" ht="63" customHeight="1" x14ac:dyDescent="0.3">
      <c r="A1" s="61"/>
      <c r="B1" s="61"/>
      <c r="D1" s="20" t="s">
        <v>3</v>
      </c>
      <c r="E1" s="20" t="s">
        <v>2</v>
      </c>
      <c r="F1" s="21"/>
    </row>
    <row r="2" spans="1:23" s="17" customFormat="1" ht="26.5" thickBot="1" x14ac:dyDescent="0.35">
      <c r="A2" s="61" t="s">
        <v>74</v>
      </c>
      <c r="B2" s="61" t="s">
        <v>75</v>
      </c>
      <c r="C2" s="18" t="s">
        <v>0</v>
      </c>
      <c r="D2" s="20" t="s">
        <v>1</v>
      </c>
      <c r="E2" s="20" t="s">
        <v>1</v>
      </c>
      <c r="F2" s="21"/>
    </row>
    <row r="3" spans="1:23" x14ac:dyDescent="0.25">
      <c r="A3" s="178">
        <v>1999</v>
      </c>
      <c r="B3" s="90">
        <v>1</v>
      </c>
      <c r="C3" s="2">
        <v>36168</v>
      </c>
      <c r="D3" s="197">
        <v>91.56</v>
      </c>
      <c r="E3" s="197">
        <v>87.94</v>
      </c>
      <c r="G3" s="12"/>
      <c r="H3" s="12"/>
      <c r="I3" s="12"/>
      <c r="J3" s="12"/>
      <c r="K3" s="12"/>
      <c r="L3" s="12"/>
      <c r="M3" s="12"/>
      <c r="N3" s="12"/>
      <c r="O3" s="12"/>
      <c r="P3" s="12"/>
      <c r="Q3" s="12"/>
      <c r="R3" s="12"/>
      <c r="S3" s="12"/>
      <c r="T3" s="12"/>
      <c r="U3" s="12"/>
      <c r="V3" s="12"/>
      <c r="W3" s="12"/>
    </row>
    <row r="4" spans="1:23" x14ac:dyDescent="0.25">
      <c r="A4" s="179">
        <v>1999</v>
      </c>
      <c r="B4" s="101">
        <v>2</v>
      </c>
      <c r="C4" s="2">
        <f>C3+7</f>
        <v>36175</v>
      </c>
      <c r="D4" s="197">
        <v>98.4</v>
      </c>
      <c r="E4" s="197">
        <v>89.38</v>
      </c>
      <c r="G4" s="12"/>
      <c r="H4" s="12"/>
      <c r="I4" s="12"/>
      <c r="J4" s="12"/>
      <c r="K4" s="12"/>
      <c r="L4" s="12"/>
      <c r="M4" s="12"/>
      <c r="N4" s="12"/>
      <c r="O4" s="12"/>
      <c r="P4" s="12"/>
      <c r="Q4" s="12"/>
      <c r="R4" s="12"/>
      <c r="S4" s="12"/>
      <c r="T4" s="12"/>
      <c r="U4" s="12"/>
      <c r="V4" s="12"/>
      <c r="W4" s="12"/>
    </row>
    <row r="5" spans="1:23" x14ac:dyDescent="0.25">
      <c r="A5" s="179">
        <v>1999</v>
      </c>
      <c r="B5" s="101">
        <v>3</v>
      </c>
      <c r="C5" s="2">
        <f t="shared" ref="C5:C68" si="0">C4+7</f>
        <v>36182</v>
      </c>
      <c r="D5" s="197">
        <v>101.88</v>
      </c>
      <c r="E5" s="197">
        <v>90.68</v>
      </c>
      <c r="G5" s="12"/>
      <c r="H5" s="12"/>
      <c r="I5" s="12"/>
      <c r="J5" s="12"/>
      <c r="K5" s="12"/>
      <c r="L5" s="12"/>
      <c r="M5" s="12"/>
      <c r="N5" s="12"/>
      <c r="O5" s="12"/>
      <c r="P5" s="12"/>
      <c r="Q5" s="12"/>
      <c r="R5" s="12"/>
      <c r="S5" s="12"/>
      <c r="T5" s="12"/>
      <c r="U5" s="12"/>
      <c r="V5" s="12"/>
      <c r="W5" s="12"/>
    </row>
    <row r="6" spans="1:23" x14ac:dyDescent="0.25">
      <c r="A6" s="179">
        <v>1999</v>
      </c>
      <c r="B6" s="101">
        <v>4</v>
      </c>
      <c r="C6" s="2">
        <f t="shared" si="0"/>
        <v>36189</v>
      </c>
      <c r="D6" s="197">
        <v>99.18</v>
      </c>
      <c r="E6" s="197">
        <v>90.32</v>
      </c>
      <c r="G6" s="12"/>
      <c r="H6" s="12"/>
      <c r="I6" s="12"/>
      <c r="J6" s="12"/>
      <c r="K6" s="12"/>
      <c r="L6" s="12"/>
      <c r="M6" s="12"/>
      <c r="N6" s="12"/>
      <c r="O6" s="12"/>
      <c r="P6" s="12"/>
      <c r="Q6" s="12"/>
      <c r="R6" s="12"/>
      <c r="S6" s="12"/>
      <c r="T6" s="12"/>
      <c r="U6" s="12"/>
      <c r="V6" s="12"/>
      <c r="W6" s="12"/>
    </row>
    <row r="7" spans="1:23" x14ac:dyDescent="0.25">
      <c r="A7" s="179">
        <v>1999</v>
      </c>
      <c r="B7" s="101">
        <v>5</v>
      </c>
      <c r="C7" s="2">
        <f t="shared" si="0"/>
        <v>36196</v>
      </c>
      <c r="D7" s="197">
        <v>101.97</v>
      </c>
      <c r="E7" s="197">
        <v>91.1</v>
      </c>
      <c r="G7" s="12"/>
      <c r="H7" s="12"/>
      <c r="I7" s="12"/>
      <c r="J7" s="12"/>
      <c r="K7" s="12"/>
      <c r="L7" s="12"/>
      <c r="M7" s="12"/>
      <c r="N7" s="12"/>
      <c r="O7" s="12"/>
      <c r="P7" s="12"/>
      <c r="Q7" s="12"/>
      <c r="R7" s="12"/>
      <c r="S7" s="12"/>
      <c r="T7" s="12"/>
      <c r="U7" s="12"/>
      <c r="V7" s="12"/>
      <c r="W7" s="12"/>
    </row>
    <row r="8" spans="1:23" x14ac:dyDescent="0.25">
      <c r="A8" s="179">
        <v>1999</v>
      </c>
      <c r="B8" s="101">
        <v>6</v>
      </c>
      <c r="C8" s="2">
        <f t="shared" si="0"/>
        <v>36203</v>
      </c>
      <c r="D8" s="197">
        <v>103.57</v>
      </c>
      <c r="E8" s="197">
        <v>91.19</v>
      </c>
      <c r="G8" s="12"/>
      <c r="H8" s="12"/>
      <c r="I8" s="12"/>
      <c r="J8" s="12"/>
      <c r="K8" s="12"/>
      <c r="L8" s="12"/>
      <c r="M8" s="12"/>
      <c r="N8" s="12"/>
      <c r="O8" s="12"/>
      <c r="P8" s="12"/>
      <c r="Q8" s="12"/>
      <c r="R8" s="12"/>
      <c r="S8" s="12"/>
      <c r="T8" s="12"/>
      <c r="U8" s="12"/>
      <c r="V8" s="12"/>
      <c r="W8" s="12"/>
    </row>
    <row r="9" spans="1:23" x14ac:dyDescent="0.25">
      <c r="A9" s="179">
        <v>1999</v>
      </c>
      <c r="B9" s="101">
        <v>7</v>
      </c>
      <c r="C9" s="2">
        <f t="shared" si="0"/>
        <v>36210</v>
      </c>
      <c r="D9" s="197">
        <v>100.32</v>
      </c>
      <c r="E9" s="197">
        <v>90.62</v>
      </c>
      <c r="G9" s="12"/>
      <c r="H9" s="12"/>
      <c r="I9" s="12"/>
      <c r="J9" s="12"/>
      <c r="K9" s="12"/>
      <c r="L9" s="12"/>
      <c r="M9" s="12"/>
      <c r="N9" s="12"/>
      <c r="O9" s="12"/>
      <c r="P9" s="12"/>
      <c r="Q9" s="12"/>
      <c r="R9" s="12"/>
      <c r="S9" s="12"/>
      <c r="T9" s="12"/>
      <c r="U9" s="12"/>
      <c r="V9" s="12"/>
      <c r="W9" s="12"/>
    </row>
    <row r="10" spans="1:23" x14ac:dyDescent="0.25">
      <c r="A10" s="179">
        <v>1999</v>
      </c>
      <c r="B10" s="101">
        <v>8</v>
      </c>
      <c r="C10" s="2">
        <f t="shared" si="0"/>
        <v>36217</v>
      </c>
      <c r="D10" s="197">
        <v>101.27</v>
      </c>
      <c r="E10" s="197">
        <v>90.86</v>
      </c>
      <c r="G10" s="12"/>
      <c r="H10" s="12"/>
      <c r="I10" s="12"/>
      <c r="J10" s="12"/>
      <c r="K10" s="12"/>
      <c r="L10" s="12"/>
      <c r="M10" s="12"/>
      <c r="N10" s="12"/>
      <c r="O10" s="12"/>
      <c r="P10" s="12"/>
      <c r="Q10" s="12"/>
      <c r="R10" s="12"/>
      <c r="S10" s="12"/>
      <c r="T10" s="12"/>
      <c r="U10" s="12"/>
      <c r="V10" s="12"/>
      <c r="W10" s="12"/>
    </row>
    <row r="11" spans="1:23" x14ac:dyDescent="0.25">
      <c r="A11" s="179">
        <v>1999</v>
      </c>
      <c r="B11" s="101">
        <v>9</v>
      </c>
      <c r="C11" s="2">
        <f t="shared" si="0"/>
        <v>36224</v>
      </c>
      <c r="D11" s="197">
        <v>102.58</v>
      </c>
      <c r="E11" s="197">
        <v>91.89</v>
      </c>
      <c r="G11" s="12"/>
      <c r="H11" s="12"/>
      <c r="I11" s="12"/>
      <c r="J11" s="12"/>
      <c r="K11" s="12"/>
      <c r="L11" s="12"/>
      <c r="M11" s="12"/>
      <c r="N11" s="12"/>
      <c r="O11" s="12"/>
      <c r="P11" s="12"/>
      <c r="Q11" s="12"/>
      <c r="R11" s="12"/>
      <c r="S11" s="12"/>
      <c r="T11" s="12"/>
      <c r="U11" s="12"/>
      <c r="V11" s="12"/>
      <c r="W11" s="12"/>
    </row>
    <row r="12" spans="1:23" x14ac:dyDescent="0.25">
      <c r="A12" s="179">
        <v>1999</v>
      </c>
      <c r="B12" s="101">
        <v>10</v>
      </c>
      <c r="C12" s="2">
        <f t="shared" si="0"/>
        <v>36231</v>
      </c>
      <c r="D12" s="197">
        <v>103.58</v>
      </c>
      <c r="E12" s="197">
        <v>92.68</v>
      </c>
      <c r="G12" s="12"/>
      <c r="H12" s="12"/>
      <c r="I12" s="12"/>
      <c r="J12" s="12"/>
      <c r="K12" s="12"/>
      <c r="L12" s="12"/>
      <c r="M12" s="12"/>
      <c r="N12" s="12"/>
      <c r="O12" s="12"/>
      <c r="P12" s="12"/>
      <c r="Q12" s="12"/>
      <c r="R12" s="12"/>
      <c r="S12" s="12"/>
      <c r="T12" s="12"/>
      <c r="U12" s="12"/>
      <c r="V12" s="12"/>
      <c r="W12" s="12"/>
    </row>
    <row r="13" spans="1:23" x14ac:dyDescent="0.25">
      <c r="A13" s="179">
        <v>1999</v>
      </c>
      <c r="B13" s="101">
        <v>11</v>
      </c>
      <c r="C13" s="2">
        <f t="shared" si="0"/>
        <v>36238</v>
      </c>
      <c r="D13" s="197">
        <v>100.99</v>
      </c>
      <c r="E13" s="197">
        <v>93.34</v>
      </c>
      <c r="G13" s="12"/>
      <c r="H13" s="12"/>
      <c r="I13" s="12"/>
      <c r="J13" s="12"/>
      <c r="K13" s="12"/>
      <c r="L13" s="12"/>
      <c r="M13" s="12"/>
      <c r="N13" s="12"/>
      <c r="O13" s="12"/>
      <c r="P13" s="12"/>
      <c r="Q13" s="12"/>
      <c r="R13" s="12"/>
      <c r="S13" s="12"/>
      <c r="T13" s="12"/>
      <c r="U13" s="12"/>
      <c r="V13" s="12"/>
      <c r="W13" s="12"/>
    </row>
    <row r="14" spans="1:23" x14ac:dyDescent="0.25">
      <c r="A14" s="179">
        <v>1999</v>
      </c>
      <c r="B14" s="101">
        <v>12</v>
      </c>
      <c r="C14" s="2">
        <f t="shared" si="0"/>
        <v>36245</v>
      </c>
      <c r="D14" s="197">
        <v>102.19</v>
      </c>
      <c r="E14" s="197">
        <v>92.54</v>
      </c>
      <c r="G14" s="12"/>
      <c r="H14" s="12"/>
      <c r="I14" s="12"/>
      <c r="J14" s="12"/>
      <c r="K14" s="12"/>
      <c r="L14" s="12"/>
      <c r="M14" s="12"/>
      <c r="N14" s="12"/>
      <c r="O14" s="12"/>
      <c r="P14" s="12"/>
      <c r="Q14" s="12"/>
      <c r="R14" s="12"/>
      <c r="S14" s="12"/>
      <c r="T14" s="12"/>
      <c r="U14" s="12"/>
      <c r="V14" s="12"/>
      <c r="W14" s="12"/>
    </row>
    <row r="15" spans="1:23" x14ac:dyDescent="0.25">
      <c r="A15" s="179">
        <v>1999</v>
      </c>
      <c r="B15" s="101">
        <v>13</v>
      </c>
      <c r="C15" s="2">
        <f t="shared" si="0"/>
        <v>36252</v>
      </c>
      <c r="D15" s="197">
        <v>98.8</v>
      </c>
      <c r="E15" s="197">
        <v>92.58</v>
      </c>
      <c r="G15" s="12"/>
      <c r="H15" s="12"/>
      <c r="I15" s="12"/>
      <c r="J15" s="12"/>
      <c r="K15" s="12"/>
      <c r="L15" s="12"/>
      <c r="M15" s="12"/>
      <c r="N15" s="12"/>
      <c r="O15" s="12"/>
      <c r="P15" s="12"/>
      <c r="Q15" s="12"/>
      <c r="R15" s="12"/>
      <c r="S15" s="12"/>
      <c r="T15" s="12"/>
      <c r="U15" s="12"/>
      <c r="V15" s="12"/>
      <c r="W15" s="12"/>
    </row>
    <row r="16" spans="1:23" x14ac:dyDescent="0.25">
      <c r="A16" s="179">
        <v>1999</v>
      </c>
      <c r="B16" s="101">
        <v>14</v>
      </c>
      <c r="C16" s="2">
        <f t="shared" si="0"/>
        <v>36259</v>
      </c>
      <c r="D16" s="197">
        <v>102.53</v>
      </c>
      <c r="E16" s="197">
        <v>94.91</v>
      </c>
      <c r="G16" s="12"/>
      <c r="H16" s="12"/>
      <c r="I16" s="12"/>
      <c r="J16" s="12"/>
      <c r="K16" s="12"/>
      <c r="L16" s="12"/>
      <c r="M16" s="12"/>
      <c r="N16" s="12"/>
      <c r="O16" s="12"/>
      <c r="P16" s="12"/>
      <c r="Q16" s="12"/>
      <c r="R16" s="12"/>
      <c r="S16" s="12"/>
      <c r="T16" s="12"/>
      <c r="U16" s="12"/>
      <c r="V16" s="12"/>
      <c r="W16" s="12"/>
    </row>
    <row r="17" spans="1:23" x14ac:dyDescent="0.25">
      <c r="A17" s="179">
        <v>1999</v>
      </c>
      <c r="B17" s="101">
        <v>15</v>
      </c>
      <c r="C17" s="2">
        <f t="shared" si="0"/>
        <v>36266</v>
      </c>
      <c r="D17" s="197">
        <v>101.1</v>
      </c>
      <c r="E17" s="197">
        <v>95.17</v>
      </c>
      <c r="G17" s="12"/>
      <c r="H17" s="12"/>
      <c r="I17" s="12"/>
      <c r="J17" s="12"/>
      <c r="K17" s="12"/>
      <c r="L17" s="12"/>
      <c r="M17" s="12"/>
      <c r="N17" s="12"/>
      <c r="O17" s="12"/>
      <c r="P17" s="12"/>
      <c r="Q17" s="12"/>
      <c r="R17" s="12"/>
      <c r="S17" s="12"/>
      <c r="T17" s="12"/>
      <c r="U17" s="12"/>
      <c r="V17" s="12"/>
      <c r="W17" s="12"/>
    </row>
    <row r="18" spans="1:23" x14ac:dyDescent="0.25">
      <c r="A18" s="179">
        <v>1999</v>
      </c>
      <c r="B18" s="101">
        <v>16</v>
      </c>
      <c r="C18" s="2">
        <f t="shared" si="0"/>
        <v>36273</v>
      </c>
      <c r="D18" s="197">
        <v>101.39</v>
      </c>
      <c r="E18" s="197">
        <v>92.79</v>
      </c>
      <c r="G18" s="12"/>
      <c r="H18" s="12"/>
      <c r="I18" s="12"/>
      <c r="J18" s="12"/>
      <c r="K18" s="12"/>
      <c r="L18" s="12"/>
      <c r="M18" s="12"/>
      <c r="N18" s="12"/>
      <c r="O18" s="12"/>
      <c r="P18" s="12"/>
      <c r="Q18" s="12"/>
      <c r="R18" s="12"/>
      <c r="S18" s="12"/>
      <c r="T18" s="12"/>
      <c r="U18" s="12"/>
      <c r="V18" s="12"/>
      <c r="W18" s="12"/>
    </row>
    <row r="19" spans="1:23" x14ac:dyDescent="0.25">
      <c r="A19" s="179">
        <v>1999</v>
      </c>
      <c r="B19" s="101">
        <v>17</v>
      </c>
      <c r="C19" s="2">
        <f t="shared" si="0"/>
        <v>36280</v>
      </c>
      <c r="D19" s="197">
        <v>98.57</v>
      </c>
      <c r="E19" s="197">
        <v>92.38</v>
      </c>
      <c r="G19" s="12"/>
      <c r="H19" s="12"/>
      <c r="I19" s="12"/>
      <c r="J19" s="12"/>
      <c r="K19" s="12"/>
      <c r="L19" s="12"/>
      <c r="M19" s="12"/>
      <c r="N19" s="12"/>
      <c r="O19" s="12"/>
      <c r="P19" s="12"/>
      <c r="Q19" s="12"/>
      <c r="R19" s="12"/>
      <c r="S19" s="12"/>
      <c r="T19" s="12"/>
      <c r="U19" s="12"/>
      <c r="V19" s="12"/>
      <c r="W19" s="12"/>
    </row>
    <row r="20" spans="1:23" x14ac:dyDescent="0.25">
      <c r="A20" s="179">
        <v>1999</v>
      </c>
      <c r="B20" s="101">
        <v>18</v>
      </c>
      <c r="C20" s="2">
        <f t="shared" si="0"/>
        <v>36287</v>
      </c>
      <c r="D20" s="197">
        <v>98.83</v>
      </c>
      <c r="E20" s="197">
        <v>93</v>
      </c>
      <c r="G20" s="12"/>
      <c r="H20" s="12"/>
      <c r="I20" s="12"/>
      <c r="J20" s="12"/>
      <c r="K20" s="12"/>
      <c r="L20" s="12"/>
      <c r="M20" s="12"/>
      <c r="N20" s="12"/>
      <c r="O20" s="12"/>
      <c r="P20" s="12"/>
      <c r="Q20" s="12"/>
      <c r="R20" s="12"/>
      <c r="S20" s="12"/>
      <c r="T20" s="12"/>
      <c r="U20" s="12"/>
      <c r="V20" s="12"/>
      <c r="W20" s="12"/>
    </row>
    <row r="21" spans="1:23" x14ac:dyDescent="0.25">
      <c r="A21" s="179">
        <v>1999</v>
      </c>
      <c r="B21" s="101">
        <v>19</v>
      </c>
      <c r="C21" s="2">
        <f t="shared" si="0"/>
        <v>36294</v>
      </c>
      <c r="D21" s="197">
        <v>98.46</v>
      </c>
      <c r="E21" s="197">
        <v>91.54</v>
      </c>
      <c r="G21" s="12"/>
      <c r="H21" s="12"/>
      <c r="I21" s="12"/>
      <c r="J21" s="12"/>
      <c r="K21" s="12"/>
      <c r="L21" s="12"/>
      <c r="M21" s="12"/>
      <c r="N21" s="12"/>
      <c r="O21" s="12"/>
      <c r="P21" s="12"/>
      <c r="Q21" s="12"/>
      <c r="R21" s="12"/>
      <c r="S21" s="12"/>
      <c r="T21" s="12"/>
      <c r="U21" s="12"/>
      <c r="V21" s="12"/>
      <c r="W21" s="12"/>
    </row>
    <row r="22" spans="1:23" x14ac:dyDescent="0.25">
      <c r="A22" s="179">
        <v>1999</v>
      </c>
      <c r="B22" s="101">
        <v>20</v>
      </c>
      <c r="C22" s="2">
        <f t="shared" si="0"/>
        <v>36301</v>
      </c>
      <c r="D22" s="197">
        <v>98.84</v>
      </c>
      <c r="E22" s="197">
        <v>91.35</v>
      </c>
      <c r="G22" s="12"/>
      <c r="H22" s="12"/>
      <c r="I22" s="12"/>
      <c r="J22" s="12"/>
      <c r="K22" s="12"/>
      <c r="L22" s="12"/>
      <c r="M22" s="12"/>
      <c r="N22" s="12"/>
      <c r="O22" s="12"/>
      <c r="P22" s="12"/>
      <c r="Q22" s="12"/>
      <c r="R22" s="12"/>
      <c r="S22" s="12"/>
      <c r="T22" s="12"/>
      <c r="U22" s="12"/>
      <c r="V22" s="12"/>
      <c r="W22" s="12"/>
    </row>
    <row r="23" spans="1:23" x14ac:dyDescent="0.25">
      <c r="A23" s="179">
        <v>1999</v>
      </c>
      <c r="B23" s="101">
        <v>21</v>
      </c>
      <c r="C23" s="2">
        <f t="shared" si="0"/>
        <v>36308</v>
      </c>
      <c r="D23" s="197">
        <v>96.61</v>
      </c>
      <c r="E23" s="198">
        <v>91.27</v>
      </c>
      <c r="G23" s="12"/>
      <c r="H23" s="12"/>
      <c r="I23" s="12"/>
      <c r="J23" s="12"/>
      <c r="K23" s="12"/>
      <c r="L23" s="12"/>
      <c r="M23" s="12"/>
      <c r="N23" s="12"/>
      <c r="O23" s="12"/>
      <c r="P23" s="12"/>
      <c r="Q23" s="12"/>
      <c r="R23" s="12"/>
      <c r="S23" s="12"/>
      <c r="T23" s="12"/>
      <c r="U23" s="12"/>
      <c r="V23" s="12"/>
      <c r="W23" s="12"/>
    </row>
    <row r="24" spans="1:23" x14ac:dyDescent="0.25">
      <c r="A24" s="179">
        <v>1999</v>
      </c>
      <c r="B24" s="101">
        <v>22</v>
      </c>
      <c r="C24" s="2">
        <f t="shared" si="0"/>
        <v>36315</v>
      </c>
      <c r="D24" s="197">
        <v>97.19</v>
      </c>
      <c r="E24" s="197">
        <v>90.84</v>
      </c>
      <c r="G24" s="12"/>
      <c r="H24" s="12"/>
      <c r="I24" s="12"/>
      <c r="J24" s="12"/>
      <c r="K24" s="12"/>
      <c r="L24" s="12"/>
      <c r="M24" s="12"/>
      <c r="N24" s="12"/>
      <c r="O24" s="12"/>
      <c r="P24" s="12"/>
      <c r="Q24" s="12"/>
      <c r="R24" s="12"/>
      <c r="S24" s="12"/>
      <c r="T24" s="12"/>
      <c r="U24" s="12"/>
      <c r="V24" s="12"/>
      <c r="W24" s="12"/>
    </row>
    <row r="25" spans="1:23" x14ac:dyDescent="0.25">
      <c r="A25" s="179">
        <v>1999</v>
      </c>
      <c r="B25" s="101">
        <v>23</v>
      </c>
      <c r="C25" s="2">
        <f t="shared" si="0"/>
        <v>36322</v>
      </c>
      <c r="D25" s="197">
        <v>99.81</v>
      </c>
      <c r="E25" s="197">
        <v>92.11</v>
      </c>
      <c r="G25" s="12"/>
      <c r="H25" s="12"/>
      <c r="I25" s="12"/>
      <c r="J25" s="12"/>
      <c r="K25" s="12"/>
      <c r="L25" s="12"/>
      <c r="M25" s="12"/>
      <c r="N25" s="12"/>
      <c r="O25" s="12"/>
      <c r="P25" s="12"/>
      <c r="Q25" s="12"/>
      <c r="R25" s="12"/>
      <c r="S25" s="12"/>
      <c r="T25" s="12"/>
      <c r="U25" s="12"/>
      <c r="V25" s="12"/>
      <c r="W25" s="12"/>
    </row>
    <row r="26" spans="1:23" x14ac:dyDescent="0.25">
      <c r="A26" s="179">
        <v>1999</v>
      </c>
      <c r="B26" s="101">
        <v>24</v>
      </c>
      <c r="C26" s="2">
        <f t="shared" si="0"/>
        <v>36329</v>
      </c>
      <c r="D26" s="197">
        <v>102.48</v>
      </c>
      <c r="E26" s="197">
        <v>93.84</v>
      </c>
      <c r="G26" s="12"/>
      <c r="H26" s="12"/>
      <c r="I26" s="12"/>
      <c r="J26" s="12"/>
      <c r="K26" s="12"/>
      <c r="L26" s="12"/>
      <c r="M26" s="12"/>
      <c r="N26" s="12"/>
      <c r="O26" s="12"/>
      <c r="P26" s="12"/>
      <c r="Q26" s="12"/>
      <c r="R26" s="12"/>
      <c r="S26" s="12"/>
      <c r="T26" s="12"/>
      <c r="U26" s="12"/>
      <c r="V26" s="12"/>
      <c r="W26" s="12"/>
    </row>
    <row r="27" spans="1:23" x14ac:dyDescent="0.25">
      <c r="A27" s="179">
        <v>1999</v>
      </c>
      <c r="B27" s="101">
        <v>25</v>
      </c>
      <c r="C27" s="2">
        <f t="shared" si="0"/>
        <v>36336</v>
      </c>
      <c r="D27" s="197">
        <v>103.72</v>
      </c>
      <c r="E27" s="197">
        <v>92.89</v>
      </c>
      <c r="G27" s="12"/>
      <c r="H27" s="12"/>
      <c r="I27" s="12"/>
      <c r="J27" s="12"/>
      <c r="K27" s="12"/>
      <c r="L27" s="12"/>
      <c r="M27" s="12"/>
      <c r="N27" s="12"/>
      <c r="O27" s="12"/>
      <c r="P27" s="12"/>
      <c r="Q27" s="12"/>
      <c r="R27" s="12"/>
      <c r="S27" s="12"/>
      <c r="T27" s="12"/>
      <c r="U27" s="12"/>
      <c r="V27" s="12"/>
      <c r="W27" s="12"/>
    </row>
    <row r="28" spans="1:23" x14ac:dyDescent="0.25">
      <c r="A28" s="179">
        <v>1999</v>
      </c>
      <c r="B28" s="101">
        <v>26</v>
      </c>
      <c r="C28" s="2">
        <f t="shared" si="0"/>
        <v>36343</v>
      </c>
      <c r="D28" s="197">
        <v>103.06</v>
      </c>
      <c r="E28" s="197">
        <v>91.49</v>
      </c>
      <c r="G28" s="12"/>
      <c r="H28" s="12"/>
      <c r="I28" s="12"/>
      <c r="J28" s="12"/>
      <c r="K28" s="12"/>
      <c r="L28" s="12"/>
      <c r="M28" s="12"/>
      <c r="N28" s="12"/>
      <c r="O28" s="12"/>
      <c r="P28" s="12"/>
      <c r="Q28" s="12"/>
      <c r="R28" s="12"/>
      <c r="S28" s="12"/>
      <c r="T28" s="12"/>
      <c r="U28" s="12"/>
      <c r="V28" s="12"/>
      <c r="W28" s="12"/>
    </row>
    <row r="29" spans="1:23" x14ac:dyDescent="0.25">
      <c r="A29" s="179">
        <v>1999</v>
      </c>
      <c r="B29" s="101">
        <v>27</v>
      </c>
      <c r="C29" s="2">
        <f t="shared" si="0"/>
        <v>36350</v>
      </c>
      <c r="D29" s="197">
        <v>98.79</v>
      </c>
      <c r="E29" s="197">
        <v>89.03</v>
      </c>
      <c r="G29" s="12"/>
      <c r="H29" s="12"/>
      <c r="I29" s="12"/>
      <c r="J29" s="12"/>
      <c r="K29" s="12"/>
      <c r="L29" s="12"/>
      <c r="M29" s="12"/>
      <c r="N29" s="12"/>
      <c r="O29" s="12"/>
      <c r="P29" s="12"/>
      <c r="Q29" s="12"/>
      <c r="R29" s="12"/>
      <c r="S29" s="12"/>
      <c r="T29" s="12"/>
      <c r="U29" s="12"/>
      <c r="V29" s="12"/>
      <c r="W29" s="12"/>
    </row>
    <row r="30" spans="1:23" x14ac:dyDescent="0.25">
      <c r="A30" s="179">
        <v>1999</v>
      </c>
      <c r="B30" s="101">
        <v>28</v>
      </c>
      <c r="C30" s="2">
        <f t="shared" si="0"/>
        <v>36357</v>
      </c>
      <c r="D30" s="197">
        <v>99.78</v>
      </c>
      <c r="E30" s="197">
        <v>87.58</v>
      </c>
      <c r="G30" s="12"/>
      <c r="H30" s="12"/>
      <c r="I30" s="12"/>
      <c r="J30" s="12"/>
      <c r="K30" s="12"/>
      <c r="L30" s="12"/>
      <c r="M30" s="12"/>
      <c r="N30" s="12"/>
      <c r="O30" s="12"/>
      <c r="P30" s="12"/>
      <c r="Q30" s="12"/>
      <c r="R30" s="12"/>
      <c r="S30" s="12"/>
      <c r="T30" s="12"/>
      <c r="U30" s="12"/>
      <c r="V30" s="12"/>
      <c r="W30" s="12"/>
    </row>
    <row r="31" spans="1:23" x14ac:dyDescent="0.25">
      <c r="A31" s="179">
        <v>1999</v>
      </c>
      <c r="B31" s="101">
        <v>29</v>
      </c>
      <c r="C31" s="2">
        <f t="shared" si="0"/>
        <v>36364</v>
      </c>
      <c r="D31" s="197">
        <v>99.86</v>
      </c>
      <c r="E31" s="197">
        <v>90.41</v>
      </c>
      <c r="G31" s="12"/>
      <c r="H31" s="12"/>
      <c r="I31" s="12"/>
      <c r="J31" s="12"/>
      <c r="K31" s="12"/>
      <c r="L31" s="12"/>
      <c r="M31" s="12"/>
      <c r="N31" s="12"/>
      <c r="O31" s="12"/>
      <c r="P31" s="12"/>
      <c r="Q31" s="12"/>
      <c r="R31" s="12"/>
      <c r="S31" s="12"/>
      <c r="T31" s="12"/>
      <c r="U31" s="12"/>
      <c r="V31" s="12"/>
      <c r="W31" s="12"/>
    </row>
    <row r="32" spans="1:23" x14ac:dyDescent="0.25">
      <c r="A32" s="179">
        <v>1999</v>
      </c>
      <c r="B32" s="101">
        <v>30</v>
      </c>
      <c r="C32" s="2">
        <f t="shared" si="0"/>
        <v>36371</v>
      </c>
      <c r="D32" s="197">
        <v>102.97</v>
      </c>
      <c r="E32" s="197">
        <v>90.86</v>
      </c>
      <c r="G32" s="12"/>
      <c r="H32" s="12"/>
      <c r="I32" s="12"/>
      <c r="J32" s="12"/>
      <c r="K32" s="12"/>
      <c r="L32" s="12"/>
      <c r="M32" s="12"/>
      <c r="N32" s="12"/>
      <c r="O32" s="12"/>
      <c r="P32" s="12"/>
      <c r="Q32" s="12"/>
      <c r="R32" s="12"/>
      <c r="S32" s="12"/>
      <c r="T32" s="12"/>
      <c r="U32" s="12"/>
      <c r="V32" s="12"/>
      <c r="W32" s="12"/>
    </row>
    <row r="33" spans="1:23" x14ac:dyDescent="0.25">
      <c r="A33" s="179">
        <v>1999</v>
      </c>
      <c r="B33" s="101">
        <v>31</v>
      </c>
      <c r="C33" s="2">
        <f t="shared" si="0"/>
        <v>36378</v>
      </c>
      <c r="D33" s="197">
        <v>101.95</v>
      </c>
      <c r="E33" s="197">
        <v>90.54</v>
      </c>
      <c r="G33" s="12"/>
      <c r="H33" s="12"/>
      <c r="I33" s="12"/>
      <c r="J33" s="12"/>
      <c r="K33" s="12"/>
      <c r="L33" s="12"/>
      <c r="M33" s="12"/>
      <c r="N33" s="12"/>
      <c r="O33" s="12"/>
      <c r="P33" s="12"/>
      <c r="Q33" s="12"/>
      <c r="R33" s="12"/>
      <c r="S33" s="12"/>
      <c r="T33" s="12"/>
      <c r="U33" s="12"/>
      <c r="V33" s="12"/>
      <c r="W33" s="12"/>
    </row>
    <row r="34" spans="1:23" x14ac:dyDescent="0.25">
      <c r="A34" s="179">
        <v>1999</v>
      </c>
      <c r="B34" s="101">
        <v>32</v>
      </c>
      <c r="C34" s="2">
        <f t="shared" si="0"/>
        <v>36385</v>
      </c>
      <c r="D34" s="197">
        <v>103.93</v>
      </c>
      <c r="E34" s="197">
        <v>90.39</v>
      </c>
      <c r="G34" s="12"/>
      <c r="H34" s="12"/>
      <c r="I34" s="12"/>
      <c r="J34" s="12"/>
      <c r="K34" s="12"/>
      <c r="L34" s="12"/>
      <c r="M34" s="12"/>
      <c r="N34" s="12"/>
      <c r="O34" s="12"/>
      <c r="P34" s="12"/>
      <c r="Q34" s="12"/>
      <c r="R34" s="12"/>
      <c r="S34" s="12"/>
      <c r="T34" s="12"/>
      <c r="U34" s="12"/>
      <c r="V34" s="12"/>
      <c r="W34" s="12"/>
    </row>
    <row r="35" spans="1:23" x14ac:dyDescent="0.25">
      <c r="A35" s="179">
        <v>1999</v>
      </c>
      <c r="B35" s="101">
        <v>33</v>
      </c>
      <c r="C35" s="2">
        <f t="shared" si="0"/>
        <v>36392</v>
      </c>
      <c r="D35" s="197">
        <v>106.07</v>
      </c>
      <c r="E35" s="197">
        <v>89.99</v>
      </c>
      <c r="G35" s="12"/>
      <c r="H35" s="12"/>
      <c r="I35" s="12"/>
      <c r="J35" s="12"/>
      <c r="K35" s="12"/>
      <c r="L35" s="12"/>
      <c r="M35" s="12"/>
      <c r="N35" s="12"/>
      <c r="O35" s="12"/>
      <c r="P35" s="12"/>
      <c r="Q35" s="12"/>
      <c r="R35" s="12"/>
      <c r="S35" s="12"/>
      <c r="T35" s="12"/>
      <c r="U35" s="12"/>
      <c r="V35" s="12"/>
      <c r="W35" s="12"/>
    </row>
    <row r="36" spans="1:23" x14ac:dyDescent="0.25">
      <c r="A36" s="179">
        <v>1999</v>
      </c>
      <c r="B36" s="101">
        <v>34</v>
      </c>
      <c r="C36" s="2">
        <f t="shared" si="0"/>
        <v>36399</v>
      </c>
      <c r="D36" s="197">
        <v>104.51</v>
      </c>
      <c r="E36" s="197">
        <v>89.92</v>
      </c>
      <c r="G36" s="12"/>
      <c r="H36" s="12"/>
      <c r="I36" s="12"/>
      <c r="J36" s="12"/>
      <c r="K36" s="12"/>
      <c r="L36" s="12"/>
      <c r="M36" s="12"/>
      <c r="N36" s="12"/>
      <c r="O36" s="12"/>
      <c r="P36" s="12"/>
      <c r="Q36" s="12"/>
      <c r="R36" s="12"/>
      <c r="S36" s="12"/>
      <c r="T36" s="12"/>
      <c r="U36" s="12"/>
      <c r="V36" s="12"/>
      <c r="W36" s="12"/>
    </row>
    <row r="37" spans="1:23" x14ac:dyDescent="0.25">
      <c r="A37" s="179">
        <v>1999</v>
      </c>
      <c r="B37" s="101">
        <v>35</v>
      </c>
      <c r="C37" s="2">
        <f t="shared" si="0"/>
        <v>36406</v>
      </c>
      <c r="D37" s="197">
        <v>108.61</v>
      </c>
      <c r="E37" s="197">
        <v>89.82</v>
      </c>
      <c r="G37" s="12"/>
      <c r="H37" s="12"/>
      <c r="I37" s="12"/>
      <c r="J37" s="12"/>
      <c r="K37" s="12"/>
      <c r="L37" s="12"/>
      <c r="M37" s="12"/>
      <c r="N37" s="12"/>
      <c r="O37" s="12"/>
      <c r="P37" s="12"/>
      <c r="Q37" s="12"/>
      <c r="R37" s="12"/>
      <c r="S37" s="12"/>
      <c r="T37" s="12"/>
      <c r="U37" s="12"/>
      <c r="V37" s="12"/>
      <c r="W37" s="12"/>
    </row>
    <row r="38" spans="1:23" x14ac:dyDescent="0.25">
      <c r="A38" s="179">
        <v>1999</v>
      </c>
      <c r="B38" s="101">
        <v>36</v>
      </c>
      <c r="C38" s="2">
        <f t="shared" si="0"/>
        <v>36413</v>
      </c>
      <c r="D38" s="197">
        <v>106.95</v>
      </c>
      <c r="E38" s="197">
        <v>89.92</v>
      </c>
      <c r="G38" s="12"/>
      <c r="H38" s="12"/>
      <c r="I38" s="12"/>
      <c r="J38" s="12"/>
      <c r="K38" s="12"/>
      <c r="L38" s="12"/>
      <c r="M38" s="12"/>
      <c r="N38" s="12"/>
      <c r="O38" s="12"/>
      <c r="P38" s="12"/>
      <c r="Q38" s="12"/>
      <c r="R38" s="12"/>
      <c r="S38" s="12"/>
      <c r="T38" s="12"/>
      <c r="U38" s="12"/>
      <c r="V38" s="12"/>
      <c r="W38" s="12"/>
    </row>
    <row r="39" spans="1:23" x14ac:dyDescent="0.25">
      <c r="A39" s="179">
        <v>1999</v>
      </c>
      <c r="B39" s="101">
        <v>37</v>
      </c>
      <c r="C39" s="2">
        <f t="shared" si="0"/>
        <v>36420</v>
      </c>
      <c r="D39" s="197">
        <v>108.94</v>
      </c>
      <c r="E39" s="197">
        <v>89.97</v>
      </c>
      <c r="G39" s="12"/>
      <c r="H39" s="12"/>
      <c r="I39" s="12"/>
      <c r="J39" s="12"/>
      <c r="K39" s="12"/>
      <c r="L39" s="12"/>
      <c r="M39" s="12"/>
      <c r="N39" s="12"/>
      <c r="O39" s="12"/>
      <c r="P39" s="12"/>
      <c r="Q39" s="12"/>
      <c r="R39" s="12"/>
      <c r="S39" s="12"/>
      <c r="T39" s="12"/>
      <c r="U39" s="12"/>
      <c r="V39" s="12"/>
      <c r="W39" s="12"/>
    </row>
    <row r="40" spans="1:23" x14ac:dyDescent="0.25">
      <c r="A40" s="179">
        <v>1999</v>
      </c>
      <c r="B40" s="101">
        <v>38</v>
      </c>
      <c r="C40" s="2">
        <f t="shared" si="0"/>
        <v>36427</v>
      </c>
      <c r="D40" s="197">
        <v>108.19</v>
      </c>
      <c r="E40" s="197">
        <v>89.78</v>
      </c>
      <c r="G40" s="12"/>
      <c r="H40" s="12"/>
      <c r="I40" s="12"/>
      <c r="J40" s="12"/>
      <c r="K40" s="12"/>
      <c r="L40" s="12"/>
      <c r="M40" s="12"/>
      <c r="N40" s="12"/>
      <c r="O40" s="12"/>
      <c r="P40" s="12"/>
      <c r="Q40" s="12"/>
      <c r="R40" s="12"/>
      <c r="S40" s="12"/>
      <c r="T40" s="12"/>
      <c r="U40" s="12"/>
      <c r="V40" s="12"/>
      <c r="W40" s="12"/>
    </row>
    <row r="41" spans="1:23" x14ac:dyDescent="0.25">
      <c r="A41" s="179">
        <v>1999</v>
      </c>
      <c r="B41" s="101">
        <v>39</v>
      </c>
      <c r="C41" s="2">
        <f t="shared" si="0"/>
        <v>36434</v>
      </c>
      <c r="D41" s="197">
        <v>110.57</v>
      </c>
      <c r="E41" s="197">
        <v>89.11</v>
      </c>
      <c r="G41" s="12"/>
      <c r="H41" s="12"/>
      <c r="I41" s="12"/>
      <c r="J41" s="12"/>
      <c r="K41" s="12"/>
      <c r="L41" s="12"/>
      <c r="M41" s="12"/>
      <c r="N41" s="12"/>
      <c r="O41" s="12"/>
      <c r="P41" s="12"/>
      <c r="Q41" s="12"/>
      <c r="R41" s="12"/>
      <c r="S41" s="12"/>
      <c r="T41" s="12"/>
      <c r="U41" s="12"/>
      <c r="V41" s="12"/>
      <c r="W41" s="12"/>
    </row>
    <row r="42" spans="1:23" x14ac:dyDescent="0.25">
      <c r="A42" s="179">
        <v>1999</v>
      </c>
      <c r="B42" s="101">
        <v>40</v>
      </c>
      <c r="C42" s="2">
        <f t="shared" si="0"/>
        <v>36441</v>
      </c>
      <c r="D42" s="197">
        <v>108.33</v>
      </c>
      <c r="E42" s="197">
        <v>90.94</v>
      </c>
      <c r="G42" s="12"/>
      <c r="H42" s="12"/>
      <c r="I42" s="12"/>
      <c r="J42" s="12"/>
      <c r="K42" s="12"/>
      <c r="L42" s="12"/>
      <c r="M42" s="12"/>
      <c r="N42" s="12"/>
      <c r="O42" s="12"/>
      <c r="P42" s="12"/>
      <c r="Q42" s="12"/>
      <c r="R42" s="12"/>
      <c r="S42" s="12"/>
      <c r="T42" s="12"/>
      <c r="U42" s="12"/>
      <c r="V42" s="12"/>
      <c r="W42" s="12"/>
    </row>
    <row r="43" spans="1:23" x14ac:dyDescent="0.25">
      <c r="A43" s="179">
        <v>1999</v>
      </c>
      <c r="B43" s="101">
        <v>41</v>
      </c>
      <c r="C43" s="2">
        <f t="shared" si="0"/>
        <v>36448</v>
      </c>
      <c r="D43" s="197">
        <v>109.55</v>
      </c>
      <c r="E43" s="197">
        <v>92.04</v>
      </c>
      <c r="G43" s="12"/>
      <c r="H43" s="12"/>
      <c r="I43" s="12"/>
      <c r="J43" s="12"/>
      <c r="K43" s="12"/>
      <c r="L43" s="12"/>
      <c r="M43" s="12"/>
      <c r="N43" s="12"/>
      <c r="O43" s="12"/>
      <c r="P43" s="12"/>
      <c r="Q43" s="12"/>
      <c r="R43" s="12"/>
      <c r="S43" s="12"/>
      <c r="T43" s="12"/>
      <c r="U43" s="12"/>
      <c r="V43" s="12"/>
      <c r="W43" s="12"/>
    </row>
    <row r="44" spans="1:23" x14ac:dyDescent="0.25">
      <c r="A44" s="179">
        <v>1999</v>
      </c>
      <c r="B44" s="101">
        <v>42</v>
      </c>
      <c r="C44" s="2">
        <f t="shared" si="0"/>
        <v>36455</v>
      </c>
      <c r="D44" s="197">
        <v>109.35</v>
      </c>
      <c r="E44" s="197">
        <v>92.94</v>
      </c>
      <c r="G44" s="12"/>
      <c r="H44" s="12"/>
      <c r="I44" s="12"/>
      <c r="J44" s="12"/>
      <c r="K44" s="12"/>
      <c r="L44" s="12"/>
      <c r="M44" s="12"/>
      <c r="N44" s="12"/>
      <c r="O44" s="12"/>
      <c r="P44" s="12"/>
      <c r="Q44" s="12"/>
      <c r="R44" s="12"/>
      <c r="S44" s="12"/>
      <c r="T44" s="12"/>
      <c r="U44" s="12"/>
      <c r="V44" s="12"/>
      <c r="W44" s="12"/>
    </row>
    <row r="45" spans="1:23" x14ac:dyDescent="0.25">
      <c r="A45" s="179">
        <v>1999</v>
      </c>
      <c r="B45" s="101">
        <v>43</v>
      </c>
      <c r="C45" s="2">
        <f t="shared" si="0"/>
        <v>36462</v>
      </c>
      <c r="D45" s="197">
        <v>107.79</v>
      </c>
      <c r="E45" s="197">
        <v>91.39</v>
      </c>
      <c r="G45" s="12"/>
      <c r="H45" s="12"/>
      <c r="I45" s="12"/>
      <c r="J45" s="12"/>
      <c r="K45" s="12"/>
      <c r="L45" s="12"/>
      <c r="M45" s="12"/>
      <c r="N45" s="12"/>
      <c r="O45" s="12"/>
      <c r="P45" s="12"/>
      <c r="Q45" s="12"/>
      <c r="R45" s="12"/>
      <c r="S45" s="12"/>
      <c r="T45" s="12"/>
      <c r="U45" s="12"/>
      <c r="V45" s="12"/>
      <c r="W45" s="12"/>
    </row>
    <row r="46" spans="1:23" x14ac:dyDescent="0.25">
      <c r="A46" s="179">
        <v>1999</v>
      </c>
      <c r="B46" s="101">
        <v>44</v>
      </c>
      <c r="C46" s="2">
        <f t="shared" si="0"/>
        <v>36469</v>
      </c>
      <c r="D46" s="197">
        <v>107.08</v>
      </c>
      <c r="E46" s="197">
        <v>92.49</v>
      </c>
      <c r="G46" s="12"/>
      <c r="H46" s="12"/>
      <c r="I46" s="12"/>
      <c r="J46" s="12"/>
      <c r="K46" s="12"/>
      <c r="L46" s="12"/>
      <c r="M46" s="12"/>
      <c r="N46" s="12"/>
      <c r="O46" s="12"/>
      <c r="P46" s="12"/>
      <c r="Q46" s="12"/>
      <c r="R46" s="12"/>
      <c r="S46" s="12"/>
      <c r="T46" s="12"/>
      <c r="U46" s="12"/>
      <c r="V46" s="12"/>
      <c r="W46" s="12"/>
    </row>
    <row r="47" spans="1:23" x14ac:dyDescent="0.25">
      <c r="A47" s="179">
        <v>1999</v>
      </c>
      <c r="B47" s="101">
        <v>45</v>
      </c>
      <c r="C47" s="2">
        <f t="shared" si="0"/>
        <v>36476</v>
      </c>
      <c r="D47" s="197">
        <v>105</v>
      </c>
      <c r="E47" s="197">
        <v>96.18</v>
      </c>
      <c r="G47" s="12"/>
      <c r="H47" s="12"/>
      <c r="I47" s="12"/>
      <c r="J47" s="12"/>
      <c r="K47" s="12"/>
      <c r="L47" s="12"/>
      <c r="M47" s="12"/>
      <c r="N47" s="12"/>
      <c r="O47" s="12"/>
      <c r="P47" s="12"/>
      <c r="Q47" s="12"/>
      <c r="R47" s="12"/>
      <c r="S47" s="12"/>
      <c r="T47" s="12"/>
      <c r="U47" s="12"/>
      <c r="V47" s="12"/>
      <c r="W47" s="12"/>
    </row>
    <row r="48" spans="1:23" x14ac:dyDescent="0.25">
      <c r="A48" s="179">
        <v>1999</v>
      </c>
      <c r="B48" s="101">
        <v>46</v>
      </c>
      <c r="C48" s="2">
        <f t="shared" si="0"/>
        <v>36483</v>
      </c>
      <c r="D48" s="197">
        <v>110.66</v>
      </c>
      <c r="E48" s="197">
        <v>99.2</v>
      </c>
      <c r="G48" s="12"/>
      <c r="H48" s="12"/>
      <c r="I48" s="12"/>
      <c r="J48" s="12"/>
      <c r="K48" s="12"/>
      <c r="L48" s="12"/>
      <c r="M48" s="12"/>
      <c r="N48" s="12"/>
      <c r="O48" s="12"/>
      <c r="P48" s="12"/>
      <c r="Q48" s="12"/>
      <c r="R48" s="12"/>
      <c r="S48" s="12"/>
      <c r="T48" s="12"/>
      <c r="U48" s="12"/>
      <c r="V48" s="12"/>
      <c r="W48" s="12"/>
    </row>
    <row r="49" spans="1:23" x14ac:dyDescent="0.25">
      <c r="A49" s="179">
        <v>1999</v>
      </c>
      <c r="B49" s="101">
        <v>47</v>
      </c>
      <c r="C49" s="2">
        <f t="shared" si="0"/>
        <v>36490</v>
      </c>
      <c r="D49" s="197">
        <v>107.31</v>
      </c>
      <c r="E49" s="197">
        <v>100.36</v>
      </c>
      <c r="G49" s="12"/>
      <c r="H49" s="12"/>
      <c r="I49" s="12"/>
      <c r="J49" s="12"/>
      <c r="K49" s="12"/>
      <c r="L49" s="12"/>
      <c r="M49" s="12"/>
      <c r="N49" s="12"/>
      <c r="O49" s="12"/>
      <c r="P49" s="12"/>
      <c r="Q49" s="12"/>
      <c r="R49" s="12"/>
      <c r="S49" s="12"/>
      <c r="T49" s="12"/>
      <c r="U49" s="12"/>
      <c r="V49" s="12"/>
      <c r="W49" s="12"/>
    </row>
    <row r="50" spans="1:23" x14ac:dyDescent="0.25">
      <c r="A50" s="179">
        <v>1999</v>
      </c>
      <c r="B50" s="101">
        <v>48</v>
      </c>
      <c r="C50" s="2">
        <f t="shared" si="0"/>
        <v>36497</v>
      </c>
      <c r="D50" s="197">
        <v>113.35</v>
      </c>
      <c r="E50" s="197">
        <v>102.55</v>
      </c>
      <c r="G50" s="12"/>
      <c r="H50" s="12"/>
      <c r="I50" s="12"/>
      <c r="J50" s="12"/>
      <c r="K50" s="12"/>
      <c r="L50" s="12"/>
      <c r="M50" s="12"/>
      <c r="N50" s="12"/>
      <c r="O50" s="12"/>
      <c r="P50" s="12"/>
      <c r="Q50" s="12"/>
      <c r="R50" s="12"/>
      <c r="S50" s="12"/>
      <c r="T50" s="12"/>
      <c r="U50" s="12"/>
      <c r="V50" s="12"/>
      <c r="W50" s="12"/>
    </row>
    <row r="51" spans="1:23" x14ac:dyDescent="0.25">
      <c r="A51" s="179">
        <v>1999</v>
      </c>
      <c r="B51" s="101">
        <v>49</v>
      </c>
      <c r="C51" s="2">
        <f t="shared" si="0"/>
        <v>36504</v>
      </c>
      <c r="D51" s="197">
        <v>112.85</v>
      </c>
      <c r="E51" s="197">
        <v>101.77</v>
      </c>
      <c r="G51" s="12"/>
      <c r="H51" s="12"/>
      <c r="I51" s="12"/>
      <c r="J51" s="12"/>
      <c r="K51" s="12"/>
      <c r="L51" s="12"/>
      <c r="M51" s="12"/>
      <c r="N51" s="12"/>
      <c r="O51" s="12"/>
      <c r="P51" s="12"/>
      <c r="Q51" s="12"/>
      <c r="R51" s="12"/>
      <c r="S51" s="12"/>
      <c r="T51" s="12"/>
      <c r="U51" s="12"/>
      <c r="V51" s="12"/>
      <c r="W51" s="12"/>
    </row>
    <row r="52" spans="1:23" x14ac:dyDescent="0.25">
      <c r="A52" s="179">
        <v>1999</v>
      </c>
      <c r="B52" s="101">
        <v>50</v>
      </c>
      <c r="C52" s="2">
        <f t="shared" si="0"/>
        <v>36511</v>
      </c>
      <c r="D52" s="197">
        <v>114.44</v>
      </c>
      <c r="E52" s="197">
        <v>101.76</v>
      </c>
      <c r="G52" s="12"/>
      <c r="H52" s="12"/>
      <c r="I52" s="12"/>
      <c r="J52" s="12"/>
      <c r="K52" s="12"/>
      <c r="L52" s="12"/>
      <c r="M52" s="12"/>
      <c r="N52" s="12"/>
      <c r="O52" s="12"/>
      <c r="P52" s="12"/>
      <c r="Q52" s="12"/>
      <c r="R52" s="12"/>
      <c r="S52" s="12"/>
      <c r="T52" s="12"/>
      <c r="U52" s="12"/>
      <c r="V52" s="12"/>
      <c r="W52" s="12"/>
    </row>
    <row r="53" spans="1:23" x14ac:dyDescent="0.25">
      <c r="A53" s="179">
        <v>1999</v>
      </c>
      <c r="B53" s="101">
        <v>51</v>
      </c>
      <c r="C53" s="2">
        <f t="shared" si="0"/>
        <v>36518</v>
      </c>
      <c r="D53" s="197">
        <v>108.28</v>
      </c>
      <c r="E53" s="197">
        <v>102.37</v>
      </c>
      <c r="G53" s="12"/>
      <c r="H53" s="12"/>
      <c r="I53" s="12"/>
      <c r="J53" s="12"/>
      <c r="K53" s="12"/>
      <c r="L53" s="12"/>
      <c r="M53" s="12"/>
      <c r="N53" s="12"/>
      <c r="O53" s="12"/>
      <c r="P53" s="12"/>
      <c r="Q53" s="12"/>
      <c r="R53" s="12"/>
      <c r="S53" s="12"/>
      <c r="T53" s="12"/>
      <c r="U53" s="12"/>
      <c r="V53" s="12"/>
      <c r="W53" s="12"/>
    </row>
    <row r="54" spans="1:23" ht="13" thickBot="1" x14ac:dyDescent="0.3">
      <c r="A54" s="180">
        <v>1999</v>
      </c>
      <c r="B54" s="107">
        <v>52</v>
      </c>
      <c r="C54" s="2">
        <f t="shared" si="0"/>
        <v>36525</v>
      </c>
      <c r="D54" s="197">
        <v>113.62</v>
      </c>
      <c r="E54" s="197">
        <v>103.68</v>
      </c>
      <c r="G54" s="12"/>
      <c r="H54" s="12"/>
      <c r="I54" s="12"/>
      <c r="J54" s="12"/>
      <c r="K54" s="12"/>
      <c r="L54" s="12"/>
      <c r="M54" s="12"/>
      <c r="N54" s="12"/>
      <c r="O54" s="12"/>
      <c r="P54" s="12"/>
      <c r="Q54" s="12"/>
      <c r="R54" s="12"/>
      <c r="S54" s="12"/>
      <c r="T54" s="12"/>
      <c r="U54" s="12"/>
      <c r="V54" s="12"/>
      <c r="W54" s="12"/>
    </row>
    <row r="55" spans="1:23" x14ac:dyDescent="0.25">
      <c r="A55" s="195">
        <v>2000</v>
      </c>
      <c r="B55" s="196">
        <v>1</v>
      </c>
      <c r="C55" s="2">
        <f t="shared" si="0"/>
        <v>36532</v>
      </c>
      <c r="D55" s="197">
        <v>106.41</v>
      </c>
      <c r="E55" s="197">
        <v>100.78</v>
      </c>
      <c r="G55" s="12"/>
      <c r="H55" s="12"/>
      <c r="I55" s="12"/>
      <c r="J55" s="12"/>
      <c r="K55" s="12"/>
      <c r="L55" s="12"/>
      <c r="M55" s="12"/>
      <c r="N55" s="12"/>
      <c r="O55" s="12"/>
      <c r="P55" s="12"/>
      <c r="Q55" s="12"/>
      <c r="R55" s="12"/>
      <c r="S55" s="12"/>
      <c r="T55" s="12"/>
      <c r="U55" s="12"/>
      <c r="V55" s="12"/>
      <c r="W55" s="12"/>
    </row>
    <row r="56" spans="1:23" x14ac:dyDescent="0.25">
      <c r="A56" s="179">
        <v>2000</v>
      </c>
      <c r="B56" s="101">
        <v>2</v>
      </c>
      <c r="C56" s="2">
        <f t="shared" si="0"/>
        <v>36539</v>
      </c>
      <c r="D56" s="197">
        <v>116.48</v>
      </c>
      <c r="E56" s="197">
        <v>102.2</v>
      </c>
      <c r="G56" s="12"/>
      <c r="H56" s="12"/>
      <c r="I56" s="12"/>
      <c r="J56" s="12"/>
      <c r="K56" s="12"/>
      <c r="L56" s="12"/>
      <c r="M56" s="12"/>
      <c r="N56" s="12"/>
      <c r="O56" s="12"/>
      <c r="P56" s="12"/>
      <c r="Q56" s="12"/>
      <c r="R56" s="12"/>
      <c r="S56" s="12"/>
      <c r="T56" s="12"/>
      <c r="U56" s="12"/>
      <c r="V56" s="12"/>
      <c r="W56" s="12"/>
    </row>
    <row r="57" spans="1:23" x14ac:dyDescent="0.25">
      <c r="A57" s="179">
        <v>2000</v>
      </c>
      <c r="B57" s="101">
        <v>3</v>
      </c>
      <c r="C57" s="2">
        <f t="shared" si="0"/>
        <v>36546</v>
      </c>
      <c r="D57" s="197">
        <v>111.66</v>
      </c>
      <c r="E57" s="197">
        <v>102.59</v>
      </c>
      <c r="G57" s="12"/>
      <c r="H57" s="12"/>
      <c r="I57" s="12"/>
      <c r="J57" s="12"/>
      <c r="K57" s="12"/>
      <c r="L57" s="12"/>
      <c r="M57" s="12"/>
      <c r="N57" s="12"/>
      <c r="O57" s="12"/>
      <c r="P57" s="12"/>
      <c r="Q57" s="12"/>
      <c r="R57" s="12"/>
      <c r="S57" s="12"/>
      <c r="T57" s="12"/>
      <c r="U57" s="12"/>
      <c r="V57" s="12"/>
      <c r="W57" s="12"/>
    </row>
    <row r="58" spans="1:23" x14ac:dyDescent="0.25">
      <c r="A58" s="179">
        <v>2000</v>
      </c>
      <c r="B58" s="101">
        <v>4</v>
      </c>
      <c r="C58" s="2">
        <f t="shared" si="0"/>
        <v>36553</v>
      </c>
      <c r="D58" s="197">
        <v>114.18</v>
      </c>
      <c r="E58" s="197">
        <v>101.38</v>
      </c>
      <c r="G58" s="12"/>
      <c r="H58" s="12"/>
      <c r="I58" s="12"/>
      <c r="J58" s="12"/>
      <c r="K58" s="12"/>
      <c r="L58" s="12"/>
      <c r="M58" s="12"/>
      <c r="N58" s="12"/>
      <c r="O58" s="12"/>
      <c r="P58" s="12"/>
      <c r="Q58" s="12"/>
      <c r="R58" s="12"/>
      <c r="S58" s="12"/>
      <c r="T58" s="12"/>
      <c r="U58" s="12"/>
      <c r="V58" s="12"/>
      <c r="W58" s="12"/>
    </row>
    <row r="59" spans="1:23" x14ac:dyDescent="0.25">
      <c r="A59" s="179">
        <v>2000</v>
      </c>
      <c r="B59" s="101">
        <v>5</v>
      </c>
      <c r="C59" s="2">
        <f t="shared" si="0"/>
        <v>36560</v>
      </c>
      <c r="D59" s="197">
        <v>110.31</v>
      </c>
      <c r="E59" s="197">
        <v>100.37</v>
      </c>
      <c r="G59" s="12"/>
      <c r="H59" s="12"/>
      <c r="I59" s="12"/>
      <c r="J59" s="12"/>
      <c r="K59" s="12"/>
      <c r="L59" s="12"/>
      <c r="M59" s="12"/>
      <c r="N59" s="12"/>
      <c r="O59" s="12"/>
      <c r="P59" s="12"/>
      <c r="Q59" s="12"/>
      <c r="R59" s="12"/>
      <c r="S59" s="12"/>
      <c r="T59" s="12"/>
      <c r="U59" s="12"/>
      <c r="V59" s="12"/>
      <c r="W59" s="12"/>
    </row>
    <row r="60" spans="1:23" x14ac:dyDescent="0.25">
      <c r="A60" s="179">
        <v>2000</v>
      </c>
      <c r="B60" s="101">
        <v>6</v>
      </c>
      <c r="C60" s="2">
        <f t="shared" si="0"/>
        <v>36567</v>
      </c>
      <c r="D60" s="197">
        <v>114.2</v>
      </c>
      <c r="E60" s="197">
        <v>101.58</v>
      </c>
      <c r="G60" s="12"/>
      <c r="H60" s="12"/>
      <c r="I60" s="12"/>
      <c r="J60" s="12"/>
      <c r="K60" s="12"/>
      <c r="L60" s="12"/>
      <c r="M60" s="12"/>
      <c r="N60" s="12"/>
      <c r="O60" s="12"/>
      <c r="P60" s="12"/>
      <c r="Q60" s="12"/>
      <c r="R60" s="12"/>
      <c r="S60" s="12"/>
      <c r="T60" s="12"/>
      <c r="U60" s="12"/>
      <c r="V60" s="12"/>
      <c r="W60" s="12"/>
    </row>
    <row r="61" spans="1:23" x14ac:dyDescent="0.25">
      <c r="A61" s="179">
        <v>2000</v>
      </c>
      <c r="B61" s="101">
        <v>7</v>
      </c>
      <c r="C61" s="2">
        <f t="shared" si="0"/>
        <v>36574</v>
      </c>
      <c r="D61" s="197">
        <v>116.65</v>
      </c>
      <c r="E61" s="197">
        <v>102</v>
      </c>
      <c r="G61" s="12"/>
      <c r="H61" s="12"/>
      <c r="I61" s="12"/>
      <c r="J61" s="12"/>
      <c r="K61" s="12"/>
      <c r="L61" s="12"/>
      <c r="M61" s="12"/>
      <c r="N61" s="12"/>
      <c r="O61" s="12"/>
      <c r="P61" s="12"/>
      <c r="Q61" s="12"/>
      <c r="R61" s="12"/>
      <c r="S61" s="12"/>
      <c r="T61" s="12"/>
      <c r="U61" s="12"/>
      <c r="V61" s="12"/>
      <c r="W61" s="12"/>
    </row>
    <row r="62" spans="1:23" x14ac:dyDescent="0.25">
      <c r="A62" s="179">
        <v>2000</v>
      </c>
      <c r="B62" s="101">
        <v>8</v>
      </c>
      <c r="C62" s="2">
        <f t="shared" si="0"/>
        <v>36581</v>
      </c>
      <c r="D62" s="197">
        <v>113.78</v>
      </c>
      <c r="E62" s="197">
        <v>99.91</v>
      </c>
      <c r="G62" s="12"/>
      <c r="H62" s="12"/>
      <c r="I62" s="12"/>
      <c r="J62" s="12"/>
      <c r="K62" s="12"/>
      <c r="L62" s="12"/>
      <c r="M62" s="12"/>
      <c r="N62" s="12"/>
      <c r="O62" s="12"/>
      <c r="P62" s="12"/>
      <c r="Q62" s="12"/>
      <c r="R62" s="12"/>
      <c r="S62" s="12"/>
      <c r="T62" s="12"/>
      <c r="U62" s="12"/>
      <c r="V62" s="12"/>
      <c r="W62" s="12"/>
    </row>
    <row r="63" spans="1:23" x14ac:dyDescent="0.25">
      <c r="A63" s="179">
        <v>2000</v>
      </c>
      <c r="B63" s="101">
        <v>9</v>
      </c>
      <c r="C63" s="2">
        <f t="shared" si="0"/>
        <v>36588</v>
      </c>
      <c r="D63" s="197">
        <v>108.62</v>
      </c>
      <c r="E63" s="197">
        <v>100.79</v>
      </c>
      <c r="G63" s="12"/>
      <c r="H63" s="12"/>
      <c r="I63" s="12"/>
      <c r="J63" s="12"/>
      <c r="K63" s="12"/>
      <c r="L63" s="12"/>
      <c r="M63" s="12"/>
      <c r="N63" s="12"/>
      <c r="O63" s="12"/>
      <c r="P63" s="12"/>
      <c r="Q63" s="12"/>
      <c r="R63" s="12"/>
      <c r="S63" s="12"/>
      <c r="T63" s="12"/>
      <c r="U63" s="12"/>
      <c r="V63" s="12"/>
      <c r="W63" s="12"/>
    </row>
    <row r="64" spans="1:23" x14ac:dyDescent="0.25">
      <c r="A64" s="179">
        <v>2000</v>
      </c>
      <c r="B64" s="101">
        <v>10</v>
      </c>
      <c r="C64" s="2">
        <f t="shared" si="0"/>
        <v>36595</v>
      </c>
      <c r="D64" s="197">
        <v>111.11</v>
      </c>
      <c r="E64" s="197">
        <v>103.76</v>
      </c>
      <c r="G64" s="12"/>
      <c r="H64" s="12"/>
      <c r="I64" s="12"/>
      <c r="J64" s="12"/>
      <c r="K64" s="12"/>
      <c r="L64" s="12"/>
      <c r="M64" s="12"/>
      <c r="N64" s="12"/>
      <c r="O64" s="12"/>
      <c r="P64" s="12"/>
      <c r="Q64" s="12"/>
      <c r="R64" s="12"/>
      <c r="S64" s="12"/>
      <c r="T64" s="12"/>
      <c r="U64" s="12"/>
      <c r="V64" s="12"/>
      <c r="W64" s="12"/>
    </row>
    <row r="65" spans="1:23" x14ac:dyDescent="0.25">
      <c r="A65" s="179">
        <v>2000</v>
      </c>
      <c r="B65" s="101">
        <v>11</v>
      </c>
      <c r="C65" s="2">
        <f t="shared" si="0"/>
        <v>36602</v>
      </c>
      <c r="D65" s="197">
        <v>113.58</v>
      </c>
      <c r="E65" s="197">
        <v>103.81</v>
      </c>
      <c r="G65" s="12"/>
      <c r="H65" s="12"/>
      <c r="I65" s="12"/>
      <c r="J65" s="12"/>
      <c r="K65" s="12"/>
      <c r="L65" s="12"/>
      <c r="M65" s="12"/>
      <c r="N65" s="12"/>
      <c r="O65" s="12"/>
      <c r="P65" s="12"/>
      <c r="Q65" s="12"/>
      <c r="R65" s="12"/>
      <c r="S65" s="12"/>
      <c r="T65" s="12"/>
      <c r="U65" s="12"/>
      <c r="V65" s="12"/>
      <c r="W65" s="12"/>
    </row>
    <row r="66" spans="1:23" x14ac:dyDescent="0.25">
      <c r="A66" s="179">
        <v>2000</v>
      </c>
      <c r="B66" s="101">
        <v>12</v>
      </c>
      <c r="C66" s="2">
        <f t="shared" si="0"/>
        <v>36609</v>
      </c>
      <c r="D66" s="197">
        <v>115.38</v>
      </c>
      <c r="E66" s="197">
        <v>105.8</v>
      </c>
      <c r="G66" s="12"/>
      <c r="H66" s="12"/>
      <c r="I66" s="12"/>
      <c r="J66" s="12"/>
      <c r="K66" s="12"/>
      <c r="L66" s="12"/>
      <c r="M66" s="12"/>
      <c r="N66" s="12"/>
      <c r="O66" s="12"/>
      <c r="P66" s="12"/>
      <c r="Q66" s="12"/>
      <c r="R66" s="12"/>
      <c r="S66" s="12"/>
      <c r="T66" s="12"/>
      <c r="U66" s="12"/>
      <c r="V66" s="12"/>
      <c r="W66" s="12"/>
    </row>
    <row r="67" spans="1:23" x14ac:dyDescent="0.25">
      <c r="A67" s="179">
        <v>2000</v>
      </c>
      <c r="B67" s="101">
        <v>13</v>
      </c>
      <c r="C67" s="2">
        <f t="shared" si="0"/>
        <v>36616</v>
      </c>
      <c r="D67" s="197">
        <v>114.26</v>
      </c>
      <c r="E67" s="197">
        <v>107.73</v>
      </c>
      <c r="G67" s="12"/>
      <c r="H67" s="12"/>
      <c r="I67" s="12"/>
      <c r="J67" s="12"/>
      <c r="K67" s="12"/>
      <c r="L67" s="12"/>
      <c r="M67" s="12"/>
      <c r="N67" s="12"/>
      <c r="O67" s="12"/>
      <c r="P67" s="12"/>
      <c r="Q67" s="12"/>
      <c r="R67" s="12"/>
      <c r="S67" s="12"/>
      <c r="T67" s="12"/>
      <c r="U67" s="12"/>
      <c r="V67" s="12"/>
      <c r="W67" s="12"/>
    </row>
    <row r="68" spans="1:23" x14ac:dyDescent="0.25">
      <c r="A68" s="179">
        <v>2000</v>
      </c>
      <c r="B68" s="101">
        <v>14</v>
      </c>
      <c r="C68" s="2">
        <f t="shared" si="0"/>
        <v>36623</v>
      </c>
      <c r="D68" s="197">
        <v>116.41</v>
      </c>
      <c r="E68" s="197">
        <v>108.08</v>
      </c>
      <c r="G68" s="12"/>
      <c r="H68" s="12"/>
      <c r="I68" s="12"/>
      <c r="J68" s="12"/>
      <c r="K68" s="12"/>
      <c r="L68" s="12"/>
      <c r="M68" s="12"/>
      <c r="N68" s="12"/>
      <c r="O68" s="12"/>
      <c r="P68" s="12"/>
      <c r="Q68" s="12"/>
      <c r="R68" s="12"/>
      <c r="S68" s="12"/>
      <c r="T68" s="12"/>
      <c r="U68" s="12"/>
      <c r="V68" s="12"/>
      <c r="W68" s="12"/>
    </row>
    <row r="69" spans="1:23" x14ac:dyDescent="0.25">
      <c r="A69" s="179">
        <v>2000</v>
      </c>
      <c r="B69" s="101">
        <v>15</v>
      </c>
      <c r="C69" s="2">
        <f t="shared" ref="C69:C132" si="1">C68+7</f>
        <v>36630</v>
      </c>
      <c r="D69" s="197">
        <v>113.08</v>
      </c>
      <c r="E69" s="197">
        <v>111.07</v>
      </c>
      <c r="G69" s="12"/>
      <c r="H69" s="12"/>
      <c r="I69" s="12"/>
      <c r="J69" s="12"/>
      <c r="K69" s="12"/>
      <c r="L69" s="12"/>
      <c r="M69" s="12"/>
      <c r="N69" s="12"/>
      <c r="O69" s="12"/>
      <c r="P69" s="12"/>
      <c r="Q69" s="12"/>
      <c r="R69" s="12"/>
      <c r="S69" s="12"/>
      <c r="T69" s="12"/>
      <c r="U69" s="12"/>
      <c r="V69" s="12"/>
      <c r="W69" s="12"/>
    </row>
    <row r="70" spans="1:23" x14ac:dyDescent="0.25">
      <c r="A70" s="179">
        <v>2000</v>
      </c>
      <c r="B70" s="101">
        <v>16</v>
      </c>
      <c r="C70" s="2">
        <f t="shared" si="1"/>
        <v>36637</v>
      </c>
      <c r="D70" s="197">
        <v>113.57</v>
      </c>
      <c r="E70" s="197">
        <v>113.27</v>
      </c>
      <c r="G70" s="12"/>
      <c r="H70" s="12"/>
      <c r="I70" s="12"/>
      <c r="J70" s="12"/>
      <c r="K70" s="12"/>
      <c r="L70" s="12"/>
      <c r="M70" s="12"/>
      <c r="N70" s="12"/>
      <c r="O70" s="12"/>
      <c r="P70" s="12"/>
      <c r="Q70" s="12"/>
      <c r="R70" s="12"/>
      <c r="S70" s="12"/>
      <c r="T70" s="12"/>
      <c r="U70" s="12"/>
      <c r="V70" s="12"/>
      <c r="W70" s="12"/>
    </row>
    <row r="71" spans="1:23" x14ac:dyDescent="0.25">
      <c r="A71" s="179">
        <v>2000</v>
      </c>
      <c r="B71" s="101">
        <v>17</v>
      </c>
      <c r="C71" s="2">
        <f t="shared" si="1"/>
        <v>36644</v>
      </c>
      <c r="D71" s="197">
        <v>111.66</v>
      </c>
      <c r="E71" s="197">
        <v>113.05</v>
      </c>
      <c r="G71" s="12"/>
      <c r="H71" s="12"/>
      <c r="I71" s="12"/>
      <c r="J71" s="12"/>
      <c r="K71" s="12"/>
      <c r="L71" s="12"/>
      <c r="M71" s="12"/>
      <c r="N71" s="12"/>
      <c r="O71" s="12"/>
      <c r="P71" s="12"/>
      <c r="Q71" s="12"/>
      <c r="R71" s="12"/>
      <c r="S71" s="12"/>
      <c r="T71" s="12"/>
      <c r="U71" s="12"/>
      <c r="V71" s="12"/>
      <c r="W71" s="12"/>
    </row>
    <row r="72" spans="1:23" x14ac:dyDescent="0.25">
      <c r="A72" s="179">
        <v>2000</v>
      </c>
      <c r="B72" s="101">
        <v>18</v>
      </c>
      <c r="C72" s="2">
        <f t="shared" si="1"/>
        <v>36651</v>
      </c>
      <c r="D72" s="197">
        <v>116.81</v>
      </c>
      <c r="E72" s="197">
        <v>112.3</v>
      </c>
      <c r="G72" s="12"/>
      <c r="H72" s="12"/>
      <c r="I72" s="12"/>
      <c r="J72" s="12"/>
      <c r="K72" s="12"/>
      <c r="L72" s="12"/>
      <c r="M72" s="12"/>
      <c r="N72" s="12"/>
      <c r="O72" s="12"/>
      <c r="P72" s="12"/>
      <c r="Q72" s="12"/>
      <c r="R72" s="12"/>
      <c r="S72" s="12"/>
      <c r="T72" s="12"/>
      <c r="U72" s="12"/>
      <c r="V72" s="12"/>
      <c r="W72" s="12"/>
    </row>
    <row r="73" spans="1:23" x14ac:dyDescent="0.25">
      <c r="A73" s="179">
        <v>2000</v>
      </c>
      <c r="B73" s="101">
        <v>19</v>
      </c>
      <c r="C73" s="2">
        <f t="shared" si="1"/>
        <v>36658</v>
      </c>
      <c r="D73" s="197">
        <v>114.5</v>
      </c>
      <c r="E73" s="197">
        <v>109.68</v>
      </c>
      <c r="G73" s="12"/>
      <c r="H73" s="12"/>
      <c r="I73" s="12"/>
      <c r="J73" s="12"/>
      <c r="K73" s="12"/>
      <c r="L73" s="12"/>
      <c r="M73" s="12"/>
      <c r="N73" s="12"/>
      <c r="O73" s="12"/>
      <c r="P73" s="12"/>
      <c r="Q73" s="12"/>
      <c r="R73" s="12"/>
      <c r="S73" s="12"/>
      <c r="T73" s="12"/>
      <c r="U73" s="12"/>
      <c r="V73" s="12"/>
      <c r="W73" s="12"/>
    </row>
    <row r="74" spans="1:23" x14ac:dyDescent="0.25">
      <c r="A74" s="179">
        <v>2000</v>
      </c>
      <c r="B74" s="101">
        <v>20</v>
      </c>
      <c r="C74" s="2">
        <f t="shared" si="1"/>
        <v>36665</v>
      </c>
      <c r="D74" s="197">
        <v>113.66</v>
      </c>
      <c r="E74" s="197">
        <v>105.89</v>
      </c>
      <c r="G74" s="12"/>
      <c r="H74" s="12"/>
      <c r="I74" s="12"/>
      <c r="J74" s="12"/>
      <c r="K74" s="12"/>
      <c r="L74" s="12"/>
      <c r="M74" s="12"/>
      <c r="N74" s="12"/>
      <c r="O74" s="12"/>
      <c r="P74" s="12"/>
      <c r="Q74" s="12"/>
      <c r="R74" s="12"/>
      <c r="S74" s="12"/>
      <c r="T74" s="12"/>
      <c r="U74" s="12"/>
      <c r="V74" s="12"/>
      <c r="W74" s="12"/>
    </row>
    <row r="75" spans="1:23" x14ac:dyDescent="0.25">
      <c r="A75" s="179">
        <v>2000</v>
      </c>
      <c r="B75" s="101">
        <v>21</v>
      </c>
      <c r="C75" s="2">
        <f t="shared" si="1"/>
        <v>36672</v>
      </c>
      <c r="D75" s="197">
        <v>111.54</v>
      </c>
      <c r="E75" s="198">
        <v>105.81</v>
      </c>
      <c r="G75" s="12"/>
      <c r="H75" s="12"/>
      <c r="I75" s="12"/>
      <c r="J75" s="12"/>
      <c r="K75" s="12"/>
      <c r="L75" s="12"/>
      <c r="M75" s="12"/>
      <c r="N75" s="12"/>
      <c r="O75" s="12"/>
      <c r="P75" s="12"/>
      <c r="Q75" s="12"/>
      <c r="R75" s="12"/>
      <c r="S75" s="12"/>
      <c r="T75" s="12"/>
      <c r="U75" s="12"/>
      <c r="V75" s="12"/>
      <c r="W75" s="12"/>
    </row>
    <row r="76" spans="1:23" x14ac:dyDescent="0.25">
      <c r="A76" s="179">
        <v>2000</v>
      </c>
      <c r="B76" s="101">
        <v>22</v>
      </c>
      <c r="C76" s="2">
        <f t="shared" si="1"/>
        <v>36679</v>
      </c>
      <c r="D76" s="197">
        <v>111.29</v>
      </c>
      <c r="E76" s="197">
        <v>105.44</v>
      </c>
      <c r="G76" s="12"/>
      <c r="H76" s="12"/>
      <c r="I76" s="12"/>
      <c r="J76" s="12"/>
      <c r="K76" s="12"/>
      <c r="L76" s="12"/>
      <c r="M76" s="12"/>
      <c r="N76" s="12"/>
      <c r="O76" s="12"/>
      <c r="P76" s="12"/>
      <c r="Q76" s="12"/>
      <c r="R76" s="12"/>
      <c r="S76" s="12"/>
      <c r="T76" s="12"/>
      <c r="U76" s="12"/>
      <c r="V76" s="12"/>
      <c r="W76" s="12"/>
    </row>
    <row r="77" spans="1:23" x14ac:dyDescent="0.25">
      <c r="A77" s="179">
        <v>2000</v>
      </c>
      <c r="B77" s="101">
        <v>23</v>
      </c>
      <c r="C77" s="2">
        <f t="shared" si="1"/>
        <v>36686</v>
      </c>
      <c r="D77" s="197">
        <v>109.96</v>
      </c>
      <c r="E77" s="197">
        <v>104.14</v>
      </c>
      <c r="G77" s="12"/>
      <c r="H77" s="12"/>
      <c r="I77" s="12"/>
      <c r="J77" s="12"/>
      <c r="K77" s="12"/>
      <c r="L77" s="12"/>
      <c r="M77" s="12"/>
      <c r="N77" s="12"/>
      <c r="O77" s="12"/>
      <c r="P77" s="12"/>
      <c r="Q77" s="12"/>
      <c r="R77" s="12"/>
      <c r="S77" s="12"/>
      <c r="T77" s="12"/>
      <c r="U77" s="12"/>
      <c r="V77" s="12"/>
      <c r="W77" s="12"/>
    </row>
    <row r="78" spans="1:23" x14ac:dyDescent="0.25">
      <c r="A78" s="179">
        <v>2000</v>
      </c>
      <c r="B78" s="101">
        <v>24</v>
      </c>
      <c r="C78" s="2">
        <f t="shared" si="1"/>
        <v>36693</v>
      </c>
      <c r="D78" s="197">
        <v>115.18</v>
      </c>
      <c r="E78" s="197">
        <v>106.69</v>
      </c>
      <c r="G78" s="12"/>
      <c r="H78" s="12"/>
      <c r="I78" s="12"/>
      <c r="J78" s="12"/>
      <c r="K78" s="12"/>
      <c r="L78" s="12"/>
      <c r="M78" s="12"/>
      <c r="N78" s="12"/>
      <c r="O78" s="12"/>
      <c r="P78" s="12"/>
      <c r="Q78" s="12"/>
      <c r="R78" s="12"/>
      <c r="S78" s="12"/>
      <c r="T78" s="12"/>
      <c r="U78" s="12"/>
      <c r="V78" s="12"/>
      <c r="W78" s="12"/>
    </row>
    <row r="79" spans="1:23" x14ac:dyDescent="0.25">
      <c r="A79" s="179">
        <v>2000</v>
      </c>
      <c r="B79" s="101">
        <v>25</v>
      </c>
      <c r="C79" s="2">
        <f t="shared" si="1"/>
        <v>36700</v>
      </c>
      <c r="D79" s="197">
        <v>113.9</v>
      </c>
      <c r="E79" s="197">
        <v>104.63</v>
      </c>
      <c r="G79" s="12"/>
      <c r="H79" s="12"/>
      <c r="I79" s="12"/>
      <c r="J79" s="12"/>
      <c r="K79" s="12"/>
      <c r="L79" s="12"/>
      <c r="M79" s="12"/>
      <c r="N79" s="12"/>
      <c r="O79" s="12"/>
      <c r="P79" s="12"/>
      <c r="Q79" s="12"/>
      <c r="R79" s="12"/>
      <c r="S79" s="12"/>
      <c r="T79" s="12"/>
      <c r="U79" s="12"/>
      <c r="V79" s="12"/>
      <c r="W79" s="12"/>
    </row>
    <row r="80" spans="1:23" x14ac:dyDescent="0.25">
      <c r="A80" s="179">
        <v>2000</v>
      </c>
      <c r="B80" s="101">
        <v>26</v>
      </c>
      <c r="C80" s="2">
        <f t="shared" si="1"/>
        <v>36707</v>
      </c>
      <c r="D80" s="197">
        <v>111.91</v>
      </c>
      <c r="E80" s="197">
        <v>103.22</v>
      </c>
      <c r="G80" s="12"/>
      <c r="H80" s="12"/>
      <c r="I80" s="12"/>
      <c r="J80" s="12"/>
      <c r="K80" s="12"/>
      <c r="L80" s="12"/>
      <c r="M80" s="12"/>
      <c r="N80" s="12"/>
      <c r="O80" s="12"/>
      <c r="P80" s="12"/>
      <c r="Q80" s="12"/>
      <c r="R80" s="12"/>
      <c r="S80" s="12"/>
      <c r="T80" s="12"/>
      <c r="U80" s="12"/>
      <c r="V80" s="12"/>
      <c r="W80" s="12"/>
    </row>
    <row r="81" spans="1:23" x14ac:dyDescent="0.25">
      <c r="A81" s="179">
        <v>2000</v>
      </c>
      <c r="B81" s="101">
        <v>27</v>
      </c>
      <c r="C81" s="2">
        <f t="shared" si="1"/>
        <v>36714</v>
      </c>
      <c r="D81" s="197">
        <v>113.65</v>
      </c>
      <c r="E81" s="197">
        <v>103.71</v>
      </c>
      <c r="G81" s="12"/>
      <c r="H81" s="12"/>
      <c r="I81" s="12"/>
      <c r="J81" s="12"/>
      <c r="K81" s="12"/>
      <c r="L81" s="12"/>
      <c r="M81" s="12"/>
      <c r="N81" s="12"/>
      <c r="O81" s="12"/>
      <c r="P81" s="12"/>
      <c r="Q81" s="12"/>
      <c r="R81" s="12"/>
      <c r="S81" s="12"/>
      <c r="T81" s="12"/>
      <c r="U81" s="12"/>
      <c r="V81" s="12"/>
      <c r="W81" s="12"/>
    </row>
    <row r="82" spans="1:23" x14ac:dyDescent="0.25">
      <c r="A82" s="179">
        <v>2000</v>
      </c>
      <c r="B82" s="101">
        <v>28</v>
      </c>
      <c r="C82" s="2">
        <f t="shared" si="1"/>
        <v>36721</v>
      </c>
      <c r="D82" s="197">
        <v>117.17</v>
      </c>
      <c r="E82" s="197">
        <v>104.13</v>
      </c>
      <c r="G82" s="12"/>
      <c r="H82" s="12"/>
      <c r="I82" s="12"/>
      <c r="J82" s="12"/>
      <c r="K82" s="12"/>
      <c r="L82" s="12"/>
      <c r="M82" s="12"/>
      <c r="N82" s="12"/>
      <c r="O82" s="12"/>
      <c r="P82" s="12"/>
      <c r="Q82" s="12"/>
      <c r="R82" s="12"/>
      <c r="S82" s="12"/>
      <c r="T82" s="12"/>
      <c r="U82" s="12"/>
      <c r="V82" s="12"/>
      <c r="W82" s="12"/>
    </row>
    <row r="83" spans="1:23" x14ac:dyDescent="0.25">
      <c r="A83" s="179">
        <v>2000</v>
      </c>
      <c r="B83" s="101">
        <v>29</v>
      </c>
      <c r="C83" s="2">
        <f t="shared" si="1"/>
        <v>36728</v>
      </c>
      <c r="D83" s="197">
        <v>120.84</v>
      </c>
      <c r="E83" s="197">
        <v>103.51</v>
      </c>
      <c r="G83" s="12"/>
      <c r="H83" s="12"/>
      <c r="I83" s="12"/>
      <c r="J83" s="12"/>
      <c r="K83" s="12"/>
      <c r="L83" s="12"/>
      <c r="M83" s="12"/>
      <c r="N83" s="12"/>
      <c r="O83" s="12"/>
      <c r="P83" s="12"/>
      <c r="Q83" s="12"/>
      <c r="R83" s="12"/>
      <c r="S83" s="12"/>
      <c r="T83" s="12"/>
      <c r="U83" s="12"/>
      <c r="V83" s="12"/>
      <c r="W83" s="12"/>
    </row>
    <row r="84" spans="1:23" x14ac:dyDescent="0.25">
      <c r="A84" s="179">
        <v>2000</v>
      </c>
      <c r="B84" s="101">
        <v>30</v>
      </c>
      <c r="C84" s="2">
        <f t="shared" si="1"/>
        <v>36735</v>
      </c>
      <c r="D84" s="197">
        <v>117.8</v>
      </c>
      <c r="E84" s="197">
        <v>102.25</v>
      </c>
      <c r="G84" s="12"/>
      <c r="H84" s="12"/>
      <c r="I84" s="12"/>
      <c r="J84" s="12"/>
      <c r="K84" s="12"/>
      <c r="L84" s="12"/>
      <c r="M84" s="12"/>
      <c r="N84" s="12"/>
      <c r="O84" s="12"/>
      <c r="P84" s="12"/>
      <c r="Q84" s="12"/>
      <c r="R84" s="12"/>
      <c r="S84" s="12"/>
      <c r="T84" s="12"/>
      <c r="U84" s="12"/>
      <c r="V84" s="12"/>
      <c r="W84" s="12"/>
    </row>
    <row r="85" spans="1:23" x14ac:dyDescent="0.25">
      <c r="A85" s="179">
        <v>2000</v>
      </c>
      <c r="B85" s="101">
        <v>31</v>
      </c>
      <c r="C85" s="2">
        <f t="shared" si="1"/>
        <v>36742</v>
      </c>
      <c r="D85" s="197">
        <v>116.4</v>
      </c>
      <c r="E85" s="197">
        <v>100.27</v>
      </c>
      <c r="G85" s="12"/>
      <c r="H85" s="12"/>
      <c r="I85" s="12"/>
      <c r="J85" s="12"/>
      <c r="K85" s="12"/>
      <c r="L85" s="12"/>
      <c r="M85" s="12"/>
      <c r="N85" s="12"/>
      <c r="O85" s="12"/>
      <c r="P85" s="12"/>
      <c r="Q85" s="12"/>
      <c r="R85" s="12"/>
      <c r="S85" s="12"/>
      <c r="T85" s="12"/>
      <c r="U85" s="12"/>
      <c r="V85" s="12"/>
      <c r="W85" s="12"/>
    </row>
    <row r="86" spans="1:23" x14ac:dyDescent="0.25">
      <c r="A86" s="179">
        <v>2000</v>
      </c>
      <c r="B86" s="101">
        <v>32</v>
      </c>
      <c r="C86" s="2">
        <f t="shared" si="1"/>
        <v>36749</v>
      </c>
      <c r="D86" s="197">
        <v>117.75</v>
      </c>
      <c r="E86" s="197">
        <v>100.45</v>
      </c>
      <c r="G86" s="12"/>
      <c r="H86" s="12"/>
      <c r="I86" s="12"/>
      <c r="J86" s="12"/>
      <c r="K86" s="12"/>
      <c r="L86" s="12"/>
      <c r="M86" s="12"/>
      <c r="N86" s="12"/>
      <c r="O86" s="12"/>
      <c r="P86" s="12"/>
      <c r="Q86" s="12"/>
      <c r="R86" s="12"/>
      <c r="S86" s="12"/>
      <c r="T86" s="12"/>
      <c r="U86" s="12"/>
      <c r="V86" s="12"/>
      <c r="W86" s="12"/>
    </row>
    <row r="87" spans="1:23" x14ac:dyDescent="0.25">
      <c r="A87" s="179">
        <v>2000</v>
      </c>
      <c r="B87" s="101">
        <v>33</v>
      </c>
      <c r="C87" s="2">
        <f t="shared" si="1"/>
        <v>36756</v>
      </c>
      <c r="D87" s="197">
        <v>122.02</v>
      </c>
      <c r="E87" s="197">
        <v>102.91</v>
      </c>
      <c r="G87" s="12"/>
      <c r="H87" s="12"/>
      <c r="I87" s="12"/>
      <c r="J87" s="12"/>
      <c r="K87" s="12"/>
      <c r="L87" s="12"/>
      <c r="M87" s="12"/>
      <c r="N87" s="12"/>
      <c r="O87" s="12"/>
      <c r="P87" s="12"/>
      <c r="Q87" s="12"/>
      <c r="R87" s="12"/>
      <c r="S87" s="12"/>
      <c r="T87" s="12"/>
      <c r="U87" s="12"/>
      <c r="V87" s="12"/>
      <c r="W87" s="12"/>
    </row>
    <row r="88" spans="1:23" x14ac:dyDescent="0.25">
      <c r="A88" s="179">
        <v>2000</v>
      </c>
      <c r="B88" s="101">
        <v>34</v>
      </c>
      <c r="C88" s="2">
        <f t="shared" si="1"/>
        <v>36763</v>
      </c>
      <c r="D88" s="197">
        <v>120.38</v>
      </c>
      <c r="E88" s="197">
        <v>101.54</v>
      </c>
      <c r="G88" s="12"/>
      <c r="H88" s="12"/>
      <c r="I88" s="12"/>
      <c r="J88" s="12"/>
      <c r="K88" s="12"/>
      <c r="L88" s="12"/>
      <c r="M88" s="12"/>
      <c r="N88" s="12"/>
      <c r="O88" s="12"/>
      <c r="P88" s="12"/>
      <c r="Q88" s="12"/>
      <c r="R88" s="12"/>
      <c r="S88" s="12"/>
      <c r="T88" s="12"/>
      <c r="U88" s="12"/>
      <c r="V88" s="12"/>
      <c r="W88" s="12"/>
    </row>
    <row r="89" spans="1:23" x14ac:dyDescent="0.25">
      <c r="A89" s="179">
        <v>2000</v>
      </c>
      <c r="B89" s="101">
        <v>35</v>
      </c>
      <c r="C89" s="2">
        <f t="shared" si="1"/>
        <v>36770</v>
      </c>
      <c r="D89" s="197">
        <v>123.52</v>
      </c>
      <c r="E89" s="197">
        <v>99.48</v>
      </c>
      <c r="G89" s="12"/>
      <c r="H89" s="12"/>
      <c r="I89" s="12"/>
      <c r="J89" s="12"/>
      <c r="K89" s="12"/>
      <c r="L89" s="12"/>
      <c r="M89" s="12"/>
      <c r="N89" s="12"/>
      <c r="O89" s="12"/>
      <c r="P89" s="12"/>
      <c r="Q89" s="12"/>
      <c r="R89" s="12"/>
      <c r="S89" s="12"/>
      <c r="T89" s="12"/>
      <c r="U89" s="12"/>
      <c r="V89" s="12"/>
      <c r="W89" s="12"/>
    </row>
    <row r="90" spans="1:23" x14ac:dyDescent="0.25">
      <c r="A90" s="179">
        <v>2000</v>
      </c>
      <c r="B90" s="101">
        <v>36</v>
      </c>
      <c r="C90" s="2">
        <f t="shared" si="1"/>
        <v>36777</v>
      </c>
      <c r="D90" s="197">
        <v>120.19</v>
      </c>
      <c r="E90" s="197">
        <v>97.93</v>
      </c>
      <c r="G90" s="12"/>
      <c r="H90" s="12"/>
      <c r="I90" s="12"/>
      <c r="J90" s="12"/>
      <c r="K90" s="12"/>
      <c r="L90" s="12"/>
      <c r="M90" s="12"/>
      <c r="N90" s="12"/>
      <c r="O90" s="12"/>
      <c r="P90" s="12"/>
      <c r="Q90" s="12"/>
      <c r="R90" s="12"/>
      <c r="S90" s="12"/>
      <c r="T90" s="12"/>
      <c r="U90" s="12"/>
      <c r="V90" s="12"/>
      <c r="W90" s="12"/>
    </row>
    <row r="91" spans="1:23" x14ac:dyDescent="0.25">
      <c r="A91" s="179">
        <v>2000</v>
      </c>
      <c r="B91" s="101">
        <v>37</v>
      </c>
      <c r="C91" s="2">
        <f t="shared" si="1"/>
        <v>36784</v>
      </c>
      <c r="D91" s="197">
        <v>121.38</v>
      </c>
      <c r="E91" s="197">
        <v>96.58</v>
      </c>
      <c r="G91" s="12"/>
      <c r="H91" s="12"/>
      <c r="I91" s="12"/>
      <c r="J91" s="12"/>
      <c r="K91" s="12"/>
      <c r="L91" s="12"/>
      <c r="M91" s="12"/>
      <c r="N91" s="12"/>
      <c r="O91" s="12"/>
      <c r="P91" s="12"/>
      <c r="Q91" s="12"/>
      <c r="R91" s="12"/>
      <c r="S91" s="12"/>
      <c r="T91" s="12"/>
      <c r="U91" s="12"/>
      <c r="V91" s="12"/>
      <c r="W91" s="12"/>
    </row>
    <row r="92" spans="1:23" x14ac:dyDescent="0.25">
      <c r="A92" s="179">
        <v>2000</v>
      </c>
      <c r="B92" s="101">
        <v>38</v>
      </c>
      <c r="C92" s="2">
        <f t="shared" si="1"/>
        <v>36791</v>
      </c>
      <c r="D92" s="197">
        <v>120.67</v>
      </c>
      <c r="E92" s="197">
        <v>98.75</v>
      </c>
      <c r="G92" s="12"/>
      <c r="H92" s="12"/>
      <c r="I92" s="12"/>
      <c r="J92" s="12"/>
      <c r="K92" s="12"/>
      <c r="L92" s="12"/>
      <c r="M92" s="12"/>
      <c r="N92" s="12"/>
      <c r="O92" s="12"/>
      <c r="P92" s="12"/>
      <c r="Q92" s="12"/>
      <c r="R92" s="12"/>
      <c r="S92" s="12"/>
      <c r="T92" s="12"/>
      <c r="U92" s="12"/>
      <c r="V92" s="12"/>
      <c r="W92" s="12"/>
    </row>
    <row r="93" spans="1:23" x14ac:dyDescent="0.25">
      <c r="A93" s="179">
        <v>2000</v>
      </c>
      <c r="B93" s="101">
        <v>39</v>
      </c>
      <c r="C93" s="2">
        <f t="shared" si="1"/>
        <v>36798</v>
      </c>
      <c r="D93" s="197">
        <v>126.33</v>
      </c>
      <c r="E93" s="197">
        <v>98.41</v>
      </c>
      <c r="G93" s="12"/>
      <c r="H93" s="12"/>
      <c r="I93" s="12"/>
      <c r="J93" s="12"/>
      <c r="K93" s="12"/>
      <c r="L93" s="12"/>
      <c r="M93" s="12"/>
      <c r="N93" s="12"/>
      <c r="O93" s="12"/>
      <c r="P93" s="12"/>
      <c r="Q93" s="12"/>
      <c r="R93" s="12"/>
      <c r="S93" s="12"/>
      <c r="T93" s="12"/>
      <c r="U93" s="12"/>
      <c r="V93" s="12"/>
      <c r="W93" s="12"/>
    </row>
    <row r="94" spans="1:23" x14ac:dyDescent="0.25">
      <c r="A94" s="179">
        <v>2000</v>
      </c>
      <c r="B94" s="101">
        <v>40</v>
      </c>
      <c r="C94" s="2">
        <f t="shared" si="1"/>
        <v>36805</v>
      </c>
      <c r="D94" s="197">
        <v>124.08</v>
      </c>
      <c r="E94" s="197">
        <v>98.02</v>
      </c>
      <c r="G94" s="12"/>
      <c r="H94" s="12"/>
      <c r="I94" s="12"/>
      <c r="J94" s="12"/>
      <c r="K94" s="12"/>
      <c r="L94" s="12"/>
      <c r="M94" s="12"/>
      <c r="N94" s="12"/>
      <c r="O94" s="12"/>
      <c r="P94" s="12"/>
      <c r="Q94" s="12"/>
      <c r="R94" s="12"/>
      <c r="S94" s="12"/>
      <c r="T94" s="12"/>
      <c r="U94" s="12"/>
      <c r="V94" s="12"/>
      <c r="W94" s="12"/>
    </row>
    <row r="95" spans="1:23" x14ac:dyDescent="0.25">
      <c r="A95" s="179">
        <v>2000</v>
      </c>
      <c r="B95" s="101">
        <v>41</v>
      </c>
      <c r="C95" s="2">
        <f t="shared" si="1"/>
        <v>36812</v>
      </c>
      <c r="D95" s="197">
        <v>128.18</v>
      </c>
      <c r="E95" s="197">
        <v>96.54</v>
      </c>
      <c r="G95" s="12"/>
      <c r="H95" s="12"/>
      <c r="I95" s="12"/>
      <c r="J95" s="12"/>
      <c r="K95" s="12"/>
      <c r="L95" s="12"/>
      <c r="M95" s="12"/>
      <c r="N95" s="12"/>
      <c r="O95" s="12"/>
      <c r="P95" s="12"/>
      <c r="Q95" s="12"/>
      <c r="R95" s="12"/>
      <c r="S95" s="12"/>
      <c r="T95" s="12"/>
      <c r="U95" s="12"/>
      <c r="V95" s="12"/>
      <c r="W95" s="12"/>
    </row>
    <row r="96" spans="1:23" x14ac:dyDescent="0.25">
      <c r="A96" s="179">
        <v>2000</v>
      </c>
      <c r="B96" s="101">
        <v>42</v>
      </c>
      <c r="C96" s="2">
        <f t="shared" si="1"/>
        <v>36819</v>
      </c>
      <c r="D96" s="197">
        <v>123.14</v>
      </c>
      <c r="E96" s="197">
        <v>95.63</v>
      </c>
      <c r="G96" s="12"/>
      <c r="H96" s="12"/>
      <c r="I96" s="12"/>
      <c r="J96" s="12"/>
      <c r="K96" s="12"/>
      <c r="L96" s="12"/>
      <c r="M96" s="12"/>
      <c r="N96" s="12"/>
      <c r="O96" s="12"/>
      <c r="P96" s="12"/>
      <c r="Q96" s="12"/>
      <c r="R96" s="12"/>
      <c r="S96" s="12"/>
      <c r="T96" s="12"/>
      <c r="U96" s="12"/>
      <c r="V96" s="12"/>
      <c r="W96" s="12"/>
    </row>
    <row r="97" spans="1:23" x14ac:dyDescent="0.25">
      <c r="A97" s="179">
        <v>2000</v>
      </c>
      <c r="B97" s="101">
        <v>43</v>
      </c>
      <c r="C97" s="2">
        <f t="shared" si="1"/>
        <v>36826</v>
      </c>
      <c r="D97" s="197">
        <v>119.09</v>
      </c>
      <c r="E97" s="197">
        <v>96.87</v>
      </c>
      <c r="G97" s="12"/>
      <c r="H97" s="12"/>
      <c r="I97" s="12"/>
      <c r="J97" s="12"/>
      <c r="K97" s="12"/>
      <c r="L97" s="12"/>
      <c r="M97" s="12"/>
      <c r="N97" s="12"/>
      <c r="O97" s="12"/>
      <c r="P97" s="12"/>
      <c r="Q97" s="12"/>
      <c r="R97" s="12"/>
      <c r="S97" s="12"/>
      <c r="T97" s="12"/>
      <c r="U97" s="12"/>
      <c r="V97" s="12"/>
      <c r="W97" s="12"/>
    </row>
    <row r="98" spans="1:23" x14ac:dyDescent="0.25">
      <c r="A98" s="179">
        <v>2000</v>
      </c>
      <c r="B98" s="101">
        <v>44</v>
      </c>
      <c r="C98" s="2">
        <f t="shared" si="1"/>
        <v>36833</v>
      </c>
      <c r="D98" s="197">
        <v>114.83</v>
      </c>
      <c r="E98" s="197">
        <v>98.4</v>
      </c>
      <c r="G98" s="12"/>
      <c r="H98" s="12"/>
      <c r="I98" s="12"/>
      <c r="J98" s="12"/>
      <c r="K98" s="12"/>
      <c r="L98" s="12"/>
      <c r="M98" s="12"/>
      <c r="N98" s="12"/>
      <c r="O98" s="12"/>
      <c r="P98" s="12"/>
      <c r="Q98" s="12"/>
      <c r="R98" s="12"/>
      <c r="S98" s="12"/>
      <c r="T98" s="12"/>
      <c r="U98" s="12"/>
      <c r="V98" s="12"/>
      <c r="W98" s="12"/>
    </row>
    <row r="99" spans="1:23" x14ac:dyDescent="0.25">
      <c r="A99" s="179">
        <v>2000</v>
      </c>
      <c r="B99" s="101">
        <v>45</v>
      </c>
      <c r="C99" s="2">
        <f t="shared" si="1"/>
        <v>36840</v>
      </c>
      <c r="D99" s="197">
        <v>108.06</v>
      </c>
      <c r="E99" s="197">
        <v>97.17</v>
      </c>
      <c r="G99" s="12"/>
      <c r="H99" s="12"/>
      <c r="I99" s="12"/>
      <c r="J99" s="12"/>
      <c r="K99" s="12"/>
      <c r="L99" s="12"/>
      <c r="M99" s="12"/>
      <c r="N99" s="12"/>
      <c r="O99" s="12"/>
      <c r="P99" s="12"/>
      <c r="Q99" s="12"/>
      <c r="R99" s="12"/>
      <c r="S99" s="12"/>
      <c r="T99" s="12"/>
      <c r="U99" s="12"/>
      <c r="V99" s="12"/>
      <c r="W99" s="12"/>
    </row>
    <row r="100" spans="1:23" x14ac:dyDescent="0.25">
      <c r="A100" s="179">
        <v>2000</v>
      </c>
      <c r="B100" s="101">
        <v>46</v>
      </c>
      <c r="C100" s="2">
        <f t="shared" si="1"/>
        <v>36847</v>
      </c>
      <c r="D100" s="197">
        <v>119.15</v>
      </c>
      <c r="E100" s="197">
        <v>99.69</v>
      </c>
      <c r="G100" s="12"/>
      <c r="H100" s="12"/>
      <c r="I100" s="12"/>
      <c r="J100" s="12"/>
      <c r="K100" s="12"/>
      <c r="L100" s="12"/>
      <c r="M100" s="12"/>
      <c r="N100" s="12"/>
      <c r="O100" s="12"/>
      <c r="P100" s="12"/>
      <c r="Q100" s="12"/>
      <c r="R100" s="12"/>
      <c r="S100" s="12"/>
      <c r="T100" s="12"/>
      <c r="U100" s="12"/>
      <c r="V100" s="12"/>
      <c r="W100" s="12"/>
    </row>
    <row r="101" spans="1:23" x14ac:dyDescent="0.25">
      <c r="A101" s="179">
        <v>2000</v>
      </c>
      <c r="B101" s="101">
        <v>47</v>
      </c>
      <c r="C101" s="2">
        <f t="shared" si="1"/>
        <v>36854</v>
      </c>
      <c r="D101" s="197">
        <v>114.07</v>
      </c>
      <c r="E101" s="197">
        <v>100.49</v>
      </c>
      <c r="G101" s="12"/>
      <c r="H101" s="12"/>
      <c r="I101" s="12"/>
      <c r="J101" s="12"/>
      <c r="K101" s="12"/>
      <c r="L101" s="12"/>
      <c r="M101" s="12"/>
      <c r="N101" s="12"/>
      <c r="O101" s="12"/>
      <c r="P101" s="12"/>
      <c r="Q101" s="12"/>
      <c r="R101" s="12"/>
      <c r="S101" s="12"/>
      <c r="T101" s="12"/>
      <c r="U101" s="12"/>
      <c r="V101" s="12"/>
      <c r="W101" s="12"/>
    </row>
    <row r="102" spans="1:23" x14ac:dyDescent="0.25">
      <c r="A102" s="179">
        <v>2000</v>
      </c>
      <c r="B102" s="101">
        <v>48</v>
      </c>
      <c r="C102" s="2">
        <f t="shared" si="1"/>
        <v>36861</v>
      </c>
      <c r="D102" s="197">
        <v>120.5</v>
      </c>
      <c r="E102" s="197">
        <v>100.36</v>
      </c>
      <c r="G102" s="12"/>
      <c r="H102" s="12"/>
      <c r="I102" s="12"/>
      <c r="J102" s="12"/>
      <c r="K102" s="12"/>
      <c r="L102" s="12"/>
      <c r="M102" s="12"/>
      <c r="N102" s="12"/>
      <c r="O102" s="12"/>
      <c r="P102" s="12"/>
      <c r="Q102" s="12"/>
      <c r="R102" s="12"/>
      <c r="S102" s="12"/>
      <c r="T102" s="12"/>
      <c r="U102" s="12"/>
      <c r="V102" s="12"/>
      <c r="W102" s="12"/>
    </row>
    <row r="103" spans="1:23" x14ac:dyDescent="0.25">
      <c r="A103" s="179">
        <v>2000</v>
      </c>
      <c r="B103" s="101">
        <v>49</v>
      </c>
      <c r="C103" s="2">
        <f t="shared" si="1"/>
        <v>36868</v>
      </c>
      <c r="D103" s="197">
        <v>118.69</v>
      </c>
      <c r="E103" s="197">
        <v>101.46</v>
      </c>
      <c r="G103" s="12"/>
      <c r="H103" s="12"/>
      <c r="I103" s="12"/>
      <c r="J103" s="12"/>
      <c r="K103" s="12"/>
      <c r="L103" s="12"/>
      <c r="M103" s="12"/>
      <c r="N103" s="12"/>
      <c r="O103" s="12"/>
      <c r="P103" s="12"/>
      <c r="Q103" s="12"/>
      <c r="R103" s="12"/>
      <c r="S103" s="12"/>
      <c r="T103" s="12"/>
      <c r="U103" s="12"/>
      <c r="V103" s="12"/>
      <c r="W103" s="12"/>
    </row>
    <row r="104" spans="1:23" x14ac:dyDescent="0.25">
      <c r="A104" s="179">
        <v>2000</v>
      </c>
      <c r="B104" s="101">
        <v>50</v>
      </c>
      <c r="C104" s="2">
        <f t="shared" si="1"/>
        <v>36875</v>
      </c>
      <c r="D104" s="197">
        <v>122.82</v>
      </c>
      <c r="E104" s="197">
        <v>103.97</v>
      </c>
      <c r="G104" s="12"/>
      <c r="H104" s="12"/>
      <c r="I104" s="12"/>
      <c r="J104" s="12"/>
      <c r="K104" s="12"/>
      <c r="L104" s="12"/>
      <c r="M104" s="12"/>
      <c r="N104" s="12"/>
      <c r="O104" s="12"/>
      <c r="P104" s="12"/>
      <c r="Q104" s="12"/>
      <c r="R104" s="12"/>
      <c r="S104" s="12"/>
      <c r="T104" s="12"/>
      <c r="U104" s="12"/>
      <c r="V104" s="12"/>
      <c r="W104" s="12"/>
    </row>
    <row r="105" spans="1:23" x14ac:dyDescent="0.25">
      <c r="A105" s="179">
        <v>2000</v>
      </c>
      <c r="B105" s="101">
        <v>51</v>
      </c>
      <c r="C105" s="2">
        <f t="shared" si="1"/>
        <v>36882</v>
      </c>
      <c r="D105" s="197">
        <v>111.37</v>
      </c>
      <c r="E105" s="197">
        <v>104.44</v>
      </c>
      <c r="G105" s="12"/>
      <c r="H105" s="12"/>
      <c r="I105" s="12"/>
      <c r="J105" s="12"/>
      <c r="K105" s="12"/>
      <c r="L105" s="12"/>
      <c r="M105" s="12"/>
      <c r="N105" s="12"/>
      <c r="O105" s="12"/>
      <c r="P105" s="12"/>
      <c r="Q105" s="12"/>
      <c r="R105" s="12"/>
      <c r="S105" s="12"/>
      <c r="T105" s="12"/>
      <c r="U105" s="12"/>
      <c r="V105" s="12"/>
      <c r="W105" s="12"/>
    </row>
    <row r="106" spans="1:23" ht="13" thickBot="1" x14ac:dyDescent="0.3">
      <c r="A106" s="180">
        <v>2000</v>
      </c>
      <c r="B106" s="107">
        <v>52</v>
      </c>
      <c r="C106" s="2">
        <f t="shared" si="1"/>
        <v>36889</v>
      </c>
      <c r="D106" s="197">
        <v>117.95</v>
      </c>
      <c r="E106" s="197">
        <v>109.97</v>
      </c>
      <c r="G106" s="12"/>
      <c r="H106" s="12"/>
      <c r="I106" s="12"/>
      <c r="J106" s="12"/>
      <c r="K106" s="12"/>
      <c r="L106" s="12"/>
      <c r="M106" s="12"/>
      <c r="N106" s="12"/>
      <c r="O106" s="12"/>
      <c r="P106" s="12"/>
      <c r="Q106" s="12"/>
      <c r="R106" s="12"/>
      <c r="S106" s="12"/>
      <c r="T106" s="12"/>
      <c r="U106" s="12"/>
      <c r="V106" s="12"/>
      <c r="W106" s="12"/>
    </row>
    <row r="107" spans="1:23" x14ac:dyDescent="0.25">
      <c r="A107" s="195">
        <v>2001</v>
      </c>
      <c r="B107" s="196">
        <v>1</v>
      </c>
      <c r="C107" s="2">
        <f t="shared" si="1"/>
        <v>36896</v>
      </c>
      <c r="D107" s="197">
        <v>106.67</v>
      </c>
      <c r="E107" s="197">
        <v>110.08</v>
      </c>
      <c r="G107" s="12"/>
      <c r="H107" s="12"/>
      <c r="I107" s="12"/>
      <c r="J107" s="12"/>
      <c r="K107" s="12"/>
      <c r="L107" s="12"/>
      <c r="M107" s="12"/>
      <c r="N107" s="12"/>
      <c r="O107" s="12"/>
      <c r="P107" s="12"/>
      <c r="Q107" s="12"/>
      <c r="R107" s="12"/>
      <c r="S107" s="12"/>
      <c r="T107" s="12"/>
      <c r="U107" s="12"/>
      <c r="V107" s="12"/>
      <c r="W107" s="12"/>
    </row>
    <row r="108" spans="1:23" x14ac:dyDescent="0.25">
      <c r="A108" s="179">
        <v>2001</v>
      </c>
      <c r="B108" s="101">
        <v>2</v>
      </c>
      <c r="C108" s="2">
        <f t="shared" si="1"/>
        <v>36903</v>
      </c>
      <c r="D108" s="197">
        <v>125.37</v>
      </c>
      <c r="E108" s="197">
        <v>109.89</v>
      </c>
      <c r="G108" s="12"/>
      <c r="H108" s="12"/>
      <c r="I108" s="12"/>
      <c r="J108" s="12"/>
      <c r="K108" s="12"/>
      <c r="L108" s="12"/>
      <c r="M108" s="12"/>
      <c r="N108" s="12"/>
      <c r="O108" s="12"/>
      <c r="P108" s="12"/>
      <c r="Q108" s="12"/>
      <c r="R108" s="12"/>
      <c r="S108" s="12"/>
      <c r="T108" s="12"/>
      <c r="U108" s="12"/>
      <c r="V108" s="12"/>
      <c r="W108" s="12"/>
    </row>
    <row r="109" spans="1:23" x14ac:dyDescent="0.25">
      <c r="A109" s="179">
        <v>2001</v>
      </c>
      <c r="B109" s="101">
        <v>3</v>
      </c>
      <c r="C109" s="2">
        <f t="shared" si="1"/>
        <v>36910</v>
      </c>
      <c r="D109" s="197">
        <v>127.53</v>
      </c>
      <c r="E109" s="197">
        <v>113.03</v>
      </c>
      <c r="G109" s="12"/>
      <c r="H109" s="12"/>
      <c r="I109" s="12"/>
      <c r="J109" s="12"/>
      <c r="K109" s="12"/>
      <c r="L109" s="12"/>
      <c r="M109" s="12"/>
      <c r="N109" s="12"/>
      <c r="O109" s="12"/>
      <c r="P109" s="12"/>
      <c r="Q109" s="12"/>
      <c r="R109" s="12"/>
      <c r="S109" s="12"/>
      <c r="T109" s="12"/>
      <c r="U109" s="12"/>
      <c r="V109" s="12"/>
      <c r="W109" s="12"/>
    </row>
    <row r="110" spans="1:23" x14ac:dyDescent="0.25">
      <c r="A110" s="179">
        <v>2001</v>
      </c>
      <c r="B110" s="101">
        <v>4</v>
      </c>
      <c r="C110" s="2">
        <f t="shared" si="1"/>
        <v>36917</v>
      </c>
      <c r="D110" s="197">
        <v>129.47</v>
      </c>
      <c r="E110" s="197">
        <v>113.87</v>
      </c>
      <c r="G110" s="12"/>
      <c r="H110" s="12"/>
      <c r="I110" s="12"/>
      <c r="J110" s="12"/>
      <c r="K110" s="12"/>
      <c r="L110" s="12"/>
      <c r="M110" s="12"/>
      <c r="N110" s="12"/>
      <c r="O110" s="12"/>
      <c r="P110" s="12"/>
      <c r="Q110" s="12"/>
      <c r="R110" s="12"/>
      <c r="S110" s="12"/>
      <c r="T110" s="12"/>
      <c r="U110" s="12"/>
      <c r="V110" s="12"/>
      <c r="W110" s="12"/>
    </row>
    <row r="111" spans="1:23" x14ac:dyDescent="0.25">
      <c r="A111" s="179">
        <v>2001</v>
      </c>
      <c r="B111" s="101">
        <v>5</v>
      </c>
      <c r="C111" s="2">
        <f t="shared" si="1"/>
        <v>36924</v>
      </c>
      <c r="D111" s="197">
        <v>126.37</v>
      </c>
      <c r="E111" s="197">
        <v>111.14</v>
      </c>
      <c r="G111" s="12"/>
      <c r="H111" s="12"/>
      <c r="I111" s="12"/>
      <c r="J111" s="12"/>
      <c r="K111" s="12"/>
      <c r="L111" s="12"/>
      <c r="M111" s="12"/>
      <c r="N111" s="12"/>
      <c r="O111" s="12"/>
      <c r="P111" s="12"/>
      <c r="Q111" s="12"/>
      <c r="R111" s="12"/>
      <c r="S111" s="12"/>
      <c r="T111" s="12"/>
      <c r="U111" s="12"/>
      <c r="V111" s="12"/>
      <c r="W111" s="12"/>
    </row>
    <row r="112" spans="1:23" x14ac:dyDescent="0.25">
      <c r="A112" s="179">
        <v>2001</v>
      </c>
      <c r="B112" s="101">
        <v>6</v>
      </c>
      <c r="C112" s="2">
        <f t="shared" si="1"/>
        <v>36931</v>
      </c>
      <c r="D112" s="197">
        <v>124.51</v>
      </c>
      <c r="E112" s="197">
        <v>110.56</v>
      </c>
      <c r="G112" s="12"/>
      <c r="H112" s="12"/>
      <c r="I112" s="12"/>
      <c r="J112" s="12"/>
      <c r="K112" s="12"/>
      <c r="L112" s="12"/>
      <c r="M112" s="12"/>
      <c r="N112" s="12"/>
      <c r="O112" s="12"/>
      <c r="P112" s="12"/>
      <c r="Q112" s="12"/>
      <c r="R112" s="12"/>
      <c r="S112" s="12"/>
      <c r="T112" s="12"/>
      <c r="U112" s="12"/>
      <c r="V112" s="12"/>
      <c r="W112" s="12"/>
    </row>
    <row r="113" spans="1:23" x14ac:dyDescent="0.25">
      <c r="A113" s="179">
        <v>2001</v>
      </c>
      <c r="B113" s="101">
        <v>7</v>
      </c>
      <c r="C113" s="2">
        <f t="shared" si="1"/>
        <v>36938</v>
      </c>
      <c r="D113" s="197">
        <v>119.5</v>
      </c>
      <c r="E113" s="197">
        <v>116.37</v>
      </c>
      <c r="G113" s="12"/>
      <c r="H113" s="12"/>
      <c r="I113" s="12"/>
      <c r="J113" s="12"/>
      <c r="K113" s="12"/>
      <c r="L113" s="12"/>
      <c r="M113" s="12"/>
      <c r="N113" s="12"/>
      <c r="O113" s="12"/>
      <c r="P113" s="12"/>
      <c r="Q113" s="12"/>
      <c r="R113" s="12"/>
      <c r="S113" s="12"/>
      <c r="T113" s="12"/>
      <c r="U113" s="12"/>
      <c r="V113" s="12"/>
      <c r="W113" s="12"/>
    </row>
    <row r="114" spans="1:23" x14ac:dyDescent="0.25">
      <c r="A114" s="179">
        <v>2001</v>
      </c>
      <c r="B114" s="101">
        <v>8</v>
      </c>
      <c r="C114" s="2">
        <f t="shared" si="1"/>
        <v>36945</v>
      </c>
      <c r="D114" s="197">
        <v>125.28</v>
      </c>
      <c r="E114" s="197">
        <v>114.48</v>
      </c>
      <c r="G114" s="12"/>
      <c r="H114" s="12"/>
      <c r="I114" s="12"/>
      <c r="J114" s="12"/>
      <c r="K114" s="12"/>
      <c r="L114" s="12"/>
      <c r="M114" s="12"/>
      <c r="N114" s="12"/>
      <c r="O114" s="12"/>
      <c r="P114" s="12"/>
      <c r="Q114" s="12"/>
      <c r="R114" s="12"/>
      <c r="S114" s="12"/>
      <c r="T114" s="12"/>
      <c r="U114" s="12"/>
      <c r="V114" s="12"/>
      <c r="W114" s="12"/>
    </row>
    <row r="115" spans="1:23" x14ac:dyDescent="0.25">
      <c r="A115" s="179">
        <v>2001</v>
      </c>
      <c r="B115" s="101">
        <v>9</v>
      </c>
      <c r="C115" s="2">
        <f t="shared" si="1"/>
        <v>36952</v>
      </c>
      <c r="D115" s="197">
        <v>119.66</v>
      </c>
      <c r="E115" s="197">
        <v>118.62</v>
      </c>
      <c r="G115" s="12"/>
      <c r="H115" s="12"/>
      <c r="I115" s="12"/>
      <c r="J115" s="12"/>
      <c r="K115" s="12"/>
      <c r="L115" s="12"/>
      <c r="M115" s="12"/>
      <c r="N115" s="12"/>
      <c r="O115" s="12"/>
      <c r="P115" s="12"/>
      <c r="Q115" s="12"/>
      <c r="R115" s="12"/>
      <c r="S115" s="12"/>
      <c r="T115" s="12"/>
      <c r="U115" s="12"/>
      <c r="V115" s="12"/>
      <c r="W115" s="12"/>
    </row>
    <row r="116" spans="1:23" x14ac:dyDescent="0.25">
      <c r="A116" s="179">
        <v>2001</v>
      </c>
      <c r="B116" s="101">
        <v>10</v>
      </c>
      <c r="C116" s="2">
        <f t="shared" si="1"/>
        <v>36959</v>
      </c>
      <c r="D116" s="197">
        <v>127.23</v>
      </c>
      <c r="E116" s="197">
        <v>121.1</v>
      </c>
      <c r="G116" s="12"/>
      <c r="H116" s="12"/>
      <c r="I116" s="12"/>
      <c r="J116" s="12"/>
      <c r="K116" s="12"/>
      <c r="L116" s="12"/>
      <c r="M116" s="12"/>
      <c r="N116" s="12"/>
      <c r="O116" s="12"/>
      <c r="P116" s="12"/>
      <c r="Q116" s="12"/>
      <c r="R116" s="12"/>
      <c r="S116" s="12"/>
      <c r="T116" s="12"/>
      <c r="U116" s="12"/>
      <c r="V116" s="12"/>
      <c r="W116" s="12"/>
    </row>
    <row r="117" spans="1:23" x14ac:dyDescent="0.25">
      <c r="A117" s="179">
        <v>2001</v>
      </c>
      <c r="B117" s="101">
        <v>11</v>
      </c>
      <c r="C117" s="2">
        <f t="shared" si="1"/>
        <v>36966</v>
      </c>
      <c r="D117" s="197">
        <v>124.12</v>
      </c>
      <c r="E117" s="197">
        <v>120.88</v>
      </c>
      <c r="G117" s="12"/>
      <c r="H117" s="12"/>
      <c r="I117" s="12"/>
      <c r="J117" s="12"/>
      <c r="K117" s="12"/>
      <c r="L117" s="12"/>
      <c r="M117" s="12"/>
      <c r="N117" s="12"/>
      <c r="O117" s="12"/>
      <c r="P117" s="12"/>
      <c r="Q117" s="12"/>
      <c r="R117" s="12"/>
      <c r="S117" s="12"/>
      <c r="T117" s="12"/>
      <c r="U117" s="12"/>
      <c r="V117" s="12"/>
      <c r="W117" s="12"/>
    </row>
    <row r="118" spans="1:23" x14ac:dyDescent="0.25">
      <c r="A118" s="179">
        <v>2001</v>
      </c>
      <c r="B118" s="101">
        <v>12</v>
      </c>
      <c r="C118" s="2">
        <f t="shared" si="1"/>
        <v>36973</v>
      </c>
      <c r="D118" s="197">
        <v>122.29</v>
      </c>
      <c r="E118" s="197">
        <v>119.3</v>
      </c>
      <c r="G118" s="12"/>
      <c r="H118" s="12"/>
      <c r="I118" s="12"/>
      <c r="J118" s="12"/>
      <c r="K118" s="12"/>
      <c r="L118" s="12"/>
      <c r="M118" s="12"/>
      <c r="N118" s="12"/>
      <c r="O118" s="12"/>
      <c r="P118" s="12"/>
      <c r="Q118" s="12"/>
      <c r="R118" s="12"/>
      <c r="S118" s="12"/>
      <c r="T118" s="12"/>
      <c r="U118" s="12"/>
      <c r="V118" s="12"/>
      <c r="W118" s="12"/>
    </row>
    <row r="119" spans="1:23" x14ac:dyDescent="0.25">
      <c r="A119" s="179">
        <v>2001</v>
      </c>
      <c r="B119" s="101">
        <v>13</v>
      </c>
      <c r="C119" s="2">
        <f t="shared" si="1"/>
        <v>36980</v>
      </c>
      <c r="D119" s="197">
        <v>122.12</v>
      </c>
      <c r="E119" s="197">
        <v>118.66</v>
      </c>
      <c r="G119" s="12"/>
      <c r="H119" s="12"/>
      <c r="I119" s="12"/>
      <c r="J119" s="12"/>
      <c r="K119" s="12"/>
      <c r="L119" s="12"/>
      <c r="M119" s="12"/>
      <c r="N119" s="12"/>
      <c r="O119" s="12"/>
      <c r="P119" s="12"/>
      <c r="Q119" s="12"/>
      <c r="R119" s="12"/>
      <c r="S119" s="12"/>
      <c r="T119" s="12"/>
      <c r="U119" s="12"/>
      <c r="V119" s="12"/>
      <c r="W119" s="12"/>
    </row>
    <row r="120" spans="1:23" x14ac:dyDescent="0.25">
      <c r="A120" s="179">
        <v>2001</v>
      </c>
      <c r="B120" s="101">
        <v>14</v>
      </c>
      <c r="C120" s="2">
        <f t="shared" si="1"/>
        <v>36987</v>
      </c>
      <c r="D120" s="197">
        <v>124.05</v>
      </c>
      <c r="E120" s="197">
        <v>122.42</v>
      </c>
      <c r="G120" s="12"/>
      <c r="H120" s="12"/>
      <c r="I120" s="12"/>
      <c r="J120" s="12"/>
      <c r="K120" s="12"/>
      <c r="L120" s="12"/>
      <c r="M120" s="12"/>
      <c r="N120" s="12"/>
      <c r="O120" s="12"/>
      <c r="P120" s="12"/>
      <c r="Q120" s="12"/>
      <c r="R120" s="12"/>
      <c r="S120" s="12"/>
      <c r="T120" s="12"/>
      <c r="U120" s="12"/>
      <c r="V120" s="12"/>
      <c r="W120" s="12"/>
    </row>
    <row r="121" spans="1:23" x14ac:dyDescent="0.25">
      <c r="A121" s="179">
        <v>2001</v>
      </c>
      <c r="B121" s="101">
        <v>15</v>
      </c>
      <c r="C121" s="2">
        <f t="shared" si="1"/>
        <v>36994</v>
      </c>
      <c r="D121" s="197">
        <v>124.63</v>
      </c>
      <c r="E121" s="197">
        <v>124.75</v>
      </c>
      <c r="G121" s="12"/>
      <c r="H121" s="12"/>
      <c r="I121" s="12"/>
      <c r="J121" s="12"/>
      <c r="K121" s="12"/>
      <c r="L121" s="12"/>
      <c r="M121" s="12"/>
      <c r="N121" s="12"/>
      <c r="O121" s="12"/>
      <c r="P121" s="12"/>
      <c r="Q121" s="12"/>
      <c r="R121" s="12"/>
      <c r="S121" s="12"/>
      <c r="T121" s="12"/>
      <c r="U121" s="12"/>
      <c r="V121" s="12"/>
      <c r="W121" s="12"/>
    </row>
    <row r="122" spans="1:23" x14ac:dyDescent="0.25">
      <c r="A122" s="179">
        <v>2001</v>
      </c>
      <c r="B122" s="101">
        <v>16</v>
      </c>
      <c r="C122" s="2">
        <f t="shared" si="1"/>
        <v>37001</v>
      </c>
      <c r="D122" s="197">
        <v>126.5</v>
      </c>
      <c r="E122" s="197">
        <v>123.62</v>
      </c>
      <c r="G122" s="12"/>
      <c r="H122" s="12"/>
      <c r="I122" s="12"/>
      <c r="J122" s="12"/>
      <c r="K122" s="12"/>
      <c r="L122" s="12"/>
      <c r="M122" s="12"/>
      <c r="N122" s="12"/>
      <c r="O122" s="12"/>
      <c r="P122" s="12"/>
      <c r="Q122" s="12"/>
      <c r="R122" s="12"/>
      <c r="S122" s="12"/>
      <c r="T122" s="12"/>
      <c r="U122" s="12"/>
      <c r="V122" s="12"/>
      <c r="W122" s="12"/>
    </row>
    <row r="123" spans="1:23" x14ac:dyDescent="0.25">
      <c r="A123" s="179">
        <v>2001</v>
      </c>
      <c r="B123" s="101">
        <v>17</v>
      </c>
      <c r="C123" s="2">
        <f t="shared" si="1"/>
        <v>37008</v>
      </c>
      <c r="D123" s="197">
        <v>123.39</v>
      </c>
      <c r="E123" s="197">
        <v>119.07</v>
      </c>
      <c r="G123" s="12"/>
      <c r="H123" s="12"/>
      <c r="I123" s="12"/>
      <c r="J123" s="12"/>
      <c r="K123" s="12"/>
      <c r="L123" s="12"/>
      <c r="M123" s="12"/>
      <c r="N123" s="12"/>
      <c r="O123" s="12"/>
      <c r="P123" s="12"/>
      <c r="Q123" s="12"/>
      <c r="R123" s="12"/>
      <c r="S123" s="12"/>
      <c r="T123" s="12"/>
      <c r="U123" s="12"/>
      <c r="V123" s="12"/>
      <c r="W123" s="12"/>
    </row>
    <row r="124" spans="1:23" x14ac:dyDescent="0.25">
      <c r="A124" s="179">
        <v>2001</v>
      </c>
      <c r="B124" s="101">
        <v>18</v>
      </c>
      <c r="C124" s="2">
        <f t="shared" si="1"/>
        <v>37015</v>
      </c>
      <c r="D124" s="197">
        <v>121.88</v>
      </c>
      <c r="E124" s="197">
        <v>118.27</v>
      </c>
      <c r="G124" s="12"/>
      <c r="H124" s="12"/>
      <c r="I124" s="12"/>
      <c r="J124" s="12"/>
      <c r="K124" s="12"/>
      <c r="L124" s="12"/>
      <c r="M124" s="12"/>
      <c r="N124" s="12"/>
      <c r="O124" s="12"/>
      <c r="P124" s="12"/>
      <c r="Q124" s="12"/>
      <c r="R124" s="12"/>
      <c r="S124" s="12"/>
      <c r="T124" s="12"/>
      <c r="U124" s="12"/>
      <c r="V124" s="12"/>
      <c r="W124" s="12"/>
    </row>
    <row r="125" spans="1:23" x14ac:dyDescent="0.25">
      <c r="A125" s="179">
        <v>2001</v>
      </c>
      <c r="B125" s="101">
        <v>19</v>
      </c>
      <c r="C125" s="2">
        <f t="shared" si="1"/>
        <v>37022</v>
      </c>
      <c r="D125" s="197">
        <v>125.23</v>
      </c>
      <c r="E125" s="197">
        <v>119.83</v>
      </c>
      <c r="G125" s="12"/>
      <c r="H125" s="12"/>
      <c r="I125" s="12"/>
      <c r="J125" s="12"/>
      <c r="K125" s="12"/>
      <c r="L125" s="12"/>
      <c r="M125" s="12"/>
      <c r="N125" s="12"/>
      <c r="O125" s="12"/>
      <c r="P125" s="12"/>
      <c r="Q125" s="12"/>
      <c r="R125" s="12"/>
      <c r="S125" s="12"/>
      <c r="T125" s="12"/>
      <c r="U125" s="12"/>
      <c r="V125" s="12"/>
      <c r="W125" s="12"/>
    </row>
    <row r="126" spans="1:23" x14ac:dyDescent="0.25">
      <c r="A126" s="179">
        <v>2001</v>
      </c>
      <c r="B126" s="101">
        <v>20</v>
      </c>
      <c r="C126" s="2">
        <f t="shared" si="1"/>
        <v>37029</v>
      </c>
      <c r="D126" s="197">
        <v>123.39</v>
      </c>
      <c r="E126" s="197">
        <v>118.33</v>
      </c>
      <c r="G126" s="12"/>
      <c r="H126" s="12"/>
      <c r="I126" s="12"/>
      <c r="J126" s="12"/>
      <c r="K126" s="12"/>
      <c r="L126" s="12"/>
      <c r="M126" s="12"/>
      <c r="N126" s="12"/>
      <c r="O126" s="12"/>
      <c r="P126" s="12"/>
      <c r="Q126" s="12"/>
      <c r="R126" s="12"/>
      <c r="S126" s="12"/>
      <c r="T126" s="12"/>
      <c r="U126" s="12"/>
      <c r="V126" s="12"/>
      <c r="W126" s="12"/>
    </row>
    <row r="127" spans="1:23" x14ac:dyDescent="0.25">
      <c r="A127" s="179">
        <v>2001</v>
      </c>
      <c r="B127" s="101">
        <v>21</v>
      </c>
      <c r="C127" s="2">
        <f t="shared" si="1"/>
        <v>37036</v>
      </c>
      <c r="D127" s="197">
        <v>127</v>
      </c>
      <c r="E127" s="198">
        <v>120.33</v>
      </c>
      <c r="G127" s="12"/>
      <c r="H127" s="12"/>
      <c r="I127" s="12"/>
      <c r="J127" s="12"/>
      <c r="K127" s="12"/>
      <c r="L127" s="12"/>
      <c r="M127" s="12"/>
      <c r="N127" s="12"/>
      <c r="O127" s="12"/>
      <c r="P127" s="12"/>
      <c r="Q127" s="12"/>
      <c r="R127" s="12"/>
      <c r="S127" s="12"/>
      <c r="T127" s="12"/>
      <c r="U127" s="12"/>
      <c r="V127" s="12"/>
      <c r="W127" s="12"/>
    </row>
    <row r="128" spans="1:23" x14ac:dyDescent="0.25">
      <c r="A128" s="179">
        <v>2001</v>
      </c>
      <c r="B128" s="101">
        <v>22</v>
      </c>
      <c r="C128" s="2">
        <f t="shared" si="1"/>
        <v>37043</v>
      </c>
      <c r="D128" s="197">
        <v>127.92</v>
      </c>
      <c r="E128" s="197">
        <v>121.12</v>
      </c>
      <c r="G128" s="12"/>
      <c r="H128" s="12"/>
      <c r="I128" s="12"/>
      <c r="J128" s="12"/>
      <c r="K128" s="12"/>
      <c r="L128" s="12"/>
      <c r="M128" s="12"/>
      <c r="N128" s="12"/>
      <c r="O128" s="12"/>
      <c r="P128" s="12"/>
      <c r="Q128" s="12"/>
      <c r="R128" s="12"/>
      <c r="S128" s="12"/>
      <c r="T128" s="12"/>
      <c r="U128" s="12"/>
      <c r="V128" s="12"/>
      <c r="W128" s="12"/>
    </row>
    <row r="129" spans="1:23" x14ac:dyDescent="0.25">
      <c r="A129" s="179">
        <v>2001</v>
      </c>
      <c r="B129" s="101">
        <v>23</v>
      </c>
      <c r="C129" s="2">
        <f t="shared" si="1"/>
        <v>37050</v>
      </c>
      <c r="D129" s="197">
        <v>126.84</v>
      </c>
      <c r="E129" s="197">
        <v>121.01</v>
      </c>
      <c r="G129" s="12"/>
      <c r="H129" s="12"/>
      <c r="I129" s="12"/>
      <c r="J129" s="12"/>
      <c r="K129" s="12"/>
      <c r="L129" s="12"/>
      <c r="M129" s="12"/>
      <c r="N129" s="12"/>
      <c r="O129" s="12"/>
      <c r="P129" s="12"/>
      <c r="Q129" s="12"/>
      <c r="R129" s="12"/>
      <c r="S129" s="12"/>
      <c r="T129" s="12"/>
      <c r="U129" s="12"/>
      <c r="V129" s="12"/>
      <c r="W129" s="12"/>
    </row>
    <row r="130" spans="1:23" x14ac:dyDescent="0.25">
      <c r="A130" s="179">
        <v>2001</v>
      </c>
      <c r="B130" s="101">
        <v>24</v>
      </c>
      <c r="C130" s="2">
        <f t="shared" si="1"/>
        <v>37057</v>
      </c>
      <c r="D130" s="197">
        <v>130.12</v>
      </c>
      <c r="E130" s="197">
        <v>116.21</v>
      </c>
      <c r="G130" s="12"/>
      <c r="H130" s="12"/>
      <c r="I130" s="12"/>
      <c r="J130" s="12"/>
      <c r="K130" s="12"/>
      <c r="L130" s="12"/>
      <c r="M130" s="12"/>
      <c r="N130" s="12"/>
      <c r="O130" s="12"/>
      <c r="P130" s="12"/>
      <c r="Q130" s="12"/>
      <c r="R130" s="12"/>
      <c r="S130" s="12"/>
      <c r="T130" s="12"/>
      <c r="U130" s="12"/>
      <c r="V130" s="12"/>
      <c r="W130" s="12"/>
    </row>
    <row r="131" spans="1:23" x14ac:dyDescent="0.25">
      <c r="A131" s="179">
        <v>2001</v>
      </c>
      <c r="B131" s="101">
        <v>25</v>
      </c>
      <c r="C131" s="2">
        <f t="shared" si="1"/>
        <v>37064</v>
      </c>
      <c r="D131" s="197">
        <v>129.75</v>
      </c>
      <c r="E131" s="197">
        <v>114.43</v>
      </c>
      <c r="G131" s="12"/>
      <c r="H131" s="12"/>
      <c r="I131" s="12"/>
      <c r="J131" s="12"/>
      <c r="K131" s="12"/>
      <c r="L131" s="12"/>
      <c r="M131" s="12"/>
      <c r="N131" s="12"/>
      <c r="O131" s="12"/>
      <c r="P131" s="12"/>
      <c r="Q131" s="12"/>
      <c r="R131" s="12"/>
      <c r="S131" s="12"/>
      <c r="T131" s="12"/>
      <c r="U131" s="12"/>
      <c r="V131" s="12"/>
      <c r="W131" s="12"/>
    </row>
    <row r="132" spans="1:23" x14ac:dyDescent="0.25">
      <c r="A132" s="179">
        <v>2001</v>
      </c>
      <c r="B132" s="101">
        <v>26</v>
      </c>
      <c r="C132" s="2">
        <f t="shared" si="1"/>
        <v>37071</v>
      </c>
      <c r="D132" s="197">
        <v>130.77000000000001</v>
      </c>
      <c r="E132" s="197">
        <v>114.79</v>
      </c>
      <c r="G132" s="12"/>
      <c r="H132" s="12"/>
      <c r="I132" s="12"/>
      <c r="J132" s="12"/>
      <c r="K132" s="12"/>
      <c r="L132" s="12"/>
      <c r="M132" s="12"/>
      <c r="N132" s="12"/>
      <c r="O132" s="12"/>
      <c r="P132" s="12"/>
      <c r="Q132" s="12"/>
      <c r="R132" s="12"/>
      <c r="S132" s="12"/>
      <c r="T132" s="12"/>
      <c r="U132" s="12"/>
      <c r="V132" s="12"/>
      <c r="W132" s="12"/>
    </row>
    <row r="133" spans="1:23" x14ac:dyDescent="0.25">
      <c r="A133" s="179">
        <v>2001</v>
      </c>
      <c r="B133" s="101">
        <v>27</v>
      </c>
      <c r="C133" s="2">
        <f t="shared" ref="C133:C196" si="2">C132+7</f>
        <v>37078</v>
      </c>
      <c r="D133" s="197">
        <v>128.76</v>
      </c>
      <c r="E133" s="197">
        <v>113.71</v>
      </c>
      <c r="G133" s="12"/>
      <c r="H133" s="12"/>
      <c r="I133" s="12"/>
      <c r="J133" s="12"/>
      <c r="K133" s="12"/>
      <c r="L133" s="12"/>
      <c r="M133" s="12"/>
      <c r="N133" s="12"/>
      <c r="O133" s="12"/>
      <c r="P133" s="12"/>
      <c r="Q133" s="12"/>
      <c r="R133" s="12"/>
      <c r="S133" s="12"/>
      <c r="T133" s="12"/>
      <c r="U133" s="12"/>
      <c r="V133" s="12"/>
      <c r="W133" s="12"/>
    </row>
    <row r="134" spans="1:23" x14ac:dyDescent="0.25">
      <c r="A134" s="179">
        <v>2001</v>
      </c>
      <c r="B134" s="101">
        <v>28</v>
      </c>
      <c r="C134" s="2">
        <f t="shared" si="2"/>
        <v>37085</v>
      </c>
      <c r="D134" s="197">
        <v>126.99</v>
      </c>
      <c r="E134" s="197">
        <v>115.77</v>
      </c>
      <c r="G134" s="12"/>
      <c r="H134" s="12"/>
      <c r="I134" s="12"/>
      <c r="J134" s="12"/>
      <c r="K134" s="12"/>
      <c r="L134" s="12"/>
      <c r="M134" s="12"/>
      <c r="N134" s="12"/>
      <c r="O134" s="12"/>
      <c r="P134" s="12"/>
      <c r="Q134" s="12"/>
      <c r="R134" s="12"/>
      <c r="S134" s="12"/>
      <c r="T134" s="12"/>
      <c r="U134" s="12"/>
      <c r="V134" s="12"/>
      <c r="W134" s="12"/>
    </row>
    <row r="135" spans="1:23" x14ac:dyDescent="0.25">
      <c r="A135" s="179">
        <v>2001</v>
      </c>
      <c r="B135" s="101">
        <v>29</v>
      </c>
      <c r="C135" s="2">
        <f t="shared" si="2"/>
        <v>37092</v>
      </c>
      <c r="D135" s="197">
        <v>126.73</v>
      </c>
      <c r="E135" s="197">
        <v>116.17</v>
      </c>
      <c r="G135" s="12"/>
      <c r="H135" s="12"/>
      <c r="I135" s="12"/>
      <c r="J135" s="12"/>
      <c r="K135" s="12"/>
      <c r="L135" s="12"/>
      <c r="M135" s="12"/>
      <c r="N135" s="12"/>
      <c r="O135" s="12"/>
      <c r="P135" s="12"/>
      <c r="Q135" s="12"/>
      <c r="R135" s="12"/>
      <c r="S135" s="12"/>
      <c r="T135" s="12"/>
      <c r="U135" s="12"/>
      <c r="V135" s="12"/>
      <c r="W135" s="12"/>
    </row>
    <row r="136" spans="1:23" x14ac:dyDescent="0.25">
      <c r="A136" s="179">
        <v>2001</v>
      </c>
      <c r="B136" s="101">
        <v>30</v>
      </c>
      <c r="C136" s="2">
        <f t="shared" si="2"/>
        <v>37099</v>
      </c>
      <c r="D136" s="197">
        <v>133.80000000000001</v>
      </c>
      <c r="E136" s="197">
        <v>115.67</v>
      </c>
      <c r="G136" s="12"/>
      <c r="H136" s="12"/>
      <c r="I136" s="12"/>
      <c r="J136" s="12"/>
      <c r="K136" s="12"/>
      <c r="L136" s="12"/>
      <c r="M136" s="12"/>
      <c r="N136" s="12"/>
      <c r="O136" s="12"/>
      <c r="P136" s="12"/>
      <c r="Q136" s="12"/>
      <c r="R136" s="12"/>
      <c r="S136" s="12"/>
      <c r="T136" s="12"/>
      <c r="U136" s="12"/>
      <c r="V136" s="12"/>
      <c r="W136" s="12"/>
    </row>
    <row r="137" spans="1:23" x14ac:dyDescent="0.25">
      <c r="A137" s="179">
        <v>2001</v>
      </c>
      <c r="B137" s="101">
        <v>31</v>
      </c>
      <c r="C137" s="2">
        <f t="shared" si="2"/>
        <v>37106</v>
      </c>
      <c r="D137" s="197">
        <v>132.66999999999999</v>
      </c>
      <c r="E137" s="197">
        <v>111.57</v>
      </c>
      <c r="G137" s="12"/>
      <c r="H137" s="12"/>
      <c r="I137" s="12"/>
      <c r="J137" s="12"/>
      <c r="K137" s="12"/>
      <c r="L137" s="12"/>
      <c r="M137" s="12"/>
      <c r="N137" s="12"/>
      <c r="O137" s="12"/>
      <c r="P137" s="12"/>
      <c r="Q137" s="12"/>
      <c r="R137" s="12"/>
      <c r="S137" s="12"/>
      <c r="T137" s="12"/>
      <c r="U137" s="12"/>
      <c r="V137" s="12"/>
      <c r="W137" s="12"/>
    </row>
    <row r="138" spans="1:23" x14ac:dyDescent="0.25">
      <c r="A138" s="179">
        <v>2001</v>
      </c>
      <c r="B138" s="101">
        <v>32</v>
      </c>
      <c r="C138" s="2">
        <f t="shared" si="2"/>
        <v>37113</v>
      </c>
      <c r="D138" s="197">
        <v>130.59</v>
      </c>
      <c r="E138" s="197">
        <v>109.1</v>
      </c>
      <c r="G138" s="12"/>
      <c r="H138" s="12"/>
      <c r="I138" s="12"/>
      <c r="J138" s="12"/>
      <c r="K138" s="12"/>
      <c r="L138" s="12"/>
      <c r="M138" s="12"/>
      <c r="N138" s="12"/>
      <c r="O138" s="12"/>
      <c r="P138" s="12"/>
      <c r="Q138" s="12"/>
      <c r="R138" s="12"/>
      <c r="S138" s="12"/>
      <c r="T138" s="12"/>
      <c r="U138" s="12"/>
      <c r="V138" s="12"/>
      <c r="W138" s="12"/>
    </row>
    <row r="139" spans="1:23" x14ac:dyDescent="0.25">
      <c r="A139" s="179">
        <v>2001</v>
      </c>
      <c r="B139" s="101">
        <v>33</v>
      </c>
      <c r="C139" s="2">
        <f t="shared" si="2"/>
        <v>37120</v>
      </c>
      <c r="D139" s="197">
        <v>125.61</v>
      </c>
      <c r="E139" s="197">
        <v>108.12</v>
      </c>
      <c r="G139" s="12"/>
      <c r="H139" s="12"/>
      <c r="I139" s="12"/>
      <c r="J139" s="12"/>
      <c r="K139" s="12"/>
      <c r="L139" s="12"/>
      <c r="M139" s="12"/>
      <c r="N139" s="12"/>
      <c r="O139" s="12"/>
      <c r="P139" s="12"/>
      <c r="Q139" s="12"/>
      <c r="R139" s="12"/>
      <c r="S139" s="12"/>
      <c r="T139" s="12"/>
      <c r="U139" s="12"/>
      <c r="V139" s="12"/>
      <c r="W139" s="12"/>
    </row>
    <row r="140" spans="1:23" x14ac:dyDescent="0.25">
      <c r="A140" s="179">
        <v>2001</v>
      </c>
      <c r="B140" s="101">
        <v>34</v>
      </c>
      <c r="C140" s="2">
        <f t="shared" si="2"/>
        <v>37127</v>
      </c>
      <c r="D140" s="197">
        <v>131.79</v>
      </c>
      <c r="E140" s="197">
        <v>108.47</v>
      </c>
      <c r="G140" s="12"/>
      <c r="H140" s="12"/>
      <c r="I140" s="12"/>
      <c r="J140" s="12"/>
      <c r="K140" s="12"/>
      <c r="L140" s="12"/>
      <c r="M140" s="12"/>
      <c r="N140" s="12"/>
      <c r="O140" s="12"/>
      <c r="P140" s="12"/>
      <c r="Q140" s="12"/>
      <c r="R140" s="12"/>
      <c r="S140" s="12"/>
      <c r="T140" s="12"/>
      <c r="U140" s="12"/>
      <c r="V140" s="12"/>
      <c r="W140" s="12"/>
    </row>
    <row r="141" spans="1:23" x14ac:dyDescent="0.25">
      <c r="A141" s="179">
        <v>2001</v>
      </c>
      <c r="B141" s="101">
        <v>35</v>
      </c>
      <c r="C141" s="2">
        <f t="shared" si="2"/>
        <v>37134</v>
      </c>
      <c r="D141" s="197">
        <v>128.63</v>
      </c>
      <c r="E141" s="197">
        <v>105.2</v>
      </c>
      <c r="G141" s="12"/>
      <c r="H141" s="12"/>
      <c r="I141" s="12"/>
      <c r="J141" s="12"/>
      <c r="K141" s="12"/>
      <c r="L141" s="12"/>
      <c r="M141" s="12"/>
      <c r="N141" s="12"/>
      <c r="O141" s="12"/>
      <c r="P141" s="12"/>
      <c r="Q141" s="12"/>
      <c r="R141" s="12"/>
      <c r="S141" s="12"/>
      <c r="T141" s="12"/>
      <c r="U141" s="12"/>
      <c r="V141" s="12"/>
      <c r="W141" s="12"/>
    </row>
    <row r="142" spans="1:23" x14ac:dyDescent="0.25">
      <c r="A142" s="179">
        <v>2001</v>
      </c>
      <c r="B142" s="101">
        <v>36</v>
      </c>
      <c r="C142" s="2">
        <f t="shared" si="2"/>
        <v>37141</v>
      </c>
      <c r="D142" s="197">
        <v>121.95</v>
      </c>
      <c r="E142" s="197">
        <v>106.73</v>
      </c>
      <c r="G142" s="12"/>
      <c r="H142" s="12"/>
      <c r="I142" s="12"/>
      <c r="J142" s="12"/>
      <c r="K142" s="12"/>
      <c r="L142" s="12"/>
      <c r="M142" s="12"/>
      <c r="N142" s="12"/>
      <c r="O142" s="12"/>
      <c r="P142" s="12"/>
      <c r="Q142" s="12"/>
      <c r="R142" s="12"/>
      <c r="S142" s="12"/>
      <c r="T142" s="12"/>
      <c r="U142" s="12"/>
      <c r="V142" s="12"/>
      <c r="W142" s="12"/>
    </row>
    <row r="143" spans="1:23" x14ac:dyDescent="0.25">
      <c r="A143" s="179">
        <v>2001</v>
      </c>
      <c r="B143" s="101">
        <v>37</v>
      </c>
      <c r="C143" s="2">
        <f t="shared" si="2"/>
        <v>37148</v>
      </c>
      <c r="D143" s="197">
        <v>128.79</v>
      </c>
      <c r="E143" s="197">
        <v>105.86</v>
      </c>
      <c r="G143" s="12"/>
      <c r="H143" s="12"/>
      <c r="I143" s="12"/>
      <c r="J143" s="12"/>
      <c r="K143" s="12"/>
      <c r="L143" s="12"/>
      <c r="M143" s="12"/>
      <c r="N143" s="12"/>
      <c r="O143" s="12"/>
      <c r="P143" s="12"/>
      <c r="Q143" s="12"/>
      <c r="R143" s="12"/>
      <c r="S143" s="12"/>
      <c r="T143" s="12"/>
      <c r="U143" s="12"/>
      <c r="V143" s="12"/>
      <c r="W143" s="12"/>
    </row>
    <row r="144" spans="1:23" x14ac:dyDescent="0.25">
      <c r="A144" s="179">
        <v>2001</v>
      </c>
      <c r="B144" s="101">
        <v>38</v>
      </c>
      <c r="C144" s="2">
        <f t="shared" si="2"/>
        <v>37155</v>
      </c>
      <c r="D144" s="197">
        <v>124.75</v>
      </c>
      <c r="E144" s="197">
        <v>104.14</v>
      </c>
      <c r="G144" s="12"/>
      <c r="H144" s="12"/>
      <c r="I144" s="12"/>
      <c r="J144" s="12"/>
      <c r="K144" s="12"/>
      <c r="L144" s="12"/>
      <c r="M144" s="12"/>
      <c r="N144" s="12"/>
      <c r="O144" s="12"/>
      <c r="P144" s="12"/>
      <c r="Q144" s="12"/>
      <c r="R144" s="12"/>
      <c r="S144" s="12"/>
      <c r="T144" s="12"/>
      <c r="U144" s="12"/>
      <c r="V144" s="12"/>
      <c r="W144" s="12"/>
    </row>
    <row r="145" spans="1:23" x14ac:dyDescent="0.25">
      <c r="A145" s="179">
        <v>2001</v>
      </c>
      <c r="B145" s="101">
        <v>39</v>
      </c>
      <c r="C145" s="2">
        <f t="shared" si="2"/>
        <v>37162</v>
      </c>
      <c r="D145" s="197">
        <v>130.94999999999999</v>
      </c>
      <c r="E145" s="197">
        <v>100.67</v>
      </c>
      <c r="G145" s="12"/>
      <c r="H145" s="12"/>
      <c r="I145" s="12"/>
      <c r="J145" s="12"/>
      <c r="K145" s="12"/>
      <c r="L145" s="12"/>
      <c r="M145" s="12"/>
      <c r="N145" s="12"/>
      <c r="O145" s="12"/>
      <c r="P145" s="12"/>
      <c r="Q145" s="12"/>
      <c r="R145" s="12"/>
      <c r="S145" s="12"/>
      <c r="T145" s="12"/>
      <c r="U145" s="12"/>
      <c r="V145" s="12"/>
      <c r="W145" s="12"/>
    </row>
    <row r="146" spans="1:23" x14ac:dyDescent="0.25">
      <c r="A146" s="179">
        <v>2001</v>
      </c>
      <c r="B146" s="101">
        <v>40</v>
      </c>
      <c r="C146" s="2">
        <f t="shared" si="2"/>
        <v>37169</v>
      </c>
      <c r="D146" s="197">
        <v>127.07</v>
      </c>
      <c r="E146" s="197">
        <v>97.16</v>
      </c>
      <c r="G146" s="12"/>
      <c r="H146" s="12"/>
      <c r="I146" s="12"/>
      <c r="J146" s="12"/>
      <c r="K146" s="12"/>
      <c r="L146" s="12"/>
      <c r="M146" s="12"/>
      <c r="N146" s="12"/>
      <c r="O146" s="12"/>
      <c r="P146" s="12"/>
      <c r="Q146" s="12"/>
      <c r="R146" s="12"/>
      <c r="S146" s="12"/>
      <c r="T146" s="12"/>
      <c r="U146" s="12"/>
      <c r="V146" s="12"/>
      <c r="W146" s="12"/>
    </row>
    <row r="147" spans="1:23" x14ac:dyDescent="0.25">
      <c r="A147" s="179">
        <v>2001</v>
      </c>
      <c r="B147" s="101">
        <v>41</v>
      </c>
      <c r="C147" s="2">
        <f t="shared" si="2"/>
        <v>37176</v>
      </c>
      <c r="D147" s="197">
        <v>127.74</v>
      </c>
      <c r="E147" s="197">
        <v>97.99</v>
      </c>
      <c r="G147" s="12"/>
      <c r="H147" s="12"/>
      <c r="I147" s="12"/>
      <c r="J147" s="12"/>
      <c r="K147" s="12"/>
      <c r="L147" s="12"/>
      <c r="M147" s="12"/>
      <c r="N147" s="12"/>
      <c r="O147" s="12"/>
      <c r="P147" s="12"/>
      <c r="Q147" s="12"/>
      <c r="R147" s="12"/>
      <c r="S147" s="12"/>
      <c r="T147" s="12"/>
      <c r="U147" s="12"/>
      <c r="V147" s="12"/>
      <c r="W147" s="12"/>
    </row>
    <row r="148" spans="1:23" x14ac:dyDescent="0.25">
      <c r="A148" s="179">
        <v>2001</v>
      </c>
      <c r="B148" s="101">
        <v>42</v>
      </c>
      <c r="C148" s="2">
        <f t="shared" si="2"/>
        <v>37183</v>
      </c>
      <c r="D148" s="197">
        <v>129.65</v>
      </c>
      <c r="E148" s="197">
        <v>96.56</v>
      </c>
      <c r="G148" s="12"/>
      <c r="H148" s="12"/>
      <c r="I148" s="12"/>
      <c r="J148" s="12"/>
      <c r="K148" s="12"/>
      <c r="L148" s="12"/>
      <c r="M148" s="12"/>
      <c r="N148" s="12"/>
      <c r="O148" s="12"/>
      <c r="P148" s="12"/>
      <c r="Q148" s="12"/>
      <c r="R148" s="12"/>
      <c r="S148" s="12"/>
      <c r="T148" s="12"/>
      <c r="U148" s="12"/>
      <c r="V148" s="12"/>
      <c r="W148" s="12"/>
    </row>
    <row r="149" spans="1:23" x14ac:dyDescent="0.25">
      <c r="A149" s="179">
        <v>2001</v>
      </c>
      <c r="B149" s="101">
        <v>43</v>
      </c>
      <c r="C149" s="2">
        <f t="shared" si="2"/>
        <v>37190</v>
      </c>
      <c r="D149" s="197">
        <v>118.79</v>
      </c>
      <c r="E149" s="197">
        <v>95.5</v>
      </c>
      <c r="G149" s="12"/>
      <c r="H149" s="12"/>
      <c r="I149" s="12"/>
      <c r="J149" s="12"/>
      <c r="K149" s="12"/>
      <c r="L149" s="12"/>
      <c r="M149" s="12"/>
      <c r="N149" s="12"/>
      <c r="O149" s="12"/>
      <c r="P149" s="12"/>
      <c r="Q149" s="12"/>
      <c r="R149" s="12"/>
      <c r="S149" s="12"/>
      <c r="T149" s="12"/>
      <c r="U149" s="12"/>
      <c r="V149" s="12"/>
      <c r="W149" s="12"/>
    </row>
    <row r="150" spans="1:23" x14ac:dyDescent="0.25">
      <c r="A150" s="179">
        <v>2001</v>
      </c>
      <c r="B150" s="101">
        <v>44</v>
      </c>
      <c r="C150" s="2">
        <f t="shared" si="2"/>
        <v>37197</v>
      </c>
      <c r="D150" s="197">
        <v>114.28</v>
      </c>
      <c r="E150" s="197">
        <v>97.05</v>
      </c>
      <c r="G150" s="12"/>
      <c r="H150" s="12"/>
      <c r="I150" s="12"/>
      <c r="J150" s="12"/>
      <c r="K150" s="12"/>
      <c r="L150" s="12"/>
      <c r="M150" s="12"/>
      <c r="N150" s="12"/>
      <c r="O150" s="12"/>
      <c r="P150" s="12"/>
      <c r="Q150" s="12"/>
      <c r="R150" s="12"/>
      <c r="S150" s="12"/>
      <c r="T150" s="12"/>
      <c r="U150" s="12"/>
      <c r="V150" s="12"/>
      <c r="W150" s="12"/>
    </row>
    <row r="151" spans="1:23" x14ac:dyDescent="0.25">
      <c r="A151" s="179">
        <v>2001</v>
      </c>
      <c r="B151" s="101">
        <v>45</v>
      </c>
      <c r="C151" s="2">
        <f t="shared" si="2"/>
        <v>37204</v>
      </c>
      <c r="D151" s="197">
        <v>116.41</v>
      </c>
      <c r="E151" s="197">
        <v>95.92</v>
      </c>
      <c r="G151" s="12"/>
      <c r="H151" s="12"/>
      <c r="I151" s="12"/>
      <c r="J151" s="12"/>
      <c r="K151" s="12"/>
      <c r="L151" s="12"/>
      <c r="M151" s="12"/>
      <c r="N151" s="12"/>
      <c r="O151" s="12"/>
      <c r="P151" s="12"/>
      <c r="Q151" s="12"/>
      <c r="R151" s="12"/>
      <c r="S151" s="12"/>
      <c r="T151" s="12"/>
      <c r="U151" s="12"/>
      <c r="V151" s="12"/>
      <c r="W151" s="12"/>
    </row>
    <row r="152" spans="1:23" x14ac:dyDescent="0.25">
      <c r="A152" s="179">
        <v>2001</v>
      </c>
      <c r="B152" s="101">
        <v>46</v>
      </c>
      <c r="C152" s="2">
        <f t="shared" si="2"/>
        <v>37211</v>
      </c>
      <c r="D152" s="197">
        <v>118.71</v>
      </c>
      <c r="E152" s="197">
        <v>97.42</v>
      </c>
      <c r="G152" s="12"/>
      <c r="H152" s="12"/>
      <c r="I152" s="12"/>
      <c r="J152" s="12"/>
      <c r="K152" s="12"/>
      <c r="L152" s="12"/>
      <c r="M152" s="12"/>
      <c r="N152" s="12"/>
      <c r="O152" s="12"/>
      <c r="P152" s="12"/>
      <c r="Q152" s="12"/>
      <c r="R152" s="12"/>
      <c r="S152" s="12"/>
      <c r="T152" s="12"/>
      <c r="U152" s="12"/>
      <c r="V152" s="12"/>
      <c r="W152" s="12"/>
    </row>
    <row r="153" spans="1:23" x14ac:dyDescent="0.25">
      <c r="A153" s="179">
        <v>2001</v>
      </c>
      <c r="B153" s="101">
        <v>47</v>
      </c>
      <c r="C153" s="2">
        <f t="shared" si="2"/>
        <v>37218</v>
      </c>
      <c r="D153" s="197">
        <v>119.29</v>
      </c>
      <c r="E153" s="197">
        <v>103.64</v>
      </c>
      <c r="G153" s="12"/>
      <c r="H153" s="12"/>
      <c r="I153" s="12"/>
      <c r="J153" s="12"/>
      <c r="K153" s="12"/>
      <c r="L153" s="12"/>
      <c r="M153" s="12"/>
      <c r="N153" s="12"/>
      <c r="O153" s="12"/>
      <c r="P153" s="12"/>
      <c r="Q153" s="12"/>
      <c r="R153" s="12"/>
      <c r="S153" s="12"/>
      <c r="T153" s="12"/>
      <c r="U153" s="12"/>
      <c r="V153" s="12"/>
      <c r="W153" s="12"/>
    </row>
    <row r="154" spans="1:23" x14ac:dyDescent="0.25">
      <c r="A154" s="179">
        <v>2001</v>
      </c>
      <c r="B154" s="101">
        <v>48</v>
      </c>
      <c r="C154" s="2">
        <f t="shared" si="2"/>
        <v>37225</v>
      </c>
      <c r="D154" s="197">
        <v>122.01</v>
      </c>
      <c r="E154" s="197">
        <v>105.68</v>
      </c>
      <c r="G154" s="12"/>
      <c r="H154" s="12"/>
      <c r="I154" s="12"/>
      <c r="J154" s="12"/>
      <c r="K154" s="12"/>
      <c r="L154" s="12"/>
      <c r="M154" s="12"/>
      <c r="N154" s="12"/>
      <c r="O154" s="12"/>
      <c r="P154" s="12"/>
      <c r="Q154" s="12"/>
      <c r="R154" s="12"/>
      <c r="S154" s="12"/>
      <c r="T154" s="12"/>
      <c r="U154" s="12"/>
      <c r="V154" s="12"/>
      <c r="W154" s="12"/>
    </row>
    <row r="155" spans="1:23" x14ac:dyDescent="0.25">
      <c r="A155" s="179">
        <v>2001</v>
      </c>
      <c r="B155" s="101">
        <v>49</v>
      </c>
      <c r="C155" s="2">
        <f t="shared" si="2"/>
        <v>37232</v>
      </c>
      <c r="D155" s="197">
        <v>124.55</v>
      </c>
      <c r="E155" s="197">
        <v>104.28</v>
      </c>
      <c r="G155" s="12"/>
      <c r="H155" s="12"/>
      <c r="I155" s="12"/>
      <c r="J155" s="12"/>
      <c r="K155" s="12"/>
      <c r="L155" s="12"/>
      <c r="M155" s="12"/>
      <c r="N155" s="12"/>
      <c r="O155" s="12"/>
      <c r="P155" s="12"/>
      <c r="Q155" s="12"/>
      <c r="R155" s="12"/>
      <c r="S155" s="12"/>
      <c r="T155" s="12"/>
      <c r="U155" s="12"/>
      <c r="V155" s="12"/>
      <c r="W155" s="12"/>
    </row>
    <row r="156" spans="1:23" x14ac:dyDescent="0.25">
      <c r="A156" s="179">
        <v>2001</v>
      </c>
      <c r="B156" s="101">
        <v>50</v>
      </c>
      <c r="C156" s="2">
        <f t="shared" si="2"/>
        <v>37239</v>
      </c>
      <c r="D156" s="197">
        <v>120.38</v>
      </c>
      <c r="E156" s="197">
        <v>102.32</v>
      </c>
      <c r="G156" s="12"/>
      <c r="H156" s="12"/>
      <c r="I156" s="12"/>
      <c r="J156" s="12"/>
      <c r="K156" s="12"/>
      <c r="L156" s="12"/>
      <c r="M156" s="12"/>
      <c r="N156" s="12"/>
      <c r="O156" s="12"/>
      <c r="P156" s="12"/>
      <c r="Q156" s="12"/>
      <c r="R156" s="12"/>
      <c r="S156" s="12"/>
      <c r="T156" s="12"/>
      <c r="U156" s="12"/>
      <c r="V156" s="12"/>
      <c r="W156" s="12"/>
    </row>
    <row r="157" spans="1:23" x14ac:dyDescent="0.25">
      <c r="A157" s="179">
        <v>2001</v>
      </c>
      <c r="B157" s="101">
        <v>51</v>
      </c>
      <c r="C157" s="2">
        <f t="shared" si="2"/>
        <v>37246</v>
      </c>
      <c r="D157" s="197">
        <v>120.99</v>
      </c>
      <c r="E157" s="197">
        <v>99.63</v>
      </c>
      <c r="G157" s="12"/>
      <c r="H157" s="12"/>
      <c r="I157" s="12"/>
      <c r="J157" s="12"/>
      <c r="K157" s="12"/>
      <c r="L157" s="12"/>
      <c r="M157" s="12"/>
      <c r="N157" s="12"/>
      <c r="O157" s="12"/>
      <c r="P157" s="12"/>
      <c r="Q157" s="12"/>
      <c r="R157" s="12"/>
      <c r="S157" s="12"/>
      <c r="T157" s="12"/>
      <c r="U157" s="12"/>
      <c r="V157" s="12"/>
      <c r="W157" s="12"/>
    </row>
    <row r="158" spans="1:23" ht="13" thickBot="1" x14ac:dyDescent="0.3">
      <c r="A158" s="180">
        <v>2001</v>
      </c>
      <c r="B158" s="107">
        <v>52</v>
      </c>
      <c r="C158" s="2">
        <f t="shared" si="2"/>
        <v>37253</v>
      </c>
      <c r="D158" s="197">
        <v>111.9</v>
      </c>
      <c r="E158" s="197">
        <v>103.27</v>
      </c>
      <c r="G158" s="12"/>
      <c r="H158" s="12"/>
      <c r="I158" s="12"/>
      <c r="J158" s="12"/>
      <c r="K158" s="12"/>
      <c r="L158" s="12"/>
      <c r="M158" s="12"/>
      <c r="N158" s="12"/>
      <c r="O158" s="12"/>
      <c r="P158" s="12"/>
      <c r="Q158" s="12"/>
      <c r="R158" s="12"/>
      <c r="S158" s="12"/>
      <c r="T158" s="12"/>
      <c r="U158" s="12"/>
      <c r="V158" s="12"/>
      <c r="W158" s="12"/>
    </row>
    <row r="159" spans="1:23" x14ac:dyDescent="0.25">
      <c r="A159" s="195">
        <v>2002</v>
      </c>
      <c r="B159" s="196">
        <v>1</v>
      </c>
      <c r="C159" s="2">
        <f t="shared" si="2"/>
        <v>37260</v>
      </c>
      <c r="D159" s="197">
        <v>116.24</v>
      </c>
      <c r="E159" s="197">
        <v>103.71</v>
      </c>
      <c r="G159" s="12"/>
      <c r="H159" s="12"/>
      <c r="I159" s="12"/>
      <c r="J159" s="12"/>
      <c r="K159" s="12"/>
      <c r="L159" s="12"/>
      <c r="M159" s="12"/>
      <c r="N159" s="12"/>
      <c r="O159" s="12"/>
      <c r="P159" s="12"/>
      <c r="Q159" s="12"/>
      <c r="R159" s="12"/>
      <c r="S159" s="12"/>
      <c r="T159" s="12"/>
      <c r="U159" s="12"/>
      <c r="V159" s="12"/>
      <c r="W159" s="12"/>
    </row>
    <row r="160" spans="1:23" x14ac:dyDescent="0.25">
      <c r="A160" s="179">
        <v>2002</v>
      </c>
      <c r="B160" s="101">
        <v>2</v>
      </c>
      <c r="C160" s="2">
        <f t="shared" si="2"/>
        <v>37267</v>
      </c>
      <c r="D160" s="197">
        <v>108.65</v>
      </c>
      <c r="E160" s="197">
        <v>105.03</v>
      </c>
      <c r="G160" s="12"/>
      <c r="H160" s="12"/>
      <c r="I160" s="12"/>
      <c r="J160" s="12"/>
      <c r="K160" s="12"/>
      <c r="L160" s="12"/>
      <c r="M160" s="12"/>
      <c r="N160" s="12"/>
      <c r="O160" s="12"/>
      <c r="P160" s="12"/>
      <c r="Q160" s="12"/>
      <c r="R160" s="12"/>
      <c r="S160" s="12"/>
      <c r="T160" s="12"/>
      <c r="U160" s="12"/>
      <c r="V160" s="12"/>
      <c r="W160" s="12"/>
    </row>
    <row r="161" spans="1:23" x14ac:dyDescent="0.25">
      <c r="A161" s="179">
        <v>2002</v>
      </c>
      <c r="B161" s="101">
        <v>3</v>
      </c>
      <c r="C161" s="2">
        <f t="shared" si="2"/>
        <v>37274</v>
      </c>
      <c r="D161" s="197">
        <v>119.97</v>
      </c>
      <c r="E161" s="197">
        <v>107.45</v>
      </c>
      <c r="G161" s="12"/>
      <c r="H161" s="12"/>
      <c r="I161" s="12"/>
      <c r="J161" s="12"/>
      <c r="K161" s="12"/>
      <c r="L161" s="12"/>
      <c r="M161" s="12"/>
      <c r="N161" s="12"/>
      <c r="O161" s="12"/>
      <c r="P161" s="12"/>
      <c r="Q161" s="12"/>
      <c r="R161" s="12"/>
      <c r="S161" s="12"/>
      <c r="T161" s="12"/>
      <c r="U161" s="12"/>
      <c r="V161" s="12"/>
      <c r="W161" s="12"/>
    </row>
    <row r="162" spans="1:23" x14ac:dyDescent="0.25">
      <c r="A162" s="179">
        <v>2002</v>
      </c>
      <c r="B162" s="101">
        <v>4</v>
      </c>
      <c r="C162" s="2">
        <f t="shared" si="2"/>
        <v>37281</v>
      </c>
      <c r="D162" s="197">
        <v>120.81</v>
      </c>
      <c r="E162" s="197">
        <v>109.19</v>
      </c>
      <c r="G162" s="12"/>
      <c r="H162" s="12"/>
      <c r="I162" s="12"/>
      <c r="J162" s="12"/>
      <c r="K162" s="12"/>
      <c r="L162" s="12"/>
      <c r="M162" s="12"/>
      <c r="N162" s="12"/>
      <c r="O162" s="12"/>
      <c r="P162" s="12"/>
      <c r="Q162" s="12"/>
      <c r="R162" s="12"/>
      <c r="S162" s="12"/>
      <c r="T162" s="12"/>
      <c r="U162" s="12"/>
      <c r="V162" s="12"/>
      <c r="W162" s="12"/>
    </row>
    <row r="163" spans="1:23" x14ac:dyDescent="0.25">
      <c r="A163" s="179">
        <v>2002</v>
      </c>
      <c r="B163" s="101">
        <v>5</v>
      </c>
      <c r="C163" s="2">
        <f t="shared" si="2"/>
        <v>37288</v>
      </c>
      <c r="D163" s="197">
        <v>120.96</v>
      </c>
      <c r="E163" s="197">
        <v>108.14</v>
      </c>
      <c r="G163" s="12"/>
      <c r="H163" s="12"/>
      <c r="I163" s="12"/>
      <c r="J163" s="12"/>
      <c r="K163" s="12"/>
      <c r="L163" s="12"/>
      <c r="M163" s="12"/>
      <c r="N163" s="12"/>
      <c r="O163" s="12"/>
      <c r="P163" s="12"/>
      <c r="Q163" s="12"/>
      <c r="R163" s="12"/>
      <c r="S163" s="12"/>
      <c r="T163" s="12"/>
      <c r="U163" s="12"/>
      <c r="V163" s="12"/>
      <c r="W163" s="12"/>
    </row>
    <row r="164" spans="1:23" x14ac:dyDescent="0.25">
      <c r="A164" s="179">
        <v>2002</v>
      </c>
      <c r="B164" s="101">
        <v>6</v>
      </c>
      <c r="C164" s="2">
        <f t="shared" si="2"/>
        <v>37295</v>
      </c>
      <c r="D164" s="197">
        <v>107.91</v>
      </c>
      <c r="E164" s="197">
        <v>111.9</v>
      </c>
      <c r="G164" s="12"/>
      <c r="H164" s="12"/>
      <c r="I164" s="12"/>
      <c r="J164" s="12"/>
      <c r="K164" s="12"/>
      <c r="L164" s="12"/>
      <c r="M164" s="12"/>
      <c r="N164" s="12"/>
      <c r="O164" s="12"/>
      <c r="P164" s="12"/>
      <c r="Q164" s="12"/>
      <c r="R164" s="12"/>
      <c r="S164" s="12"/>
      <c r="T164" s="12"/>
      <c r="U164" s="12"/>
      <c r="V164" s="12"/>
      <c r="W164" s="12"/>
    </row>
    <row r="165" spans="1:23" x14ac:dyDescent="0.25">
      <c r="A165" s="179">
        <v>2002</v>
      </c>
      <c r="B165" s="101">
        <v>7</v>
      </c>
      <c r="C165" s="2">
        <f t="shared" si="2"/>
        <v>37302</v>
      </c>
      <c r="D165" s="197">
        <v>124.31</v>
      </c>
      <c r="E165" s="197">
        <v>114.17</v>
      </c>
      <c r="G165" s="12"/>
      <c r="H165" s="12"/>
      <c r="I165" s="12"/>
      <c r="J165" s="12"/>
      <c r="K165" s="12"/>
      <c r="L165" s="12"/>
      <c r="M165" s="12"/>
      <c r="N165" s="12"/>
      <c r="O165" s="12"/>
      <c r="P165" s="12"/>
      <c r="Q165" s="12"/>
      <c r="R165" s="12"/>
      <c r="S165" s="12"/>
      <c r="T165" s="12"/>
      <c r="U165" s="12"/>
      <c r="V165" s="12"/>
      <c r="W165" s="12"/>
    </row>
    <row r="166" spans="1:23" x14ac:dyDescent="0.25">
      <c r="A166" s="179">
        <v>2002</v>
      </c>
      <c r="B166" s="101">
        <v>8</v>
      </c>
      <c r="C166" s="2">
        <f t="shared" si="2"/>
        <v>37309</v>
      </c>
      <c r="D166" s="197">
        <v>118.47</v>
      </c>
      <c r="E166" s="197">
        <v>114.25</v>
      </c>
      <c r="G166" s="12"/>
      <c r="H166" s="12"/>
      <c r="I166" s="12"/>
      <c r="J166" s="12"/>
      <c r="K166" s="12"/>
      <c r="L166" s="12"/>
      <c r="M166" s="12"/>
      <c r="N166" s="12"/>
      <c r="O166" s="12"/>
      <c r="P166" s="12"/>
      <c r="Q166" s="12"/>
      <c r="R166" s="12"/>
      <c r="S166" s="12"/>
      <c r="T166" s="12"/>
      <c r="U166" s="12"/>
      <c r="V166" s="12"/>
      <c r="W166" s="12"/>
    </row>
    <row r="167" spans="1:23" x14ac:dyDescent="0.25">
      <c r="A167" s="179">
        <v>2002</v>
      </c>
      <c r="B167" s="101">
        <v>9</v>
      </c>
      <c r="C167" s="2">
        <f t="shared" si="2"/>
        <v>37316</v>
      </c>
      <c r="D167" s="197">
        <v>123.22</v>
      </c>
      <c r="E167" s="197">
        <v>112.27</v>
      </c>
      <c r="G167" s="12"/>
      <c r="H167" s="12"/>
      <c r="I167" s="12"/>
      <c r="J167" s="12"/>
      <c r="K167" s="12"/>
      <c r="L167" s="12"/>
      <c r="M167" s="12"/>
      <c r="N167" s="12"/>
      <c r="O167" s="12"/>
      <c r="P167" s="12"/>
      <c r="Q167" s="12"/>
      <c r="R167" s="12"/>
      <c r="S167" s="12"/>
      <c r="T167" s="12"/>
      <c r="U167" s="12"/>
      <c r="V167" s="12"/>
      <c r="W167" s="12"/>
    </row>
    <row r="168" spans="1:23" x14ac:dyDescent="0.25">
      <c r="A168" s="179">
        <v>2002</v>
      </c>
      <c r="B168" s="101">
        <v>10</v>
      </c>
      <c r="C168" s="2">
        <f t="shared" si="2"/>
        <v>37323</v>
      </c>
      <c r="D168" s="197">
        <v>117.56</v>
      </c>
      <c r="E168" s="197">
        <v>112.98</v>
      </c>
      <c r="G168" s="12"/>
      <c r="H168" s="12"/>
      <c r="I168" s="12"/>
      <c r="J168" s="12"/>
      <c r="K168" s="12"/>
      <c r="L168" s="12"/>
      <c r="M168" s="12"/>
      <c r="N168" s="12"/>
      <c r="O168" s="12"/>
      <c r="P168" s="12"/>
      <c r="Q168" s="12"/>
      <c r="R168" s="12"/>
      <c r="S168" s="12"/>
      <c r="T168" s="12"/>
      <c r="U168" s="12"/>
      <c r="V168" s="12"/>
      <c r="W168" s="12"/>
    </row>
    <row r="169" spans="1:23" x14ac:dyDescent="0.25">
      <c r="A169" s="179">
        <v>2002</v>
      </c>
      <c r="B169" s="101">
        <v>11</v>
      </c>
      <c r="C169" s="2">
        <f t="shared" si="2"/>
        <v>37330</v>
      </c>
      <c r="D169" s="197">
        <v>115.86</v>
      </c>
      <c r="E169" s="197">
        <v>116.52</v>
      </c>
      <c r="G169" s="12"/>
      <c r="H169" s="12"/>
      <c r="I169" s="12"/>
      <c r="J169" s="12"/>
      <c r="K169" s="12"/>
      <c r="L169" s="12"/>
      <c r="M169" s="12"/>
      <c r="N169" s="12"/>
      <c r="O169" s="12"/>
      <c r="P169" s="12"/>
      <c r="Q169" s="12"/>
      <c r="R169" s="12"/>
      <c r="S169" s="12"/>
      <c r="T169" s="12"/>
      <c r="U169" s="12"/>
      <c r="V169" s="12"/>
      <c r="W169" s="12"/>
    </row>
    <row r="170" spans="1:23" x14ac:dyDescent="0.25">
      <c r="A170" s="179">
        <v>2002</v>
      </c>
      <c r="B170" s="101">
        <v>12</v>
      </c>
      <c r="C170" s="2">
        <f t="shared" si="2"/>
        <v>37337</v>
      </c>
      <c r="D170" s="197">
        <v>113.43</v>
      </c>
      <c r="E170" s="197">
        <v>112.5</v>
      </c>
      <c r="G170" s="12"/>
      <c r="H170" s="12"/>
      <c r="I170" s="12"/>
      <c r="J170" s="12"/>
      <c r="K170" s="12"/>
      <c r="L170" s="12"/>
      <c r="M170" s="12"/>
      <c r="N170" s="12"/>
      <c r="O170" s="12"/>
      <c r="P170" s="12"/>
      <c r="Q170" s="12"/>
      <c r="R170" s="12"/>
      <c r="S170" s="12"/>
      <c r="T170" s="12"/>
      <c r="U170" s="12"/>
      <c r="V170" s="12"/>
      <c r="W170" s="12"/>
    </row>
    <row r="171" spans="1:23" x14ac:dyDescent="0.25">
      <c r="A171" s="179">
        <v>2002</v>
      </c>
      <c r="B171" s="101">
        <v>13</v>
      </c>
      <c r="C171" s="2">
        <f t="shared" si="2"/>
        <v>37344</v>
      </c>
      <c r="D171" s="197">
        <v>116.19</v>
      </c>
      <c r="E171" s="197">
        <v>108.6</v>
      </c>
      <c r="G171" s="12"/>
      <c r="H171" s="12"/>
      <c r="I171" s="12"/>
      <c r="J171" s="12"/>
      <c r="K171" s="12"/>
      <c r="L171" s="12"/>
      <c r="M171" s="12"/>
      <c r="N171" s="12"/>
      <c r="O171" s="12"/>
      <c r="P171" s="12"/>
      <c r="Q171" s="12"/>
      <c r="R171" s="12"/>
      <c r="S171" s="12"/>
      <c r="T171" s="12"/>
      <c r="U171" s="12"/>
      <c r="V171" s="12"/>
      <c r="W171" s="12"/>
    </row>
    <row r="172" spans="1:23" x14ac:dyDescent="0.25">
      <c r="A172" s="179">
        <v>2002</v>
      </c>
      <c r="B172" s="101">
        <v>14</v>
      </c>
      <c r="C172" s="2">
        <f t="shared" si="2"/>
        <v>37351</v>
      </c>
      <c r="D172" s="197">
        <v>113.64</v>
      </c>
      <c r="E172" s="197">
        <v>113.34</v>
      </c>
      <c r="G172" s="12"/>
      <c r="H172" s="12"/>
      <c r="I172" s="12"/>
      <c r="J172" s="12"/>
      <c r="K172" s="12"/>
      <c r="L172" s="12"/>
      <c r="M172" s="12"/>
      <c r="N172" s="12"/>
      <c r="O172" s="12"/>
      <c r="P172" s="12"/>
      <c r="Q172" s="12"/>
      <c r="R172" s="12"/>
      <c r="S172" s="12"/>
      <c r="T172" s="12"/>
      <c r="U172" s="12"/>
      <c r="V172" s="12"/>
      <c r="W172" s="12"/>
    </row>
    <row r="173" spans="1:23" x14ac:dyDescent="0.25">
      <c r="A173" s="179">
        <v>2002</v>
      </c>
      <c r="B173" s="101">
        <v>15</v>
      </c>
      <c r="C173" s="2">
        <f t="shared" si="2"/>
        <v>37358</v>
      </c>
      <c r="D173" s="197">
        <v>115.93</v>
      </c>
      <c r="E173" s="197">
        <v>108.7</v>
      </c>
      <c r="G173" s="12"/>
      <c r="H173" s="12"/>
      <c r="I173" s="12"/>
      <c r="J173" s="12"/>
      <c r="K173" s="12"/>
      <c r="L173" s="12"/>
      <c r="M173" s="12"/>
      <c r="N173" s="12"/>
      <c r="O173" s="12"/>
      <c r="P173" s="12"/>
      <c r="Q173" s="12"/>
      <c r="R173" s="12"/>
      <c r="S173" s="12"/>
      <c r="T173" s="12"/>
      <c r="U173" s="12"/>
      <c r="V173" s="12"/>
      <c r="W173" s="12"/>
    </row>
    <row r="174" spans="1:23" x14ac:dyDescent="0.25">
      <c r="A174" s="179">
        <v>2002</v>
      </c>
      <c r="B174" s="101">
        <v>16</v>
      </c>
      <c r="C174" s="2">
        <f t="shared" si="2"/>
        <v>37365</v>
      </c>
      <c r="D174" s="197">
        <v>112.3</v>
      </c>
      <c r="E174" s="197">
        <v>104.85</v>
      </c>
      <c r="G174" s="12"/>
      <c r="H174" s="12"/>
      <c r="I174" s="12"/>
      <c r="J174" s="12"/>
      <c r="K174" s="12"/>
      <c r="L174" s="12"/>
      <c r="M174" s="12"/>
      <c r="N174" s="12"/>
      <c r="O174" s="12"/>
      <c r="P174" s="12"/>
      <c r="Q174" s="12"/>
      <c r="R174" s="12"/>
      <c r="S174" s="12"/>
      <c r="T174" s="12"/>
      <c r="U174" s="12"/>
      <c r="V174" s="12"/>
      <c r="W174" s="12"/>
    </row>
    <row r="175" spans="1:23" x14ac:dyDescent="0.25">
      <c r="A175" s="179">
        <v>2002</v>
      </c>
      <c r="B175" s="101">
        <v>17</v>
      </c>
      <c r="C175" s="2">
        <f t="shared" si="2"/>
        <v>37372</v>
      </c>
      <c r="D175" s="197">
        <v>107.42</v>
      </c>
      <c r="E175" s="197">
        <v>103.45</v>
      </c>
      <c r="G175" s="12"/>
      <c r="H175" s="12"/>
      <c r="I175" s="12"/>
      <c r="J175" s="12"/>
      <c r="K175" s="12"/>
      <c r="L175" s="12"/>
      <c r="M175" s="12"/>
      <c r="N175" s="12"/>
      <c r="O175" s="12"/>
      <c r="P175" s="12"/>
      <c r="Q175" s="12"/>
      <c r="R175" s="12"/>
      <c r="S175" s="12"/>
      <c r="T175" s="12"/>
      <c r="U175" s="12"/>
      <c r="V175" s="12"/>
      <c r="W175" s="12"/>
    </row>
    <row r="176" spans="1:23" x14ac:dyDescent="0.25">
      <c r="A176" s="179">
        <v>2002</v>
      </c>
      <c r="B176" s="101">
        <v>18</v>
      </c>
      <c r="C176" s="2">
        <f t="shared" si="2"/>
        <v>37379</v>
      </c>
      <c r="D176" s="197">
        <v>107.1</v>
      </c>
      <c r="E176" s="197">
        <v>105.77</v>
      </c>
      <c r="G176" s="12"/>
      <c r="H176" s="12"/>
      <c r="I176" s="12"/>
      <c r="J176" s="12"/>
      <c r="K176" s="12"/>
      <c r="L176" s="12"/>
      <c r="M176" s="12"/>
      <c r="N176" s="12"/>
      <c r="O176" s="12"/>
      <c r="P176" s="12"/>
      <c r="Q176" s="12"/>
      <c r="R176" s="12"/>
      <c r="S176" s="12"/>
      <c r="T176" s="12"/>
      <c r="U176" s="12"/>
      <c r="V176" s="12"/>
      <c r="W176" s="12"/>
    </row>
    <row r="177" spans="1:23" x14ac:dyDescent="0.25">
      <c r="A177" s="179">
        <v>2002</v>
      </c>
      <c r="B177" s="101">
        <v>19</v>
      </c>
      <c r="C177" s="2">
        <f t="shared" si="2"/>
        <v>37386</v>
      </c>
      <c r="D177" s="197">
        <v>109.05</v>
      </c>
      <c r="E177" s="197">
        <v>106.44</v>
      </c>
      <c r="G177" s="12"/>
      <c r="H177" s="12"/>
      <c r="I177" s="12"/>
      <c r="J177" s="12"/>
      <c r="K177" s="12"/>
      <c r="L177" s="12"/>
      <c r="M177" s="12"/>
      <c r="N177" s="12"/>
      <c r="O177" s="12"/>
      <c r="P177" s="12"/>
      <c r="Q177" s="12"/>
      <c r="R177" s="12"/>
      <c r="S177" s="12"/>
      <c r="T177" s="12"/>
      <c r="U177" s="12"/>
      <c r="V177" s="12"/>
      <c r="W177" s="12"/>
    </row>
    <row r="178" spans="1:23" x14ac:dyDescent="0.25">
      <c r="A178" s="179">
        <v>2002</v>
      </c>
      <c r="B178" s="101">
        <v>20</v>
      </c>
      <c r="C178" s="2">
        <f t="shared" si="2"/>
        <v>37393</v>
      </c>
      <c r="D178" s="197">
        <v>110.51</v>
      </c>
      <c r="E178" s="197">
        <v>105.21</v>
      </c>
      <c r="G178" s="12"/>
      <c r="H178" s="12"/>
      <c r="I178" s="12"/>
      <c r="J178" s="12"/>
      <c r="K178" s="12"/>
      <c r="L178" s="12"/>
      <c r="M178" s="12"/>
      <c r="N178" s="12"/>
      <c r="O178" s="12"/>
      <c r="P178" s="12"/>
      <c r="Q178" s="12"/>
      <c r="R178" s="12"/>
      <c r="S178" s="12"/>
      <c r="T178" s="12"/>
      <c r="U178" s="12"/>
      <c r="V178" s="12"/>
      <c r="W178" s="12"/>
    </row>
    <row r="179" spans="1:23" x14ac:dyDescent="0.25">
      <c r="A179" s="179">
        <v>2002</v>
      </c>
      <c r="B179" s="101">
        <v>21</v>
      </c>
      <c r="C179" s="2">
        <f t="shared" si="2"/>
        <v>37400</v>
      </c>
      <c r="D179" s="197">
        <v>108.66</v>
      </c>
      <c r="E179" s="198">
        <v>102.6</v>
      </c>
      <c r="G179" s="12"/>
      <c r="H179" s="12"/>
      <c r="I179" s="12"/>
      <c r="J179" s="12"/>
      <c r="K179" s="12"/>
      <c r="L179" s="12"/>
      <c r="M179" s="12"/>
      <c r="N179" s="12"/>
      <c r="O179" s="12"/>
      <c r="P179" s="12"/>
      <c r="Q179" s="12"/>
      <c r="R179" s="12"/>
      <c r="S179" s="12"/>
      <c r="T179" s="12"/>
      <c r="U179" s="12"/>
      <c r="V179" s="12"/>
      <c r="W179" s="12"/>
    </row>
    <row r="180" spans="1:23" x14ac:dyDescent="0.25">
      <c r="A180" s="179">
        <v>2002</v>
      </c>
      <c r="B180" s="101">
        <v>22</v>
      </c>
      <c r="C180" s="2">
        <f t="shared" si="2"/>
        <v>37407</v>
      </c>
      <c r="D180" s="197">
        <v>108.82</v>
      </c>
      <c r="E180" s="197">
        <v>103.85</v>
      </c>
      <c r="G180" s="12"/>
      <c r="H180" s="12"/>
      <c r="I180" s="12"/>
      <c r="J180" s="12"/>
      <c r="K180" s="12"/>
      <c r="L180" s="12"/>
      <c r="M180" s="12"/>
      <c r="N180" s="12"/>
      <c r="O180" s="12"/>
      <c r="P180" s="12"/>
      <c r="Q180" s="12"/>
      <c r="R180" s="12"/>
      <c r="S180" s="12"/>
      <c r="T180" s="12"/>
      <c r="U180" s="12"/>
      <c r="V180" s="12"/>
      <c r="W180" s="12"/>
    </row>
    <row r="181" spans="1:23" x14ac:dyDescent="0.25">
      <c r="A181" s="179">
        <v>2002</v>
      </c>
      <c r="B181" s="101">
        <v>23</v>
      </c>
      <c r="C181" s="2">
        <f t="shared" si="2"/>
        <v>37414</v>
      </c>
      <c r="D181" s="197">
        <v>107.06</v>
      </c>
      <c r="E181" s="197">
        <v>100.62</v>
      </c>
      <c r="G181" s="12"/>
      <c r="H181" s="12"/>
      <c r="I181" s="12"/>
      <c r="J181" s="12"/>
      <c r="K181" s="12"/>
      <c r="L181" s="12"/>
      <c r="M181" s="12"/>
      <c r="N181" s="12"/>
      <c r="O181" s="12"/>
      <c r="P181" s="12"/>
      <c r="Q181" s="12"/>
      <c r="R181" s="12"/>
      <c r="S181" s="12"/>
      <c r="T181" s="12"/>
      <c r="U181" s="12"/>
      <c r="V181" s="12"/>
      <c r="W181" s="12"/>
    </row>
    <row r="182" spans="1:23" x14ac:dyDescent="0.25">
      <c r="A182" s="179">
        <v>2002</v>
      </c>
      <c r="B182" s="101">
        <v>24</v>
      </c>
      <c r="C182" s="2">
        <f t="shared" si="2"/>
        <v>37421</v>
      </c>
      <c r="D182" s="197">
        <v>105.17</v>
      </c>
      <c r="E182" s="197">
        <v>100.43</v>
      </c>
      <c r="G182" s="12"/>
      <c r="H182" s="12"/>
      <c r="I182" s="12"/>
      <c r="J182" s="12"/>
      <c r="K182" s="12"/>
      <c r="L182" s="12"/>
      <c r="M182" s="12"/>
      <c r="N182" s="12"/>
      <c r="O182" s="12"/>
      <c r="P182" s="12"/>
      <c r="Q182" s="12"/>
      <c r="R182" s="12"/>
      <c r="S182" s="12"/>
      <c r="T182" s="12"/>
      <c r="U182" s="12"/>
      <c r="V182" s="12"/>
      <c r="W182" s="12"/>
    </row>
    <row r="183" spans="1:23" x14ac:dyDescent="0.25">
      <c r="A183" s="179">
        <v>2002</v>
      </c>
      <c r="B183" s="101">
        <v>25</v>
      </c>
      <c r="C183" s="2">
        <f t="shared" si="2"/>
        <v>37428</v>
      </c>
      <c r="D183" s="197">
        <v>107</v>
      </c>
      <c r="E183" s="197">
        <v>100.17</v>
      </c>
      <c r="G183" s="12"/>
      <c r="H183" s="12"/>
      <c r="I183" s="12"/>
      <c r="J183" s="12"/>
      <c r="K183" s="12"/>
      <c r="L183" s="12"/>
      <c r="M183" s="12"/>
      <c r="N183" s="12"/>
      <c r="O183" s="12"/>
      <c r="P183" s="12"/>
      <c r="Q183" s="12"/>
      <c r="R183" s="12"/>
      <c r="S183" s="12"/>
      <c r="T183" s="12"/>
      <c r="U183" s="12"/>
      <c r="V183" s="12"/>
      <c r="W183" s="12"/>
    </row>
    <row r="184" spans="1:23" x14ac:dyDescent="0.25">
      <c r="A184" s="179">
        <v>2002</v>
      </c>
      <c r="B184" s="101">
        <v>26</v>
      </c>
      <c r="C184" s="2">
        <f t="shared" si="2"/>
        <v>37435</v>
      </c>
      <c r="D184" s="197">
        <v>108.53</v>
      </c>
      <c r="E184" s="197">
        <v>100</v>
      </c>
      <c r="G184" s="12"/>
      <c r="H184" s="12"/>
      <c r="I184" s="12"/>
      <c r="J184" s="12"/>
      <c r="K184" s="12"/>
      <c r="L184" s="12"/>
      <c r="M184" s="12"/>
      <c r="N184" s="12"/>
      <c r="O184" s="12"/>
      <c r="P184" s="12"/>
      <c r="Q184" s="12"/>
      <c r="R184" s="12"/>
      <c r="S184" s="12"/>
      <c r="T184" s="12"/>
      <c r="U184" s="12"/>
      <c r="V184" s="12"/>
      <c r="W184" s="12"/>
    </row>
    <row r="185" spans="1:23" x14ac:dyDescent="0.25">
      <c r="A185" s="179">
        <v>2002</v>
      </c>
      <c r="B185" s="101">
        <v>27</v>
      </c>
      <c r="C185" s="2">
        <f t="shared" si="2"/>
        <v>37442</v>
      </c>
      <c r="D185" s="197">
        <v>106.47</v>
      </c>
      <c r="E185" s="197">
        <v>98.09</v>
      </c>
      <c r="G185" s="12"/>
      <c r="H185" s="12"/>
      <c r="I185" s="12"/>
      <c r="J185" s="12"/>
      <c r="K185" s="12"/>
      <c r="L185" s="12"/>
      <c r="M185" s="12"/>
      <c r="N185" s="12"/>
      <c r="O185" s="12"/>
      <c r="P185" s="12"/>
      <c r="Q185" s="12"/>
      <c r="R185" s="12"/>
      <c r="S185" s="12"/>
      <c r="T185" s="12"/>
      <c r="U185" s="12"/>
      <c r="V185" s="12"/>
      <c r="W185" s="12"/>
    </row>
    <row r="186" spans="1:23" x14ac:dyDescent="0.25">
      <c r="A186" s="179">
        <v>2002</v>
      </c>
      <c r="B186" s="101">
        <v>28</v>
      </c>
      <c r="C186" s="2">
        <f t="shared" si="2"/>
        <v>37449</v>
      </c>
      <c r="D186" s="197">
        <v>107.25</v>
      </c>
      <c r="E186" s="197">
        <v>97.52</v>
      </c>
      <c r="G186" s="12"/>
      <c r="H186" s="12"/>
      <c r="I186" s="12"/>
      <c r="J186" s="12"/>
      <c r="K186" s="12"/>
      <c r="L186" s="12"/>
      <c r="M186" s="12"/>
      <c r="N186" s="12"/>
      <c r="O186" s="12"/>
      <c r="P186" s="12"/>
      <c r="Q186" s="12"/>
      <c r="R186" s="12"/>
      <c r="S186" s="12"/>
      <c r="T186" s="12"/>
      <c r="U186" s="12"/>
      <c r="V186" s="12"/>
      <c r="W186" s="12"/>
    </row>
    <row r="187" spans="1:23" x14ac:dyDescent="0.25">
      <c r="A187" s="179">
        <v>2002</v>
      </c>
      <c r="B187" s="101">
        <v>29</v>
      </c>
      <c r="C187" s="2">
        <f t="shared" si="2"/>
        <v>37456</v>
      </c>
      <c r="D187" s="197">
        <v>100.09</v>
      </c>
      <c r="E187" s="197">
        <v>97</v>
      </c>
      <c r="G187" s="12"/>
      <c r="H187" s="12"/>
      <c r="I187" s="12"/>
      <c r="J187" s="12"/>
      <c r="K187" s="12"/>
      <c r="L187" s="12"/>
      <c r="M187" s="12"/>
      <c r="N187" s="12"/>
      <c r="O187" s="12"/>
      <c r="P187" s="12"/>
      <c r="Q187" s="12"/>
      <c r="R187" s="12"/>
      <c r="S187" s="12"/>
      <c r="T187" s="12"/>
      <c r="U187" s="12"/>
      <c r="V187" s="12"/>
      <c r="W187" s="12"/>
    </row>
    <row r="188" spans="1:23" x14ac:dyDescent="0.25">
      <c r="A188" s="179">
        <v>2002</v>
      </c>
      <c r="B188" s="101">
        <v>30</v>
      </c>
      <c r="C188" s="2">
        <f t="shared" si="2"/>
        <v>37463</v>
      </c>
      <c r="D188" s="197">
        <v>106.34</v>
      </c>
      <c r="E188" s="197">
        <v>100.35</v>
      </c>
      <c r="G188" s="12"/>
      <c r="H188" s="12"/>
      <c r="I188" s="12"/>
      <c r="J188" s="12"/>
      <c r="K188" s="12"/>
      <c r="L188" s="12"/>
      <c r="M188" s="12"/>
      <c r="N188" s="12"/>
      <c r="O188" s="12"/>
      <c r="P188" s="12"/>
      <c r="Q188" s="12"/>
      <c r="R188" s="12"/>
      <c r="S188" s="12"/>
      <c r="T188" s="12"/>
      <c r="U188" s="12"/>
      <c r="V188" s="12"/>
      <c r="W188" s="12"/>
    </row>
    <row r="189" spans="1:23" x14ac:dyDescent="0.25">
      <c r="A189" s="179">
        <v>2002</v>
      </c>
      <c r="B189" s="101">
        <v>31</v>
      </c>
      <c r="C189" s="2">
        <f t="shared" si="2"/>
        <v>37470</v>
      </c>
      <c r="D189" s="197">
        <v>109.69</v>
      </c>
      <c r="E189" s="197">
        <v>100.85</v>
      </c>
      <c r="G189" s="12"/>
      <c r="H189" s="12"/>
      <c r="I189" s="12"/>
      <c r="J189" s="12"/>
      <c r="K189" s="12"/>
      <c r="L189" s="12"/>
      <c r="M189" s="12"/>
      <c r="N189" s="12"/>
      <c r="O189" s="12"/>
      <c r="P189" s="12"/>
      <c r="Q189" s="12"/>
      <c r="R189" s="12"/>
      <c r="S189" s="12"/>
      <c r="T189" s="12"/>
      <c r="U189" s="12"/>
      <c r="V189" s="12"/>
      <c r="W189" s="12"/>
    </row>
    <row r="190" spans="1:23" x14ac:dyDescent="0.25">
      <c r="A190" s="179">
        <v>2002</v>
      </c>
      <c r="B190" s="101">
        <v>32</v>
      </c>
      <c r="C190" s="2">
        <f t="shared" si="2"/>
        <v>37477</v>
      </c>
      <c r="D190" s="197">
        <v>108.05</v>
      </c>
      <c r="E190" s="197">
        <v>99.85</v>
      </c>
      <c r="G190" s="12"/>
      <c r="H190" s="12"/>
      <c r="I190" s="12"/>
      <c r="J190" s="12"/>
      <c r="K190" s="12"/>
      <c r="L190" s="12"/>
      <c r="M190" s="12"/>
      <c r="N190" s="12"/>
      <c r="O190" s="12"/>
      <c r="P190" s="12"/>
      <c r="Q190" s="12"/>
      <c r="R190" s="12"/>
      <c r="S190" s="12"/>
      <c r="T190" s="12"/>
      <c r="U190" s="12"/>
      <c r="V190" s="12"/>
      <c r="W190" s="12"/>
    </row>
    <row r="191" spans="1:23" x14ac:dyDescent="0.25">
      <c r="A191" s="179">
        <v>2002</v>
      </c>
      <c r="B191" s="101">
        <v>33</v>
      </c>
      <c r="C191" s="2">
        <f t="shared" si="2"/>
        <v>37484</v>
      </c>
      <c r="D191" s="197">
        <v>109.07</v>
      </c>
      <c r="E191" s="197">
        <v>100.96</v>
      </c>
      <c r="G191" s="12"/>
      <c r="H191" s="12"/>
      <c r="I191" s="12"/>
      <c r="J191" s="12"/>
      <c r="K191" s="12"/>
      <c r="L191" s="12"/>
      <c r="M191" s="12"/>
      <c r="N191" s="12"/>
      <c r="O191" s="12"/>
      <c r="P191" s="12"/>
      <c r="Q191" s="12"/>
      <c r="R191" s="12"/>
      <c r="S191" s="12"/>
      <c r="T191" s="12"/>
      <c r="U191" s="12"/>
      <c r="V191" s="12"/>
      <c r="W191" s="12"/>
    </row>
    <row r="192" spans="1:23" x14ac:dyDescent="0.25">
      <c r="A192" s="179">
        <v>2002</v>
      </c>
      <c r="B192" s="101">
        <v>34</v>
      </c>
      <c r="C192" s="2">
        <f t="shared" si="2"/>
        <v>37491</v>
      </c>
      <c r="D192" s="197">
        <v>108.92</v>
      </c>
      <c r="E192" s="197">
        <v>100.58</v>
      </c>
      <c r="G192" s="12"/>
      <c r="H192" s="12"/>
      <c r="I192" s="12"/>
      <c r="J192" s="12"/>
      <c r="K192" s="12"/>
      <c r="L192" s="12"/>
      <c r="M192" s="12"/>
      <c r="N192" s="12"/>
      <c r="O192" s="12"/>
      <c r="P192" s="12"/>
      <c r="Q192" s="12"/>
      <c r="R192" s="12"/>
      <c r="S192" s="12"/>
      <c r="T192" s="12"/>
      <c r="U192" s="12"/>
      <c r="V192" s="12"/>
      <c r="W192" s="12"/>
    </row>
    <row r="193" spans="1:23" x14ac:dyDescent="0.25">
      <c r="A193" s="179">
        <v>2002</v>
      </c>
      <c r="B193" s="101">
        <v>35</v>
      </c>
      <c r="C193" s="2">
        <f t="shared" si="2"/>
        <v>37498</v>
      </c>
      <c r="D193" s="197">
        <v>110.57</v>
      </c>
      <c r="E193" s="197">
        <v>96.56</v>
      </c>
      <c r="G193" s="12"/>
      <c r="H193" s="12"/>
      <c r="I193" s="12"/>
      <c r="J193" s="12"/>
      <c r="K193" s="12"/>
      <c r="L193" s="12"/>
      <c r="M193" s="12"/>
      <c r="N193" s="12"/>
      <c r="O193" s="12"/>
      <c r="P193" s="12"/>
      <c r="Q193" s="12"/>
      <c r="R193" s="12"/>
      <c r="S193" s="12"/>
      <c r="T193" s="12"/>
      <c r="U193" s="12"/>
      <c r="V193" s="12"/>
      <c r="W193" s="12"/>
    </row>
    <row r="194" spans="1:23" x14ac:dyDescent="0.25">
      <c r="A194" s="179">
        <v>2002</v>
      </c>
      <c r="B194" s="101">
        <v>36</v>
      </c>
      <c r="C194" s="2">
        <f t="shared" si="2"/>
        <v>37505</v>
      </c>
      <c r="D194" s="197">
        <v>109.66</v>
      </c>
      <c r="E194" s="197">
        <v>96.63</v>
      </c>
      <c r="G194" s="12"/>
      <c r="H194" s="12"/>
      <c r="I194" s="12"/>
      <c r="J194" s="12"/>
      <c r="K194" s="12"/>
      <c r="L194" s="12"/>
      <c r="M194" s="12"/>
      <c r="N194" s="12"/>
      <c r="O194" s="12"/>
      <c r="P194" s="12"/>
      <c r="Q194" s="12"/>
      <c r="R194" s="12"/>
      <c r="S194" s="12"/>
      <c r="T194" s="12"/>
      <c r="U194" s="12"/>
      <c r="V194" s="12"/>
      <c r="W194" s="12"/>
    </row>
    <row r="195" spans="1:23" x14ac:dyDescent="0.25">
      <c r="A195" s="179">
        <v>2002</v>
      </c>
      <c r="B195" s="101">
        <v>37</v>
      </c>
      <c r="C195" s="2">
        <f t="shared" si="2"/>
        <v>37512</v>
      </c>
      <c r="D195" s="197">
        <v>108.5</v>
      </c>
      <c r="E195" s="197">
        <v>95.81</v>
      </c>
      <c r="G195" s="12"/>
      <c r="H195" s="12"/>
      <c r="I195" s="12"/>
      <c r="J195" s="12"/>
      <c r="K195" s="12"/>
      <c r="L195" s="12"/>
      <c r="M195" s="12"/>
      <c r="N195" s="12"/>
      <c r="O195" s="12"/>
      <c r="P195" s="12"/>
      <c r="Q195" s="12"/>
      <c r="R195" s="12"/>
      <c r="S195" s="12"/>
      <c r="T195" s="12"/>
      <c r="U195" s="12"/>
      <c r="V195" s="12"/>
      <c r="W195" s="12"/>
    </row>
    <row r="196" spans="1:23" x14ac:dyDescent="0.25">
      <c r="A196" s="179">
        <v>2002</v>
      </c>
      <c r="B196" s="101">
        <v>38</v>
      </c>
      <c r="C196" s="2">
        <f t="shared" si="2"/>
        <v>37519</v>
      </c>
      <c r="D196" s="197">
        <v>110.69</v>
      </c>
      <c r="E196" s="197">
        <v>95.86</v>
      </c>
      <c r="G196" s="12"/>
      <c r="H196" s="12"/>
      <c r="I196" s="12"/>
      <c r="J196" s="12"/>
      <c r="K196" s="12"/>
      <c r="L196" s="12"/>
      <c r="M196" s="12"/>
      <c r="N196" s="12"/>
      <c r="O196" s="12"/>
      <c r="P196" s="12"/>
      <c r="Q196" s="12"/>
      <c r="R196" s="12"/>
      <c r="S196" s="12"/>
      <c r="T196" s="12"/>
      <c r="U196" s="12"/>
      <c r="V196" s="12"/>
      <c r="W196" s="12"/>
    </row>
    <row r="197" spans="1:23" x14ac:dyDescent="0.25">
      <c r="A197" s="179">
        <v>2002</v>
      </c>
      <c r="B197" s="101">
        <v>39</v>
      </c>
      <c r="C197" s="2">
        <f t="shared" ref="C197:C260" si="3">C196+7</f>
        <v>37526</v>
      </c>
      <c r="D197" s="197">
        <v>111.56</v>
      </c>
      <c r="E197" s="197">
        <v>95.55</v>
      </c>
      <c r="G197" s="12"/>
      <c r="H197" s="12"/>
      <c r="I197" s="12"/>
      <c r="J197" s="12"/>
      <c r="K197" s="12"/>
      <c r="L197" s="12"/>
      <c r="M197" s="12"/>
      <c r="N197" s="12"/>
      <c r="O197" s="12"/>
      <c r="P197" s="12"/>
      <c r="Q197" s="12"/>
      <c r="R197" s="12"/>
      <c r="S197" s="12"/>
      <c r="T197" s="12"/>
      <c r="U197" s="12"/>
      <c r="V197" s="12"/>
      <c r="W197" s="12"/>
    </row>
    <row r="198" spans="1:23" x14ac:dyDescent="0.25">
      <c r="A198" s="179">
        <v>2002</v>
      </c>
      <c r="B198" s="101">
        <v>40</v>
      </c>
      <c r="C198" s="2">
        <f t="shared" si="3"/>
        <v>37533</v>
      </c>
      <c r="D198" s="197">
        <v>113.63</v>
      </c>
      <c r="E198" s="197">
        <v>94.86</v>
      </c>
      <c r="G198" s="12"/>
      <c r="H198" s="12"/>
      <c r="I198" s="12"/>
      <c r="J198" s="12"/>
      <c r="K198" s="12"/>
      <c r="L198" s="12"/>
      <c r="M198" s="12"/>
      <c r="N198" s="12"/>
      <c r="O198" s="12"/>
      <c r="P198" s="12"/>
      <c r="Q198" s="12"/>
      <c r="R198" s="12"/>
      <c r="S198" s="12"/>
      <c r="T198" s="12"/>
      <c r="U198" s="12"/>
      <c r="V198" s="12"/>
      <c r="W198" s="12"/>
    </row>
    <row r="199" spans="1:23" x14ac:dyDescent="0.25">
      <c r="A199" s="179">
        <v>2002</v>
      </c>
      <c r="B199" s="101">
        <v>41</v>
      </c>
      <c r="C199" s="2">
        <f t="shared" si="3"/>
        <v>37540</v>
      </c>
      <c r="D199" s="197">
        <v>114.17</v>
      </c>
      <c r="E199" s="197">
        <v>93.86</v>
      </c>
      <c r="G199" s="12"/>
      <c r="H199" s="12"/>
      <c r="I199" s="12"/>
      <c r="J199" s="12"/>
      <c r="K199" s="12"/>
      <c r="L199" s="12"/>
      <c r="M199" s="12"/>
      <c r="N199" s="12"/>
      <c r="O199" s="12"/>
      <c r="P199" s="12"/>
      <c r="Q199" s="12"/>
      <c r="R199" s="12"/>
      <c r="S199" s="12"/>
      <c r="T199" s="12"/>
      <c r="U199" s="12"/>
      <c r="V199" s="12"/>
      <c r="W199" s="12"/>
    </row>
    <row r="200" spans="1:23" x14ac:dyDescent="0.25">
      <c r="A200" s="179">
        <v>2002</v>
      </c>
      <c r="B200" s="101">
        <v>42</v>
      </c>
      <c r="C200" s="2">
        <f t="shared" si="3"/>
        <v>37547</v>
      </c>
      <c r="D200" s="197">
        <v>112.21</v>
      </c>
      <c r="E200" s="197">
        <v>95.79</v>
      </c>
      <c r="G200" s="12"/>
      <c r="H200" s="12"/>
      <c r="I200" s="12"/>
      <c r="J200" s="12"/>
      <c r="K200" s="12"/>
      <c r="L200" s="12"/>
      <c r="M200" s="12"/>
      <c r="N200" s="12"/>
      <c r="O200" s="12"/>
      <c r="P200" s="12"/>
      <c r="Q200" s="12"/>
      <c r="R200" s="12"/>
      <c r="S200" s="12"/>
      <c r="T200" s="12"/>
      <c r="U200" s="12"/>
      <c r="V200" s="12"/>
      <c r="W200" s="12"/>
    </row>
    <row r="201" spans="1:23" x14ac:dyDescent="0.25">
      <c r="A201" s="179">
        <v>2002</v>
      </c>
      <c r="B201" s="101">
        <v>43</v>
      </c>
      <c r="C201" s="2">
        <f t="shared" si="3"/>
        <v>37554</v>
      </c>
      <c r="D201" s="197">
        <v>109.97</v>
      </c>
      <c r="E201" s="197">
        <v>96.92</v>
      </c>
      <c r="G201" s="12"/>
      <c r="H201" s="12"/>
      <c r="I201" s="12"/>
      <c r="J201" s="12"/>
      <c r="K201" s="12"/>
      <c r="L201" s="12"/>
      <c r="M201" s="12"/>
      <c r="N201" s="12"/>
      <c r="O201" s="12"/>
      <c r="P201" s="12"/>
      <c r="Q201" s="12"/>
      <c r="R201" s="12"/>
      <c r="S201" s="12"/>
      <c r="T201" s="12"/>
      <c r="U201" s="12"/>
      <c r="V201" s="12"/>
      <c r="W201" s="12"/>
    </row>
    <row r="202" spans="1:23" x14ac:dyDescent="0.25">
      <c r="A202" s="179">
        <v>2002</v>
      </c>
      <c r="B202" s="101">
        <v>44</v>
      </c>
      <c r="C202" s="2">
        <f t="shared" si="3"/>
        <v>37561</v>
      </c>
      <c r="D202" s="197">
        <v>112.31</v>
      </c>
      <c r="E202" s="197">
        <v>96.21</v>
      </c>
      <c r="G202" s="12"/>
      <c r="H202" s="12"/>
      <c r="I202" s="12"/>
      <c r="J202" s="12"/>
      <c r="K202" s="12"/>
      <c r="L202" s="12"/>
      <c r="M202" s="12"/>
      <c r="N202" s="12"/>
      <c r="O202" s="12"/>
      <c r="P202" s="12"/>
      <c r="Q202" s="12"/>
      <c r="R202" s="12"/>
      <c r="S202" s="12"/>
      <c r="T202" s="12"/>
      <c r="U202" s="12"/>
      <c r="V202" s="12"/>
      <c r="W202" s="12"/>
    </row>
    <row r="203" spans="1:23" x14ac:dyDescent="0.25">
      <c r="A203" s="179">
        <v>2002</v>
      </c>
      <c r="B203" s="101">
        <v>45</v>
      </c>
      <c r="C203" s="2">
        <f t="shared" si="3"/>
        <v>37568</v>
      </c>
      <c r="D203" s="197">
        <v>110.22</v>
      </c>
      <c r="E203" s="197">
        <v>96.68</v>
      </c>
      <c r="G203" s="12"/>
      <c r="H203" s="12"/>
      <c r="I203" s="12"/>
      <c r="J203" s="12"/>
      <c r="K203" s="12"/>
      <c r="L203" s="12"/>
      <c r="M203" s="12"/>
      <c r="N203" s="12"/>
      <c r="O203" s="12"/>
      <c r="P203" s="12"/>
      <c r="Q203" s="12"/>
      <c r="R203" s="12"/>
      <c r="S203" s="12"/>
      <c r="T203" s="12"/>
      <c r="U203" s="12"/>
      <c r="V203" s="12"/>
      <c r="W203" s="12"/>
    </row>
    <row r="204" spans="1:23" x14ac:dyDescent="0.25">
      <c r="A204" s="179">
        <v>2002</v>
      </c>
      <c r="B204" s="101">
        <v>46</v>
      </c>
      <c r="C204" s="2">
        <f t="shared" si="3"/>
        <v>37575</v>
      </c>
      <c r="D204" s="197">
        <v>116.07</v>
      </c>
      <c r="E204" s="197">
        <v>98.38</v>
      </c>
      <c r="G204" s="12"/>
      <c r="H204" s="12"/>
      <c r="I204" s="12"/>
      <c r="J204" s="12"/>
      <c r="K204" s="12"/>
      <c r="L204" s="12"/>
      <c r="M204" s="12"/>
      <c r="N204" s="12"/>
      <c r="O204" s="12"/>
      <c r="P204" s="12"/>
      <c r="Q204" s="12"/>
      <c r="R204" s="12"/>
      <c r="S204" s="12"/>
      <c r="T204" s="12"/>
      <c r="U204" s="12"/>
      <c r="V204" s="12"/>
      <c r="W204" s="12"/>
    </row>
    <row r="205" spans="1:23" x14ac:dyDescent="0.25">
      <c r="A205" s="179">
        <v>2002</v>
      </c>
      <c r="B205" s="101">
        <v>47</v>
      </c>
      <c r="C205" s="2">
        <f t="shared" si="3"/>
        <v>37582</v>
      </c>
      <c r="D205" s="197">
        <v>112.64</v>
      </c>
      <c r="E205" s="197">
        <v>100.34</v>
      </c>
      <c r="G205" s="12"/>
      <c r="H205" s="12"/>
      <c r="I205" s="12"/>
      <c r="J205" s="12"/>
      <c r="K205" s="12"/>
      <c r="L205" s="12"/>
      <c r="M205" s="12"/>
      <c r="N205" s="12"/>
      <c r="O205" s="12"/>
      <c r="P205" s="12"/>
      <c r="Q205" s="12"/>
      <c r="R205" s="12"/>
      <c r="S205" s="12"/>
      <c r="T205" s="12"/>
      <c r="U205" s="12"/>
      <c r="V205" s="12"/>
      <c r="W205" s="12"/>
    </row>
    <row r="206" spans="1:23" x14ac:dyDescent="0.25">
      <c r="A206" s="179">
        <v>2002</v>
      </c>
      <c r="B206" s="101">
        <v>48</v>
      </c>
      <c r="C206" s="2">
        <f t="shared" si="3"/>
        <v>37589</v>
      </c>
      <c r="D206" s="197">
        <v>113.7</v>
      </c>
      <c r="E206" s="197">
        <v>105.75</v>
      </c>
      <c r="G206" s="12"/>
      <c r="H206" s="12"/>
      <c r="I206" s="12"/>
      <c r="J206" s="12"/>
      <c r="K206" s="12"/>
      <c r="L206" s="12"/>
      <c r="M206" s="12"/>
      <c r="N206" s="12"/>
      <c r="O206" s="12"/>
      <c r="P206" s="12"/>
      <c r="Q206" s="12"/>
      <c r="R206" s="12"/>
      <c r="S206" s="12"/>
      <c r="T206" s="12"/>
      <c r="U206" s="12"/>
      <c r="V206" s="12"/>
      <c r="W206" s="12"/>
    </row>
    <row r="207" spans="1:23" x14ac:dyDescent="0.25">
      <c r="A207" s="179">
        <v>2002</v>
      </c>
      <c r="B207" s="101">
        <v>49</v>
      </c>
      <c r="C207" s="2">
        <f t="shared" si="3"/>
        <v>37596</v>
      </c>
      <c r="D207" s="197">
        <v>118.25</v>
      </c>
      <c r="E207" s="197">
        <v>108.94</v>
      </c>
      <c r="G207" s="12"/>
      <c r="H207" s="12"/>
      <c r="I207" s="12"/>
      <c r="J207" s="12"/>
      <c r="K207" s="12"/>
      <c r="L207" s="12"/>
      <c r="M207" s="12"/>
      <c r="N207" s="12"/>
      <c r="O207" s="12"/>
      <c r="P207" s="12"/>
      <c r="Q207" s="12"/>
      <c r="R207" s="12"/>
      <c r="S207" s="12"/>
      <c r="T207" s="12"/>
      <c r="U207" s="12"/>
      <c r="V207" s="12"/>
      <c r="W207" s="12"/>
    </row>
    <row r="208" spans="1:23" x14ac:dyDescent="0.25">
      <c r="A208" s="179">
        <v>2002</v>
      </c>
      <c r="B208" s="101">
        <v>50</v>
      </c>
      <c r="C208" s="2">
        <f t="shared" si="3"/>
        <v>37603</v>
      </c>
      <c r="D208" s="197">
        <v>119.8</v>
      </c>
      <c r="E208" s="197">
        <v>105.31</v>
      </c>
      <c r="G208" s="12"/>
      <c r="H208" s="12"/>
      <c r="I208" s="12"/>
      <c r="J208" s="12"/>
      <c r="K208" s="12"/>
      <c r="L208" s="12"/>
      <c r="M208" s="12"/>
      <c r="N208" s="12"/>
      <c r="O208" s="12"/>
      <c r="P208" s="12"/>
      <c r="Q208" s="12"/>
      <c r="R208" s="12"/>
      <c r="S208" s="12"/>
      <c r="T208" s="12"/>
      <c r="U208" s="12"/>
      <c r="V208" s="12"/>
      <c r="W208" s="12"/>
    </row>
    <row r="209" spans="1:23" x14ac:dyDescent="0.25">
      <c r="A209" s="179">
        <v>2002</v>
      </c>
      <c r="B209" s="101">
        <v>51</v>
      </c>
      <c r="C209" s="2">
        <f t="shared" si="3"/>
        <v>37610</v>
      </c>
      <c r="D209" s="197">
        <v>117.59</v>
      </c>
      <c r="E209" s="197">
        <v>105.55</v>
      </c>
      <c r="G209" s="12"/>
      <c r="H209" s="12"/>
      <c r="I209" s="12"/>
      <c r="J209" s="12"/>
      <c r="K209" s="12"/>
      <c r="L209" s="12"/>
      <c r="M209" s="12"/>
      <c r="N209" s="12"/>
      <c r="O209" s="12"/>
      <c r="P209" s="12"/>
      <c r="Q209" s="12"/>
      <c r="R209" s="12"/>
      <c r="S209" s="12"/>
      <c r="T209" s="12"/>
      <c r="U209" s="12"/>
      <c r="V209" s="12"/>
      <c r="W209" s="12"/>
    </row>
    <row r="210" spans="1:23" ht="13" thickBot="1" x14ac:dyDescent="0.3">
      <c r="A210" s="179">
        <v>2002</v>
      </c>
      <c r="B210" s="101">
        <v>52</v>
      </c>
      <c r="C210" s="2">
        <f t="shared" si="3"/>
        <v>37617</v>
      </c>
      <c r="D210" s="197">
        <v>115.66</v>
      </c>
      <c r="E210" s="197">
        <v>100.95</v>
      </c>
      <c r="G210" s="12"/>
      <c r="H210" s="12"/>
      <c r="I210" s="12"/>
      <c r="J210" s="12"/>
      <c r="K210" s="12"/>
      <c r="L210" s="12"/>
      <c r="M210" s="12"/>
      <c r="N210" s="12"/>
      <c r="O210" s="12"/>
      <c r="P210" s="12"/>
      <c r="Q210" s="12"/>
      <c r="R210" s="12"/>
      <c r="S210" s="12"/>
      <c r="T210" s="12"/>
      <c r="U210" s="12"/>
      <c r="V210" s="12"/>
      <c r="W210" s="12"/>
    </row>
    <row r="211" spans="1:23" x14ac:dyDescent="0.25">
      <c r="A211" s="195">
        <v>2003</v>
      </c>
      <c r="B211" s="196">
        <v>1</v>
      </c>
      <c r="C211" s="2">
        <f t="shared" si="3"/>
        <v>37624</v>
      </c>
      <c r="D211" s="197">
        <v>113.89</v>
      </c>
      <c r="E211" s="197">
        <v>111.66</v>
      </c>
      <c r="G211" s="12"/>
      <c r="H211" s="12"/>
      <c r="I211" s="12"/>
      <c r="J211" s="12"/>
      <c r="K211" s="12"/>
      <c r="L211" s="12"/>
      <c r="M211" s="12"/>
      <c r="N211" s="12"/>
      <c r="O211" s="12"/>
      <c r="P211" s="12"/>
      <c r="Q211" s="12"/>
      <c r="R211" s="12"/>
      <c r="S211" s="12"/>
      <c r="T211" s="12"/>
      <c r="U211" s="12"/>
      <c r="V211" s="12"/>
      <c r="W211" s="12"/>
    </row>
    <row r="212" spans="1:23" x14ac:dyDescent="0.25">
      <c r="A212" s="179">
        <v>2003</v>
      </c>
      <c r="B212" s="101">
        <v>2</v>
      </c>
      <c r="C212" s="2">
        <f t="shared" si="3"/>
        <v>37631</v>
      </c>
      <c r="D212" s="197">
        <v>122.35</v>
      </c>
      <c r="E212" s="197">
        <v>116.16</v>
      </c>
      <c r="G212" s="12"/>
      <c r="H212" s="12"/>
      <c r="I212" s="12"/>
      <c r="J212" s="12"/>
      <c r="K212" s="12"/>
      <c r="L212" s="12"/>
      <c r="M212" s="12"/>
      <c r="N212" s="12"/>
      <c r="O212" s="12"/>
      <c r="P212" s="12"/>
      <c r="Q212" s="12"/>
      <c r="R212" s="12"/>
      <c r="S212" s="12"/>
      <c r="T212" s="12"/>
      <c r="U212" s="12"/>
      <c r="V212" s="12"/>
      <c r="W212" s="12"/>
    </row>
    <row r="213" spans="1:23" x14ac:dyDescent="0.25">
      <c r="A213" s="179">
        <v>2003</v>
      </c>
      <c r="B213" s="101">
        <v>3</v>
      </c>
      <c r="C213" s="2">
        <f t="shared" si="3"/>
        <v>37638</v>
      </c>
      <c r="D213" s="197">
        <v>124.85</v>
      </c>
      <c r="E213" s="197">
        <v>115.89</v>
      </c>
      <c r="G213" s="12"/>
      <c r="H213" s="12"/>
      <c r="I213" s="12"/>
      <c r="J213" s="12"/>
      <c r="K213" s="12"/>
      <c r="L213" s="12"/>
      <c r="M213" s="12"/>
      <c r="N213" s="12"/>
      <c r="O213" s="12"/>
      <c r="P213" s="12"/>
      <c r="Q213" s="12"/>
      <c r="R213" s="12"/>
      <c r="S213" s="12"/>
      <c r="T213" s="12"/>
      <c r="U213" s="12"/>
      <c r="V213" s="12"/>
      <c r="W213" s="12"/>
    </row>
    <row r="214" spans="1:23" x14ac:dyDescent="0.25">
      <c r="A214" s="179">
        <v>2003</v>
      </c>
      <c r="B214" s="101">
        <v>4</v>
      </c>
      <c r="C214" s="2">
        <f t="shared" si="3"/>
        <v>37645</v>
      </c>
      <c r="D214" s="197">
        <v>124.77</v>
      </c>
      <c r="E214" s="197">
        <v>113.81</v>
      </c>
      <c r="G214" s="12"/>
      <c r="H214" s="12"/>
      <c r="I214" s="12"/>
      <c r="J214" s="12"/>
      <c r="K214" s="12"/>
      <c r="L214" s="12"/>
      <c r="M214" s="12"/>
      <c r="N214" s="12"/>
      <c r="O214" s="12"/>
      <c r="P214" s="12"/>
      <c r="Q214" s="12"/>
      <c r="R214" s="12"/>
      <c r="S214" s="12"/>
      <c r="T214" s="12"/>
      <c r="U214" s="12"/>
      <c r="V214" s="12"/>
      <c r="W214" s="12"/>
    </row>
    <row r="215" spans="1:23" x14ac:dyDescent="0.25">
      <c r="A215" s="179">
        <v>2003</v>
      </c>
      <c r="B215" s="101">
        <v>5</v>
      </c>
      <c r="C215" s="2">
        <f t="shared" si="3"/>
        <v>37652</v>
      </c>
      <c r="D215" s="197">
        <v>116.16</v>
      </c>
      <c r="E215" s="197">
        <v>109.74</v>
      </c>
      <c r="G215" s="12"/>
      <c r="H215" s="12"/>
      <c r="I215" s="12"/>
      <c r="J215" s="12"/>
      <c r="K215" s="12"/>
      <c r="L215" s="12"/>
      <c r="M215" s="12"/>
      <c r="N215" s="12"/>
      <c r="O215" s="12"/>
      <c r="P215" s="12"/>
      <c r="Q215" s="12"/>
      <c r="R215" s="12"/>
      <c r="S215" s="12"/>
      <c r="T215" s="12"/>
      <c r="U215" s="12"/>
      <c r="V215" s="12"/>
      <c r="W215" s="12"/>
    </row>
    <row r="216" spans="1:23" x14ac:dyDescent="0.25">
      <c r="A216" s="179">
        <v>2003</v>
      </c>
      <c r="B216" s="101">
        <v>6</v>
      </c>
      <c r="C216" s="2">
        <f t="shared" si="3"/>
        <v>37659</v>
      </c>
      <c r="D216" s="197">
        <v>117.94</v>
      </c>
      <c r="E216" s="197">
        <v>111.2</v>
      </c>
      <c r="G216" s="12"/>
      <c r="H216" s="12"/>
      <c r="I216" s="12"/>
      <c r="J216" s="12"/>
      <c r="K216" s="12"/>
      <c r="L216" s="12"/>
      <c r="M216" s="12"/>
      <c r="N216" s="12"/>
      <c r="O216" s="12"/>
      <c r="P216" s="12"/>
      <c r="Q216" s="12"/>
      <c r="R216" s="12"/>
      <c r="S216" s="12"/>
      <c r="T216" s="12"/>
      <c r="U216" s="12"/>
      <c r="V216" s="12"/>
      <c r="W216" s="12"/>
    </row>
    <row r="217" spans="1:23" x14ac:dyDescent="0.25">
      <c r="A217" s="179">
        <v>2003</v>
      </c>
      <c r="B217" s="101">
        <v>7</v>
      </c>
      <c r="C217" s="2">
        <f t="shared" si="3"/>
        <v>37666</v>
      </c>
      <c r="D217" s="197">
        <v>114.49</v>
      </c>
      <c r="E217" s="197">
        <v>111.94</v>
      </c>
      <c r="G217" s="12"/>
      <c r="H217" s="12"/>
      <c r="I217" s="12"/>
      <c r="J217" s="12"/>
      <c r="K217" s="12"/>
      <c r="L217" s="12"/>
      <c r="M217" s="12"/>
      <c r="N217" s="12"/>
      <c r="O217" s="12"/>
      <c r="P217" s="12"/>
      <c r="Q217" s="12"/>
      <c r="R217" s="12"/>
      <c r="S217" s="12"/>
      <c r="T217" s="12"/>
      <c r="U217" s="12"/>
      <c r="V217" s="12"/>
      <c r="W217" s="12"/>
    </row>
    <row r="218" spans="1:23" x14ac:dyDescent="0.25">
      <c r="A218" s="179">
        <v>2003</v>
      </c>
      <c r="B218" s="101">
        <v>8</v>
      </c>
      <c r="C218" s="2">
        <f t="shared" si="3"/>
        <v>37673</v>
      </c>
      <c r="D218" s="197">
        <v>113.15</v>
      </c>
      <c r="E218" s="197">
        <v>105.01</v>
      </c>
      <c r="G218" s="12"/>
      <c r="H218" s="12"/>
      <c r="I218" s="12"/>
      <c r="J218" s="12"/>
      <c r="K218" s="12"/>
      <c r="L218" s="12"/>
      <c r="M218" s="12"/>
      <c r="N218" s="12"/>
      <c r="O218" s="12"/>
      <c r="P218" s="12"/>
      <c r="Q218" s="12"/>
      <c r="R218" s="12"/>
      <c r="S218" s="12"/>
      <c r="T218" s="12"/>
      <c r="U218" s="12"/>
      <c r="V218" s="12"/>
      <c r="W218" s="12"/>
    </row>
    <row r="219" spans="1:23" x14ac:dyDescent="0.25">
      <c r="A219" s="179">
        <v>2003</v>
      </c>
      <c r="B219" s="101">
        <v>9</v>
      </c>
      <c r="C219" s="2">
        <f t="shared" si="3"/>
        <v>37680</v>
      </c>
      <c r="D219" s="197">
        <v>109.28</v>
      </c>
      <c r="E219" s="197">
        <v>106.64</v>
      </c>
      <c r="G219" s="12"/>
      <c r="H219" s="12"/>
      <c r="I219" s="12"/>
      <c r="J219" s="12"/>
      <c r="K219" s="12"/>
      <c r="L219" s="12"/>
      <c r="M219" s="12"/>
      <c r="N219" s="12"/>
      <c r="O219" s="12"/>
      <c r="P219" s="12"/>
      <c r="Q219" s="12"/>
      <c r="R219" s="12"/>
      <c r="S219" s="12"/>
      <c r="T219" s="12"/>
      <c r="U219" s="12"/>
      <c r="V219" s="12"/>
      <c r="W219" s="12"/>
    </row>
    <row r="220" spans="1:23" x14ac:dyDescent="0.25">
      <c r="A220" s="179">
        <v>2003</v>
      </c>
      <c r="B220" s="101">
        <v>10</v>
      </c>
      <c r="C220" s="2">
        <f t="shared" si="3"/>
        <v>37687</v>
      </c>
      <c r="D220" s="197">
        <v>109.93</v>
      </c>
      <c r="E220" s="197">
        <v>105.14</v>
      </c>
      <c r="G220" s="12"/>
      <c r="H220" s="12"/>
      <c r="I220" s="12"/>
      <c r="J220" s="12"/>
      <c r="K220" s="12"/>
      <c r="L220" s="12"/>
      <c r="M220" s="12"/>
      <c r="N220" s="12"/>
      <c r="O220" s="12"/>
      <c r="P220" s="12"/>
      <c r="Q220" s="12"/>
      <c r="R220" s="12"/>
      <c r="S220" s="12"/>
      <c r="T220" s="12"/>
      <c r="U220" s="12"/>
      <c r="V220" s="12"/>
      <c r="W220" s="12"/>
    </row>
    <row r="221" spans="1:23" x14ac:dyDescent="0.25">
      <c r="A221" s="179">
        <v>2003</v>
      </c>
      <c r="B221" s="101">
        <v>11</v>
      </c>
      <c r="C221" s="2">
        <f t="shared" si="3"/>
        <v>37694</v>
      </c>
      <c r="D221" s="197">
        <v>102.26</v>
      </c>
      <c r="E221" s="197">
        <v>101.74</v>
      </c>
      <c r="G221" s="12"/>
      <c r="H221" s="12"/>
      <c r="I221" s="12"/>
      <c r="J221" s="12"/>
      <c r="K221" s="12"/>
      <c r="L221" s="12"/>
      <c r="M221" s="12"/>
      <c r="N221" s="12"/>
      <c r="O221" s="12"/>
      <c r="P221" s="12"/>
      <c r="Q221" s="12"/>
      <c r="R221" s="12"/>
      <c r="S221" s="12"/>
      <c r="T221" s="12"/>
      <c r="U221" s="12"/>
      <c r="V221" s="12"/>
      <c r="W221" s="12"/>
    </row>
    <row r="222" spans="1:23" x14ac:dyDescent="0.25">
      <c r="A222" s="179">
        <v>2003</v>
      </c>
      <c r="B222" s="101">
        <v>12</v>
      </c>
      <c r="C222" s="2">
        <f t="shared" si="3"/>
        <v>37701</v>
      </c>
      <c r="D222" s="197">
        <v>105.7</v>
      </c>
      <c r="E222" s="197">
        <v>102.18</v>
      </c>
      <c r="G222" s="12"/>
      <c r="H222" s="12"/>
      <c r="I222" s="12"/>
      <c r="J222" s="12"/>
      <c r="K222" s="12"/>
      <c r="L222" s="12"/>
      <c r="M222" s="12"/>
      <c r="N222" s="12"/>
      <c r="O222" s="12"/>
      <c r="P222" s="12"/>
      <c r="Q222" s="12"/>
      <c r="R222" s="12"/>
      <c r="S222" s="12"/>
      <c r="T222" s="12"/>
      <c r="U222" s="12"/>
      <c r="V222" s="12"/>
      <c r="W222" s="12"/>
    </row>
    <row r="223" spans="1:23" x14ac:dyDescent="0.25">
      <c r="A223" s="179">
        <v>2003</v>
      </c>
      <c r="B223" s="101">
        <v>13</v>
      </c>
      <c r="C223" s="2">
        <f t="shared" si="3"/>
        <v>37708</v>
      </c>
      <c r="D223" s="197">
        <v>108.29</v>
      </c>
      <c r="E223" s="197">
        <v>105.13</v>
      </c>
      <c r="G223" s="12"/>
      <c r="H223" s="12"/>
      <c r="I223" s="12"/>
      <c r="J223" s="12"/>
      <c r="K223" s="12"/>
      <c r="L223" s="12"/>
      <c r="M223" s="12"/>
      <c r="N223" s="12"/>
      <c r="O223" s="12"/>
      <c r="P223" s="12"/>
      <c r="Q223" s="12"/>
      <c r="R223" s="12"/>
      <c r="S223" s="12"/>
      <c r="T223" s="12"/>
      <c r="U223" s="12"/>
      <c r="V223" s="12"/>
      <c r="W223" s="12"/>
    </row>
    <row r="224" spans="1:23" x14ac:dyDescent="0.25">
      <c r="A224" s="179">
        <v>2003</v>
      </c>
      <c r="B224" s="101">
        <v>14</v>
      </c>
      <c r="C224" s="2">
        <f t="shared" si="3"/>
        <v>37715</v>
      </c>
      <c r="D224" s="197">
        <v>108.92</v>
      </c>
      <c r="E224" s="197">
        <v>109.86</v>
      </c>
      <c r="G224" s="12"/>
      <c r="H224" s="12"/>
      <c r="I224" s="12"/>
      <c r="J224" s="12"/>
      <c r="K224" s="12"/>
      <c r="L224" s="12"/>
      <c r="M224" s="12"/>
      <c r="N224" s="12"/>
      <c r="O224" s="12"/>
      <c r="P224" s="12"/>
      <c r="Q224" s="12"/>
      <c r="R224" s="12"/>
      <c r="S224" s="12"/>
      <c r="T224" s="12"/>
      <c r="U224" s="12"/>
      <c r="V224" s="12"/>
      <c r="W224" s="12"/>
    </row>
    <row r="225" spans="1:23" x14ac:dyDescent="0.25">
      <c r="A225" s="179">
        <v>2003</v>
      </c>
      <c r="B225" s="101">
        <v>15</v>
      </c>
      <c r="C225" s="2">
        <f t="shared" si="3"/>
        <v>37722</v>
      </c>
      <c r="D225" s="197">
        <v>110.06</v>
      </c>
      <c r="E225" s="197">
        <v>113.34</v>
      </c>
      <c r="G225" s="12"/>
      <c r="H225" s="12"/>
      <c r="I225" s="12"/>
      <c r="J225" s="12"/>
      <c r="K225" s="12"/>
      <c r="L225" s="12"/>
      <c r="M225" s="12"/>
      <c r="N225" s="12"/>
      <c r="O225" s="12"/>
      <c r="P225" s="12"/>
      <c r="Q225" s="12"/>
      <c r="R225" s="12"/>
      <c r="S225" s="12"/>
      <c r="T225" s="12"/>
      <c r="U225" s="12"/>
      <c r="V225" s="12"/>
      <c r="W225" s="12"/>
    </row>
    <row r="226" spans="1:23" x14ac:dyDescent="0.25">
      <c r="A226" s="179">
        <v>2003</v>
      </c>
      <c r="B226" s="101">
        <v>16</v>
      </c>
      <c r="C226" s="2">
        <f t="shared" si="3"/>
        <v>37729</v>
      </c>
      <c r="D226" s="197">
        <v>108.91</v>
      </c>
      <c r="E226" s="197">
        <v>109.44</v>
      </c>
      <c r="G226" s="12"/>
      <c r="H226" s="12"/>
      <c r="I226" s="12"/>
      <c r="J226" s="12"/>
      <c r="K226" s="12"/>
      <c r="L226" s="12"/>
      <c r="M226" s="12"/>
      <c r="N226" s="12"/>
      <c r="O226" s="12"/>
      <c r="P226" s="12"/>
      <c r="Q226" s="12"/>
      <c r="R226" s="12"/>
      <c r="S226" s="12"/>
      <c r="T226" s="12"/>
      <c r="U226" s="12"/>
      <c r="V226" s="12"/>
      <c r="W226" s="12"/>
    </row>
    <row r="227" spans="1:23" x14ac:dyDescent="0.25">
      <c r="A227" s="179">
        <v>2003</v>
      </c>
      <c r="B227" s="101">
        <v>17</v>
      </c>
      <c r="C227" s="2">
        <f t="shared" si="3"/>
        <v>37736</v>
      </c>
      <c r="D227" s="197">
        <v>110.17</v>
      </c>
      <c r="E227" s="197">
        <v>108.17</v>
      </c>
      <c r="G227" s="12"/>
      <c r="H227" s="12"/>
      <c r="I227" s="12"/>
      <c r="J227" s="12"/>
      <c r="K227" s="12"/>
      <c r="L227" s="12"/>
      <c r="M227" s="12"/>
      <c r="N227" s="12"/>
      <c r="O227" s="12"/>
      <c r="P227" s="12"/>
      <c r="Q227" s="12"/>
      <c r="R227" s="12"/>
      <c r="S227" s="12"/>
      <c r="T227" s="12"/>
      <c r="U227" s="12"/>
      <c r="V227" s="12"/>
      <c r="W227" s="12"/>
    </row>
    <row r="228" spans="1:23" x14ac:dyDescent="0.25">
      <c r="A228" s="179">
        <v>2003</v>
      </c>
      <c r="B228" s="101">
        <v>18</v>
      </c>
      <c r="C228" s="2">
        <f t="shared" si="3"/>
        <v>37743</v>
      </c>
      <c r="D228" s="197">
        <v>109.12</v>
      </c>
      <c r="E228" s="197">
        <v>107.53</v>
      </c>
      <c r="G228" s="12"/>
      <c r="H228" s="12"/>
      <c r="I228" s="12"/>
      <c r="J228" s="12"/>
      <c r="K228" s="12"/>
      <c r="L228" s="12"/>
      <c r="M228" s="12"/>
      <c r="N228" s="12"/>
      <c r="O228" s="12"/>
      <c r="P228" s="12"/>
      <c r="Q228" s="12"/>
      <c r="R228" s="12"/>
      <c r="S228" s="12"/>
      <c r="T228" s="12"/>
      <c r="U228" s="12"/>
      <c r="V228" s="12"/>
      <c r="W228" s="12"/>
    </row>
    <row r="229" spans="1:23" x14ac:dyDescent="0.25">
      <c r="A229" s="179">
        <v>2003</v>
      </c>
      <c r="B229" s="101">
        <v>19</v>
      </c>
      <c r="C229" s="2">
        <f t="shared" si="3"/>
        <v>37750</v>
      </c>
      <c r="D229" s="197">
        <v>106.55</v>
      </c>
      <c r="E229" s="197">
        <v>106.27</v>
      </c>
      <c r="G229" s="12"/>
      <c r="H229" s="12"/>
      <c r="I229" s="12"/>
      <c r="J229" s="12"/>
      <c r="K229" s="12"/>
      <c r="L229" s="12"/>
      <c r="M229" s="12"/>
      <c r="N229" s="12"/>
      <c r="O229" s="12"/>
      <c r="P229" s="12"/>
      <c r="Q229" s="12"/>
      <c r="R229" s="12"/>
      <c r="S229" s="12"/>
      <c r="T229" s="12"/>
      <c r="U229" s="12"/>
      <c r="V229" s="12"/>
      <c r="W229" s="12"/>
    </row>
    <row r="230" spans="1:23" x14ac:dyDescent="0.25">
      <c r="A230" s="179">
        <v>2003</v>
      </c>
      <c r="B230" s="101">
        <v>20</v>
      </c>
      <c r="C230" s="2">
        <f t="shared" si="3"/>
        <v>37757</v>
      </c>
      <c r="D230" s="197">
        <v>109.72</v>
      </c>
      <c r="E230" s="197">
        <v>109.47</v>
      </c>
      <c r="G230" s="12"/>
      <c r="H230" s="12"/>
      <c r="I230" s="12"/>
      <c r="J230" s="12"/>
      <c r="K230" s="12"/>
      <c r="L230" s="12"/>
      <c r="M230" s="12"/>
      <c r="N230" s="12"/>
      <c r="O230" s="12"/>
      <c r="P230" s="12"/>
      <c r="Q230" s="12"/>
      <c r="R230" s="12"/>
      <c r="S230" s="12"/>
      <c r="T230" s="12"/>
      <c r="U230" s="12"/>
      <c r="V230" s="12"/>
      <c r="W230" s="12"/>
    </row>
    <row r="231" spans="1:23" ht="13" x14ac:dyDescent="0.3">
      <c r="A231" s="179">
        <v>2003</v>
      </c>
      <c r="B231" s="101">
        <v>21</v>
      </c>
      <c r="C231" s="2">
        <f t="shared" si="3"/>
        <v>37764</v>
      </c>
      <c r="D231" s="197">
        <v>103.61</v>
      </c>
      <c r="E231" s="199">
        <v>95.89</v>
      </c>
      <c r="G231" s="12"/>
      <c r="H231" s="12"/>
      <c r="I231" s="12"/>
      <c r="J231" s="12"/>
      <c r="K231" s="12"/>
      <c r="L231" s="12"/>
      <c r="M231" s="12"/>
      <c r="N231" s="12"/>
      <c r="O231" s="12"/>
      <c r="P231" s="12"/>
      <c r="Q231" s="12"/>
      <c r="R231" s="12"/>
      <c r="S231" s="12"/>
      <c r="T231" s="12"/>
      <c r="U231" s="12"/>
      <c r="V231" s="12"/>
      <c r="W231" s="12"/>
    </row>
    <row r="232" spans="1:23" x14ac:dyDescent="0.25">
      <c r="A232" s="179">
        <v>2003</v>
      </c>
      <c r="B232" s="101">
        <v>22</v>
      </c>
      <c r="C232" s="2">
        <f t="shared" si="3"/>
        <v>37771</v>
      </c>
      <c r="D232" s="197">
        <v>101.31</v>
      </c>
      <c r="E232" s="197">
        <v>95.82</v>
      </c>
      <c r="G232" s="12"/>
      <c r="H232" s="12"/>
      <c r="I232" s="12"/>
      <c r="J232" s="12"/>
      <c r="K232" s="12"/>
      <c r="L232" s="12"/>
      <c r="M232" s="12"/>
      <c r="N232" s="12"/>
      <c r="O232" s="12"/>
      <c r="P232" s="12"/>
      <c r="Q232" s="12"/>
      <c r="R232" s="12"/>
      <c r="S232" s="12"/>
      <c r="T232" s="12"/>
      <c r="U232" s="12"/>
      <c r="V232" s="12"/>
      <c r="W232" s="12"/>
    </row>
    <row r="233" spans="1:23" x14ac:dyDescent="0.25">
      <c r="A233" s="179">
        <v>2003</v>
      </c>
      <c r="B233" s="101">
        <v>23</v>
      </c>
      <c r="C233" s="2">
        <f t="shared" si="3"/>
        <v>37778</v>
      </c>
      <c r="D233" s="197">
        <v>103.31</v>
      </c>
      <c r="E233" s="197">
        <v>100.74</v>
      </c>
      <c r="G233" s="12"/>
      <c r="H233" s="12"/>
      <c r="I233" s="12"/>
      <c r="J233" s="12"/>
      <c r="K233" s="12"/>
      <c r="L233" s="12"/>
      <c r="M233" s="12"/>
      <c r="N233" s="12"/>
      <c r="O233" s="12"/>
      <c r="P233" s="12"/>
      <c r="Q233" s="12"/>
      <c r="R233" s="12"/>
      <c r="S233" s="12"/>
      <c r="T233" s="12"/>
      <c r="U233" s="12"/>
      <c r="V233" s="12"/>
      <c r="W233" s="12"/>
    </row>
    <row r="234" spans="1:23" x14ac:dyDescent="0.25">
      <c r="A234" s="179">
        <v>2003</v>
      </c>
      <c r="B234" s="101">
        <v>24</v>
      </c>
      <c r="C234" s="2">
        <f t="shared" si="3"/>
        <v>37785</v>
      </c>
      <c r="D234" s="197">
        <v>103.45</v>
      </c>
      <c r="E234" s="197">
        <v>89.89</v>
      </c>
      <c r="G234" s="12"/>
      <c r="H234" s="12"/>
      <c r="I234" s="12"/>
      <c r="J234" s="12"/>
      <c r="K234" s="12"/>
      <c r="L234" s="12"/>
      <c r="M234" s="12"/>
      <c r="N234" s="12"/>
      <c r="O234" s="12"/>
      <c r="P234" s="12"/>
      <c r="Q234" s="12"/>
      <c r="R234" s="12"/>
      <c r="S234" s="12"/>
      <c r="T234" s="12"/>
      <c r="U234" s="12"/>
      <c r="V234" s="12"/>
      <c r="W234" s="12"/>
    </row>
    <row r="235" spans="1:23" x14ac:dyDescent="0.25">
      <c r="A235" s="179">
        <v>2003</v>
      </c>
      <c r="B235" s="101">
        <v>25</v>
      </c>
      <c r="C235" s="2">
        <f t="shared" si="3"/>
        <v>37792</v>
      </c>
      <c r="D235" s="197">
        <v>91.84</v>
      </c>
      <c r="E235" s="197">
        <v>76.099999999999994</v>
      </c>
      <c r="G235" s="12"/>
      <c r="H235" s="12"/>
      <c r="I235" s="12"/>
      <c r="J235" s="12"/>
      <c r="K235" s="12"/>
      <c r="L235" s="12"/>
      <c r="M235" s="12"/>
      <c r="N235" s="12"/>
      <c r="O235" s="12"/>
      <c r="P235" s="12"/>
      <c r="Q235" s="12"/>
      <c r="R235" s="12"/>
      <c r="S235" s="12"/>
      <c r="T235" s="12"/>
      <c r="U235" s="12"/>
      <c r="V235" s="12"/>
      <c r="W235" s="12"/>
    </row>
    <row r="236" spans="1:23" x14ac:dyDescent="0.25">
      <c r="A236" s="179">
        <v>2003</v>
      </c>
      <c r="B236" s="101">
        <v>26</v>
      </c>
      <c r="C236" s="2">
        <f t="shared" si="3"/>
        <v>37799</v>
      </c>
      <c r="D236" s="197">
        <v>84.54</v>
      </c>
      <c r="E236" s="197">
        <v>56.21</v>
      </c>
      <c r="G236" s="12"/>
      <c r="H236" s="12"/>
      <c r="I236" s="12"/>
      <c r="J236" s="12"/>
      <c r="K236" s="12"/>
      <c r="L236" s="12"/>
      <c r="M236" s="12"/>
      <c r="N236" s="12"/>
      <c r="O236" s="12"/>
      <c r="P236" s="12"/>
      <c r="Q236" s="12"/>
      <c r="R236" s="12"/>
      <c r="S236" s="12"/>
      <c r="T236" s="12"/>
      <c r="U236" s="12"/>
      <c r="V236" s="12"/>
      <c r="W236" s="12"/>
    </row>
    <row r="237" spans="1:23" x14ac:dyDescent="0.25">
      <c r="A237" s="179">
        <v>2003</v>
      </c>
      <c r="B237" s="101">
        <v>27</v>
      </c>
      <c r="C237" s="2">
        <f t="shared" si="3"/>
        <v>37806</v>
      </c>
      <c r="D237" s="197">
        <v>85.2</v>
      </c>
      <c r="E237" s="197">
        <v>56.36</v>
      </c>
      <c r="G237" s="12"/>
      <c r="H237" s="12"/>
      <c r="I237" s="12"/>
      <c r="J237" s="12"/>
      <c r="K237" s="12"/>
      <c r="L237" s="12"/>
      <c r="M237" s="12"/>
      <c r="N237" s="12"/>
      <c r="O237" s="12"/>
      <c r="P237" s="12"/>
      <c r="Q237" s="12"/>
      <c r="R237" s="12"/>
      <c r="S237" s="12"/>
      <c r="T237" s="12"/>
      <c r="U237" s="12"/>
      <c r="V237" s="12"/>
      <c r="W237" s="12"/>
    </row>
    <row r="238" spans="1:23" x14ac:dyDescent="0.25">
      <c r="A238" s="179">
        <v>2003</v>
      </c>
      <c r="B238" s="101">
        <v>28</v>
      </c>
      <c r="C238" s="2">
        <f t="shared" si="3"/>
        <v>37813</v>
      </c>
      <c r="D238" s="197">
        <v>88.15</v>
      </c>
      <c r="E238" s="197">
        <v>52.37</v>
      </c>
      <c r="G238" s="12"/>
      <c r="H238" s="12"/>
      <c r="I238" s="12"/>
      <c r="J238" s="12"/>
      <c r="K238" s="12"/>
      <c r="L238" s="12"/>
      <c r="M238" s="12"/>
      <c r="N238" s="12"/>
      <c r="O238" s="12"/>
      <c r="P238" s="12"/>
      <c r="Q238" s="12"/>
      <c r="R238" s="12"/>
      <c r="S238" s="12"/>
      <c r="T238" s="12"/>
      <c r="U238" s="12"/>
      <c r="V238" s="12"/>
      <c r="W238" s="12"/>
    </row>
    <row r="239" spans="1:23" x14ac:dyDescent="0.25">
      <c r="A239" s="179">
        <v>2003</v>
      </c>
      <c r="B239" s="101">
        <v>29</v>
      </c>
      <c r="C239" s="2">
        <f t="shared" si="3"/>
        <v>37820</v>
      </c>
      <c r="D239" s="197">
        <v>88.13</v>
      </c>
      <c r="E239" s="197">
        <v>39.53</v>
      </c>
      <c r="G239" s="12"/>
      <c r="H239" s="12"/>
      <c r="I239" s="12"/>
      <c r="J239" s="12"/>
      <c r="K239" s="12"/>
      <c r="L239" s="12"/>
      <c r="M239" s="12"/>
      <c r="N239" s="12"/>
      <c r="O239" s="12"/>
      <c r="P239" s="12"/>
      <c r="Q239" s="12"/>
      <c r="R239" s="12"/>
      <c r="S239" s="12"/>
      <c r="T239" s="12"/>
      <c r="U239" s="12"/>
      <c r="V239" s="12"/>
      <c r="W239" s="12"/>
    </row>
    <row r="240" spans="1:23" x14ac:dyDescent="0.25">
      <c r="A240" s="179">
        <v>2003</v>
      </c>
      <c r="B240" s="101">
        <v>30</v>
      </c>
      <c r="C240" s="2">
        <f t="shared" si="3"/>
        <v>37827</v>
      </c>
      <c r="D240" s="197">
        <v>71.680000000000007</v>
      </c>
      <c r="E240" s="197">
        <v>33.979999999999997</v>
      </c>
      <c r="G240" s="12"/>
      <c r="H240" s="12"/>
      <c r="I240" s="12"/>
      <c r="J240" s="12"/>
      <c r="K240" s="12"/>
      <c r="L240" s="12"/>
      <c r="M240" s="12"/>
      <c r="N240" s="12"/>
      <c r="O240" s="12"/>
      <c r="P240" s="12"/>
      <c r="Q240" s="12"/>
      <c r="R240" s="12"/>
      <c r="S240" s="12"/>
      <c r="T240" s="12"/>
      <c r="U240" s="12"/>
      <c r="V240" s="12"/>
      <c r="W240" s="12"/>
    </row>
    <row r="241" spans="1:23" x14ac:dyDescent="0.25">
      <c r="A241" s="179">
        <v>2003</v>
      </c>
      <c r="B241" s="101">
        <v>31</v>
      </c>
      <c r="C241" s="2">
        <f t="shared" si="3"/>
        <v>37834</v>
      </c>
      <c r="D241" s="197">
        <v>68.38</v>
      </c>
      <c r="E241" s="197">
        <v>34.47</v>
      </c>
      <c r="G241" s="12"/>
      <c r="H241" s="12"/>
      <c r="I241" s="12"/>
      <c r="J241" s="12"/>
      <c r="K241" s="12"/>
      <c r="L241" s="12"/>
      <c r="M241" s="12"/>
      <c r="N241" s="12"/>
      <c r="O241" s="12"/>
      <c r="P241" s="12"/>
      <c r="Q241" s="12"/>
      <c r="R241" s="12"/>
      <c r="S241" s="12"/>
      <c r="T241" s="12"/>
      <c r="U241" s="12"/>
      <c r="V241" s="12"/>
      <c r="W241" s="12"/>
    </row>
    <row r="242" spans="1:23" x14ac:dyDescent="0.25">
      <c r="A242" s="179">
        <v>2003</v>
      </c>
      <c r="B242" s="101">
        <v>32</v>
      </c>
      <c r="C242" s="2">
        <f t="shared" si="3"/>
        <v>37841</v>
      </c>
      <c r="D242" s="197">
        <v>74.599999999999994</v>
      </c>
      <c r="E242" s="197">
        <v>36.42</v>
      </c>
      <c r="G242" s="12"/>
      <c r="H242" s="12"/>
      <c r="I242" s="12"/>
      <c r="J242" s="12"/>
      <c r="K242" s="12"/>
      <c r="L242" s="12"/>
      <c r="M242" s="12"/>
      <c r="N242" s="12"/>
      <c r="O242" s="12"/>
      <c r="P242" s="12"/>
      <c r="Q242" s="12"/>
      <c r="R242" s="12"/>
      <c r="S242" s="12"/>
      <c r="T242" s="12"/>
      <c r="U242" s="12"/>
      <c r="V242" s="12"/>
      <c r="W242" s="12"/>
    </row>
    <row r="243" spans="1:23" x14ac:dyDescent="0.25">
      <c r="A243" s="179">
        <v>2003</v>
      </c>
      <c r="B243" s="101">
        <v>33</v>
      </c>
      <c r="C243" s="2">
        <f t="shared" si="3"/>
        <v>37848</v>
      </c>
      <c r="D243" s="197">
        <v>86.51</v>
      </c>
      <c r="E243" s="197">
        <v>57.31</v>
      </c>
      <c r="G243" s="12"/>
      <c r="H243" s="12"/>
      <c r="I243" s="12"/>
      <c r="J243" s="12"/>
      <c r="K243" s="12"/>
      <c r="L243" s="12"/>
      <c r="M243" s="12"/>
      <c r="N243" s="12"/>
      <c r="O243" s="12"/>
      <c r="P243" s="12"/>
      <c r="Q243" s="12"/>
      <c r="R243" s="12"/>
      <c r="S243" s="12"/>
      <c r="T243" s="12"/>
      <c r="U243" s="12"/>
      <c r="V243" s="12"/>
      <c r="W243" s="12"/>
    </row>
    <row r="244" spans="1:23" x14ac:dyDescent="0.25">
      <c r="A244" s="179">
        <v>2003</v>
      </c>
      <c r="B244" s="101">
        <v>34</v>
      </c>
      <c r="C244" s="2">
        <f t="shared" si="3"/>
        <v>37855</v>
      </c>
      <c r="D244" s="197">
        <v>96.84</v>
      </c>
      <c r="E244" s="197">
        <v>54.5</v>
      </c>
      <c r="G244" s="12"/>
      <c r="H244" s="12"/>
      <c r="I244" s="12"/>
      <c r="J244" s="12"/>
      <c r="K244" s="12"/>
      <c r="L244" s="12"/>
      <c r="M244" s="12"/>
      <c r="N244" s="12"/>
      <c r="O244" s="12"/>
      <c r="P244" s="12"/>
      <c r="Q244" s="12"/>
      <c r="R244" s="12"/>
      <c r="S244" s="12"/>
      <c r="T244" s="12"/>
      <c r="U244" s="12"/>
      <c r="V244" s="12"/>
      <c r="W244" s="12"/>
    </row>
    <row r="245" spans="1:23" x14ac:dyDescent="0.25">
      <c r="A245" s="179">
        <v>2003</v>
      </c>
      <c r="B245" s="101">
        <v>35</v>
      </c>
      <c r="C245" s="2">
        <f t="shared" si="3"/>
        <v>37862</v>
      </c>
      <c r="D245" s="197">
        <v>98.26</v>
      </c>
      <c r="E245" s="197">
        <v>43.55</v>
      </c>
      <c r="G245" s="12"/>
      <c r="H245" s="12"/>
      <c r="I245" s="12"/>
      <c r="J245" s="12"/>
      <c r="K245" s="12"/>
      <c r="L245" s="12"/>
      <c r="M245" s="12"/>
      <c r="N245" s="12"/>
      <c r="O245" s="12"/>
      <c r="P245" s="12"/>
      <c r="Q245" s="12"/>
      <c r="R245" s="12"/>
      <c r="S245" s="12"/>
      <c r="T245" s="12"/>
      <c r="U245" s="12"/>
      <c r="V245" s="12"/>
      <c r="W245" s="12"/>
    </row>
    <row r="246" spans="1:23" x14ac:dyDescent="0.25">
      <c r="A246" s="179">
        <v>2003</v>
      </c>
      <c r="B246" s="101">
        <v>36</v>
      </c>
      <c r="C246" s="2">
        <f t="shared" si="3"/>
        <v>37869</v>
      </c>
      <c r="D246" s="197">
        <v>98.1</v>
      </c>
      <c r="E246" s="197">
        <v>54.73</v>
      </c>
      <c r="G246" s="12"/>
      <c r="H246" s="12"/>
      <c r="I246" s="12"/>
      <c r="J246" s="12"/>
      <c r="K246" s="12"/>
      <c r="L246" s="12"/>
      <c r="M246" s="12"/>
      <c r="N246" s="12"/>
      <c r="O246" s="12"/>
      <c r="P246" s="12"/>
      <c r="Q246" s="12"/>
      <c r="R246" s="12"/>
      <c r="S246" s="12"/>
      <c r="T246" s="12"/>
      <c r="U246" s="12"/>
      <c r="V246" s="12"/>
      <c r="W246" s="12"/>
    </row>
    <row r="247" spans="1:23" x14ac:dyDescent="0.25">
      <c r="A247" s="179">
        <v>2003</v>
      </c>
      <c r="B247" s="101">
        <v>37</v>
      </c>
      <c r="C247" s="2">
        <f t="shared" si="3"/>
        <v>37876</v>
      </c>
      <c r="D247" s="197">
        <v>103.41</v>
      </c>
      <c r="E247" s="197">
        <v>71.89</v>
      </c>
      <c r="G247" s="12"/>
      <c r="H247" s="12"/>
      <c r="I247" s="12"/>
      <c r="J247" s="12"/>
      <c r="K247" s="12"/>
      <c r="L247" s="12"/>
      <c r="M247" s="12"/>
      <c r="N247" s="12"/>
      <c r="O247" s="12"/>
      <c r="P247" s="12"/>
      <c r="Q247" s="12"/>
      <c r="R247" s="12"/>
      <c r="S247" s="12"/>
      <c r="T247" s="12"/>
      <c r="U247" s="12"/>
      <c r="V247" s="12"/>
      <c r="W247" s="12"/>
    </row>
    <row r="248" spans="1:23" x14ac:dyDescent="0.25">
      <c r="A248" s="179">
        <v>2003</v>
      </c>
      <c r="B248" s="101">
        <v>38</v>
      </c>
      <c r="C248" s="2">
        <f t="shared" si="3"/>
        <v>37883</v>
      </c>
      <c r="D248" s="197">
        <v>109.64</v>
      </c>
      <c r="E248" s="197">
        <v>75.900000000000006</v>
      </c>
      <c r="G248" s="12"/>
      <c r="H248" s="12"/>
      <c r="I248" s="12"/>
      <c r="J248" s="12"/>
      <c r="K248" s="12"/>
      <c r="L248" s="12"/>
      <c r="M248" s="12"/>
      <c r="N248" s="12"/>
      <c r="O248" s="12"/>
      <c r="P248" s="12"/>
      <c r="Q248" s="12"/>
      <c r="R248" s="12"/>
      <c r="S248" s="12"/>
      <c r="T248" s="12"/>
      <c r="U248" s="12"/>
      <c r="V248" s="12"/>
      <c r="W248" s="12"/>
    </row>
    <row r="249" spans="1:23" x14ac:dyDescent="0.25">
      <c r="A249" s="179">
        <v>2003</v>
      </c>
      <c r="B249" s="101">
        <v>39</v>
      </c>
      <c r="C249" s="2">
        <f t="shared" si="3"/>
        <v>37890</v>
      </c>
      <c r="D249" s="197">
        <v>110.55</v>
      </c>
      <c r="E249" s="197">
        <v>68.17</v>
      </c>
      <c r="G249" s="12"/>
      <c r="H249" s="12"/>
      <c r="I249" s="12"/>
      <c r="J249" s="12"/>
      <c r="K249" s="12"/>
      <c r="L249" s="12"/>
      <c r="M249" s="12"/>
      <c r="N249" s="12"/>
      <c r="O249" s="12"/>
      <c r="P249" s="12"/>
      <c r="Q249" s="12"/>
      <c r="R249" s="12"/>
      <c r="S249" s="12"/>
      <c r="T249" s="12"/>
      <c r="U249" s="12"/>
      <c r="V249" s="12"/>
      <c r="W249" s="12"/>
    </row>
    <row r="250" spans="1:23" x14ac:dyDescent="0.25">
      <c r="A250" s="179">
        <v>2003</v>
      </c>
      <c r="B250" s="101">
        <v>40</v>
      </c>
      <c r="C250" s="2">
        <f t="shared" si="3"/>
        <v>37897</v>
      </c>
      <c r="D250" s="197">
        <v>105.67</v>
      </c>
      <c r="E250" s="197">
        <v>63.15</v>
      </c>
      <c r="G250" s="12"/>
      <c r="H250" s="12"/>
      <c r="I250" s="12"/>
      <c r="J250" s="12"/>
      <c r="K250" s="12"/>
      <c r="L250" s="12"/>
      <c r="M250" s="12"/>
      <c r="N250" s="12"/>
      <c r="O250" s="12"/>
      <c r="P250" s="12"/>
      <c r="Q250" s="12"/>
      <c r="R250" s="12"/>
      <c r="S250" s="12"/>
      <c r="T250" s="12"/>
      <c r="U250" s="12"/>
      <c r="V250" s="12"/>
      <c r="W250" s="12"/>
    </row>
    <row r="251" spans="1:23" x14ac:dyDescent="0.25">
      <c r="A251" s="179">
        <v>2003</v>
      </c>
      <c r="B251" s="101">
        <v>41</v>
      </c>
      <c r="C251" s="2">
        <f t="shared" si="3"/>
        <v>37904</v>
      </c>
      <c r="D251" s="197">
        <v>102.81</v>
      </c>
      <c r="E251" s="197">
        <v>63.78</v>
      </c>
      <c r="G251" s="12"/>
      <c r="H251" s="12"/>
      <c r="I251" s="12"/>
      <c r="J251" s="12"/>
      <c r="K251" s="12"/>
      <c r="L251" s="12"/>
      <c r="M251" s="12"/>
      <c r="N251" s="12"/>
      <c r="O251" s="12"/>
      <c r="P251" s="12"/>
      <c r="Q251" s="12"/>
      <c r="R251" s="12"/>
      <c r="S251" s="12"/>
      <c r="T251" s="12"/>
      <c r="U251" s="12"/>
      <c r="V251" s="12"/>
      <c r="W251" s="12"/>
    </row>
    <row r="252" spans="1:23" x14ac:dyDescent="0.25">
      <c r="A252" s="179">
        <v>2003</v>
      </c>
      <c r="B252" s="101">
        <v>42</v>
      </c>
      <c r="C252" s="2">
        <f t="shared" si="3"/>
        <v>37911</v>
      </c>
      <c r="D252" s="197">
        <v>108.45</v>
      </c>
      <c r="E252" s="197">
        <v>68.66</v>
      </c>
      <c r="G252" s="12"/>
      <c r="H252" s="12"/>
      <c r="I252" s="12"/>
      <c r="J252" s="12"/>
      <c r="K252" s="12"/>
      <c r="L252" s="12"/>
      <c r="M252" s="12"/>
      <c r="N252" s="12"/>
      <c r="O252" s="12"/>
      <c r="P252" s="12"/>
      <c r="Q252" s="12"/>
      <c r="R252" s="12"/>
      <c r="S252" s="12"/>
      <c r="T252" s="12"/>
      <c r="U252" s="12"/>
      <c r="V252" s="12"/>
      <c r="W252" s="12"/>
    </row>
    <row r="253" spans="1:23" x14ac:dyDescent="0.25">
      <c r="A253" s="179">
        <v>2003</v>
      </c>
      <c r="B253" s="101">
        <v>43</v>
      </c>
      <c r="C253" s="2">
        <f t="shared" si="3"/>
        <v>37918</v>
      </c>
      <c r="D253" s="197">
        <v>108.96</v>
      </c>
      <c r="E253" s="197">
        <v>79.66</v>
      </c>
      <c r="G253" s="12"/>
      <c r="H253" s="12"/>
      <c r="I253" s="12"/>
      <c r="J253" s="12"/>
      <c r="K253" s="12"/>
      <c r="L253" s="12"/>
      <c r="M253" s="12"/>
      <c r="N253" s="12"/>
      <c r="O253" s="12"/>
      <c r="P253" s="12"/>
      <c r="Q253" s="12"/>
      <c r="R253" s="12"/>
      <c r="S253" s="12"/>
      <c r="T253" s="12"/>
      <c r="U253" s="12"/>
      <c r="V253" s="12"/>
      <c r="W253" s="12"/>
    </row>
    <row r="254" spans="1:23" x14ac:dyDescent="0.25">
      <c r="A254" s="179">
        <v>2003</v>
      </c>
      <c r="B254" s="101">
        <v>44</v>
      </c>
      <c r="C254" s="2">
        <f t="shared" si="3"/>
        <v>37925</v>
      </c>
      <c r="D254" s="197">
        <v>107.8</v>
      </c>
      <c r="E254" s="197">
        <v>89.5</v>
      </c>
      <c r="G254" s="12"/>
      <c r="H254" s="12"/>
      <c r="I254" s="12"/>
      <c r="J254" s="12"/>
      <c r="K254" s="12"/>
      <c r="L254" s="12"/>
      <c r="M254" s="12"/>
      <c r="N254" s="12"/>
      <c r="O254" s="12"/>
      <c r="P254" s="12"/>
      <c r="Q254" s="12"/>
      <c r="R254" s="12"/>
      <c r="S254" s="12"/>
      <c r="T254" s="12"/>
      <c r="U254" s="12"/>
      <c r="V254" s="12"/>
      <c r="W254" s="12"/>
    </row>
    <row r="255" spans="1:23" x14ac:dyDescent="0.25">
      <c r="A255" s="179">
        <v>2003</v>
      </c>
      <c r="B255" s="101">
        <v>45</v>
      </c>
      <c r="C255" s="2">
        <f t="shared" si="3"/>
        <v>37932</v>
      </c>
      <c r="D255" s="197">
        <v>101.54</v>
      </c>
      <c r="E255" s="197">
        <v>85.06</v>
      </c>
      <c r="G255" s="12"/>
      <c r="H255" s="12"/>
      <c r="I255" s="12"/>
      <c r="J255" s="12"/>
      <c r="K255" s="12"/>
      <c r="L255" s="12"/>
      <c r="M255" s="12"/>
      <c r="N255" s="12"/>
      <c r="O255" s="12"/>
      <c r="P255" s="12"/>
      <c r="Q255" s="12"/>
      <c r="R255" s="12"/>
      <c r="S255" s="12"/>
      <c r="T255" s="12"/>
      <c r="U255" s="12"/>
      <c r="V255" s="12"/>
      <c r="W255" s="12"/>
    </row>
    <row r="256" spans="1:23" x14ac:dyDescent="0.25">
      <c r="A256" s="179">
        <v>2003</v>
      </c>
      <c r="B256" s="101">
        <v>46</v>
      </c>
      <c r="C256" s="2">
        <f t="shared" si="3"/>
        <v>37939</v>
      </c>
      <c r="D256" s="197">
        <v>104.64</v>
      </c>
      <c r="E256" s="197">
        <v>84.95</v>
      </c>
      <c r="G256" s="12"/>
      <c r="H256" s="12"/>
      <c r="I256" s="12"/>
      <c r="J256" s="12"/>
      <c r="K256" s="12"/>
      <c r="L256" s="12"/>
      <c r="M256" s="12"/>
      <c r="N256" s="12"/>
      <c r="O256" s="12"/>
      <c r="P256" s="12"/>
      <c r="Q256" s="12"/>
      <c r="R256" s="12"/>
      <c r="S256" s="12"/>
      <c r="T256" s="12"/>
      <c r="U256" s="12"/>
      <c r="V256" s="12"/>
      <c r="W256" s="12"/>
    </row>
    <row r="257" spans="1:23" x14ac:dyDescent="0.25">
      <c r="A257" s="179">
        <v>2003</v>
      </c>
      <c r="B257" s="101">
        <v>47</v>
      </c>
      <c r="C257" s="2">
        <f t="shared" si="3"/>
        <v>37946</v>
      </c>
      <c r="D257" s="197">
        <v>104.47</v>
      </c>
      <c r="E257" s="197">
        <v>83.04</v>
      </c>
      <c r="G257" s="12"/>
      <c r="H257" s="12"/>
      <c r="I257" s="12"/>
      <c r="J257" s="12"/>
      <c r="K257" s="12"/>
      <c r="L257" s="12"/>
      <c r="M257" s="12"/>
      <c r="N257" s="12"/>
      <c r="O257" s="12"/>
      <c r="P257" s="12"/>
      <c r="Q257" s="12"/>
      <c r="R257" s="12"/>
      <c r="S257" s="12"/>
      <c r="T257" s="12"/>
      <c r="U257" s="12"/>
      <c r="V257" s="12"/>
      <c r="W257" s="12"/>
    </row>
    <row r="258" spans="1:23" x14ac:dyDescent="0.25">
      <c r="A258" s="179">
        <v>2003</v>
      </c>
      <c r="B258" s="101">
        <v>48</v>
      </c>
      <c r="C258" s="2">
        <f t="shared" si="3"/>
        <v>37953</v>
      </c>
      <c r="D258" s="197">
        <v>92.72</v>
      </c>
      <c r="E258" s="197">
        <v>80.900000000000006</v>
      </c>
      <c r="G258" s="12"/>
      <c r="H258" s="12"/>
      <c r="I258" s="12"/>
      <c r="J258" s="12"/>
      <c r="K258" s="12"/>
      <c r="L258" s="12"/>
      <c r="M258" s="12"/>
      <c r="N258" s="12"/>
      <c r="O258" s="12"/>
      <c r="P258" s="12"/>
      <c r="Q258" s="12"/>
      <c r="R258" s="12"/>
      <c r="S258" s="12"/>
      <c r="T258" s="12"/>
      <c r="U258" s="12"/>
      <c r="V258" s="12"/>
      <c r="W258" s="12"/>
    </row>
    <row r="259" spans="1:23" x14ac:dyDescent="0.25">
      <c r="A259" s="179">
        <v>2003</v>
      </c>
      <c r="B259" s="101">
        <v>49</v>
      </c>
      <c r="C259" s="2">
        <f t="shared" si="3"/>
        <v>37960</v>
      </c>
      <c r="D259" s="197">
        <v>99.59</v>
      </c>
      <c r="E259" s="197">
        <v>83.01</v>
      </c>
      <c r="G259" s="12"/>
      <c r="H259" s="12"/>
      <c r="I259" s="12"/>
      <c r="J259" s="12"/>
      <c r="K259" s="12"/>
      <c r="L259" s="12"/>
      <c r="M259" s="12"/>
      <c r="N259" s="12"/>
      <c r="O259" s="12"/>
      <c r="P259" s="12"/>
      <c r="Q259" s="12"/>
      <c r="R259" s="12"/>
      <c r="S259" s="12"/>
      <c r="T259" s="12"/>
      <c r="U259" s="12"/>
      <c r="V259" s="12"/>
      <c r="W259" s="12"/>
    </row>
    <row r="260" spans="1:23" x14ac:dyDescent="0.25">
      <c r="A260" s="179">
        <v>2003</v>
      </c>
      <c r="B260" s="101">
        <v>50</v>
      </c>
      <c r="C260" s="2">
        <f t="shared" si="3"/>
        <v>37967</v>
      </c>
      <c r="D260" s="197">
        <v>102.73</v>
      </c>
      <c r="E260" s="197">
        <v>84.73</v>
      </c>
      <c r="G260" s="12"/>
      <c r="H260" s="12"/>
      <c r="I260" s="12"/>
      <c r="J260" s="12"/>
      <c r="K260" s="12"/>
      <c r="L260" s="12"/>
      <c r="M260" s="12"/>
      <c r="N260" s="12"/>
      <c r="O260" s="12"/>
      <c r="P260" s="12"/>
      <c r="Q260" s="12"/>
      <c r="R260" s="12"/>
      <c r="S260" s="12"/>
      <c r="T260" s="12"/>
      <c r="U260" s="12"/>
      <c r="V260" s="12"/>
      <c r="W260" s="12"/>
    </row>
    <row r="261" spans="1:23" x14ac:dyDescent="0.25">
      <c r="A261" s="179">
        <v>2003</v>
      </c>
      <c r="B261" s="101">
        <v>51</v>
      </c>
      <c r="C261" s="2">
        <f t="shared" ref="C261:C324" si="4">C260+7</f>
        <v>37974</v>
      </c>
      <c r="D261" s="197">
        <v>102.64</v>
      </c>
      <c r="E261" s="197">
        <v>82.51</v>
      </c>
      <c r="G261" s="12"/>
      <c r="H261" s="12"/>
      <c r="I261" s="12"/>
      <c r="J261" s="12"/>
      <c r="K261" s="12"/>
      <c r="L261" s="12"/>
      <c r="M261" s="12"/>
      <c r="N261" s="12"/>
      <c r="O261" s="12"/>
      <c r="P261" s="12"/>
      <c r="Q261" s="12"/>
      <c r="R261" s="12"/>
      <c r="S261" s="12"/>
      <c r="T261" s="12"/>
      <c r="U261" s="12"/>
      <c r="V261" s="12"/>
      <c r="W261" s="12"/>
    </row>
    <row r="262" spans="1:23" ht="13" thickBot="1" x14ac:dyDescent="0.3">
      <c r="A262" s="180">
        <v>2003</v>
      </c>
      <c r="B262" s="107">
        <v>52</v>
      </c>
      <c r="C262" s="2">
        <f t="shared" si="4"/>
        <v>37981</v>
      </c>
      <c r="D262" s="197">
        <v>102.66</v>
      </c>
      <c r="E262" s="197">
        <v>86.82</v>
      </c>
      <c r="G262" s="12"/>
      <c r="H262" s="12"/>
      <c r="I262" s="12"/>
      <c r="J262" s="12"/>
      <c r="K262" s="12"/>
      <c r="L262" s="12"/>
      <c r="M262" s="12"/>
      <c r="N262" s="12"/>
      <c r="O262" s="12"/>
      <c r="P262" s="12"/>
      <c r="Q262" s="12"/>
      <c r="R262" s="12"/>
      <c r="S262" s="12"/>
      <c r="T262" s="12"/>
      <c r="U262" s="12"/>
      <c r="V262" s="12"/>
      <c r="W262" s="12"/>
    </row>
    <row r="263" spans="1:23" x14ac:dyDescent="0.25">
      <c r="A263" s="195">
        <v>2004</v>
      </c>
      <c r="B263" s="196">
        <v>1</v>
      </c>
      <c r="C263" s="2">
        <f t="shared" si="4"/>
        <v>37988</v>
      </c>
      <c r="D263" s="197">
        <v>76.45</v>
      </c>
      <c r="E263" s="197">
        <v>76.38</v>
      </c>
      <c r="G263" s="12"/>
      <c r="H263" s="12"/>
      <c r="I263" s="12"/>
      <c r="J263" s="12"/>
      <c r="K263" s="12"/>
      <c r="L263" s="12"/>
      <c r="M263" s="12"/>
      <c r="N263" s="12"/>
      <c r="O263" s="12"/>
      <c r="P263" s="12"/>
      <c r="Q263" s="12"/>
      <c r="R263" s="12"/>
      <c r="S263" s="12"/>
      <c r="T263" s="12"/>
      <c r="U263" s="12"/>
      <c r="V263" s="12"/>
      <c r="W263" s="12"/>
    </row>
    <row r="264" spans="1:23" x14ac:dyDescent="0.25">
      <c r="A264" s="179">
        <v>2004</v>
      </c>
      <c r="B264" s="101">
        <v>2</v>
      </c>
      <c r="C264" s="2">
        <f t="shared" si="4"/>
        <v>37995</v>
      </c>
      <c r="D264" s="197">
        <v>86.15</v>
      </c>
      <c r="E264" s="197">
        <v>85.4</v>
      </c>
      <c r="G264" s="12"/>
      <c r="H264" s="12"/>
      <c r="I264" s="12"/>
      <c r="J264" s="12"/>
      <c r="K264" s="12"/>
      <c r="L264" s="12"/>
      <c r="M264" s="12"/>
      <c r="N264" s="12"/>
      <c r="O264" s="12"/>
      <c r="P264" s="12"/>
      <c r="Q264" s="12"/>
      <c r="R264" s="12"/>
      <c r="S264" s="12"/>
      <c r="T264" s="12"/>
      <c r="U264" s="12"/>
      <c r="V264" s="12"/>
      <c r="W264" s="12"/>
    </row>
    <row r="265" spans="1:23" x14ac:dyDescent="0.25">
      <c r="A265" s="179">
        <v>2004</v>
      </c>
      <c r="B265" s="101">
        <v>3</v>
      </c>
      <c r="C265" s="2">
        <f t="shared" si="4"/>
        <v>38002</v>
      </c>
      <c r="D265" s="197">
        <v>86.59</v>
      </c>
      <c r="E265" s="197">
        <v>85.54</v>
      </c>
      <c r="G265" s="12"/>
      <c r="H265" s="12"/>
      <c r="I265" s="12"/>
      <c r="J265" s="12"/>
      <c r="K265" s="12"/>
      <c r="L265" s="12"/>
      <c r="M265" s="12"/>
      <c r="N265" s="12"/>
      <c r="O265" s="12"/>
      <c r="P265" s="12"/>
      <c r="Q265" s="12"/>
      <c r="R265" s="12"/>
      <c r="S265" s="12"/>
      <c r="T265" s="12"/>
      <c r="U265" s="12"/>
      <c r="V265" s="12"/>
      <c r="W265" s="12"/>
    </row>
    <row r="266" spans="1:23" x14ac:dyDescent="0.25">
      <c r="A266" s="179">
        <v>2004</v>
      </c>
      <c r="B266" s="101">
        <v>4</v>
      </c>
      <c r="C266" s="2">
        <f t="shared" si="4"/>
        <v>38009</v>
      </c>
      <c r="D266" s="197">
        <v>86.77</v>
      </c>
      <c r="E266" s="197">
        <v>83.47</v>
      </c>
      <c r="G266" s="12"/>
      <c r="H266" s="12"/>
      <c r="I266" s="12"/>
      <c r="J266" s="12"/>
      <c r="K266" s="12"/>
      <c r="L266" s="12"/>
      <c r="M266" s="12"/>
      <c r="N266" s="12"/>
      <c r="O266" s="12"/>
      <c r="P266" s="12"/>
      <c r="Q266" s="12"/>
      <c r="R266" s="12"/>
      <c r="S266" s="12"/>
      <c r="T266" s="12"/>
      <c r="U266" s="12"/>
      <c r="V266" s="12"/>
      <c r="W266" s="12"/>
    </row>
    <row r="267" spans="1:23" x14ac:dyDescent="0.25">
      <c r="A267" s="179">
        <v>2004</v>
      </c>
      <c r="B267" s="101">
        <v>5</v>
      </c>
      <c r="C267" s="2">
        <f t="shared" si="4"/>
        <v>38016</v>
      </c>
      <c r="D267" s="197">
        <v>75.41</v>
      </c>
      <c r="E267" s="197">
        <v>72.569999999999993</v>
      </c>
      <c r="G267" s="12"/>
      <c r="H267" s="12"/>
      <c r="I267" s="12"/>
      <c r="J267" s="12"/>
      <c r="K267" s="12"/>
      <c r="L267" s="12"/>
      <c r="M267" s="12"/>
      <c r="N267" s="12"/>
      <c r="O267" s="12"/>
      <c r="P267" s="12"/>
      <c r="Q267" s="12"/>
      <c r="R267" s="12"/>
      <c r="S267" s="12"/>
      <c r="T267" s="12"/>
      <c r="U267" s="12"/>
      <c r="V267" s="12"/>
      <c r="W267" s="12"/>
    </row>
    <row r="268" spans="1:23" x14ac:dyDescent="0.25">
      <c r="A268" s="179">
        <v>2004</v>
      </c>
      <c r="B268" s="101">
        <v>6</v>
      </c>
      <c r="C268" s="2">
        <f t="shared" si="4"/>
        <v>38023</v>
      </c>
      <c r="D268" s="197">
        <v>69.89</v>
      </c>
      <c r="E268" s="197">
        <v>73.67</v>
      </c>
      <c r="G268" s="12"/>
      <c r="H268" s="12"/>
      <c r="I268" s="12"/>
      <c r="J268" s="12"/>
      <c r="K268" s="12"/>
      <c r="L268" s="12"/>
      <c r="M268" s="12"/>
      <c r="N268" s="12"/>
      <c r="O268" s="12"/>
      <c r="P268" s="12"/>
      <c r="Q268" s="12"/>
      <c r="R268" s="12"/>
      <c r="S268" s="12"/>
      <c r="T268" s="12"/>
      <c r="U268" s="12"/>
      <c r="V268" s="12"/>
      <c r="W268" s="12"/>
    </row>
    <row r="269" spans="1:23" x14ac:dyDescent="0.25">
      <c r="A269" s="179">
        <v>2004</v>
      </c>
      <c r="B269" s="101">
        <v>7</v>
      </c>
      <c r="C269" s="2">
        <f t="shared" si="4"/>
        <v>38030</v>
      </c>
      <c r="D269" s="197">
        <v>70.52</v>
      </c>
      <c r="E269" s="197">
        <v>73.75</v>
      </c>
      <c r="G269" s="12"/>
      <c r="H269" s="12"/>
      <c r="I269" s="12"/>
      <c r="J269" s="12"/>
      <c r="K269" s="12"/>
      <c r="L269" s="12"/>
      <c r="M269" s="12"/>
      <c r="N269" s="12"/>
      <c r="O269" s="12"/>
      <c r="P269" s="12"/>
      <c r="Q269" s="12"/>
      <c r="R269" s="12"/>
      <c r="S269" s="12"/>
      <c r="T269" s="12"/>
      <c r="U269" s="12"/>
      <c r="V269" s="12"/>
      <c r="W269" s="12"/>
    </row>
    <row r="270" spans="1:23" x14ac:dyDescent="0.25">
      <c r="A270" s="179">
        <v>2004</v>
      </c>
      <c r="B270" s="101">
        <v>8</v>
      </c>
      <c r="C270" s="2">
        <f t="shared" si="4"/>
        <v>38037</v>
      </c>
      <c r="D270" s="197">
        <v>72.290000000000006</v>
      </c>
      <c r="E270" s="197">
        <v>78.41</v>
      </c>
      <c r="G270" s="12"/>
      <c r="H270" s="12"/>
      <c r="I270" s="12"/>
      <c r="J270" s="12"/>
      <c r="K270" s="12"/>
      <c r="L270" s="12"/>
      <c r="M270" s="12"/>
      <c r="N270" s="12"/>
      <c r="O270" s="12"/>
      <c r="P270" s="12"/>
      <c r="Q270" s="12"/>
      <c r="R270" s="12"/>
      <c r="S270" s="12"/>
      <c r="T270" s="12"/>
      <c r="U270" s="12"/>
      <c r="V270" s="12"/>
      <c r="W270" s="12"/>
    </row>
    <row r="271" spans="1:23" x14ac:dyDescent="0.25">
      <c r="A271" s="179">
        <v>2004</v>
      </c>
      <c r="B271" s="101">
        <v>9</v>
      </c>
      <c r="C271" s="2">
        <f t="shared" si="4"/>
        <v>38044</v>
      </c>
      <c r="D271" s="197">
        <v>83.29</v>
      </c>
      <c r="E271" s="197">
        <v>84.66</v>
      </c>
      <c r="G271" s="12"/>
      <c r="H271" s="12"/>
      <c r="I271" s="12"/>
      <c r="J271" s="12"/>
      <c r="K271" s="12"/>
      <c r="L271" s="12"/>
      <c r="M271" s="12"/>
      <c r="N271" s="12"/>
      <c r="O271" s="12"/>
      <c r="P271" s="12"/>
      <c r="Q271" s="12"/>
      <c r="R271" s="12"/>
      <c r="S271" s="12"/>
      <c r="T271" s="12"/>
      <c r="U271" s="12"/>
      <c r="V271" s="12"/>
      <c r="W271" s="12"/>
    </row>
    <row r="272" spans="1:23" x14ac:dyDescent="0.25">
      <c r="A272" s="179">
        <v>2004</v>
      </c>
      <c r="B272" s="101">
        <v>10</v>
      </c>
      <c r="C272" s="2">
        <f t="shared" si="4"/>
        <v>38051</v>
      </c>
      <c r="D272" s="197">
        <v>84.9</v>
      </c>
      <c r="E272" s="197">
        <v>84.58</v>
      </c>
      <c r="G272" s="12"/>
      <c r="H272" s="12"/>
      <c r="I272" s="12"/>
      <c r="J272" s="12"/>
      <c r="K272" s="12"/>
      <c r="L272" s="12"/>
      <c r="M272" s="12"/>
      <c r="N272" s="12"/>
      <c r="O272" s="12"/>
      <c r="P272" s="12"/>
      <c r="Q272" s="12"/>
      <c r="R272" s="12"/>
      <c r="S272" s="12"/>
      <c r="T272" s="12"/>
      <c r="U272" s="12"/>
      <c r="V272" s="12"/>
      <c r="W272" s="12"/>
    </row>
    <row r="273" spans="1:23" x14ac:dyDescent="0.25">
      <c r="A273" s="179">
        <v>2004</v>
      </c>
      <c r="B273" s="101">
        <v>11</v>
      </c>
      <c r="C273" s="2">
        <f t="shared" si="4"/>
        <v>38058</v>
      </c>
      <c r="D273" s="197">
        <v>86.27</v>
      </c>
      <c r="E273" s="197">
        <v>81.88</v>
      </c>
      <c r="G273" s="12"/>
      <c r="H273" s="12"/>
      <c r="I273" s="12"/>
      <c r="J273" s="12"/>
      <c r="K273" s="12"/>
      <c r="L273" s="12"/>
      <c r="M273" s="12"/>
      <c r="N273" s="12"/>
      <c r="O273" s="12"/>
      <c r="P273" s="12"/>
      <c r="Q273" s="12"/>
      <c r="R273" s="12"/>
      <c r="S273" s="12"/>
      <c r="T273" s="12"/>
      <c r="U273" s="12"/>
      <c r="V273" s="12"/>
      <c r="W273" s="12"/>
    </row>
    <row r="274" spans="1:23" x14ac:dyDescent="0.25">
      <c r="A274" s="179">
        <v>2004</v>
      </c>
      <c r="B274" s="101">
        <v>12</v>
      </c>
      <c r="C274" s="2">
        <f t="shared" si="4"/>
        <v>38065</v>
      </c>
      <c r="D274" s="197">
        <v>85.89</v>
      </c>
      <c r="E274" s="197">
        <v>78.81</v>
      </c>
      <c r="G274" s="12"/>
      <c r="H274" s="12"/>
      <c r="I274" s="12"/>
      <c r="J274" s="12"/>
      <c r="K274" s="12"/>
      <c r="L274" s="12"/>
      <c r="M274" s="12"/>
      <c r="N274" s="12"/>
      <c r="O274" s="12"/>
      <c r="P274" s="12"/>
      <c r="Q274" s="12"/>
      <c r="R274" s="12"/>
      <c r="S274" s="12"/>
      <c r="T274" s="12"/>
      <c r="U274" s="12"/>
      <c r="V274" s="12"/>
      <c r="W274" s="12"/>
    </row>
    <row r="275" spans="1:23" x14ac:dyDescent="0.25">
      <c r="A275" s="179">
        <v>2004</v>
      </c>
      <c r="B275" s="101">
        <v>13</v>
      </c>
      <c r="C275" s="2">
        <f t="shared" si="4"/>
        <v>38072</v>
      </c>
      <c r="D275" s="197">
        <v>82.88</v>
      </c>
      <c r="E275" s="197">
        <v>77.39</v>
      </c>
      <c r="G275" s="12"/>
      <c r="H275" s="12"/>
      <c r="I275" s="12"/>
      <c r="J275" s="12"/>
      <c r="K275" s="12"/>
      <c r="L275" s="12"/>
      <c r="M275" s="12"/>
      <c r="N275" s="12"/>
      <c r="O275" s="12"/>
      <c r="P275" s="12"/>
      <c r="Q275" s="12"/>
      <c r="R275" s="12"/>
      <c r="S275" s="12"/>
      <c r="T275" s="12"/>
      <c r="U275" s="12"/>
      <c r="V275" s="12"/>
      <c r="W275" s="12"/>
    </row>
    <row r="276" spans="1:23" x14ac:dyDescent="0.25">
      <c r="A276" s="179">
        <v>2004</v>
      </c>
      <c r="B276" s="101">
        <v>14</v>
      </c>
      <c r="C276" s="2">
        <f t="shared" si="4"/>
        <v>38079</v>
      </c>
      <c r="D276" s="197">
        <v>84.28</v>
      </c>
      <c r="E276" s="197">
        <v>75.66</v>
      </c>
      <c r="G276" s="12"/>
      <c r="H276" s="12"/>
      <c r="I276" s="12"/>
      <c r="J276" s="12"/>
      <c r="K276" s="12"/>
      <c r="L276" s="12"/>
      <c r="M276" s="12"/>
      <c r="N276" s="12"/>
      <c r="O276" s="12"/>
      <c r="P276" s="12"/>
      <c r="Q276" s="12"/>
      <c r="R276" s="12"/>
      <c r="S276" s="12"/>
      <c r="T276" s="12"/>
      <c r="U276" s="12"/>
      <c r="V276" s="12"/>
      <c r="W276" s="12"/>
    </row>
    <row r="277" spans="1:23" x14ac:dyDescent="0.25">
      <c r="A277" s="179">
        <v>2004</v>
      </c>
      <c r="B277" s="101">
        <v>15</v>
      </c>
      <c r="C277" s="2">
        <f t="shared" si="4"/>
        <v>38086</v>
      </c>
      <c r="D277" s="197">
        <v>83.49</v>
      </c>
      <c r="E277" s="197">
        <v>82.5</v>
      </c>
      <c r="G277" s="12"/>
      <c r="H277" s="12"/>
      <c r="I277" s="12"/>
      <c r="J277" s="12"/>
      <c r="K277" s="12"/>
      <c r="L277" s="12"/>
      <c r="M277" s="12"/>
      <c r="N277" s="12"/>
      <c r="O277" s="12"/>
      <c r="P277" s="12"/>
      <c r="Q277" s="12"/>
      <c r="R277" s="12"/>
      <c r="S277" s="12"/>
      <c r="T277" s="12"/>
      <c r="U277" s="12"/>
      <c r="V277" s="12"/>
      <c r="W277" s="12"/>
    </row>
    <row r="278" spans="1:23" x14ac:dyDescent="0.25">
      <c r="A278" s="179">
        <v>2004</v>
      </c>
      <c r="B278" s="101">
        <v>16</v>
      </c>
      <c r="C278" s="2">
        <f t="shared" si="4"/>
        <v>38093</v>
      </c>
      <c r="D278" s="197">
        <v>90.24</v>
      </c>
      <c r="E278" s="197">
        <v>86.46</v>
      </c>
      <c r="G278" s="12"/>
      <c r="H278" s="12"/>
      <c r="I278" s="12"/>
      <c r="J278" s="12"/>
      <c r="K278" s="12"/>
      <c r="L278" s="12"/>
      <c r="M278" s="12"/>
      <c r="N278" s="12"/>
      <c r="O278" s="12"/>
      <c r="P278" s="12"/>
      <c r="Q278" s="12"/>
      <c r="R278" s="12"/>
      <c r="S278" s="12"/>
      <c r="T278" s="12"/>
      <c r="U278" s="12"/>
      <c r="V278" s="12"/>
      <c r="W278" s="12"/>
    </row>
    <row r="279" spans="1:23" x14ac:dyDescent="0.25">
      <c r="A279" s="179">
        <v>2004</v>
      </c>
      <c r="B279" s="101">
        <v>17</v>
      </c>
      <c r="C279" s="2">
        <f t="shared" si="4"/>
        <v>38100</v>
      </c>
      <c r="D279" s="197">
        <v>90.61</v>
      </c>
      <c r="E279" s="197">
        <v>87.45</v>
      </c>
      <c r="G279" s="12"/>
      <c r="H279" s="12"/>
      <c r="I279" s="12"/>
      <c r="J279" s="12"/>
      <c r="K279" s="12"/>
      <c r="L279" s="12"/>
      <c r="M279" s="12"/>
      <c r="N279" s="12"/>
      <c r="O279" s="12"/>
      <c r="P279" s="12"/>
      <c r="Q279" s="12"/>
      <c r="R279" s="12"/>
      <c r="S279" s="12"/>
      <c r="T279" s="12"/>
      <c r="U279" s="12"/>
      <c r="V279" s="12"/>
      <c r="W279" s="12"/>
    </row>
    <row r="280" spans="1:23" x14ac:dyDescent="0.25">
      <c r="A280" s="179">
        <v>2004</v>
      </c>
      <c r="B280" s="101">
        <v>18</v>
      </c>
      <c r="C280" s="2">
        <f t="shared" si="4"/>
        <v>38107</v>
      </c>
      <c r="D280" s="197">
        <v>87.8</v>
      </c>
      <c r="E280" s="197">
        <v>82.15</v>
      </c>
      <c r="G280" s="12"/>
      <c r="H280" s="12"/>
      <c r="I280" s="12"/>
      <c r="J280" s="12"/>
      <c r="K280" s="12"/>
      <c r="L280" s="12"/>
      <c r="M280" s="12"/>
      <c r="N280" s="12"/>
      <c r="O280" s="12"/>
      <c r="P280" s="12"/>
      <c r="Q280" s="12"/>
      <c r="R280" s="12"/>
      <c r="S280" s="12"/>
      <c r="T280" s="12"/>
      <c r="U280" s="12"/>
      <c r="V280" s="12"/>
      <c r="W280" s="12"/>
    </row>
    <row r="281" spans="1:23" x14ac:dyDescent="0.25">
      <c r="A281" s="179">
        <v>2004</v>
      </c>
      <c r="B281" s="101">
        <v>19</v>
      </c>
      <c r="C281" s="2">
        <f t="shared" si="4"/>
        <v>38114</v>
      </c>
      <c r="D281" s="197">
        <v>85.7</v>
      </c>
      <c r="E281" s="197">
        <v>86.69</v>
      </c>
      <c r="G281" s="12"/>
      <c r="H281" s="12"/>
      <c r="I281" s="12"/>
      <c r="J281" s="12"/>
      <c r="K281" s="12"/>
      <c r="L281" s="12"/>
      <c r="M281" s="12"/>
      <c r="N281" s="12"/>
      <c r="O281" s="12"/>
      <c r="P281" s="12"/>
      <c r="Q281" s="12"/>
      <c r="R281" s="12"/>
      <c r="S281" s="12"/>
      <c r="T281" s="12"/>
      <c r="U281" s="12"/>
      <c r="V281" s="12"/>
      <c r="W281" s="12"/>
    </row>
    <row r="282" spans="1:23" x14ac:dyDescent="0.25">
      <c r="A282" s="179">
        <v>2004</v>
      </c>
      <c r="B282" s="101">
        <v>20</v>
      </c>
      <c r="C282" s="2">
        <f t="shared" si="4"/>
        <v>38121</v>
      </c>
      <c r="D282" s="197">
        <v>86.14</v>
      </c>
      <c r="E282" s="197">
        <v>81.150000000000006</v>
      </c>
      <c r="G282" s="12"/>
      <c r="H282" s="12"/>
      <c r="I282" s="12"/>
      <c r="J282" s="12"/>
      <c r="K282" s="12"/>
      <c r="L282" s="12"/>
      <c r="M282" s="12"/>
      <c r="N282" s="12"/>
      <c r="O282" s="12"/>
      <c r="P282" s="12"/>
      <c r="Q282" s="12"/>
      <c r="R282" s="12"/>
      <c r="S282" s="12"/>
      <c r="T282" s="12"/>
      <c r="U282" s="12"/>
      <c r="V282" s="12"/>
      <c r="W282" s="12"/>
    </row>
    <row r="283" spans="1:23" ht="13" x14ac:dyDescent="0.3">
      <c r="A283" s="179">
        <v>2004</v>
      </c>
      <c r="B283" s="101">
        <v>21</v>
      </c>
      <c r="C283" s="2">
        <f t="shared" si="4"/>
        <v>38128</v>
      </c>
      <c r="D283" s="197">
        <v>77.66</v>
      </c>
      <c r="E283" s="199">
        <v>76.62</v>
      </c>
      <c r="G283" s="12"/>
      <c r="H283" s="12"/>
      <c r="I283" s="12"/>
      <c r="J283" s="12"/>
      <c r="K283" s="12"/>
      <c r="L283" s="12"/>
      <c r="M283" s="12"/>
      <c r="N283" s="12"/>
      <c r="O283" s="12"/>
      <c r="P283" s="12"/>
      <c r="Q283" s="12"/>
      <c r="R283" s="12"/>
      <c r="S283" s="12"/>
      <c r="T283" s="12"/>
      <c r="U283" s="12"/>
      <c r="V283" s="12"/>
      <c r="W283" s="12"/>
    </row>
    <row r="284" spans="1:23" x14ac:dyDescent="0.25">
      <c r="A284" s="179">
        <v>2004</v>
      </c>
      <c r="B284" s="101">
        <v>22</v>
      </c>
      <c r="C284" s="2">
        <f t="shared" si="4"/>
        <v>38135</v>
      </c>
      <c r="D284" s="197">
        <v>76.62</v>
      </c>
      <c r="E284" s="197">
        <v>73.13</v>
      </c>
      <c r="G284" s="12"/>
      <c r="H284" s="12"/>
      <c r="I284" s="12"/>
      <c r="J284" s="12"/>
      <c r="K284" s="12"/>
      <c r="L284" s="12"/>
      <c r="M284" s="12"/>
      <c r="N284" s="12"/>
      <c r="O284" s="12"/>
      <c r="P284" s="12"/>
      <c r="Q284" s="12"/>
      <c r="R284" s="12"/>
      <c r="S284" s="12"/>
      <c r="T284" s="12"/>
      <c r="U284" s="12"/>
      <c r="V284" s="12"/>
      <c r="W284" s="12"/>
    </row>
    <row r="285" spans="1:23" x14ac:dyDescent="0.25">
      <c r="A285" s="179">
        <v>2004</v>
      </c>
      <c r="B285" s="101">
        <v>23</v>
      </c>
      <c r="C285" s="2">
        <f t="shared" si="4"/>
        <v>38142</v>
      </c>
      <c r="D285" s="197">
        <v>75.55</v>
      </c>
      <c r="E285" s="197">
        <v>77.959999999999994</v>
      </c>
      <c r="G285" s="12"/>
      <c r="H285" s="12"/>
      <c r="I285" s="12"/>
      <c r="J285" s="12"/>
      <c r="K285" s="12"/>
      <c r="L285" s="12"/>
      <c r="M285" s="12"/>
      <c r="N285" s="12"/>
      <c r="O285" s="12"/>
      <c r="P285" s="12"/>
      <c r="Q285" s="12"/>
      <c r="R285" s="12"/>
      <c r="S285" s="12"/>
      <c r="T285" s="12"/>
      <c r="U285" s="12"/>
      <c r="V285" s="12"/>
      <c r="W285" s="12"/>
    </row>
    <row r="286" spans="1:23" x14ac:dyDescent="0.25">
      <c r="A286" s="179">
        <v>2004</v>
      </c>
      <c r="B286" s="101">
        <v>24</v>
      </c>
      <c r="C286" s="2">
        <f t="shared" si="4"/>
        <v>38149</v>
      </c>
      <c r="D286" s="197">
        <v>80.03</v>
      </c>
      <c r="E286" s="197">
        <v>75.11</v>
      </c>
      <c r="G286" s="12"/>
      <c r="H286" s="12"/>
      <c r="I286" s="12"/>
      <c r="J286" s="12"/>
      <c r="K286" s="12"/>
      <c r="L286" s="12"/>
      <c r="M286" s="12"/>
      <c r="N286" s="12"/>
      <c r="O286" s="12"/>
      <c r="P286" s="12"/>
      <c r="Q286" s="12"/>
      <c r="R286" s="12"/>
      <c r="S286" s="12"/>
      <c r="T286" s="12"/>
      <c r="U286" s="12"/>
      <c r="V286" s="12"/>
      <c r="W286" s="12"/>
    </row>
    <row r="287" spans="1:23" x14ac:dyDescent="0.25">
      <c r="A287" s="179">
        <v>2004</v>
      </c>
      <c r="B287" s="101">
        <v>25</v>
      </c>
      <c r="C287" s="2">
        <f t="shared" si="4"/>
        <v>38156</v>
      </c>
      <c r="D287" s="197">
        <v>77.89</v>
      </c>
      <c r="E287" s="197">
        <v>74.099999999999994</v>
      </c>
      <c r="G287" s="12"/>
      <c r="H287" s="12"/>
      <c r="I287" s="12"/>
      <c r="J287" s="12"/>
      <c r="K287" s="12"/>
      <c r="L287" s="12"/>
      <c r="M287" s="12"/>
      <c r="N287" s="12"/>
      <c r="O287" s="12"/>
      <c r="P287" s="12"/>
      <c r="Q287" s="12"/>
      <c r="R287" s="12"/>
      <c r="S287" s="12"/>
      <c r="T287" s="12"/>
      <c r="U287" s="12"/>
      <c r="V287" s="12"/>
      <c r="W287" s="12"/>
    </row>
    <row r="288" spans="1:23" x14ac:dyDescent="0.25">
      <c r="A288" s="179">
        <v>2004</v>
      </c>
      <c r="B288" s="101">
        <v>26</v>
      </c>
      <c r="C288" s="2">
        <f t="shared" si="4"/>
        <v>38163</v>
      </c>
      <c r="D288" s="197">
        <v>76.959999999999994</v>
      </c>
      <c r="E288" s="197">
        <v>75.430000000000007</v>
      </c>
      <c r="G288" s="12"/>
      <c r="H288" s="12"/>
      <c r="I288" s="12"/>
      <c r="J288" s="12"/>
      <c r="K288" s="12"/>
      <c r="L288" s="12"/>
      <c r="M288" s="12"/>
      <c r="N288" s="12"/>
      <c r="O288" s="12"/>
      <c r="P288" s="12"/>
      <c r="Q288" s="12"/>
      <c r="R288" s="12"/>
      <c r="S288" s="12"/>
      <c r="T288" s="12"/>
      <c r="U288" s="12"/>
      <c r="V288" s="12"/>
      <c r="W288" s="12"/>
    </row>
    <row r="289" spans="1:23" x14ac:dyDescent="0.25">
      <c r="A289" s="179">
        <v>2004</v>
      </c>
      <c r="B289" s="101">
        <v>27</v>
      </c>
      <c r="C289" s="2">
        <f t="shared" si="4"/>
        <v>38170</v>
      </c>
      <c r="D289" s="197">
        <v>77.8</v>
      </c>
      <c r="E289" s="197">
        <v>74.69</v>
      </c>
      <c r="G289" s="12"/>
      <c r="H289" s="12"/>
      <c r="I289" s="12"/>
      <c r="J289" s="12"/>
      <c r="K289" s="12"/>
      <c r="L289" s="12"/>
      <c r="M289" s="12"/>
      <c r="N289" s="12"/>
      <c r="O289" s="12"/>
      <c r="P289" s="12"/>
      <c r="Q289" s="12"/>
      <c r="R289" s="12"/>
      <c r="S289" s="12"/>
      <c r="T289" s="12"/>
      <c r="U289" s="12"/>
      <c r="V289" s="12"/>
      <c r="W289" s="12"/>
    </row>
    <row r="290" spans="1:23" x14ac:dyDescent="0.25">
      <c r="A290" s="179">
        <v>2004</v>
      </c>
      <c r="B290" s="101">
        <v>28</v>
      </c>
      <c r="C290" s="2">
        <f t="shared" si="4"/>
        <v>38177</v>
      </c>
      <c r="D290" s="197">
        <v>79.8</v>
      </c>
      <c r="E290" s="197">
        <v>74.7</v>
      </c>
      <c r="G290" s="12"/>
      <c r="H290" s="12"/>
      <c r="I290" s="12"/>
      <c r="J290" s="12"/>
      <c r="K290" s="12"/>
      <c r="L290" s="12"/>
      <c r="M290" s="12"/>
      <c r="N290" s="12"/>
      <c r="O290" s="12"/>
      <c r="P290" s="12"/>
      <c r="Q290" s="12"/>
      <c r="R290" s="12"/>
      <c r="S290" s="12"/>
      <c r="T290" s="12"/>
      <c r="U290" s="12"/>
      <c r="V290" s="12"/>
      <c r="W290" s="12"/>
    </row>
    <row r="291" spans="1:23" x14ac:dyDescent="0.25">
      <c r="A291" s="179">
        <v>2004</v>
      </c>
      <c r="B291" s="101">
        <v>29</v>
      </c>
      <c r="C291" s="2">
        <f t="shared" si="4"/>
        <v>38184</v>
      </c>
      <c r="D291" s="197">
        <v>79.430000000000007</v>
      </c>
      <c r="E291" s="197">
        <v>75.33</v>
      </c>
      <c r="G291" s="12"/>
      <c r="H291" s="12"/>
      <c r="I291" s="12"/>
      <c r="J291" s="12"/>
      <c r="K291" s="12"/>
      <c r="L291" s="12"/>
      <c r="M291" s="12"/>
      <c r="N291" s="12"/>
      <c r="O291" s="12"/>
      <c r="P291" s="12"/>
      <c r="Q291" s="12"/>
      <c r="R291" s="12"/>
      <c r="S291" s="12"/>
      <c r="T291" s="12"/>
      <c r="U291" s="12"/>
      <c r="V291" s="12"/>
      <c r="W291" s="12"/>
    </row>
    <row r="292" spans="1:23" x14ac:dyDescent="0.25">
      <c r="A292" s="179">
        <v>2004</v>
      </c>
      <c r="B292" s="101">
        <v>30</v>
      </c>
      <c r="C292" s="2">
        <f t="shared" si="4"/>
        <v>38191</v>
      </c>
      <c r="D292" s="197">
        <v>77.17</v>
      </c>
      <c r="E292" s="197">
        <v>73.64</v>
      </c>
      <c r="G292" s="12"/>
      <c r="H292" s="12"/>
      <c r="I292" s="12"/>
      <c r="J292" s="12"/>
      <c r="K292" s="12"/>
      <c r="L292" s="12"/>
      <c r="M292" s="12"/>
      <c r="N292" s="12"/>
      <c r="O292" s="12"/>
      <c r="P292" s="12"/>
      <c r="Q292" s="12"/>
      <c r="R292" s="12"/>
      <c r="S292" s="12"/>
      <c r="T292" s="12"/>
      <c r="U292" s="12"/>
      <c r="V292" s="12"/>
      <c r="W292" s="12"/>
    </row>
    <row r="293" spans="1:23" x14ac:dyDescent="0.25">
      <c r="A293" s="179">
        <v>2004</v>
      </c>
      <c r="B293" s="101">
        <v>31</v>
      </c>
      <c r="C293" s="2">
        <f t="shared" si="4"/>
        <v>38198</v>
      </c>
      <c r="D293" s="197">
        <v>74.78</v>
      </c>
      <c r="E293" s="197">
        <v>71.89</v>
      </c>
      <c r="G293" s="12"/>
      <c r="H293" s="12"/>
      <c r="I293" s="12"/>
      <c r="J293" s="12"/>
      <c r="K293" s="12"/>
      <c r="L293" s="12"/>
      <c r="M293" s="12"/>
      <c r="N293" s="12"/>
      <c r="O293" s="12"/>
      <c r="P293" s="12"/>
      <c r="Q293" s="12"/>
      <c r="R293" s="12"/>
      <c r="S293" s="12"/>
      <c r="T293" s="12"/>
      <c r="U293" s="12"/>
      <c r="V293" s="12"/>
      <c r="W293" s="12"/>
    </row>
    <row r="294" spans="1:23" x14ac:dyDescent="0.25">
      <c r="A294" s="179">
        <v>2004</v>
      </c>
      <c r="B294" s="101">
        <v>32</v>
      </c>
      <c r="C294" s="2">
        <f t="shared" si="4"/>
        <v>38205</v>
      </c>
      <c r="D294" s="197">
        <v>73.59</v>
      </c>
      <c r="E294" s="197">
        <v>72.62</v>
      </c>
      <c r="G294" s="12"/>
      <c r="H294" s="12"/>
      <c r="I294" s="12"/>
      <c r="J294" s="12"/>
      <c r="K294" s="12"/>
      <c r="L294" s="12"/>
      <c r="M294" s="12"/>
      <c r="N294" s="12"/>
      <c r="O294" s="12"/>
      <c r="P294" s="12"/>
      <c r="Q294" s="12"/>
      <c r="R294" s="12"/>
      <c r="S294" s="12"/>
      <c r="T294" s="12"/>
      <c r="U294" s="12"/>
      <c r="V294" s="12"/>
      <c r="W294" s="12"/>
    </row>
    <row r="295" spans="1:23" x14ac:dyDescent="0.25">
      <c r="A295" s="179">
        <v>2004</v>
      </c>
      <c r="B295" s="101">
        <v>33</v>
      </c>
      <c r="C295" s="2">
        <f t="shared" si="4"/>
        <v>38212</v>
      </c>
      <c r="D295" s="197">
        <v>73.31</v>
      </c>
      <c r="E295" s="197">
        <v>68.53</v>
      </c>
      <c r="G295" s="12"/>
      <c r="H295" s="12"/>
      <c r="I295" s="12"/>
      <c r="J295" s="12"/>
      <c r="K295" s="12"/>
      <c r="L295" s="12"/>
      <c r="M295" s="12"/>
      <c r="N295" s="12"/>
      <c r="O295" s="12"/>
      <c r="P295" s="12"/>
      <c r="Q295" s="12"/>
      <c r="R295" s="12"/>
      <c r="S295" s="12"/>
      <c r="T295" s="12"/>
      <c r="U295" s="12"/>
      <c r="V295" s="12"/>
      <c r="W295" s="12"/>
    </row>
    <row r="296" spans="1:23" x14ac:dyDescent="0.25">
      <c r="A296" s="179">
        <v>2004</v>
      </c>
      <c r="B296" s="101">
        <v>34</v>
      </c>
      <c r="C296" s="2">
        <f t="shared" si="4"/>
        <v>38219</v>
      </c>
      <c r="D296" s="197">
        <v>71.56</v>
      </c>
      <c r="E296" s="197">
        <v>66.58</v>
      </c>
      <c r="G296" s="12"/>
      <c r="H296" s="12"/>
      <c r="I296" s="12"/>
      <c r="J296" s="12"/>
      <c r="K296" s="12"/>
      <c r="L296" s="12"/>
      <c r="M296" s="12"/>
      <c r="N296" s="12"/>
      <c r="O296" s="12"/>
      <c r="P296" s="12"/>
      <c r="Q296" s="12"/>
      <c r="R296" s="12"/>
      <c r="S296" s="12"/>
      <c r="T296" s="12"/>
      <c r="U296" s="12"/>
      <c r="V296" s="12"/>
      <c r="W296" s="12"/>
    </row>
    <row r="297" spans="1:23" x14ac:dyDescent="0.25">
      <c r="A297" s="179">
        <v>2004</v>
      </c>
      <c r="B297" s="101">
        <v>35</v>
      </c>
      <c r="C297" s="2">
        <f t="shared" si="4"/>
        <v>38226</v>
      </c>
      <c r="D297" s="197">
        <v>76.1905</v>
      </c>
      <c r="E297" s="197">
        <v>72.819999999999993</v>
      </c>
      <c r="G297" s="12"/>
      <c r="H297" s="12"/>
      <c r="I297" s="12"/>
      <c r="J297" s="12"/>
      <c r="K297" s="12"/>
      <c r="L297" s="12"/>
      <c r="M297" s="12"/>
      <c r="N297" s="12"/>
      <c r="O297" s="12"/>
      <c r="P297" s="12"/>
      <c r="Q297" s="12"/>
      <c r="R297" s="12"/>
      <c r="S297" s="12"/>
      <c r="T297" s="12"/>
      <c r="U297" s="12"/>
      <c r="V297" s="12"/>
      <c r="W297" s="12"/>
    </row>
    <row r="298" spans="1:23" x14ac:dyDescent="0.25">
      <c r="A298" s="179">
        <v>2004</v>
      </c>
      <c r="B298" s="101">
        <v>36</v>
      </c>
      <c r="C298" s="2">
        <f t="shared" si="4"/>
        <v>38233</v>
      </c>
      <c r="D298" s="197">
        <v>77.849999999999994</v>
      </c>
      <c r="E298" s="197">
        <v>77.2</v>
      </c>
      <c r="G298" s="12"/>
      <c r="H298" s="12"/>
      <c r="I298" s="12"/>
      <c r="J298" s="12"/>
      <c r="K298" s="12"/>
      <c r="L298" s="12"/>
      <c r="M298" s="12"/>
      <c r="N298" s="12"/>
      <c r="O298" s="12"/>
      <c r="P298" s="12"/>
      <c r="Q298" s="12"/>
      <c r="R298" s="12"/>
      <c r="S298" s="12"/>
      <c r="T298" s="12"/>
      <c r="U298" s="12"/>
      <c r="V298" s="12"/>
      <c r="W298" s="12"/>
    </row>
    <row r="299" spans="1:23" x14ac:dyDescent="0.25">
      <c r="A299" s="179">
        <v>2004</v>
      </c>
      <c r="B299" s="101">
        <v>37</v>
      </c>
      <c r="C299" s="2">
        <f t="shared" si="4"/>
        <v>38240</v>
      </c>
      <c r="D299" s="197">
        <v>79.89</v>
      </c>
      <c r="E299" s="197">
        <v>77.959999999999994</v>
      </c>
      <c r="G299" s="12"/>
      <c r="H299" s="12"/>
      <c r="I299" s="12"/>
      <c r="J299" s="12"/>
      <c r="K299" s="12"/>
      <c r="L299" s="12"/>
      <c r="M299" s="12"/>
      <c r="N299" s="12"/>
      <c r="O299" s="12"/>
      <c r="P299" s="12"/>
      <c r="Q299" s="12"/>
      <c r="R299" s="12"/>
      <c r="S299" s="12"/>
      <c r="T299" s="12"/>
      <c r="U299" s="12"/>
      <c r="V299" s="12"/>
      <c r="W299" s="12"/>
    </row>
    <row r="300" spans="1:23" x14ac:dyDescent="0.25">
      <c r="A300" s="179">
        <v>2004</v>
      </c>
      <c r="B300" s="101">
        <v>38</v>
      </c>
      <c r="C300" s="2">
        <f t="shared" si="4"/>
        <v>38247</v>
      </c>
      <c r="D300" s="197">
        <v>85.69</v>
      </c>
      <c r="E300" s="197">
        <v>75.95</v>
      </c>
      <c r="G300" s="12"/>
      <c r="H300" s="12"/>
      <c r="I300" s="12"/>
      <c r="J300" s="12"/>
      <c r="K300" s="12"/>
      <c r="L300" s="12"/>
      <c r="M300" s="12"/>
      <c r="N300" s="12"/>
      <c r="O300" s="12"/>
      <c r="P300" s="12"/>
      <c r="Q300" s="12"/>
      <c r="R300" s="12"/>
      <c r="S300" s="12"/>
      <c r="T300" s="12"/>
      <c r="U300" s="12"/>
      <c r="V300" s="12"/>
      <c r="W300" s="12"/>
    </row>
    <row r="301" spans="1:23" x14ac:dyDescent="0.25">
      <c r="A301" s="179">
        <v>2004</v>
      </c>
      <c r="B301" s="101">
        <v>39</v>
      </c>
      <c r="C301" s="2">
        <f t="shared" si="4"/>
        <v>38254</v>
      </c>
      <c r="D301" s="197">
        <v>87.6</v>
      </c>
      <c r="E301" s="197">
        <v>74.94</v>
      </c>
      <c r="G301" s="12"/>
      <c r="H301" s="12"/>
      <c r="I301" s="12"/>
      <c r="J301" s="12"/>
      <c r="K301" s="12"/>
      <c r="L301" s="12"/>
      <c r="M301" s="12"/>
      <c r="N301" s="12"/>
      <c r="O301" s="12"/>
      <c r="P301" s="12"/>
      <c r="Q301" s="12"/>
      <c r="R301" s="12"/>
      <c r="S301" s="12"/>
      <c r="T301" s="12"/>
      <c r="U301" s="12"/>
      <c r="V301" s="12"/>
      <c r="W301" s="12"/>
    </row>
    <row r="302" spans="1:23" x14ac:dyDescent="0.25">
      <c r="A302" s="179">
        <v>2004</v>
      </c>
      <c r="B302" s="101">
        <v>40</v>
      </c>
      <c r="C302" s="2">
        <f t="shared" si="4"/>
        <v>38261</v>
      </c>
      <c r="D302" s="197">
        <v>83.13</v>
      </c>
      <c r="E302" s="197">
        <v>73.25</v>
      </c>
      <c r="G302" s="12"/>
      <c r="H302" s="12"/>
      <c r="I302" s="12"/>
      <c r="J302" s="12"/>
      <c r="K302" s="12"/>
      <c r="L302" s="12"/>
      <c r="M302" s="12"/>
      <c r="N302" s="12"/>
      <c r="O302" s="12"/>
      <c r="P302" s="12"/>
      <c r="Q302" s="12"/>
      <c r="R302" s="12"/>
      <c r="S302" s="12"/>
      <c r="T302" s="12"/>
      <c r="U302" s="12"/>
      <c r="V302" s="12"/>
      <c r="W302" s="12"/>
    </row>
    <row r="303" spans="1:23" x14ac:dyDescent="0.25">
      <c r="A303" s="179">
        <v>2004</v>
      </c>
      <c r="B303" s="101">
        <v>41</v>
      </c>
      <c r="C303" s="2">
        <f t="shared" si="4"/>
        <v>38268</v>
      </c>
      <c r="D303" s="197">
        <v>84.47</v>
      </c>
      <c r="E303" s="197">
        <v>72.58</v>
      </c>
      <c r="G303" s="12"/>
      <c r="H303" s="12"/>
      <c r="I303" s="12"/>
      <c r="J303" s="12"/>
      <c r="K303" s="12"/>
      <c r="L303" s="12"/>
      <c r="M303" s="12"/>
      <c r="N303" s="12"/>
      <c r="O303" s="12"/>
      <c r="P303" s="12"/>
      <c r="Q303" s="12"/>
      <c r="R303" s="12"/>
      <c r="S303" s="12"/>
      <c r="T303" s="12"/>
      <c r="U303" s="12"/>
      <c r="V303" s="12"/>
      <c r="W303" s="12"/>
    </row>
    <row r="304" spans="1:23" x14ac:dyDescent="0.25">
      <c r="A304" s="179">
        <v>2004</v>
      </c>
      <c r="B304" s="101">
        <v>42</v>
      </c>
      <c r="C304" s="2">
        <f t="shared" si="4"/>
        <v>38275</v>
      </c>
      <c r="D304" s="197">
        <v>89.46</v>
      </c>
      <c r="E304" s="197">
        <v>74.91</v>
      </c>
      <c r="G304" s="12"/>
      <c r="H304" s="12"/>
      <c r="I304" s="12"/>
      <c r="J304" s="12"/>
      <c r="K304" s="12"/>
      <c r="L304" s="12"/>
      <c r="M304" s="12"/>
      <c r="N304" s="12"/>
      <c r="O304" s="12"/>
      <c r="P304" s="12"/>
      <c r="Q304" s="12"/>
      <c r="R304" s="12"/>
      <c r="S304" s="12"/>
      <c r="T304" s="12"/>
      <c r="U304" s="12"/>
      <c r="V304" s="12"/>
      <c r="W304" s="12"/>
    </row>
    <row r="305" spans="1:23" x14ac:dyDescent="0.25">
      <c r="A305" s="179">
        <v>2004</v>
      </c>
      <c r="B305" s="101">
        <v>43</v>
      </c>
      <c r="C305" s="2">
        <f t="shared" si="4"/>
        <v>38282</v>
      </c>
      <c r="D305" s="197">
        <v>88.26</v>
      </c>
      <c r="E305" s="197">
        <v>75.88</v>
      </c>
      <c r="G305" s="12"/>
      <c r="H305" s="12"/>
      <c r="I305" s="12"/>
      <c r="J305" s="12"/>
      <c r="K305" s="12"/>
      <c r="L305" s="12"/>
      <c r="M305" s="12"/>
      <c r="N305" s="12"/>
      <c r="O305" s="12"/>
      <c r="P305" s="12"/>
      <c r="Q305" s="12"/>
      <c r="R305" s="12"/>
      <c r="S305" s="12"/>
      <c r="T305" s="12"/>
      <c r="U305" s="12"/>
      <c r="V305" s="12"/>
      <c r="W305" s="12"/>
    </row>
    <row r="306" spans="1:23" x14ac:dyDescent="0.25">
      <c r="A306" s="179">
        <v>2004</v>
      </c>
      <c r="B306" s="101">
        <v>44</v>
      </c>
      <c r="C306" s="2">
        <f t="shared" si="4"/>
        <v>38289</v>
      </c>
      <c r="D306" s="197">
        <v>83.47</v>
      </c>
      <c r="E306" s="197">
        <v>74.400000000000006</v>
      </c>
      <c r="G306" s="12"/>
      <c r="H306" s="12"/>
      <c r="I306" s="12"/>
      <c r="J306" s="12"/>
      <c r="K306" s="12"/>
      <c r="L306" s="12"/>
      <c r="M306" s="12"/>
      <c r="N306" s="12"/>
      <c r="O306" s="12"/>
      <c r="P306" s="12"/>
      <c r="Q306" s="12"/>
      <c r="R306" s="12"/>
      <c r="S306" s="12"/>
      <c r="T306" s="12"/>
      <c r="U306" s="12"/>
      <c r="V306" s="12"/>
      <c r="W306" s="12"/>
    </row>
    <row r="307" spans="1:23" x14ac:dyDescent="0.25">
      <c r="A307" s="179">
        <v>2004</v>
      </c>
      <c r="B307" s="101">
        <v>45</v>
      </c>
      <c r="C307" s="2">
        <f t="shared" si="4"/>
        <v>38296</v>
      </c>
      <c r="D307" s="197">
        <v>82.34</v>
      </c>
      <c r="E307" s="197">
        <v>72.569999999999993</v>
      </c>
      <c r="G307" s="12"/>
      <c r="H307" s="12"/>
      <c r="I307" s="12"/>
      <c r="J307" s="12"/>
      <c r="K307" s="12"/>
      <c r="L307" s="12"/>
      <c r="M307" s="12"/>
      <c r="N307" s="12"/>
      <c r="O307" s="12"/>
      <c r="P307" s="12"/>
      <c r="Q307" s="12"/>
      <c r="R307" s="12"/>
      <c r="S307" s="12"/>
      <c r="T307" s="12"/>
      <c r="U307" s="12"/>
      <c r="V307" s="12"/>
      <c r="W307" s="12"/>
    </row>
    <row r="308" spans="1:23" x14ac:dyDescent="0.25">
      <c r="A308" s="179">
        <v>2004</v>
      </c>
      <c r="B308" s="101">
        <v>46</v>
      </c>
      <c r="C308" s="2">
        <f t="shared" si="4"/>
        <v>38303</v>
      </c>
      <c r="D308" s="197">
        <v>87.07</v>
      </c>
      <c r="E308" s="197">
        <v>72.849999999999994</v>
      </c>
      <c r="G308" s="12"/>
      <c r="H308" s="12"/>
      <c r="I308" s="12"/>
      <c r="J308" s="12"/>
      <c r="K308" s="12"/>
      <c r="L308" s="12"/>
      <c r="M308" s="12"/>
      <c r="N308" s="12"/>
      <c r="O308" s="12"/>
      <c r="P308" s="12"/>
      <c r="Q308" s="12"/>
      <c r="R308" s="12"/>
      <c r="S308" s="12"/>
      <c r="T308" s="12"/>
      <c r="U308" s="12"/>
      <c r="V308" s="12"/>
      <c r="W308" s="12"/>
    </row>
    <row r="309" spans="1:23" x14ac:dyDescent="0.25">
      <c r="A309" s="179">
        <v>2004</v>
      </c>
      <c r="B309" s="101">
        <v>47</v>
      </c>
      <c r="C309" s="2">
        <f t="shared" si="4"/>
        <v>38310</v>
      </c>
      <c r="D309" s="197">
        <v>85.71</v>
      </c>
      <c r="E309" s="197">
        <v>75.81</v>
      </c>
      <c r="G309" s="12"/>
      <c r="H309" s="12"/>
      <c r="I309" s="12"/>
      <c r="J309" s="12"/>
      <c r="K309" s="12"/>
      <c r="L309" s="12"/>
      <c r="M309" s="12"/>
      <c r="N309" s="12"/>
      <c r="O309" s="12"/>
      <c r="P309" s="12"/>
      <c r="Q309" s="12"/>
      <c r="R309" s="12"/>
      <c r="S309" s="12"/>
      <c r="T309" s="12"/>
      <c r="U309" s="12"/>
      <c r="V309" s="12"/>
      <c r="W309" s="12"/>
    </row>
    <row r="310" spans="1:23" x14ac:dyDescent="0.25">
      <c r="A310" s="179">
        <v>2004</v>
      </c>
      <c r="B310" s="101">
        <v>48</v>
      </c>
      <c r="C310" s="2">
        <f t="shared" si="4"/>
        <v>38317</v>
      </c>
      <c r="D310" s="197">
        <v>89.89</v>
      </c>
      <c r="E310" s="197">
        <v>77.66</v>
      </c>
      <c r="G310" s="12"/>
      <c r="H310" s="12"/>
      <c r="I310" s="12"/>
      <c r="J310" s="12"/>
      <c r="K310" s="12"/>
      <c r="L310" s="12"/>
      <c r="M310" s="12"/>
      <c r="N310" s="12"/>
      <c r="O310" s="12"/>
      <c r="P310" s="12"/>
      <c r="Q310" s="12"/>
      <c r="R310" s="12"/>
      <c r="S310" s="12"/>
      <c r="T310" s="12"/>
      <c r="U310" s="12"/>
      <c r="V310" s="12"/>
      <c r="W310" s="12"/>
    </row>
    <row r="311" spans="1:23" x14ac:dyDescent="0.25">
      <c r="A311" s="179">
        <v>2004</v>
      </c>
      <c r="B311" s="101">
        <v>49</v>
      </c>
      <c r="C311" s="2">
        <f t="shared" si="4"/>
        <v>38324</v>
      </c>
      <c r="D311" s="197">
        <v>90.24</v>
      </c>
      <c r="E311" s="197">
        <v>78.37</v>
      </c>
      <c r="G311" s="12"/>
      <c r="H311" s="12"/>
      <c r="I311" s="12"/>
      <c r="J311" s="12"/>
      <c r="K311" s="12"/>
      <c r="L311" s="12"/>
      <c r="M311" s="12"/>
      <c r="N311" s="12"/>
      <c r="O311" s="12"/>
      <c r="P311" s="12"/>
      <c r="Q311" s="12"/>
      <c r="R311" s="12"/>
      <c r="S311" s="12"/>
      <c r="T311" s="12"/>
      <c r="U311" s="12"/>
      <c r="V311" s="12"/>
      <c r="W311" s="12"/>
    </row>
    <row r="312" spans="1:23" x14ac:dyDescent="0.25">
      <c r="A312" s="179">
        <v>2004</v>
      </c>
      <c r="B312" s="101">
        <v>50</v>
      </c>
      <c r="C312" s="2">
        <f t="shared" si="4"/>
        <v>38331</v>
      </c>
      <c r="D312" s="197">
        <v>89.03</v>
      </c>
      <c r="E312" s="197">
        <v>75.19</v>
      </c>
      <c r="G312" s="12"/>
      <c r="H312" s="12"/>
      <c r="I312" s="12"/>
      <c r="J312" s="12"/>
      <c r="K312" s="12"/>
      <c r="L312" s="12"/>
      <c r="M312" s="12"/>
      <c r="N312" s="12"/>
      <c r="O312" s="12"/>
      <c r="P312" s="12"/>
      <c r="Q312" s="12"/>
      <c r="R312" s="12"/>
      <c r="S312" s="12"/>
      <c r="T312" s="12"/>
      <c r="U312" s="12"/>
      <c r="V312" s="12"/>
      <c r="W312" s="12"/>
    </row>
    <row r="313" spans="1:23" x14ac:dyDescent="0.25">
      <c r="A313" s="179">
        <v>2004</v>
      </c>
      <c r="B313" s="101">
        <v>51</v>
      </c>
      <c r="C313" s="2">
        <f t="shared" si="4"/>
        <v>38338</v>
      </c>
      <c r="D313" s="197">
        <v>87.49</v>
      </c>
      <c r="E313" s="197">
        <v>72.510000000000005</v>
      </c>
      <c r="G313" s="12"/>
      <c r="H313" s="12"/>
      <c r="I313" s="12"/>
      <c r="J313" s="12"/>
      <c r="K313" s="12"/>
      <c r="L313" s="12"/>
      <c r="M313" s="12"/>
      <c r="N313" s="12"/>
      <c r="O313" s="12"/>
      <c r="P313" s="12"/>
      <c r="Q313" s="12"/>
      <c r="R313" s="12"/>
      <c r="S313" s="12"/>
      <c r="T313" s="12"/>
      <c r="U313" s="12"/>
      <c r="V313" s="12"/>
      <c r="W313" s="12"/>
    </row>
    <row r="314" spans="1:23" ht="13" thickBot="1" x14ac:dyDescent="0.3">
      <c r="A314" s="180">
        <v>2004</v>
      </c>
      <c r="B314" s="107">
        <v>52</v>
      </c>
      <c r="C314" s="2">
        <f t="shared" si="4"/>
        <v>38345</v>
      </c>
      <c r="D314" s="197">
        <v>90.33</v>
      </c>
      <c r="E314" s="197">
        <v>79.959999999999994</v>
      </c>
      <c r="G314" s="12"/>
      <c r="H314" s="12"/>
      <c r="I314" s="12"/>
      <c r="J314" s="12"/>
      <c r="K314" s="12"/>
      <c r="L314" s="12"/>
      <c r="M314" s="12"/>
      <c r="N314" s="12"/>
      <c r="O314" s="12"/>
      <c r="P314" s="12"/>
      <c r="Q314" s="12"/>
      <c r="R314" s="12"/>
      <c r="S314" s="12"/>
      <c r="T314" s="12"/>
      <c r="U314" s="12"/>
      <c r="V314" s="12"/>
      <c r="W314" s="12"/>
    </row>
    <row r="315" spans="1:23" x14ac:dyDescent="0.25">
      <c r="A315" s="195">
        <v>2004</v>
      </c>
      <c r="B315" s="196">
        <v>53</v>
      </c>
      <c r="C315" s="2">
        <f t="shared" si="4"/>
        <v>38352</v>
      </c>
      <c r="D315" s="197">
        <v>90.33</v>
      </c>
      <c r="E315" s="197">
        <v>87.92</v>
      </c>
      <c r="G315" s="12"/>
      <c r="H315" s="12"/>
      <c r="I315" s="12"/>
      <c r="J315" s="12"/>
      <c r="K315" s="12"/>
      <c r="L315" s="12"/>
      <c r="M315" s="12"/>
      <c r="N315" s="12"/>
      <c r="O315" s="12"/>
      <c r="P315" s="12"/>
      <c r="Q315" s="12"/>
      <c r="R315" s="12"/>
      <c r="S315" s="12"/>
      <c r="T315" s="12"/>
      <c r="U315" s="12"/>
      <c r="V315" s="12"/>
      <c r="W315" s="12"/>
    </row>
    <row r="316" spans="1:23" x14ac:dyDescent="0.25">
      <c r="A316" s="179">
        <v>2005</v>
      </c>
      <c r="B316" s="101">
        <v>1</v>
      </c>
      <c r="C316" s="2">
        <f t="shared" si="4"/>
        <v>38359</v>
      </c>
      <c r="D316" s="197">
        <v>87.4</v>
      </c>
      <c r="E316" s="197">
        <v>86.57</v>
      </c>
      <c r="G316" s="12"/>
      <c r="H316" s="12"/>
      <c r="I316" s="12"/>
      <c r="J316" s="12"/>
      <c r="K316" s="12"/>
      <c r="L316" s="12"/>
      <c r="M316" s="12"/>
      <c r="N316" s="12"/>
      <c r="O316" s="12"/>
      <c r="P316" s="12"/>
      <c r="Q316" s="12"/>
      <c r="R316" s="12"/>
      <c r="S316" s="12"/>
      <c r="T316" s="12"/>
      <c r="U316" s="12"/>
      <c r="V316" s="12"/>
      <c r="W316" s="12"/>
    </row>
    <row r="317" spans="1:23" x14ac:dyDescent="0.25">
      <c r="A317" s="179">
        <v>2005</v>
      </c>
      <c r="B317" s="101">
        <v>2</v>
      </c>
      <c r="C317" s="2">
        <f t="shared" si="4"/>
        <v>38366</v>
      </c>
      <c r="D317" s="197">
        <v>99.58</v>
      </c>
      <c r="E317" s="197">
        <v>88.5</v>
      </c>
      <c r="G317" s="12"/>
      <c r="H317" s="12"/>
      <c r="I317" s="12"/>
      <c r="J317" s="12"/>
      <c r="K317" s="12"/>
      <c r="L317" s="12"/>
      <c r="M317" s="12"/>
      <c r="N317" s="12"/>
      <c r="O317" s="12"/>
      <c r="P317" s="12"/>
      <c r="Q317" s="12"/>
      <c r="R317" s="12"/>
      <c r="S317" s="12"/>
      <c r="T317" s="12"/>
      <c r="U317" s="12"/>
      <c r="V317" s="12"/>
      <c r="W317" s="12"/>
    </row>
    <row r="318" spans="1:23" x14ac:dyDescent="0.25">
      <c r="A318" s="179">
        <v>2005</v>
      </c>
      <c r="B318" s="101">
        <v>3</v>
      </c>
      <c r="C318" s="2">
        <f t="shared" si="4"/>
        <v>38373</v>
      </c>
      <c r="D318" s="197">
        <v>101.64</v>
      </c>
      <c r="E318" s="197">
        <v>89.12</v>
      </c>
      <c r="G318" s="12"/>
      <c r="H318" s="12"/>
      <c r="I318" s="12"/>
      <c r="J318" s="12"/>
      <c r="K318" s="12"/>
      <c r="L318" s="12"/>
      <c r="M318" s="12"/>
      <c r="N318" s="12"/>
      <c r="O318" s="12"/>
      <c r="P318" s="12"/>
      <c r="Q318" s="12"/>
      <c r="R318" s="12"/>
      <c r="S318" s="12"/>
      <c r="T318" s="12"/>
      <c r="U318" s="12"/>
      <c r="V318" s="12"/>
      <c r="W318" s="12"/>
    </row>
    <row r="319" spans="1:23" x14ac:dyDescent="0.25">
      <c r="A319" s="179">
        <v>2005</v>
      </c>
      <c r="B319" s="101">
        <v>4</v>
      </c>
      <c r="C319" s="2">
        <f t="shared" si="4"/>
        <v>38380</v>
      </c>
      <c r="D319" s="197">
        <v>103.6</v>
      </c>
      <c r="E319" s="197">
        <v>88.06</v>
      </c>
      <c r="G319" s="12"/>
      <c r="H319" s="12"/>
      <c r="I319" s="12"/>
      <c r="J319" s="12"/>
      <c r="K319" s="12"/>
      <c r="L319" s="12"/>
      <c r="M319" s="12"/>
      <c r="N319" s="12"/>
      <c r="O319" s="12"/>
      <c r="P319" s="12"/>
      <c r="Q319" s="12"/>
      <c r="R319" s="12"/>
      <c r="S319" s="12"/>
      <c r="T319" s="12"/>
      <c r="U319" s="12"/>
      <c r="V319" s="12"/>
      <c r="W319" s="12"/>
    </row>
    <row r="320" spans="1:23" x14ac:dyDescent="0.25">
      <c r="A320" s="179">
        <v>2005</v>
      </c>
      <c r="B320" s="101">
        <v>5</v>
      </c>
      <c r="C320" s="2">
        <f t="shared" si="4"/>
        <v>38387</v>
      </c>
      <c r="D320" s="197">
        <v>100.69</v>
      </c>
      <c r="E320" s="197">
        <v>88.53</v>
      </c>
      <c r="G320" s="12"/>
      <c r="H320" s="12"/>
      <c r="I320" s="12"/>
      <c r="J320" s="12"/>
      <c r="K320" s="12"/>
      <c r="L320" s="12"/>
      <c r="M320" s="12"/>
      <c r="N320" s="12"/>
      <c r="O320" s="12"/>
      <c r="P320" s="12"/>
      <c r="Q320" s="12"/>
      <c r="R320" s="12"/>
      <c r="S320" s="12"/>
      <c r="T320" s="12"/>
      <c r="U320" s="12"/>
      <c r="V320" s="12"/>
      <c r="W320" s="12"/>
    </row>
    <row r="321" spans="1:23" x14ac:dyDescent="0.25">
      <c r="A321" s="179">
        <v>2005</v>
      </c>
      <c r="B321" s="101">
        <v>6</v>
      </c>
      <c r="C321" s="2">
        <f t="shared" si="4"/>
        <v>38394</v>
      </c>
      <c r="D321" s="197">
        <v>105.63</v>
      </c>
      <c r="E321" s="197">
        <v>93.93</v>
      </c>
      <c r="G321" s="12"/>
      <c r="H321" s="12"/>
      <c r="I321" s="12"/>
      <c r="J321" s="12"/>
      <c r="K321" s="12"/>
      <c r="L321" s="12"/>
      <c r="M321" s="12"/>
      <c r="N321" s="12"/>
      <c r="O321" s="12"/>
      <c r="P321" s="12"/>
      <c r="Q321" s="12"/>
      <c r="R321" s="12"/>
      <c r="S321" s="12"/>
      <c r="T321" s="12"/>
      <c r="U321" s="12"/>
      <c r="V321" s="12"/>
      <c r="W321" s="12"/>
    </row>
    <row r="322" spans="1:23" x14ac:dyDescent="0.25">
      <c r="A322" s="179">
        <v>2005</v>
      </c>
      <c r="B322" s="101">
        <v>7</v>
      </c>
      <c r="C322" s="2">
        <f t="shared" si="4"/>
        <v>38401</v>
      </c>
      <c r="D322" s="197">
        <v>100.37</v>
      </c>
      <c r="E322" s="197">
        <v>93.31</v>
      </c>
      <c r="G322" s="12"/>
      <c r="H322" s="12"/>
      <c r="I322" s="12"/>
      <c r="J322" s="12"/>
      <c r="K322" s="12"/>
      <c r="L322" s="12"/>
      <c r="M322" s="12"/>
      <c r="N322" s="12"/>
      <c r="O322" s="12"/>
      <c r="P322" s="12"/>
      <c r="Q322" s="12"/>
      <c r="R322" s="12"/>
      <c r="S322" s="12"/>
      <c r="T322" s="12"/>
      <c r="U322" s="12"/>
      <c r="V322" s="12"/>
      <c r="W322" s="12"/>
    </row>
    <row r="323" spans="1:23" x14ac:dyDescent="0.25">
      <c r="A323" s="179">
        <v>2005</v>
      </c>
      <c r="B323" s="101">
        <v>8</v>
      </c>
      <c r="C323" s="2">
        <f t="shared" si="4"/>
        <v>38408</v>
      </c>
      <c r="D323" s="197">
        <v>103.82</v>
      </c>
      <c r="E323" s="197">
        <v>92.43</v>
      </c>
      <c r="G323" s="12"/>
      <c r="H323" s="12"/>
      <c r="I323" s="12"/>
      <c r="J323" s="12"/>
      <c r="K323" s="12"/>
      <c r="L323" s="12"/>
      <c r="M323" s="12"/>
      <c r="N323" s="12"/>
      <c r="O323" s="12"/>
      <c r="P323" s="12"/>
      <c r="Q323" s="12"/>
      <c r="R323" s="12"/>
      <c r="S323" s="12"/>
      <c r="T323" s="12"/>
      <c r="U323" s="12"/>
      <c r="V323" s="12"/>
      <c r="W323" s="12"/>
    </row>
    <row r="324" spans="1:23" x14ac:dyDescent="0.25">
      <c r="A324" s="179">
        <v>2005</v>
      </c>
      <c r="B324" s="101">
        <v>9</v>
      </c>
      <c r="C324" s="2">
        <f t="shared" si="4"/>
        <v>38415</v>
      </c>
      <c r="D324" s="197">
        <v>99.34</v>
      </c>
      <c r="E324" s="197">
        <v>85.37</v>
      </c>
      <c r="G324" s="12"/>
      <c r="H324" s="12"/>
      <c r="I324" s="12"/>
      <c r="J324" s="12"/>
      <c r="K324" s="12"/>
      <c r="L324" s="12"/>
      <c r="M324" s="12"/>
      <c r="N324" s="12"/>
      <c r="O324" s="12"/>
      <c r="P324" s="12"/>
      <c r="Q324" s="12"/>
      <c r="R324" s="12"/>
      <c r="S324" s="12"/>
      <c r="T324" s="12"/>
      <c r="U324" s="12"/>
      <c r="V324" s="12"/>
      <c r="W324" s="12"/>
    </row>
    <row r="325" spans="1:23" x14ac:dyDescent="0.25">
      <c r="A325" s="179">
        <v>2005</v>
      </c>
      <c r="B325" s="101">
        <v>10</v>
      </c>
      <c r="C325" s="2">
        <f t="shared" ref="C325:C388" si="5">C324+7</f>
        <v>38422</v>
      </c>
      <c r="D325" s="197">
        <v>94.06</v>
      </c>
      <c r="E325" s="197">
        <v>79.5</v>
      </c>
      <c r="G325" s="12"/>
      <c r="H325" s="12"/>
      <c r="I325" s="12"/>
      <c r="J325" s="12"/>
      <c r="K325" s="12"/>
      <c r="L325" s="12"/>
      <c r="M325" s="12"/>
      <c r="N325" s="12"/>
      <c r="O325" s="12"/>
      <c r="P325" s="12"/>
      <c r="Q325" s="12"/>
      <c r="R325" s="12"/>
      <c r="S325" s="12"/>
      <c r="T325" s="12"/>
      <c r="U325" s="12"/>
      <c r="V325" s="12"/>
      <c r="W325" s="12"/>
    </row>
    <row r="326" spans="1:23" x14ac:dyDescent="0.25">
      <c r="A326" s="179">
        <v>2005</v>
      </c>
      <c r="B326" s="101">
        <v>11</v>
      </c>
      <c r="C326" s="2">
        <f t="shared" si="5"/>
        <v>38429</v>
      </c>
      <c r="D326" s="197">
        <v>89.06</v>
      </c>
      <c r="E326" s="197">
        <v>83.91</v>
      </c>
      <c r="G326" s="12"/>
      <c r="H326" s="12"/>
      <c r="I326" s="12"/>
      <c r="J326" s="12"/>
      <c r="K326" s="12"/>
      <c r="L326" s="12"/>
      <c r="M326" s="12"/>
      <c r="N326" s="12"/>
      <c r="O326" s="12"/>
      <c r="P326" s="12"/>
      <c r="Q326" s="12"/>
      <c r="R326" s="12"/>
      <c r="S326" s="12"/>
      <c r="T326" s="12"/>
      <c r="U326" s="12"/>
      <c r="V326" s="12"/>
      <c r="W326" s="12"/>
    </row>
    <row r="327" spans="1:23" x14ac:dyDescent="0.25">
      <c r="A327" s="179">
        <v>2005</v>
      </c>
      <c r="B327" s="101">
        <v>12</v>
      </c>
      <c r="C327" s="2">
        <f t="shared" si="5"/>
        <v>38436</v>
      </c>
      <c r="D327" s="197">
        <v>94.77</v>
      </c>
      <c r="E327" s="197">
        <v>90.1</v>
      </c>
      <c r="G327" s="12"/>
      <c r="H327" s="12"/>
      <c r="I327" s="12"/>
      <c r="J327" s="12"/>
      <c r="K327" s="12"/>
      <c r="L327" s="12"/>
      <c r="M327" s="12"/>
      <c r="N327" s="12"/>
      <c r="O327" s="12"/>
      <c r="P327" s="12"/>
      <c r="Q327" s="12"/>
      <c r="R327" s="12"/>
      <c r="S327" s="12"/>
      <c r="T327" s="12"/>
      <c r="U327" s="12"/>
      <c r="V327" s="12"/>
      <c r="W327" s="12"/>
    </row>
    <row r="328" spans="1:23" x14ac:dyDescent="0.25">
      <c r="A328" s="179">
        <v>2005</v>
      </c>
      <c r="B328" s="101">
        <v>13</v>
      </c>
      <c r="C328" s="2">
        <f t="shared" si="5"/>
        <v>38443</v>
      </c>
      <c r="D328" s="197">
        <v>96.94</v>
      </c>
      <c r="E328" s="197">
        <v>88.78</v>
      </c>
      <c r="G328" s="12"/>
      <c r="H328" s="12"/>
      <c r="I328" s="12"/>
      <c r="J328" s="12"/>
      <c r="K328" s="12"/>
      <c r="L328" s="12"/>
      <c r="M328" s="12"/>
      <c r="N328" s="12"/>
      <c r="O328" s="12"/>
      <c r="P328" s="12"/>
      <c r="Q328" s="12"/>
      <c r="R328" s="12"/>
      <c r="S328" s="12"/>
      <c r="T328" s="12"/>
      <c r="U328" s="12"/>
      <c r="V328" s="12"/>
      <c r="W328" s="12"/>
    </row>
    <row r="329" spans="1:23" x14ac:dyDescent="0.25">
      <c r="A329" s="179">
        <v>2005</v>
      </c>
      <c r="B329" s="101">
        <v>14</v>
      </c>
      <c r="C329" s="2">
        <f t="shared" si="5"/>
        <v>38450</v>
      </c>
      <c r="D329" s="197">
        <v>94.83</v>
      </c>
      <c r="E329" s="197">
        <v>83.61</v>
      </c>
      <c r="G329" s="12"/>
      <c r="H329" s="12"/>
      <c r="I329" s="12"/>
      <c r="J329" s="12"/>
      <c r="K329" s="12"/>
      <c r="L329" s="12"/>
      <c r="M329" s="12"/>
      <c r="N329" s="12"/>
      <c r="O329" s="12"/>
      <c r="P329" s="12"/>
      <c r="Q329" s="12"/>
      <c r="R329" s="12"/>
      <c r="S329" s="12"/>
      <c r="T329" s="12"/>
      <c r="U329" s="12"/>
      <c r="V329" s="12"/>
      <c r="W329" s="12"/>
    </row>
    <row r="330" spans="1:23" x14ac:dyDescent="0.25">
      <c r="A330" s="179">
        <v>2005</v>
      </c>
      <c r="B330" s="101">
        <v>15</v>
      </c>
      <c r="C330" s="2">
        <f t="shared" si="5"/>
        <v>38457</v>
      </c>
      <c r="D330" s="197">
        <v>93.35</v>
      </c>
      <c r="E330" s="197">
        <v>85.22</v>
      </c>
      <c r="G330" s="12"/>
      <c r="H330" s="12"/>
      <c r="I330" s="12"/>
      <c r="J330" s="12"/>
      <c r="K330" s="12"/>
      <c r="L330" s="12"/>
      <c r="M330" s="12"/>
      <c r="N330" s="12"/>
      <c r="O330" s="12"/>
      <c r="P330" s="12"/>
      <c r="Q330" s="12"/>
      <c r="R330" s="12"/>
      <c r="S330" s="12"/>
      <c r="T330" s="12"/>
      <c r="U330" s="12"/>
      <c r="V330" s="12"/>
      <c r="W330" s="12"/>
    </row>
    <row r="331" spans="1:23" x14ac:dyDescent="0.25">
      <c r="A331" s="179">
        <v>2005</v>
      </c>
      <c r="B331" s="101">
        <v>16</v>
      </c>
      <c r="C331" s="2">
        <f t="shared" si="5"/>
        <v>38464</v>
      </c>
      <c r="D331" s="197">
        <v>92.7</v>
      </c>
      <c r="E331" s="197">
        <v>88.53</v>
      </c>
      <c r="G331" s="12"/>
      <c r="H331" s="12"/>
      <c r="I331" s="12"/>
      <c r="J331" s="12"/>
      <c r="K331" s="12"/>
      <c r="L331" s="12"/>
      <c r="M331" s="12"/>
      <c r="N331" s="12"/>
      <c r="O331" s="12"/>
      <c r="P331" s="12"/>
      <c r="Q331" s="12"/>
      <c r="R331" s="12"/>
      <c r="S331" s="12"/>
      <c r="T331" s="12"/>
      <c r="U331" s="12"/>
      <c r="V331" s="12"/>
      <c r="W331" s="12"/>
    </row>
    <row r="332" spans="1:23" x14ac:dyDescent="0.25">
      <c r="A332" s="179">
        <v>2005</v>
      </c>
      <c r="B332" s="101">
        <v>17</v>
      </c>
      <c r="C332" s="2">
        <f t="shared" si="5"/>
        <v>38471</v>
      </c>
      <c r="D332" s="197">
        <v>90.34</v>
      </c>
      <c r="E332" s="197">
        <v>87.59</v>
      </c>
      <c r="G332" s="12"/>
      <c r="H332" s="12"/>
      <c r="I332" s="12"/>
      <c r="J332" s="12"/>
      <c r="K332" s="12"/>
      <c r="L332" s="12"/>
      <c r="M332" s="12"/>
      <c r="N332" s="12"/>
      <c r="O332" s="12"/>
      <c r="P332" s="12"/>
      <c r="Q332" s="12"/>
      <c r="R332" s="12"/>
      <c r="S332" s="12"/>
      <c r="T332" s="12"/>
      <c r="U332" s="12"/>
      <c r="V332" s="12"/>
      <c r="W332" s="12"/>
    </row>
    <row r="333" spans="1:23" x14ac:dyDescent="0.25">
      <c r="A333" s="179">
        <v>2005</v>
      </c>
      <c r="B333" s="101">
        <v>18</v>
      </c>
      <c r="C333" s="2">
        <f t="shared" si="5"/>
        <v>38478</v>
      </c>
      <c r="D333" s="197">
        <v>92.91</v>
      </c>
      <c r="E333" s="197">
        <v>88.2</v>
      </c>
      <c r="G333" s="12"/>
      <c r="H333" s="12"/>
      <c r="I333" s="12"/>
      <c r="J333" s="12"/>
      <c r="K333" s="12"/>
      <c r="L333" s="12"/>
      <c r="M333" s="12"/>
      <c r="N333" s="12"/>
      <c r="O333" s="12"/>
      <c r="P333" s="12"/>
      <c r="Q333" s="12"/>
      <c r="R333" s="12"/>
      <c r="S333" s="12"/>
      <c r="T333" s="12"/>
      <c r="U333" s="12"/>
      <c r="V333" s="12"/>
      <c r="W333" s="12"/>
    </row>
    <row r="334" spans="1:23" x14ac:dyDescent="0.25">
      <c r="A334" s="179">
        <v>2005</v>
      </c>
      <c r="B334" s="101">
        <v>19</v>
      </c>
      <c r="C334" s="2">
        <f t="shared" si="5"/>
        <v>38485</v>
      </c>
      <c r="D334" s="197">
        <v>91.25</v>
      </c>
      <c r="E334" s="197">
        <v>85.62</v>
      </c>
      <c r="G334" s="12"/>
      <c r="H334" s="12"/>
      <c r="I334" s="12"/>
      <c r="J334" s="12"/>
      <c r="K334" s="12"/>
      <c r="L334" s="12"/>
      <c r="M334" s="12"/>
      <c r="N334" s="12"/>
      <c r="O334" s="12"/>
      <c r="P334" s="12"/>
      <c r="Q334" s="12"/>
      <c r="R334" s="12"/>
      <c r="S334" s="12"/>
      <c r="T334" s="12"/>
      <c r="U334" s="12"/>
      <c r="V334" s="12"/>
      <c r="W334" s="12"/>
    </row>
    <row r="335" spans="1:23" ht="13" x14ac:dyDescent="0.3">
      <c r="A335" s="179">
        <v>2005</v>
      </c>
      <c r="B335" s="101">
        <v>20</v>
      </c>
      <c r="C335" s="2">
        <f t="shared" si="5"/>
        <v>38492</v>
      </c>
      <c r="D335" s="197">
        <v>95.77</v>
      </c>
      <c r="E335" s="199">
        <v>85.21</v>
      </c>
      <c r="G335" s="12"/>
      <c r="H335" s="12"/>
      <c r="I335" s="12"/>
      <c r="J335" s="12"/>
      <c r="K335" s="12"/>
      <c r="L335" s="12"/>
      <c r="M335" s="12"/>
      <c r="N335" s="12"/>
      <c r="O335" s="12"/>
      <c r="P335" s="12"/>
      <c r="Q335" s="12"/>
      <c r="R335" s="12"/>
      <c r="S335" s="12"/>
      <c r="T335" s="12"/>
      <c r="U335" s="12"/>
      <c r="V335" s="12"/>
      <c r="W335" s="12"/>
    </row>
    <row r="336" spans="1:23" x14ac:dyDescent="0.25">
      <c r="A336" s="179">
        <v>2005</v>
      </c>
      <c r="B336" s="101">
        <v>21</v>
      </c>
      <c r="C336" s="2">
        <f t="shared" si="5"/>
        <v>38499</v>
      </c>
      <c r="D336" s="197">
        <v>97.06</v>
      </c>
      <c r="E336" s="197">
        <v>86.9</v>
      </c>
      <c r="G336" s="12"/>
      <c r="H336" s="12"/>
      <c r="I336" s="12"/>
      <c r="J336" s="12"/>
      <c r="K336" s="12"/>
      <c r="L336" s="12"/>
      <c r="M336" s="12"/>
      <c r="N336" s="12"/>
      <c r="O336" s="12"/>
      <c r="P336" s="12"/>
      <c r="Q336" s="12"/>
      <c r="R336" s="12"/>
      <c r="S336" s="12"/>
      <c r="T336" s="12"/>
      <c r="U336" s="12"/>
      <c r="V336" s="12"/>
      <c r="W336" s="12"/>
    </row>
    <row r="337" spans="1:23" x14ac:dyDescent="0.25">
      <c r="A337" s="179">
        <v>2005</v>
      </c>
      <c r="B337" s="101">
        <v>22</v>
      </c>
      <c r="C337" s="2">
        <f t="shared" si="5"/>
        <v>38506</v>
      </c>
      <c r="D337" s="197">
        <v>95.14</v>
      </c>
      <c r="E337" s="197">
        <v>87.34</v>
      </c>
      <c r="G337" s="12"/>
      <c r="H337" s="12"/>
      <c r="I337" s="12"/>
      <c r="J337" s="12"/>
      <c r="K337" s="12"/>
      <c r="L337" s="12"/>
      <c r="M337" s="12"/>
      <c r="N337" s="12"/>
      <c r="O337" s="12"/>
      <c r="P337" s="12"/>
      <c r="Q337" s="12"/>
      <c r="R337" s="12"/>
      <c r="S337" s="12"/>
      <c r="T337" s="12"/>
      <c r="U337" s="12"/>
      <c r="V337" s="12"/>
      <c r="W337" s="12"/>
    </row>
    <row r="338" spans="1:23" x14ac:dyDescent="0.25">
      <c r="A338" s="179">
        <v>2005</v>
      </c>
      <c r="B338" s="101">
        <v>23</v>
      </c>
      <c r="C338" s="2">
        <f t="shared" si="5"/>
        <v>38513</v>
      </c>
      <c r="D338" s="197">
        <v>96.96</v>
      </c>
      <c r="E338" s="197">
        <v>86.25</v>
      </c>
      <c r="G338" s="12"/>
      <c r="H338" s="12"/>
      <c r="I338" s="12"/>
      <c r="J338" s="12"/>
      <c r="K338" s="12"/>
      <c r="L338" s="12"/>
      <c r="M338" s="12"/>
      <c r="N338" s="12"/>
      <c r="O338" s="12"/>
      <c r="P338" s="12"/>
      <c r="Q338" s="12"/>
      <c r="R338" s="12"/>
      <c r="S338" s="12"/>
      <c r="T338" s="12"/>
      <c r="U338" s="12"/>
      <c r="V338" s="12"/>
      <c r="W338" s="12"/>
    </row>
    <row r="339" spans="1:23" x14ac:dyDescent="0.25">
      <c r="A339" s="179">
        <v>2005</v>
      </c>
      <c r="B339" s="101">
        <v>24</v>
      </c>
      <c r="C339" s="2">
        <f t="shared" si="5"/>
        <v>38520</v>
      </c>
      <c r="D339" s="197">
        <v>94.2</v>
      </c>
      <c r="E339" s="197">
        <v>86.97</v>
      </c>
      <c r="G339" s="12"/>
      <c r="H339" s="12"/>
      <c r="I339" s="12"/>
      <c r="J339" s="12"/>
      <c r="K339" s="12"/>
      <c r="L339" s="12"/>
      <c r="M339" s="12"/>
      <c r="N339" s="12"/>
      <c r="O339" s="12"/>
      <c r="P339" s="12"/>
      <c r="Q339" s="12"/>
      <c r="R339" s="12"/>
      <c r="S339" s="12"/>
      <c r="T339" s="12"/>
      <c r="U339" s="12"/>
      <c r="V339" s="12"/>
      <c r="W339" s="12"/>
    </row>
    <row r="340" spans="1:23" x14ac:dyDescent="0.25">
      <c r="A340" s="179">
        <v>2005</v>
      </c>
      <c r="B340" s="101">
        <v>25</v>
      </c>
      <c r="C340" s="2">
        <f t="shared" si="5"/>
        <v>38527</v>
      </c>
      <c r="D340" s="197">
        <v>98.49</v>
      </c>
      <c r="E340" s="197">
        <v>89.19</v>
      </c>
      <c r="G340" s="12"/>
      <c r="H340" s="12"/>
      <c r="I340" s="12"/>
      <c r="J340" s="12"/>
      <c r="K340" s="12"/>
      <c r="L340" s="12"/>
      <c r="M340" s="12"/>
      <c r="N340" s="12"/>
      <c r="O340" s="12"/>
      <c r="P340" s="12"/>
      <c r="Q340" s="12"/>
      <c r="R340" s="12"/>
      <c r="S340" s="12"/>
      <c r="T340" s="12"/>
      <c r="U340" s="12"/>
      <c r="V340" s="12"/>
      <c r="W340" s="12"/>
    </row>
    <row r="341" spans="1:23" x14ac:dyDescent="0.25">
      <c r="A341" s="179">
        <v>2005</v>
      </c>
      <c r="B341" s="101">
        <v>26</v>
      </c>
      <c r="C341" s="2">
        <f t="shared" si="5"/>
        <v>38534</v>
      </c>
      <c r="D341" s="197">
        <v>96.92</v>
      </c>
      <c r="E341" s="197">
        <v>90.28</v>
      </c>
      <c r="G341" s="12"/>
      <c r="H341" s="12"/>
      <c r="I341" s="12"/>
      <c r="J341" s="12"/>
      <c r="K341" s="12"/>
      <c r="L341" s="12"/>
      <c r="M341" s="12"/>
      <c r="N341" s="12"/>
      <c r="O341" s="12"/>
      <c r="P341" s="12"/>
      <c r="Q341" s="12"/>
      <c r="R341" s="12"/>
      <c r="S341" s="12"/>
      <c r="T341" s="12"/>
      <c r="U341" s="12"/>
      <c r="V341" s="12"/>
      <c r="W341" s="12"/>
    </row>
    <row r="342" spans="1:23" x14ac:dyDescent="0.25">
      <c r="A342" s="179">
        <v>2005</v>
      </c>
      <c r="B342" s="101">
        <v>27</v>
      </c>
      <c r="C342" s="2">
        <f t="shared" si="5"/>
        <v>38541</v>
      </c>
      <c r="D342" s="197">
        <v>99.48</v>
      </c>
      <c r="E342" s="197">
        <v>93</v>
      </c>
      <c r="G342" s="12"/>
      <c r="H342" s="12"/>
      <c r="I342" s="12"/>
      <c r="J342" s="12"/>
      <c r="K342" s="12"/>
      <c r="L342" s="12"/>
      <c r="M342" s="12"/>
      <c r="N342" s="12"/>
      <c r="O342" s="12"/>
      <c r="P342" s="12"/>
      <c r="Q342" s="12"/>
      <c r="R342" s="12"/>
      <c r="S342" s="12"/>
      <c r="T342" s="12"/>
      <c r="U342" s="12"/>
      <c r="V342" s="12"/>
      <c r="W342" s="12"/>
    </row>
    <row r="343" spans="1:23" x14ac:dyDescent="0.25">
      <c r="A343" s="179">
        <v>2005</v>
      </c>
      <c r="B343" s="101">
        <v>28</v>
      </c>
      <c r="C343" s="2">
        <f t="shared" si="5"/>
        <v>38548</v>
      </c>
      <c r="D343" s="197">
        <v>100.33</v>
      </c>
      <c r="E343" s="197">
        <v>95.28</v>
      </c>
      <c r="G343" s="12"/>
      <c r="H343" s="12"/>
      <c r="I343" s="12"/>
      <c r="J343" s="12"/>
      <c r="K343" s="12"/>
      <c r="L343" s="12"/>
      <c r="M343" s="12"/>
      <c r="N343" s="12"/>
      <c r="O343" s="12"/>
      <c r="P343" s="12"/>
      <c r="Q343" s="12"/>
      <c r="R343" s="12"/>
      <c r="S343" s="12"/>
      <c r="T343" s="12"/>
      <c r="U343" s="12"/>
      <c r="V343" s="12"/>
      <c r="W343" s="12"/>
    </row>
    <row r="344" spans="1:23" x14ac:dyDescent="0.25">
      <c r="A344" s="179">
        <v>2005</v>
      </c>
      <c r="B344" s="101">
        <v>29</v>
      </c>
      <c r="C344" s="2">
        <f t="shared" si="5"/>
        <v>38555</v>
      </c>
      <c r="D344" s="197">
        <v>102.3</v>
      </c>
      <c r="E344" s="197">
        <v>91.51</v>
      </c>
      <c r="G344" s="12"/>
      <c r="H344" s="12"/>
      <c r="I344" s="12"/>
      <c r="J344" s="12"/>
      <c r="K344" s="12"/>
      <c r="L344" s="12"/>
      <c r="M344" s="12"/>
      <c r="N344" s="12"/>
      <c r="O344" s="12"/>
      <c r="P344" s="12"/>
      <c r="Q344" s="12"/>
      <c r="R344" s="12"/>
      <c r="S344" s="12"/>
      <c r="T344" s="12"/>
      <c r="U344" s="12"/>
      <c r="V344" s="12"/>
      <c r="W344" s="12"/>
    </row>
    <row r="345" spans="1:23" x14ac:dyDescent="0.25">
      <c r="A345" s="179">
        <v>2005</v>
      </c>
      <c r="B345" s="101">
        <v>30</v>
      </c>
      <c r="C345" s="2">
        <f t="shared" si="5"/>
        <v>38562</v>
      </c>
      <c r="D345" s="197">
        <v>105.51</v>
      </c>
      <c r="E345" s="197">
        <v>92.35</v>
      </c>
      <c r="G345" s="12"/>
      <c r="H345" s="12"/>
      <c r="I345" s="12"/>
      <c r="J345" s="12"/>
      <c r="K345" s="12"/>
      <c r="L345" s="12"/>
      <c r="M345" s="12"/>
      <c r="N345" s="12"/>
      <c r="O345" s="12"/>
      <c r="P345" s="12"/>
      <c r="Q345" s="12"/>
      <c r="R345" s="12"/>
      <c r="S345" s="12"/>
      <c r="T345" s="12"/>
      <c r="U345" s="12"/>
      <c r="V345" s="12"/>
      <c r="W345" s="12"/>
    </row>
    <row r="346" spans="1:23" x14ac:dyDescent="0.25">
      <c r="A346" s="179">
        <v>2005</v>
      </c>
      <c r="B346" s="101">
        <v>31</v>
      </c>
      <c r="C346" s="2">
        <f t="shared" si="5"/>
        <v>38569</v>
      </c>
      <c r="D346" s="197">
        <v>106.12</v>
      </c>
      <c r="E346" s="197">
        <v>94.33</v>
      </c>
      <c r="G346" s="12"/>
      <c r="H346" s="12"/>
      <c r="I346" s="12"/>
      <c r="J346" s="12"/>
      <c r="K346" s="12"/>
      <c r="L346" s="12"/>
      <c r="M346" s="12"/>
      <c r="N346" s="12"/>
      <c r="O346" s="12"/>
      <c r="P346" s="12"/>
      <c r="Q346" s="12"/>
      <c r="R346" s="12"/>
      <c r="S346" s="12"/>
      <c r="T346" s="12"/>
      <c r="U346" s="12"/>
      <c r="V346" s="12"/>
      <c r="W346" s="12"/>
    </row>
    <row r="347" spans="1:23" x14ac:dyDescent="0.25">
      <c r="A347" s="179">
        <v>2005</v>
      </c>
      <c r="B347" s="101">
        <v>32</v>
      </c>
      <c r="C347" s="2">
        <f t="shared" si="5"/>
        <v>38576</v>
      </c>
      <c r="D347" s="197">
        <v>104.06</v>
      </c>
      <c r="E347" s="197">
        <v>92.42</v>
      </c>
      <c r="G347" s="12"/>
      <c r="H347" s="12"/>
      <c r="I347" s="12"/>
      <c r="J347" s="12"/>
      <c r="K347" s="12"/>
      <c r="L347" s="12"/>
      <c r="M347" s="12"/>
      <c r="N347" s="12"/>
      <c r="O347" s="12"/>
      <c r="P347" s="12"/>
      <c r="Q347" s="12"/>
      <c r="R347" s="12"/>
      <c r="S347" s="12"/>
      <c r="T347" s="12"/>
      <c r="U347" s="12"/>
      <c r="V347" s="12"/>
      <c r="W347" s="12"/>
    </row>
    <row r="348" spans="1:23" x14ac:dyDescent="0.25">
      <c r="A348" s="179">
        <v>2005</v>
      </c>
      <c r="B348" s="101">
        <v>33</v>
      </c>
      <c r="C348" s="2">
        <f t="shared" si="5"/>
        <v>38583</v>
      </c>
      <c r="D348" s="197">
        <v>106.35</v>
      </c>
      <c r="E348" s="197">
        <v>90.88</v>
      </c>
      <c r="G348" s="12"/>
      <c r="H348" s="12"/>
      <c r="I348" s="12"/>
      <c r="J348" s="12"/>
      <c r="K348" s="12"/>
      <c r="L348" s="12"/>
      <c r="M348" s="12"/>
      <c r="N348" s="12"/>
      <c r="O348" s="12"/>
      <c r="P348" s="12"/>
      <c r="Q348" s="12"/>
      <c r="R348" s="12"/>
      <c r="S348" s="12"/>
      <c r="T348" s="12"/>
      <c r="U348" s="12"/>
      <c r="V348" s="12"/>
      <c r="W348" s="12"/>
    </row>
    <row r="349" spans="1:23" x14ac:dyDescent="0.25">
      <c r="A349" s="179">
        <v>2005</v>
      </c>
      <c r="B349" s="101">
        <v>34</v>
      </c>
      <c r="C349" s="2">
        <f t="shared" si="5"/>
        <v>38590</v>
      </c>
      <c r="D349" s="197">
        <v>106.5</v>
      </c>
      <c r="E349" s="197">
        <v>90.96</v>
      </c>
      <c r="G349" s="12"/>
      <c r="H349" s="12"/>
      <c r="I349" s="12"/>
      <c r="J349" s="12"/>
      <c r="K349" s="12"/>
      <c r="L349" s="12"/>
      <c r="M349" s="12"/>
      <c r="N349" s="12"/>
      <c r="O349" s="12"/>
      <c r="P349" s="12"/>
      <c r="Q349" s="12"/>
      <c r="R349" s="12"/>
      <c r="S349" s="12"/>
      <c r="T349" s="12"/>
      <c r="U349" s="12"/>
      <c r="V349" s="12"/>
      <c r="W349" s="12"/>
    </row>
    <row r="350" spans="1:23" x14ac:dyDescent="0.25">
      <c r="A350" s="179">
        <v>2005</v>
      </c>
      <c r="B350" s="101">
        <v>35</v>
      </c>
      <c r="C350" s="2">
        <f t="shared" si="5"/>
        <v>38597</v>
      </c>
      <c r="D350" s="197">
        <v>109.95</v>
      </c>
      <c r="E350" s="197">
        <v>91.3</v>
      </c>
      <c r="G350" s="12"/>
      <c r="H350" s="12"/>
      <c r="I350" s="12"/>
      <c r="J350" s="12"/>
      <c r="K350" s="12"/>
      <c r="L350" s="12"/>
      <c r="M350" s="12"/>
      <c r="N350" s="12"/>
      <c r="O350" s="12"/>
      <c r="P350" s="12"/>
      <c r="Q350" s="12"/>
      <c r="R350" s="12"/>
      <c r="S350" s="12"/>
      <c r="T350" s="12"/>
      <c r="U350" s="12"/>
      <c r="V350" s="12"/>
      <c r="W350" s="12"/>
    </row>
    <row r="351" spans="1:23" x14ac:dyDescent="0.25">
      <c r="A351" s="179">
        <v>2005</v>
      </c>
      <c r="B351" s="101">
        <v>36</v>
      </c>
      <c r="C351" s="2">
        <f t="shared" si="5"/>
        <v>38604</v>
      </c>
      <c r="D351" s="197">
        <v>108.11</v>
      </c>
      <c r="E351" s="197">
        <v>92.41</v>
      </c>
      <c r="G351" s="12"/>
      <c r="H351" s="12"/>
      <c r="I351" s="12"/>
      <c r="J351" s="12"/>
      <c r="K351" s="12"/>
      <c r="L351" s="12"/>
      <c r="M351" s="12"/>
      <c r="N351" s="12"/>
      <c r="O351" s="12"/>
      <c r="P351" s="12"/>
      <c r="Q351" s="12"/>
      <c r="R351" s="12"/>
      <c r="S351" s="12"/>
      <c r="T351" s="12"/>
      <c r="U351" s="12"/>
      <c r="V351" s="12"/>
      <c r="W351" s="12"/>
    </row>
    <row r="352" spans="1:23" x14ac:dyDescent="0.25">
      <c r="A352" s="179">
        <v>2005</v>
      </c>
      <c r="B352" s="101">
        <v>37</v>
      </c>
      <c r="C352" s="2">
        <f t="shared" si="5"/>
        <v>38611</v>
      </c>
      <c r="D352" s="197">
        <v>110.86</v>
      </c>
      <c r="E352" s="197">
        <v>93.01</v>
      </c>
      <c r="G352" s="12"/>
      <c r="H352" s="12"/>
      <c r="I352" s="12"/>
      <c r="J352" s="12"/>
      <c r="K352" s="12"/>
      <c r="L352" s="12"/>
      <c r="M352" s="12"/>
      <c r="N352" s="12"/>
      <c r="O352" s="12"/>
      <c r="P352" s="12"/>
      <c r="Q352" s="12"/>
      <c r="R352" s="12"/>
      <c r="S352" s="12"/>
      <c r="T352" s="12"/>
      <c r="U352" s="12"/>
      <c r="V352" s="12"/>
      <c r="W352" s="12"/>
    </row>
    <row r="353" spans="1:23" x14ac:dyDescent="0.25">
      <c r="A353" s="179">
        <v>2005</v>
      </c>
      <c r="B353" s="101">
        <v>38</v>
      </c>
      <c r="C353" s="2">
        <f t="shared" si="5"/>
        <v>38618</v>
      </c>
      <c r="D353" s="197">
        <v>119.45</v>
      </c>
      <c r="E353" s="197">
        <v>90.62</v>
      </c>
      <c r="G353" s="12"/>
      <c r="H353" s="12"/>
      <c r="I353" s="12"/>
      <c r="J353" s="12"/>
      <c r="K353" s="12"/>
      <c r="L353" s="12"/>
      <c r="M353" s="12"/>
      <c r="N353" s="12"/>
      <c r="O353" s="12"/>
      <c r="P353" s="12"/>
      <c r="Q353" s="12"/>
      <c r="R353" s="12"/>
      <c r="S353" s="12"/>
      <c r="T353" s="12"/>
      <c r="U353" s="12"/>
      <c r="V353" s="12"/>
      <c r="W353" s="12"/>
    </row>
    <row r="354" spans="1:23" x14ac:dyDescent="0.25">
      <c r="A354" s="179">
        <v>2005</v>
      </c>
      <c r="B354" s="101">
        <v>39</v>
      </c>
      <c r="C354" s="2">
        <f t="shared" si="5"/>
        <v>38625</v>
      </c>
      <c r="D354" s="197">
        <v>119.06</v>
      </c>
      <c r="E354" s="197">
        <v>91.34</v>
      </c>
      <c r="G354" s="12"/>
      <c r="H354" s="12"/>
      <c r="I354" s="12"/>
      <c r="J354" s="12"/>
      <c r="K354" s="12"/>
      <c r="L354" s="12"/>
      <c r="M354" s="12"/>
      <c r="N354" s="12"/>
      <c r="O354" s="12"/>
      <c r="P354" s="12"/>
      <c r="Q354" s="12"/>
      <c r="R354" s="12"/>
      <c r="S354" s="12"/>
      <c r="T354" s="12"/>
      <c r="U354" s="12"/>
      <c r="V354" s="12"/>
      <c r="W354" s="12"/>
    </row>
    <row r="355" spans="1:23" x14ac:dyDescent="0.25">
      <c r="A355" s="179">
        <v>2005</v>
      </c>
      <c r="B355" s="101">
        <v>40</v>
      </c>
      <c r="C355" s="2">
        <f t="shared" si="5"/>
        <v>38632</v>
      </c>
      <c r="D355" s="197">
        <v>117.04</v>
      </c>
      <c r="E355" s="197">
        <v>91.7</v>
      </c>
      <c r="G355" s="12"/>
      <c r="H355" s="12"/>
      <c r="I355" s="12"/>
      <c r="J355" s="12"/>
      <c r="K355" s="12"/>
      <c r="L355" s="12"/>
      <c r="M355" s="12"/>
      <c r="N355" s="12"/>
      <c r="O355" s="12"/>
      <c r="P355" s="12"/>
      <c r="Q355" s="12"/>
      <c r="R355" s="12"/>
      <c r="S355" s="12"/>
      <c r="T355" s="12"/>
      <c r="U355" s="12"/>
      <c r="V355" s="12"/>
      <c r="W355" s="12"/>
    </row>
    <row r="356" spans="1:23" x14ac:dyDescent="0.25">
      <c r="A356" s="179">
        <v>2005</v>
      </c>
      <c r="B356" s="101">
        <v>41</v>
      </c>
      <c r="C356" s="2">
        <f t="shared" si="5"/>
        <v>38639</v>
      </c>
      <c r="D356" s="197">
        <v>118.33</v>
      </c>
      <c r="E356" s="197">
        <v>90.4</v>
      </c>
      <c r="G356" s="12"/>
      <c r="H356" s="12"/>
      <c r="I356" s="12"/>
      <c r="J356" s="12"/>
      <c r="K356" s="12"/>
      <c r="L356" s="12"/>
      <c r="M356" s="12"/>
      <c r="N356" s="12"/>
      <c r="O356" s="12"/>
      <c r="P356" s="12"/>
      <c r="Q356" s="12"/>
      <c r="R356" s="12"/>
      <c r="S356" s="12"/>
      <c r="T356" s="12"/>
      <c r="U356" s="12"/>
      <c r="V356" s="12"/>
      <c r="W356" s="12"/>
    </row>
    <row r="357" spans="1:23" x14ac:dyDescent="0.25">
      <c r="A357" s="179">
        <v>2005</v>
      </c>
      <c r="B357" s="101">
        <v>42</v>
      </c>
      <c r="C357" s="2">
        <f t="shared" si="5"/>
        <v>38646</v>
      </c>
      <c r="D357" s="197">
        <v>119.34</v>
      </c>
      <c r="E357" s="197">
        <v>90.86</v>
      </c>
      <c r="G357" s="12"/>
      <c r="H357" s="12"/>
      <c r="I357" s="12"/>
      <c r="J357" s="12"/>
      <c r="K357" s="12"/>
      <c r="L357" s="12"/>
      <c r="M357" s="12"/>
      <c r="N357" s="12"/>
      <c r="O357" s="12"/>
      <c r="P357" s="12"/>
      <c r="Q357" s="12"/>
      <c r="R357" s="12"/>
      <c r="S357" s="12"/>
      <c r="T357" s="12"/>
      <c r="U357" s="12"/>
      <c r="V357" s="12"/>
      <c r="W357" s="12"/>
    </row>
    <row r="358" spans="1:23" x14ac:dyDescent="0.25">
      <c r="A358" s="179">
        <v>2005</v>
      </c>
      <c r="B358" s="101">
        <v>43</v>
      </c>
      <c r="C358" s="2">
        <f t="shared" si="5"/>
        <v>38653</v>
      </c>
      <c r="D358" s="197">
        <v>110.66</v>
      </c>
      <c r="E358" s="197">
        <v>93.08</v>
      </c>
      <c r="G358" s="12"/>
      <c r="H358" s="12"/>
      <c r="I358" s="12"/>
      <c r="J358" s="12"/>
      <c r="K358" s="12"/>
      <c r="L358" s="12"/>
      <c r="M358" s="12"/>
      <c r="N358" s="12"/>
      <c r="O358" s="12"/>
      <c r="P358" s="12"/>
      <c r="Q358" s="12"/>
      <c r="R358" s="12"/>
      <c r="S358" s="12"/>
      <c r="T358" s="12"/>
      <c r="U358" s="12"/>
      <c r="V358" s="12"/>
      <c r="W358" s="12"/>
    </row>
    <row r="359" spans="1:23" x14ac:dyDescent="0.25">
      <c r="A359" s="179">
        <v>2005</v>
      </c>
      <c r="B359" s="101">
        <v>44</v>
      </c>
      <c r="C359" s="2">
        <f t="shared" si="5"/>
        <v>38660</v>
      </c>
      <c r="D359" s="197">
        <v>105.68</v>
      </c>
      <c r="E359" s="197">
        <v>94.18</v>
      </c>
      <c r="G359" s="12"/>
      <c r="H359" s="12"/>
      <c r="I359" s="12"/>
      <c r="J359" s="12"/>
      <c r="K359" s="12"/>
      <c r="L359" s="12"/>
      <c r="M359" s="12"/>
      <c r="N359" s="12"/>
      <c r="O359" s="12"/>
      <c r="P359" s="12"/>
      <c r="Q359" s="12"/>
      <c r="R359" s="12"/>
      <c r="S359" s="12"/>
      <c r="T359" s="12"/>
      <c r="U359" s="12"/>
      <c r="V359" s="12"/>
      <c r="W359" s="12"/>
    </row>
    <row r="360" spans="1:23" x14ac:dyDescent="0.25">
      <c r="A360" s="179">
        <v>2005</v>
      </c>
      <c r="B360" s="101">
        <v>45</v>
      </c>
      <c r="C360" s="2">
        <f t="shared" si="5"/>
        <v>38667</v>
      </c>
      <c r="D360" s="197">
        <v>108.76</v>
      </c>
      <c r="E360" s="197">
        <v>96.12</v>
      </c>
      <c r="G360" s="12"/>
      <c r="H360" s="12"/>
      <c r="I360" s="12"/>
      <c r="J360" s="12"/>
      <c r="K360" s="12"/>
      <c r="L360" s="12"/>
      <c r="M360" s="12"/>
      <c r="N360" s="12"/>
      <c r="O360" s="12"/>
      <c r="P360" s="12"/>
      <c r="Q360" s="12"/>
      <c r="R360" s="12"/>
      <c r="S360" s="12"/>
      <c r="T360" s="12"/>
      <c r="U360" s="12"/>
      <c r="V360" s="12"/>
      <c r="W360" s="12"/>
    </row>
    <row r="361" spans="1:23" x14ac:dyDescent="0.25">
      <c r="A361" s="179">
        <v>2005</v>
      </c>
      <c r="B361" s="101">
        <v>46</v>
      </c>
      <c r="C361" s="2">
        <f t="shared" si="5"/>
        <v>38674</v>
      </c>
      <c r="D361" s="197">
        <v>121.76</v>
      </c>
      <c r="E361" s="197">
        <v>96.47</v>
      </c>
      <c r="G361" s="12"/>
      <c r="H361" s="12"/>
      <c r="I361" s="12"/>
      <c r="J361" s="12"/>
      <c r="K361" s="12"/>
      <c r="L361" s="12"/>
      <c r="M361" s="12"/>
      <c r="N361" s="12"/>
      <c r="O361" s="12"/>
      <c r="P361" s="12"/>
      <c r="Q361" s="12"/>
      <c r="R361" s="12"/>
      <c r="S361" s="12"/>
      <c r="T361" s="12"/>
      <c r="U361" s="12"/>
      <c r="V361" s="12"/>
      <c r="W361" s="12"/>
    </row>
    <row r="362" spans="1:23" x14ac:dyDescent="0.25">
      <c r="A362" s="179">
        <v>2005</v>
      </c>
      <c r="B362" s="101">
        <v>47</v>
      </c>
      <c r="C362" s="2">
        <f t="shared" si="5"/>
        <v>38681</v>
      </c>
      <c r="D362" s="197">
        <v>112.81</v>
      </c>
      <c r="E362" s="197">
        <v>96.85</v>
      </c>
      <c r="G362" s="12"/>
      <c r="H362" s="12"/>
      <c r="I362" s="12"/>
      <c r="J362" s="12"/>
      <c r="K362" s="12"/>
      <c r="L362" s="12"/>
      <c r="M362" s="12"/>
      <c r="N362" s="12"/>
      <c r="O362" s="12"/>
      <c r="P362" s="12"/>
      <c r="Q362" s="12"/>
      <c r="R362" s="12"/>
      <c r="S362" s="12"/>
      <c r="T362" s="12"/>
      <c r="U362" s="12"/>
      <c r="V362" s="12"/>
      <c r="W362" s="12"/>
    </row>
    <row r="363" spans="1:23" x14ac:dyDescent="0.25">
      <c r="A363" s="179">
        <v>2005</v>
      </c>
      <c r="B363" s="101">
        <v>48</v>
      </c>
      <c r="C363" s="2">
        <f t="shared" si="5"/>
        <v>38688</v>
      </c>
      <c r="D363" s="197">
        <v>110.12</v>
      </c>
      <c r="E363" s="197">
        <v>98.34</v>
      </c>
      <c r="G363" s="12"/>
      <c r="H363" s="12"/>
      <c r="I363" s="12"/>
      <c r="J363" s="12"/>
      <c r="K363" s="12"/>
      <c r="L363" s="12"/>
      <c r="M363" s="12"/>
      <c r="N363" s="12"/>
      <c r="O363" s="12"/>
      <c r="P363" s="12"/>
      <c r="Q363" s="12"/>
      <c r="R363" s="12"/>
      <c r="S363" s="12"/>
      <c r="T363" s="12"/>
      <c r="U363" s="12"/>
      <c r="V363" s="12"/>
      <c r="W363" s="12"/>
    </row>
    <row r="364" spans="1:23" x14ac:dyDescent="0.25">
      <c r="A364" s="179">
        <v>2005</v>
      </c>
      <c r="B364" s="101">
        <v>49</v>
      </c>
      <c r="C364" s="2">
        <f t="shared" si="5"/>
        <v>38695</v>
      </c>
      <c r="D364" s="197">
        <v>114.22</v>
      </c>
      <c r="E364" s="197">
        <v>97.99</v>
      </c>
      <c r="G364" s="12"/>
      <c r="H364" s="12"/>
      <c r="I364" s="12"/>
      <c r="J364" s="12"/>
      <c r="K364" s="12"/>
      <c r="L364" s="12"/>
      <c r="M364" s="12"/>
      <c r="N364" s="12"/>
      <c r="O364" s="12"/>
      <c r="P364" s="12"/>
      <c r="Q364" s="12"/>
      <c r="R364" s="12"/>
      <c r="S364" s="12"/>
      <c r="T364" s="12"/>
      <c r="U364" s="12"/>
      <c r="V364" s="12"/>
      <c r="W364" s="12"/>
    </row>
    <row r="365" spans="1:23" x14ac:dyDescent="0.25">
      <c r="A365" s="179">
        <v>2005</v>
      </c>
      <c r="B365" s="101">
        <v>50</v>
      </c>
      <c r="C365" s="2">
        <f t="shared" si="5"/>
        <v>38702</v>
      </c>
      <c r="D365" s="197">
        <v>110.74</v>
      </c>
      <c r="E365" s="197">
        <v>104.12</v>
      </c>
      <c r="G365" s="12"/>
      <c r="H365" s="12"/>
      <c r="I365" s="12"/>
      <c r="J365" s="12"/>
      <c r="K365" s="12"/>
      <c r="L365" s="12"/>
      <c r="M365" s="12"/>
      <c r="N365" s="12"/>
      <c r="O365" s="12"/>
      <c r="P365" s="12"/>
      <c r="Q365" s="12"/>
      <c r="R365" s="12"/>
      <c r="S365" s="12"/>
      <c r="T365" s="12"/>
      <c r="U365" s="12"/>
      <c r="V365" s="12"/>
      <c r="W365" s="12"/>
    </row>
    <row r="366" spans="1:23" ht="13" thickBot="1" x14ac:dyDescent="0.3">
      <c r="A366" s="180">
        <v>2005</v>
      </c>
      <c r="B366" s="101">
        <v>51</v>
      </c>
      <c r="C366" s="2">
        <f t="shared" si="5"/>
        <v>38709</v>
      </c>
      <c r="D366" s="197">
        <v>115.16</v>
      </c>
      <c r="E366" s="197">
        <v>106.14</v>
      </c>
      <c r="G366" s="12"/>
      <c r="H366" s="12"/>
      <c r="I366" s="12"/>
      <c r="J366" s="12"/>
      <c r="K366" s="12"/>
      <c r="L366" s="12"/>
      <c r="M366" s="12"/>
      <c r="N366" s="12"/>
      <c r="O366" s="12"/>
      <c r="P366" s="12"/>
      <c r="Q366" s="12"/>
      <c r="R366" s="12"/>
      <c r="S366" s="12"/>
      <c r="T366" s="12"/>
      <c r="U366" s="12"/>
      <c r="V366" s="12"/>
      <c r="W366" s="12"/>
    </row>
    <row r="367" spans="1:23" ht="13" thickBot="1" x14ac:dyDescent="0.3">
      <c r="A367" s="180">
        <v>2005</v>
      </c>
      <c r="B367" s="101">
        <v>52</v>
      </c>
      <c r="C367" s="2">
        <f t="shared" si="5"/>
        <v>38716</v>
      </c>
      <c r="D367" s="197">
        <v>120.97</v>
      </c>
      <c r="E367" s="197">
        <v>102.39</v>
      </c>
      <c r="G367" s="12"/>
      <c r="H367" s="12"/>
      <c r="I367" s="12"/>
      <c r="J367" s="12"/>
      <c r="K367" s="12"/>
      <c r="L367" s="12"/>
      <c r="M367" s="12"/>
      <c r="N367" s="12"/>
      <c r="O367" s="12"/>
      <c r="P367" s="12"/>
      <c r="Q367" s="12"/>
      <c r="R367" s="12"/>
      <c r="S367" s="12"/>
      <c r="T367" s="12"/>
      <c r="U367" s="12"/>
      <c r="V367" s="12"/>
      <c r="W367" s="12"/>
    </row>
    <row r="368" spans="1:23" x14ac:dyDescent="0.25">
      <c r="A368" s="179">
        <v>2006</v>
      </c>
      <c r="B368" s="101">
        <v>1</v>
      </c>
      <c r="C368" s="2">
        <f t="shared" si="5"/>
        <v>38723</v>
      </c>
      <c r="D368" s="197">
        <v>118.35</v>
      </c>
      <c r="E368" s="197">
        <v>102.39</v>
      </c>
      <c r="G368" s="12"/>
      <c r="H368" s="12"/>
      <c r="I368" s="12"/>
      <c r="J368" s="12"/>
      <c r="K368" s="12"/>
      <c r="L368" s="12"/>
      <c r="M368" s="12"/>
      <c r="N368" s="12"/>
      <c r="O368" s="12"/>
      <c r="P368" s="12"/>
      <c r="Q368" s="12"/>
      <c r="R368" s="12"/>
      <c r="S368" s="12"/>
      <c r="T368" s="12"/>
      <c r="U368" s="12"/>
      <c r="V368" s="12"/>
      <c r="W368" s="12"/>
    </row>
    <row r="369" spans="1:23" x14ac:dyDescent="0.25">
      <c r="A369" s="179">
        <v>2006</v>
      </c>
      <c r="B369" s="101">
        <v>2</v>
      </c>
      <c r="C369" s="2">
        <f t="shared" si="5"/>
        <v>38730</v>
      </c>
      <c r="D369" s="197">
        <v>115.59</v>
      </c>
      <c r="E369" s="197">
        <v>101.11</v>
      </c>
      <c r="G369" s="12"/>
      <c r="H369" s="12"/>
      <c r="I369" s="12"/>
      <c r="J369" s="12"/>
      <c r="K369" s="12"/>
      <c r="L369" s="12"/>
      <c r="M369" s="12"/>
      <c r="N369" s="12"/>
      <c r="O369" s="12"/>
      <c r="P369" s="12"/>
      <c r="Q369" s="12"/>
      <c r="R369" s="12"/>
      <c r="S369" s="12"/>
      <c r="T369" s="12"/>
      <c r="U369" s="12"/>
      <c r="V369" s="12"/>
      <c r="W369" s="12"/>
    </row>
    <row r="370" spans="1:23" x14ac:dyDescent="0.25">
      <c r="A370" s="179">
        <v>2006</v>
      </c>
      <c r="B370" s="101">
        <v>3</v>
      </c>
      <c r="C370" s="2">
        <f t="shared" si="5"/>
        <v>38737</v>
      </c>
      <c r="D370" s="197">
        <v>111.58</v>
      </c>
      <c r="E370" s="197">
        <v>102.2</v>
      </c>
      <c r="G370" s="12"/>
      <c r="H370" s="12"/>
      <c r="I370" s="12"/>
      <c r="J370" s="12"/>
      <c r="K370" s="12"/>
      <c r="L370" s="12"/>
      <c r="M370" s="12"/>
      <c r="N370" s="12"/>
      <c r="O370" s="12"/>
      <c r="P370" s="12"/>
      <c r="Q370" s="12"/>
      <c r="R370" s="12"/>
      <c r="S370" s="12"/>
      <c r="T370" s="12"/>
      <c r="U370" s="12"/>
      <c r="V370" s="12"/>
      <c r="W370" s="12"/>
    </row>
    <row r="371" spans="1:23" x14ac:dyDescent="0.25">
      <c r="A371" s="179">
        <v>2006</v>
      </c>
      <c r="B371" s="101">
        <v>4</v>
      </c>
      <c r="C371" s="2">
        <f t="shared" si="5"/>
        <v>38744</v>
      </c>
      <c r="D371" s="197">
        <v>116.61</v>
      </c>
      <c r="E371" s="197">
        <v>101.86</v>
      </c>
      <c r="G371" s="12"/>
      <c r="H371" s="12"/>
      <c r="I371" s="12"/>
      <c r="J371" s="12"/>
      <c r="K371" s="12"/>
      <c r="L371" s="12"/>
      <c r="M371" s="12"/>
      <c r="N371" s="12"/>
      <c r="O371" s="12"/>
      <c r="P371" s="12"/>
      <c r="Q371" s="12"/>
      <c r="R371" s="12"/>
      <c r="S371" s="12"/>
      <c r="T371" s="12"/>
      <c r="U371" s="12"/>
      <c r="V371" s="12"/>
      <c r="W371" s="12"/>
    </row>
    <row r="372" spans="1:23" x14ac:dyDescent="0.25">
      <c r="A372" s="179">
        <v>2006</v>
      </c>
      <c r="B372" s="101">
        <v>5</v>
      </c>
      <c r="C372" s="2">
        <f t="shared" si="5"/>
        <v>38751</v>
      </c>
      <c r="D372" s="197">
        <v>109.17</v>
      </c>
      <c r="E372" s="197">
        <v>99.23</v>
      </c>
      <c r="G372" s="12"/>
      <c r="H372" s="12"/>
      <c r="I372" s="12"/>
      <c r="J372" s="12"/>
      <c r="K372" s="12"/>
      <c r="L372" s="12"/>
      <c r="M372" s="12"/>
      <c r="N372" s="12"/>
      <c r="O372" s="12"/>
      <c r="P372" s="12"/>
      <c r="Q372" s="12"/>
      <c r="R372" s="12"/>
      <c r="S372" s="12"/>
      <c r="T372" s="12"/>
      <c r="U372" s="12"/>
      <c r="V372" s="12"/>
      <c r="W372" s="12"/>
    </row>
    <row r="373" spans="1:23" x14ac:dyDescent="0.25">
      <c r="A373" s="179">
        <v>2006</v>
      </c>
      <c r="B373" s="101">
        <v>6</v>
      </c>
      <c r="C373" s="2">
        <f t="shared" si="5"/>
        <v>38758</v>
      </c>
      <c r="D373" s="197">
        <v>111.55</v>
      </c>
      <c r="E373" s="197">
        <v>97.03</v>
      </c>
      <c r="G373" s="12"/>
      <c r="H373" s="12"/>
      <c r="I373" s="12"/>
      <c r="J373" s="12"/>
      <c r="K373" s="12"/>
      <c r="L373" s="12"/>
      <c r="M373" s="12"/>
      <c r="N373" s="12"/>
      <c r="O373" s="12"/>
      <c r="P373" s="12"/>
      <c r="Q373" s="12"/>
      <c r="R373" s="12"/>
      <c r="S373" s="12"/>
      <c r="T373" s="12"/>
      <c r="U373" s="12"/>
      <c r="V373" s="12"/>
      <c r="W373" s="12"/>
    </row>
    <row r="374" spans="1:23" x14ac:dyDescent="0.25">
      <c r="A374" s="179">
        <v>2006</v>
      </c>
      <c r="B374" s="101">
        <v>7</v>
      </c>
      <c r="C374" s="2">
        <f t="shared" si="5"/>
        <v>38765</v>
      </c>
      <c r="D374" s="197">
        <v>106.92</v>
      </c>
      <c r="E374" s="197">
        <v>94.3</v>
      </c>
      <c r="G374" s="12"/>
      <c r="H374" s="12"/>
      <c r="I374" s="12"/>
      <c r="J374" s="12"/>
      <c r="K374" s="12"/>
      <c r="L374" s="12"/>
      <c r="M374" s="12"/>
      <c r="N374" s="12"/>
      <c r="O374" s="12"/>
      <c r="P374" s="12"/>
      <c r="Q374" s="12"/>
      <c r="R374" s="12"/>
      <c r="S374" s="12"/>
      <c r="T374" s="12"/>
      <c r="U374" s="12"/>
      <c r="V374" s="12"/>
      <c r="W374" s="12"/>
    </row>
    <row r="375" spans="1:23" x14ac:dyDescent="0.25">
      <c r="A375" s="179">
        <v>2006</v>
      </c>
      <c r="B375" s="101">
        <v>8</v>
      </c>
      <c r="C375" s="2">
        <f t="shared" si="5"/>
        <v>38772</v>
      </c>
      <c r="D375" s="197">
        <v>105.91</v>
      </c>
      <c r="E375" s="197">
        <v>93.62</v>
      </c>
      <c r="G375" s="12"/>
      <c r="H375" s="12"/>
      <c r="I375" s="12"/>
      <c r="J375" s="12"/>
      <c r="K375" s="12"/>
      <c r="L375" s="12"/>
      <c r="M375" s="12"/>
      <c r="N375" s="12"/>
      <c r="O375" s="12"/>
      <c r="P375" s="12"/>
      <c r="Q375" s="12"/>
      <c r="R375" s="12"/>
      <c r="S375" s="12"/>
      <c r="T375" s="12"/>
      <c r="U375" s="12"/>
      <c r="V375" s="12"/>
      <c r="W375" s="12"/>
    </row>
    <row r="376" spans="1:23" x14ac:dyDescent="0.25">
      <c r="A376" s="179">
        <v>2006</v>
      </c>
      <c r="B376" s="101">
        <v>9</v>
      </c>
      <c r="C376" s="2">
        <f t="shared" si="5"/>
        <v>38779</v>
      </c>
      <c r="D376" s="197">
        <v>109.57</v>
      </c>
      <c r="E376" s="197">
        <v>96.13</v>
      </c>
      <c r="G376" s="12"/>
      <c r="H376" s="12"/>
      <c r="I376" s="12"/>
      <c r="J376" s="12"/>
      <c r="K376" s="12"/>
      <c r="L376" s="12"/>
      <c r="M376" s="12"/>
      <c r="N376" s="12"/>
      <c r="O376" s="12"/>
      <c r="P376" s="12"/>
      <c r="Q376" s="12"/>
      <c r="R376" s="12"/>
      <c r="S376" s="12"/>
      <c r="T376" s="12"/>
      <c r="U376" s="12"/>
      <c r="V376" s="12"/>
      <c r="W376" s="12"/>
    </row>
    <row r="377" spans="1:23" x14ac:dyDescent="0.25">
      <c r="A377" s="179">
        <v>2006</v>
      </c>
      <c r="B377" s="101">
        <v>10</v>
      </c>
      <c r="C377" s="2">
        <f t="shared" si="5"/>
        <v>38786</v>
      </c>
      <c r="D377" s="197">
        <v>108.53</v>
      </c>
      <c r="E377" s="197">
        <v>94.5</v>
      </c>
      <c r="G377" s="12"/>
      <c r="H377" s="12"/>
      <c r="I377" s="12"/>
      <c r="J377" s="12"/>
      <c r="K377" s="12"/>
      <c r="L377" s="12"/>
      <c r="M377" s="12"/>
      <c r="N377" s="12"/>
      <c r="O377" s="12"/>
      <c r="P377" s="12"/>
      <c r="Q377" s="12"/>
      <c r="R377" s="12"/>
      <c r="S377" s="12"/>
      <c r="T377" s="12"/>
      <c r="U377" s="12"/>
      <c r="V377" s="12"/>
      <c r="W377" s="12"/>
    </row>
    <row r="378" spans="1:23" x14ac:dyDescent="0.25">
      <c r="A378" s="179">
        <v>2006</v>
      </c>
      <c r="B378" s="101">
        <v>11</v>
      </c>
      <c r="C378" s="2">
        <f t="shared" si="5"/>
        <v>38793</v>
      </c>
      <c r="D378" s="197">
        <v>102.87</v>
      </c>
      <c r="E378" s="197">
        <v>91.81</v>
      </c>
      <c r="G378" s="12"/>
      <c r="H378" s="12"/>
      <c r="I378" s="12"/>
      <c r="J378" s="12"/>
      <c r="K378" s="12"/>
      <c r="L378" s="12"/>
      <c r="M378" s="12"/>
      <c r="N378" s="12"/>
      <c r="O378" s="12"/>
      <c r="P378" s="12"/>
      <c r="Q378" s="12"/>
      <c r="R378" s="12"/>
      <c r="S378" s="12"/>
      <c r="T378" s="12"/>
      <c r="U378" s="12"/>
      <c r="V378" s="12"/>
      <c r="W378" s="12"/>
    </row>
    <row r="379" spans="1:23" x14ac:dyDescent="0.25">
      <c r="A379" s="179">
        <v>2006</v>
      </c>
      <c r="B379" s="101">
        <v>12</v>
      </c>
      <c r="C379" s="2">
        <f t="shared" si="5"/>
        <v>38800</v>
      </c>
      <c r="D379" s="197">
        <v>104.47</v>
      </c>
      <c r="E379" s="197">
        <v>93.67</v>
      </c>
      <c r="G379" s="12"/>
      <c r="H379" s="12"/>
      <c r="I379" s="12"/>
      <c r="J379" s="12"/>
      <c r="K379" s="12"/>
      <c r="L379" s="12"/>
      <c r="M379" s="12"/>
      <c r="N379" s="12"/>
      <c r="O379" s="12"/>
      <c r="P379" s="12"/>
      <c r="Q379" s="12"/>
      <c r="R379" s="12"/>
      <c r="S379" s="12"/>
      <c r="T379" s="12"/>
      <c r="U379" s="12"/>
      <c r="V379" s="12"/>
      <c r="W379" s="12"/>
    </row>
    <row r="380" spans="1:23" x14ac:dyDescent="0.25">
      <c r="A380" s="179">
        <v>2006</v>
      </c>
      <c r="B380" s="101">
        <v>13</v>
      </c>
      <c r="C380" s="2">
        <f t="shared" si="5"/>
        <v>38807</v>
      </c>
      <c r="D380" s="197">
        <v>103.82</v>
      </c>
      <c r="E380" s="197">
        <v>92.85</v>
      </c>
      <c r="G380" s="12"/>
      <c r="H380" s="12"/>
      <c r="I380" s="12"/>
      <c r="J380" s="12"/>
      <c r="K380" s="12"/>
      <c r="L380" s="12"/>
      <c r="M380" s="12"/>
      <c r="N380" s="12"/>
      <c r="O380" s="12"/>
      <c r="P380" s="12"/>
      <c r="Q380" s="12"/>
      <c r="R380" s="12"/>
      <c r="S380" s="12"/>
      <c r="T380" s="12"/>
      <c r="U380" s="12"/>
      <c r="V380" s="12"/>
      <c r="W380" s="12"/>
    </row>
    <row r="381" spans="1:23" x14ac:dyDescent="0.25">
      <c r="A381" s="179">
        <v>2006</v>
      </c>
      <c r="B381" s="101">
        <v>14</v>
      </c>
      <c r="C381" s="2">
        <f t="shared" si="5"/>
        <v>38814</v>
      </c>
      <c r="D381" s="197">
        <v>102.6</v>
      </c>
      <c r="E381" s="197">
        <v>92.7</v>
      </c>
      <c r="G381" s="12"/>
      <c r="H381" s="12"/>
      <c r="I381" s="12"/>
      <c r="J381" s="12"/>
      <c r="K381" s="12"/>
      <c r="L381" s="12"/>
      <c r="M381" s="12"/>
      <c r="N381" s="12"/>
      <c r="O381" s="12"/>
      <c r="P381" s="12"/>
      <c r="Q381" s="12"/>
      <c r="R381" s="12"/>
      <c r="S381" s="12"/>
      <c r="T381" s="12"/>
      <c r="U381" s="12"/>
      <c r="V381" s="12"/>
      <c r="W381" s="12"/>
    </row>
    <row r="382" spans="1:23" x14ac:dyDescent="0.25">
      <c r="A382" s="179">
        <v>2006</v>
      </c>
      <c r="B382" s="101">
        <v>15</v>
      </c>
      <c r="C382" s="2">
        <f t="shared" si="5"/>
        <v>38821</v>
      </c>
      <c r="D382" s="197">
        <v>101.94</v>
      </c>
      <c r="E382" s="197">
        <v>91.47</v>
      </c>
      <c r="G382" s="12"/>
      <c r="H382" s="12"/>
      <c r="I382" s="12"/>
      <c r="J382" s="12"/>
      <c r="K382" s="12"/>
      <c r="L382" s="12"/>
      <c r="M382" s="12"/>
      <c r="N382" s="12"/>
      <c r="O382" s="12"/>
      <c r="P382" s="12"/>
      <c r="Q382" s="12"/>
      <c r="R382" s="12"/>
      <c r="S382" s="12"/>
      <c r="T382" s="12"/>
      <c r="U382" s="12"/>
      <c r="V382" s="12"/>
      <c r="W382" s="12"/>
    </row>
    <row r="383" spans="1:23" x14ac:dyDescent="0.25">
      <c r="A383" s="179">
        <v>2006</v>
      </c>
      <c r="B383" s="101">
        <v>16</v>
      </c>
      <c r="C383" s="2">
        <f t="shared" si="5"/>
        <v>38828</v>
      </c>
      <c r="D383" s="197">
        <v>104.86</v>
      </c>
      <c r="E383" s="197">
        <v>93.97</v>
      </c>
      <c r="G383" s="12"/>
      <c r="H383" s="12"/>
      <c r="I383" s="12"/>
      <c r="J383" s="12"/>
      <c r="K383" s="12"/>
      <c r="L383" s="12"/>
      <c r="M383" s="12"/>
      <c r="N383" s="12"/>
      <c r="O383" s="12"/>
      <c r="P383" s="12"/>
      <c r="Q383" s="12"/>
      <c r="R383" s="12"/>
      <c r="S383" s="12"/>
      <c r="T383" s="12"/>
      <c r="U383" s="12"/>
      <c r="V383" s="12"/>
      <c r="W383" s="12"/>
    </row>
    <row r="384" spans="1:23" x14ac:dyDescent="0.25">
      <c r="A384" s="179">
        <v>2006</v>
      </c>
      <c r="B384" s="101">
        <v>17</v>
      </c>
      <c r="C384" s="2">
        <f t="shared" si="5"/>
        <v>38835</v>
      </c>
      <c r="D384" s="197">
        <v>103.82</v>
      </c>
      <c r="E384" s="197">
        <v>91.94</v>
      </c>
      <c r="G384" s="12"/>
      <c r="H384" s="12"/>
      <c r="I384" s="12"/>
      <c r="J384" s="12"/>
      <c r="K384" s="12"/>
      <c r="L384" s="12"/>
      <c r="M384" s="12"/>
      <c r="N384" s="12"/>
      <c r="O384" s="12"/>
      <c r="P384" s="12"/>
      <c r="Q384" s="12"/>
      <c r="R384" s="12"/>
      <c r="S384" s="12"/>
      <c r="T384" s="12"/>
      <c r="U384" s="12"/>
      <c r="V384" s="12"/>
      <c r="W384" s="12"/>
    </row>
    <row r="385" spans="1:23" x14ac:dyDescent="0.25">
      <c r="A385" s="179">
        <v>2006</v>
      </c>
      <c r="B385" s="101">
        <v>18</v>
      </c>
      <c r="C385" s="2">
        <f t="shared" si="5"/>
        <v>38842</v>
      </c>
      <c r="D385" s="197">
        <v>98.6</v>
      </c>
      <c r="E385" s="197">
        <v>93.2</v>
      </c>
      <c r="G385" s="12"/>
      <c r="H385" s="12"/>
      <c r="I385" s="12"/>
      <c r="J385" s="12"/>
      <c r="K385" s="12"/>
      <c r="L385" s="12"/>
      <c r="M385" s="12"/>
      <c r="N385" s="12"/>
      <c r="O385" s="12"/>
      <c r="P385" s="12"/>
      <c r="Q385" s="12"/>
      <c r="R385" s="12"/>
      <c r="S385" s="12"/>
      <c r="T385" s="12"/>
      <c r="U385" s="12"/>
      <c r="V385" s="12"/>
      <c r="W385" s="12"/>
    </row>
    <row r="386" spans="1:23" x14ac:dyDescent="0.25">
      <c r="A386" s="179">
        <v>2006</v>
      </c>
      <c r="B386" s="101">
        <v>19</v>
      </c>
      <c r="C386" s="2">
        <f t="shared" si="5"/>
        <v>38849</v>
      </c>
      <c r="D386" s="197">
        <v>104.312</v>
      </c>
      <c r="E386" s="197">
        <v>92.32</v>
      </c>
      <c r="G386" s="12"/>
      <c r="H386" s="12"/>
      <c r="I386" s="12"/>
      <c r="J386" s="12"/>
      <c r="K386" s="12"/>
      <c r="L386" s="12"/>
      <c r="M386" s="12"/>
      <c r="N386" s="12"/>
      <c r="O386" s="12"/>
      <c r="P386" s="12"/>
      <c r="Q386" s="12"/>
      <c r="R386" s="12"/>
      <c r="S386" s="12"/>
      <c r="T386" s="12"/>
      <c r="U386" s="12"/>
      <c r="V386" s="12"/>
      <c r="W386" s="12"/>
    </row>
    <row r="387" spans="1:23" x14ac:dyDescent="0.25">
      <c r="A387" s="179">
        <v>2006</v>
      </c>
      <c r="B387" s="101">
        <v>20</v>
      </c>
      <c r="C387" s="2">
        <f t="shared" si="5"/>
        <v>38856</v>
      </c>
      <c r="D387" s="197">
        <v>103.44</v>
      </c>
      <c r="E387" s="197">
        <v>93.93</v>
      </c>
      <c r="G387" s="12"/>
      <c r="H387" s="12"/>
      <c r="I387" s="12"/>
      <c r="J387" s="12"/>
      <c r="K387" s="12"/>
      <c r="L387" s="12"/>
      <c r="M387" s="12"/>
      <c r="N387" s="12"/>
      <c r="O387" s="12"/>
      <c r="P387" s="12"/>
      <c r="Q387" s="12"/>
      <c r="R387" s="12"/>
      <c r="S387" s="12"/>
      <c r="T387" s="12"/>
      <c r="U387" s="12"/>
      <c r="V387" s="12"/>
      <c r="W387" s="12"/>
    </row>
    <row r="388" spans="1:23" ht="13" x14ac:dyDescent="0.3">
      <c r="A388" s="179">
        <v>2006</v>
      </c>
      <c r="B388" s="101">
        <v>21</v>
      </c>
      <c r="C388" s="2">
        <f t="shared" si="5"/>
        <v>38863</v>
      </c>
      <c r="D388" s="197">
        <v>104.46</v>
      </c>
      <c r="E388" s="199">
        <v>96.22</v>
      </c>
      <c r="G388" s="12"/>
      <c r="H388" s="12"/>
      <c r="I388" s="12"/>
      <c r="J388" s="12"/>
      <c r="K388" s="12"/>
      <c r="L388" s="12"/>
      <c r="M388" s="12"/>
      <c r="N388" s="12"/>
      <c r="O388" s="12"/>
      <c r="P388" s="12"/>
      <c r="Q388" s="12"/>
      <c r="R388" s="12"/>
      <c r="S388" s="12"/>
      <c r="T388" s="12"/>
      <c r="U388" s="12"/>
      <c r="V388" s="12"/>
      <c r="W388" s="12"/>
    </row>
    <row r="389" spans="1:23" x14ac:dyDescent="0.25">
      <c r="A389" s="179">
        <v>2006</v>
      </c>
      <c r="B389" s="101">
        <v>22</v>
      </c>
      <c r="C389" s="2">
        <f t="shared" ref="C389:C452" si="6">C388+7</f>
        <v>38870</v>
      </c>
      <c r="D389" s="197">
        <v>105.75</v>
      </c>
      <c r="E389" s="197">
        <v>95.28</v>
      </c>
      <c r="G389" s="12"/>
      <c r="H389" s="12"/>
      <c r="I389" s="12"/>
      <c r="J389" s="12"/>
      <c r="K389" s="12"/>
      <c r="L389" s="12"/>
      <c r="M389" s="12"/>
      <c r="N389" s="12"/>
      <c r="O389" s="12"/>
      <c r="P389" s="12"/>
      <c r="Q389" s="12"/>
      <c r="R389" s="12"/>
      <c r="S389" s="12"/>
      <c r="T389" s="12"/>
      <c r="U389" s="12"/>
      <c r="V389" s="12"/>
      <c r="W389" s="12"/>
    </row>
    <row r="390" spans="1:23" x14ac:dyDescent="0.25">
      <c r="A390" s="179">
        <v>2006</v>
      </c>
      <c r="B390" s="101">
        <v>23</v>
      </c>
      <c r="C390" s="2">
        <f t="shared" si="6"/>
        <v>38877</v>
      </c>
      <c r="D390" s="197">
        <v>102.59</v>
      </c>
      <c r="E390" s="197">
        <v>96.16</v>
      </c>
      <c r="G390" s="12"/>
      <c r="H390" s="12"/>
      <c r="I390" s="12"/>
      <c r="J390" s="12"/>
      <c r="K390" s="12"/>
      <c r="L390" s="12"/>
      <c r="M390" s="12"/>
      <c r="N390" s="12"/>
      <c r="O390" s="12"/>
      <c r="P390" s="12"/>
      <c r="Q390" s="12"/>
      <c r="R390" s="12"/>
      <c r="S390" s="12"/>
      <c r="T390" s="12"/>
      <c r="U390" s="12"/>
      <c r="V390" s="12"/>
      <c r="W390" s="12"/>
    </row>
    <row r="391" spans="1:23" x14ac:dyDescent="0.25">
      <c r="A391" s="179">
        <v>2006</v>
      </c>
      <c r="B391" s="101">
        <v>24</v>
      </c>
      <c r="C391" s="2">
        <f t="shared" si="6"/>
        <v>38884</v>
      </c>
      <c r="D391" s="197">
        <v>104.83</v>
      </c>
      <c r="E391" s="197">
        <v>95.6</v>
      </c>
      <c r="G391" s="12"/>
      <c r="H391" s="12"/>
      <c r="I391" s="12"/>
      <c r="J391" s="12"/>
      <c r="K391" s="12"/>
      <c r="L391" s="12"/>
      <c r="M391" s="12"/>
      <c r="N391" s="12"/>
      <c r="O391" s="12"/>
      <c r="P391" s="12"/>
      <c r="Q391" s="12"/>
      <c r="R391" s="12"/>
      <c r="S391" s="12"/>
      <c r="T391" s="12"/>
      <c r="U391" s="12"/>
      <c r="V391" s="12"/>
      <c r="W391" s="12"/>
    </row>
    <row r="392" spans="1:23" x14ac:dyDescent="0.25">
      <c r="A392" s="179">
        <v>2006</v>
      </c>
      <c r="B392" s="101">
        <v>25</v>
      </c>
      <c r="C392" s="2">
        <f t="shared" si="6"/>
        <v>38891</v>
      </c>
      <c r="D392" s="197">
        <v>108.16</v>
      </c>
      <c r="E392" s="197">
        <v>96.43</v>
      </c>
      <c r="G392" s="12"/>
      <c r="H392" s="12"/>
      <c r="I392" s="12"/>
      <c r="J392" s="12"/>
      <c r="K392" s="12"/>
      <c r="L392" s="12"/>
      <c r="M392" s="12"/>
      <c r="N392" s="12"/>
      <c r="O392" s="12"/>
      <c r="P392" s="12"/>
      <c r="Q392" s="12"/>
      <c r="R392" s="12"/>
      <c r="S392" s="12"/>
      <c r="T392" s="12"/>
      <c r="U392" s="12"/>
      <c r="V392" s="12"/>
      <c r="W392" s="12"/>
    </row>
    <row r="393" spans="1:23" x14ac:dyDescent="0.25">
      <c r="A393" s="179">
        <v>2006</v>
      </c>
      <c r="B393" s="101">
        <v>26</v>
      </c>
      <c r="C393" s="2">
        <f t="shared" si="6"/>
        <v>38898</v>
      </c>
      <c r="D393" s="197">
        <v>110.31</v>
      </c>
      <c r="E393" s="197">
        <v>95.69</v>
      </c>
      <c r="G393" s="12"/>
      <c r="H393" s="12"/>
      <c r="I393" s="12"/>
      <c r="J393" s="12"/>
      <c r="K393" s="12"/>
      <c r="L393" s="12"/>
      <c r="M393" s="12"/>
      <c r="N393" s="12"/>
      <c r="O393" s="12"/>
      <c r="P393" s="12"/>
      <c r="Q393" s="12"/>
      <c r="R393" s="12"/>
      <c r="S393" s="12"/>
      <c r="T393" s="12"/>
      <c r="U393" s="12"/>
      <c r="V393" s="12"/>
      <c r="W393" s="12"/>
    </row>
    <row r="394" spans="1:23" x14ac:dyDescent="0.25">
      <c r="A394" s="179">
        <v>2006</v>
      </c>
      <c r="B394" s="101">
        <v>27</v>
      </c>
      <c r="C394" s="2">
        <f t="shared" si="6"/>
        <v>38905</v>
      </c>
      <c r="D394" s="197">
        <v>110.74</v>
      </c>
      <c r="E394" s="197">
        <v>97.3</v>
      </c>
      <c r="G394" s="12"/>
      <c r="H394" s="12"/>
      <c r="I394" s="12"/>
      <c r="J394" s="12"/>
      <c r="K394" s="12"/>
      <c r="L394" s="12"/>
      <c r="M394" s="12"/>
      <c r="N394" s="12"/>
      <c r="O394" s="12"/>
      <c r="P394" s="12"/>
      <c r="Q394" s="12"/>
      <c r="R394" s="12"/>
      <c r="S394" s="12"/>
      <c r="T394" s="12"/>
      <c r="U394" s="12"/>
      <c r="V394" s="12"/>
      <c r="W394" s="12"/>
    </row>
    <row r="395" spans="1:23" x14ac:dyDescent="0.25">
      <c r="A395" s="179">
        <v>2006</v>
      </c>
      <c r="B395" s="101">
        <v>28</v>
      </c>
      <c r="C395" s="2">
        <f t="shared" si="6"/>
        <v>38912</v>
      </c>
      <c r="D395" s="197">
        <v>105.87</v>
      </c>
      <c r="E395" s="197">
        <v>94.21</v>
      </c>
      <c r="G395" s="12"/>
      <c r="H395" s="12"/>
      <c r="I395" s="12"/>
      <c r="J395" s="12"/>
      <c r="K395" s="12"/>
      <c r="L395" s="12"/>
      <c r="M395" s="12"/>
      <c r="N395" s="12"/>
      <c r="O395" s="12"/>
      <c r="P395" s="12"/>
      <c r="Q395" s="12"/>
      <c r="R395" s="12"/>
      <c r="S395" s="12"/>
      <c r="T395" s="12"/>
      <c r="U395" s="12"/>
      <c r="V395" s="12"/>
      <c r="W395" s="12"/>
    </row>
    <row r="396" spans="1:23" x14ac:dyDescent="0.25">
      <c r="A396" s="179">
        <v>2006</v>
      </c>
      <c r="B396" s="101">
        <v>29</v>
      </c>
      <c r="C396" s="2">
        <f t="shared" si="6"/>
        <v>38919</v>
      </c>
      <c r="D396" s="197">
        <v>106</v>
      </c>
      <c r="E396" s="197">
        <v>93.05</v>
      </c>
      <c r="G396" s="12"/>
      <c r="H396" s="12"/>
      <c r="I396" s="12"/>
      <c r="J396" s="12"/>
      <c r="K396" s="12"/>
      <c r="L396" s="12"/>
      <c r="M396" s="12"/>
      <c r="N396" s="12"/>
      <c r="O396" s="12"/>
      <c r="P396" s="12"/>
      <c r="Q396" s="12"/>
      <c r="R396" s="12"/>
      <c r="S396" s="12"/>
      <c r="T396" s="12"/>
      <c r="U396" s="12"/>
      <c r="V396" s="12"/>
      <c r="W396" s="12"/>
    </row>
    <row r="397" spans="1:23" x14ac:dyDescent="0.25">
      <c r="A397" s="179">
        <v>2006</v>
      </c>
      <c r="B397" s="101">
        <v>30</v>
      </c>
      <c r="C397" s="2">
        <f t="shared" si="6"/>
        <v>38926</v>
      </c>
      <c r="D397" s="197">
        <v>106.82</v>
      </c>
      <c r="E397" s="197">
        <v>90.88</v>
      </c>
      <c r="G397" s="12"/>
      <c r="H397" s="12"/>
      <c r="I397" s="12"/>
      <c r="J397" s="12"/>
      <c r="K397" s="12"/>
      <c r="L397" s="12"/>
      <c r="M397" s="12"/>
      <c r="N397" s="12"/>
      <c r="O397" s="12"/>
      <c r="P397" s="12"/>
      <c r="Q397" s="12"/>
      <c r="R397" s="12"/>
      <c r="S397" s="12"/>
      <c r="T397" s="12"/>
      <c r="U397" s="12"/>
      <c r="V397" s="12"/>
      <c r="W397" s="12"/>
    </row>
    <row r="398" spans="1:23" x14ac:dyDescent="0.25">
      <c r="A398" s="179">
        <v>2006</v>
      </c>
      <c r="B398" s="101">
        <v>31</v>
      </c>
      <c r="C398" s="2">
        <f t="shared" si="6"/>
        <v>38933</v>
      </c>
      <c r="D398" s="197">
        <v>106.74</v>
      </c>
      <c r="E398" s="197">
        <v>91.62</v>
      </c>
      <c r="G398" s="12"/>
      <c r="H398" s="12"/>
      <c r="I398" s="12"/>
      <c r="J398" s="12"/>
      <c r="K398" s="12"/>
      <c r="L398" s="12"/>
      <c r="M398" s="12"/>
      <c r="N398" s="12"/>
      <c r="O398" s="12"/>
      <c r="P398" s="12"/>
      <c r="Q398" s="12"/>
      <c r="R398" s="12"/>
      <c r="S398" s="12"/>
      <c r="T398" s="12"/>
      <c r="U398" s="12"/>
      <c r="V398" s="12"/>
      <c r="W398" s="12"/>
    </row>
    <row r="399" spans="1:23" x14ac:dyDescent="0.25">
      <c r="A399" s="179">
        <v>2006</v>
      </c>
      <c r="B399" s="101">
        <v>32</v>
      </c>
      <c r="C399" s="2">
        <f t="shared" si="6"/>
        <v>38940</v>
      </c>
      <c r="D399" s="197">
        <v>109.15</v>
      </c>
      <c r="E399" s="197">
        <v>94.57</v>
      </c>
      <c r="G399" s="12"/>
      <c r="H399" s="12"/>
      <c r="I399" s="12"/>
      <c r="J399" s="12"/>
      <c r="K399" s="12"/>
      <c r="L399" s="12"/>
      <c r="M399" s="12"/>
      <c r="N399" s="12"/>
      <c r="O399" s="12"/>
      <c r="P399" s="12"/>
      <c r="Q399" s="12"/>
      <c r="R399" s="12"/>
      <c r="S399" s="12"/>
      <c r="T399" s="12"/>
      <c r="U399" s="12"/>
      <c r="V399" s="12"/>
      <c r="W399" s="12"/>
    </row>
    <row r="400" spans="1:23" x14ac:dyDescent="0.25">
      <c r="A400" s="179">
        <v>2006</v>
      </c>
      <c r="B400" s="101">
        <v>33</v>
      </c>
      <c r="C400" s="2">
        <f t="shared" si="6"/>
        <v>38947</v>
      </c>
      <c r="D400" s="197">
        <v>109.77</v>
      </c>
      <c r="E400" s="197">
        <v>94.81</v>
      </c>
      <c r="G400" s="12"/>
      <c r="H400" s="12"/>
      <c r="I400" s="12"/>
      <c r="J400" s="12"/>
      <c r="K400" s="12"/>
      <c r="L400" s="12"/>
      <c r="M400" s="12"/>
      <c r="N400" s="12"/>
      <c r="O400" s="12"/>
      <c r="P400" s="12"/>
      <c r="Q400" s="12"/>
      <c r="R400" s="12"/>
      <c r="S400" s="12"/>
      <c r="T400" s="12"/>
      <c r="U400" s="12"/>
      <c r="V400" s="12"/>
      <c r="W400" s="12"/>
    </row>
    <row r="401" spans="1:23" x14ac:dyDescent="0.25">
      <c r="A401" s="179">
        <v>2006</v>
      </c>
      <c r="B401" s="101">
        <v>34</v>
      </c>
      <c r="C401" s="2">
        <f t="shared" si="6"/>
        <v>38954</v>
      </c>
      <c r="D401" s="197">
        <v>111.11</v>
      </c>
      <c r="E401" s="197">
        <v>93.24</v>
      </c>
      <c r="G401" s="12"/>
      <c r="H401" s="12"/>
      <c r="I401" s="12"/>
      <c r="J401" s="12"/>
      <c r="K401" s="12"/>
      <c r="L401" s="12"/>
      <c r="M401" s="12"/>
      <c r="N401" s="12"/>
      <c r="O401" s="12"/>
      <c r="P401" s="12"/>
      <c r="Q401" s="12"/>
      <c r="R401" s="12"/>
      <c r="S401" s="12"/>
      <c r="T401" s="12"/>
      <c r="U401" s="12"/>
      <c r="V401" s="12"/>
      <c r="W401" s="12"/>
    </row>
    <row r="402" spans="1:23" x14ac:dyDescent="0.25">
      <c r="A402" s="179">
        <v>2006</v>
      </c>
      <c r="B402" s="101">
        <v>35</v>
      </c>
      <c r="C402" s="2">
        <f t="shared" si="6"/>
        <v>38961</v>
      </c>
      <c r="D402" s="197">
        <v>114.87</v>
      </c>
      <c r="E402" s="197">
        <v>91.64</v>
      </c>
      <c r="G402" s="12"/>
      <c r="H402" s="12"/>
      <c r="I402" s="12"/>
      <c r="J402" s="12"/>
      <c r="K402" s="12"/>
      <c r="L402" s="12"/>
      <c r="M402" s="12"/>
      <c r="N402" s="12"/>
      <c r="O402" s="12"/>
      <c r="P402" s="12"/>
      <c r="Q402" s="12"/>
      <c r="R402" s="12"/>
      <c r="S402" s="12"/>
      <c r="T402" s="12"/>
      <c r="U402" s="12"/>
      <c r="V402" s="12"/>
      <c r="W402" s="12"/>
    </row>
    <row r="403" spans="1:23" x14ac:dyDescent="0.25">
      <c r="A403" s="179">
        <v>2006</v>
      </c>
      <c r="B403" s="101">
        <v>36</v>
      </c>
      <c r="C403" s="2">
        <f t="shared" si="6"/>
        <v>38968</v>
      </c>
      <c r="D403" s="197">
        <v>113.1</v>
      </c>
      <c r="E403" s="197">
        <v>93.39</v>
      </c>
      <c r="G403" s="12"/>
      <c r="H403" s="12"/>
      <c r="I403" s="12"/>
      <c r="J403" s="12"/>
      <c r="K403" s="12"/>
      <c r="L403" s="12"/>
      <c r="M403" s="12"/>
      <c r="N403" s="12"/>
      <c r="O403" s="12"/>
      <c r="P403" s="12"/>
      <c r="Q403" s="12"/>
      <c r="R403" s="12"/>
      <c r="S403" s="12"/>
      <c r="T403" s="12"/>
      <c r="U403" s="12"/>
      <c r="V403" s="12"/>
      <c r="W403" s="12"/>
    </row>
    <row r="404" spans="1:23" x14ac:dyDescent="0.25">
      <c r="A404" s="179">
        <v>2006</v>
      </c>
      <c r="B404" s="101">
        <v>37</v>
      </c>
      <c r="C404" s="2">
        <f t="shared" si="6"/>
        <v>38975</v>
      </c>
      <c r="D404" s="197">
        <v>113.84</v>
      </c>
      <c r="E404" s="197">
        <v>93.32</v>
      </c>
      <c r="G404" s="12"/>
      <c r="H404" s="12"/>
      <c r="I404" s="12"/>
      <c r="J404" s="12"/>
      <c r="K404" s="12"/>
      <c r="L404" s="12"/>
      <c r="M404" s="12"/>
      <c r="N404" s="12"/>
      <c r="O404" s="12"/>
      <c r="P404" s="12"/>
      <c r="Q404" s="12"/>
      <c r="R404" s="12"/>
      <c r="S404" s="12"/>
      <c r="T404" s="12"/>
      <c r="U404" s="12"/>
      <c r="V404" s="12"/>
      <c r="W404" s="12"/>
    </row>
    <row r="405" spans="1:23" x14ac:dyDescent="0.25">
      <c r="A405" s="179">
        <v>2006</v>
      </c>
      <c r="B405" s="101">
        <v>38</v>
      </c>
      <c r="C405" s="2">
        <f t="shared" si="6"/>
        <v>38982</v>
      </c>
      <c r="D405" s="197">
        <v>115.74</v>
      </c>
      <c r="E405" s="197">
        <v>91.16</v>
      </c>
      <c r="G405" s="12"/>
      <c r="H405" s="12"/>
      <c r="I405" s="12"/>
      <c r="J405" s="12"/>
      <c r="K405" s="12"/>
      <c r="L405" s="12"/>
      <c r="M405" s="12"/>
      <c r="N405" s="12"/>
      <c r="O405" s="12"/>
      <c r="P405" s="12"/>
      <c r="Q405" s="12"/>
      <c r="R405" s="12"/>
      <c r="S405" s="12"/>
      <c r="T405" s="12"/>
      <c r="U405" s="12"/>
      <c r="V405" s="12"/>
      <c r="W405" s="12"/>
    </row>
    <row r="406" spans="1:23" x14ac:dyDescent="0.25">
      <c r="A406" s="179">
        <v>2006</v>
      </c>
      <c r="B406" s="101">
        <v>39</v>
      </c>
      <c r="C406" s="2">
        <f t="shared" si="6"/>
        <v>38989</v>
      </c>
      <c r="D406" s="197">
        <v>111.27</v>
      </c>
      <c r="E406" s="197">
        <v>90.13</v>
      </c>
      <c r="G406" s="12"/>
      <c r="H406" s="12"/>
      <c r="I406" s="12"/>
      <c r="J406" s="12"/>
      <c r="K406" s="12"/>
      <c r="L406" s="12"/>
      <c r="M406" s="12"/>
      <c r="N406" s="12"/>
      <c r="O406" s="12"/>
      <c r="P406" s="12"/>
      <c r="Q406" s="12"/>
      <c r="R406" s="12"/>
      <c r="S406" s="12"/>
      <c r="T406" s="12"/>
      <c r="U406" s="12"/>
      <c r="V406" s="12"/>
      <c r="W406" s="12"/>
    </row>
    <row r="407" spans="1:23" x14ac:dyDescent="0.25">
      <c r="A407" s="179">
        <v>2006</v>
      </c>
      <c r="B407" s="101">
        <v>40</v>
      </c>
      <c r="C407" s="2">
        <f t="shared" si="6"/>
        <v>38996</v>
      </c>
      <c r="D407" s="197">
        <v>112.64</v>
      </c>
      <c r="E407" s="197">
        <v>92.17</v>
      </c>
      <c r="G407" s="12"/>
      <c r="H407" s="12"/>
      <c r="I407" s="12"/>
      <c r="J407" s="12"/>
      <c r="K407" s="12"/>
      <c r="L407" s="12"/>
      <c r="M407" s="12"/>
      <c r="N407" s="12"/>
      <c r="O407" s="12"/>
      <c r="P407" s="12"/>
      <c r="Q407" s="12"/>
      <c r="R407" s="12"/>
      <c r="S407" s="12"/>
      <c r="T407" s="12"/>
      <c r="U407" s="12"/>
      <c r="V407" s="12"/>
      <c r="W407" s="12"/>
    </row>
    <row r="408" spans="1:23" x14ac:dyDescent="0.25">
      <c r="A408" s="179">
        <v>2006</v>
      </c>
      <c r="B408" s="101">
        <v>41</v>
      </c>
      <c r="C408" s="2">
        <f t="shared" si="6"/>
        <v>39003</v>
      </c>
      <c r="D408" s="197">
        <v>115.06</v>
      </c>
      <c r="E408" s="197">
        <v>91.05</v>
      </c>
      <c r="G408" s="12"/>
      <c r="H408" s="12"/>
      <c r="I408" s="12"/>
      <c r="J408" s="12"/>
      <c r="K408" s="12"/>
      <c r="L408" s="12"/>
      <c r="M408" s="12"/>
      <c r="N408" s="12"/>
      <c r="O408" s="12"/>
      <c r="P408" s="12"/>
      <c r="Q408" s="12"/>
      <c r="R408" s="12"/>
      <c r="S408" s="12"/>
      <c r="T408" s="12"/>
      <c r="U408" s="12"/>
      <c r="V408" s="12"/>
      <c r="W408" s="12"/>
    </row>
    <row r="409" spans="1:23" x14ac:dyDescent="0.25">
      <c r="A409" s="179">
        <v>2006</v>
      </c>
      <c r="B409" s="101">
        <v>42</v>
      </c>
      <c r="C409" s="2">
        <f t="shared" si="6"/>
        <v>39010</v>
      </c>
      <c r="D409" s="197">
        <v>108.29</v>
      </c>
      <c r="E409" s="197">
        <v>89.76</v>
      </c>
      <c r="G409" s="12"/>
      <c r="H409" s="12"/>
      <c r="I409" s="12"/>
      <c r="J409" s="12"/>
      <c r="K409" s="12"/>
      <c r="L409" s="12"/>
      <c r="M409" s="12"/>
      <c r="N409" s="12"/>
      <c r="O409" s="12"/>
      <c r="P409" s="12"/>
      <c r="Q409" s="12"/>
      <c r="R409" s="12"/>
      <c r="S409" s="12"/>
      <c r="T409" s="12"/>
      <c r="U409" s="12"/>
      <c r="V409" s="12"/>
      <c r="W409" s="12"/>
    </row>
    <row r="410" spans="1:23" x14ac:dyDescent="0.25">
      <c r="A410" s="179">
        <v>2006</v>
      </c>
      <c r="B410" s="101">
        <v>43</v>
      </c>
      <c r="C410" s="2">
        <f t="shared" si="6"/>
        <v>39017</v>
      </c>
      <c r="D410" s="197">
        <v>102.22</v>
      </c>
      <c r="E410" s="197">
        <v>88.45</v>
      </c>
      <c r="G410" s="12"/>
      <c r="H410" s="12"/>
      <c r="I410" s="12"/>
      <c r="J410" s="12"/>
      <c r="K410" s="12"/>
      <c r="L410" s="12"/>
      <c r="M410" s="12"/>
      <c r="N410" s="12"/>
      <c r="O410" s="12"/>
      <c r="P410" s="12"/>
      <c r="Q410" s="12"/>
      <c r="R410" s="12"/>
      <c r="S410" s="12"/>
      <c r="T410" s="12"/>
      <c r="U410" s="12"/>
      <c r="V410" s="12"/>
      <c r="W410" s="12"/>
    </row>
    <row r="411" spans="1:23" x14ac:dyDescent="0.25">
      <c r="A411" s="179">
        <v>2006</v>
      </c>
      <c r="B411" s="101">
        <v>44</v>
      </c>
      <c r="C411" s="2">
        <f t="shared" si="6"/>
        <v>39024</v>
      </c>
      <c r="D411" s="197">
        <v>101.58</v>
      </c>
      <c r="E411" s="197">
        <v>89.21</v>
      </c>
      <c r="G411" s="12"/>
      <c r="H411" s="12"/>
      <c r="I411" s="12"/>
      <c r="J411" s="12"/>
      <c r="K411" s="12"/>
      <c r="L411" s="12"/>
      <c r="M411" s="12"/>
      <c r="N411" s="12"/>
      <c r="O411" s="12"/>
      <c r="P411" s="12"/>
      <c r="Q411" s="12"/>
      <c r="R411" s="12"/>
      <c r="S411" s="12"/>
      <c r="T411" s="12"/>
      <c r="U411" s="12"/>
      <c r="V411" s="12"/>
      <c r="W411" s="12"/>
    </row>
    <row r="412" spans="1:23" x14ac:dyDescent="0.25">
      <c r="A412" s="179">
        <v>2006</v>
      </c>
      <c r="B412" s="101">
        <v>45</v>
      </c>
      <c r="C412" s="2">
        <f t="shared" si="6"/>
        <v>39031</v>
      </c>
      <c r="D412" s="197">
        <v>98.02</v>
      </c>
      <c r="E412" s="197">
        <v>88.89</v>
      </c>
      <c r="G412" s="12"/>
      <c r="H412" s="12"/>
      <c r="I412" s="12"/>
      <c r="J412" s="12"/>
      <c r="K412" s="12"/>
      <c r="L412" s="12"/>
      <c r="M412" s="12"/>
      <c r="N412" s="12"/>
      <c r="O412" s="12"/>
      <c r="P412" s="12"/>
      <c r="Q412" s="12"/>
      <c r="R412" s="12"/>
      <c r="S412" s="12"/>
      <c r="T412" s="12"/>
      <c r="U412" s="12"/>
      <c r="V412" s="12"/>
      <c r="W412" s="12"/>
    </row>
    <row r="413" spans="1:23" x14ac:dyDescent="0.25">
      <c r="A413" s="179">
        <v>2006</v>
      </c>
      <c r="B413" s="101">
        <v>46</v>
      </c>
      <c r="C413" s="2">
        <f t="shared" si="6"/>
        <v>39038</v>
      </c>
      <c r="D413" s="197">
        <v>109.46</v>
      </c>
      <c r="E413" s="197">
        <v>86.83</v>
      </c>
      <c r="G413" s="12"/>
      <c r="H413" s="12"/>
      <c r="I413" s="12"/>
      <c r="J413" s="12"/>
      <c r="K413" s="12"/>
      <c r="L413" s="12"/>
      <c r="M413" s="12"/>
      <c r="N413" s="12"/>
      <c r="O413" s="12"/>
      <c r="P413" s="12"/>
      <c r="Q413" s="12"/>
      <c r="R413" s="12"/>
      <c r="S413" s="12"/>
      <c r="T413" s="12"/>
      <c r="U413" s="12"/>
      <c r="V413" s="12"/>
      <c r="W413" s="12"/>
    </row>
    <row r="414" spans="1:23" x14ac:dyDescent="0.25">
      <c r="A414" s="179">
        <v>2006</v>
      </c>
      <c r="B414" s="101">
        <v>47</v>
      </c>
      <c r="C414" s="2">
        <f t="shared" si="6"/>
        <v>39045</v>
      </c>
      <c r="D414" s="197">
        <v>102.99</v>
      </c>
      <c r="E414" s="197">
        <v>88.8</v>
      </c>
      <c r="G414" s="12"/>
      <c r="H414" s="12"/>
      <c r="I414" s="12"/>
      <c r="J414" s="12"/>
      <c r="K414" s="12"/>
      <c r="L414" s="12"/>
      <c r="M414" s="12"/>
      <c r="N414" s="12"/>
      <c r="O414" s="12"/>
      <c r="P414" s="12"/>
      <c r="Q414" s="12"/>
      <c r="R414" s="12"/>
      <c r="S414" s="12"/>
      <c r="T414" s="12"/>
      <c r="U414" s="12"/>
      <c r="V414" s="12"/>
      <c r="W414" s="12"/>
    </row>
    <row r="415" spans="1:23" x14ac:dyDescent="0.25">
      <c r="A415" s="179">
        <v>2006</v>
      </c>
      <c r="B415" s="101">
        <v>48</v>
      </c>
      <c r="C415" s="2">
        <f t="shared" si="6"/>
        <v>39052</v>
      </c>
      <c r="D415" s="197">
        <v>100.02</v>
      </c>
      <c r="E415" s="197">
        <v>89.48</v>
      </c>
      <c r="G415" s="12"/>
      <c r="H415" s="12"/>
      <c r="I415" s="12"/>
      <c r="J415" s="12"/>
      <c r="K415" s="12"/>
      <c r="L415" s="12"/>
      <c r="M415" s="12"/>
      <c r="N415" s="12"/>
      <c r="O415" s="12"/>
      <c r="P415" s="12"/>
      <c r="Q415" s="12"/>
      <c r="R415" s="12"/>
      <c r="S415" s="12"/>
      <c r="T415" s="12"/>
      <c r="U415" s="12"/>
      <c r="V415" s="12"/>
      <c r="W415" s="12"/>
    </row>
    <row r="416" spans="1:23" x14ac:dyDescent="0.25">
      <c r="A416" s="179">
        <v>2006</v>
      </c>
      <c r="B416" s="101">
        <v>49</v>
      </c>
      <c r="C416" s="2">
        <f t="shared" si="6"/>
        <v>39059</v>
      </c>
      <c r="D416" s="197">
        <v>104.74</v>
      </c>
      <c r="E416" s="197">
        <v>89</v>
      </c>
      <c r="G416" s="12"/>
      <c r="H416" s="12"/>
      <c r="I416" s="12"/>
      <c r="J416" s="12"/>
      <c r="K416" s="12"/>
      <c r="L416" s="12"/>
      <c r="M416" s="12"/>
      <c r="N416" s="12"/>
      <c r="O416" s="12"/>
      <c r="P416" s="12"/>
      <c r="Q416" s="12"/>
      <c r="R416" s="12"/>
      <c r="S416" s="12"/>
      <c r="T416" s="12"/>
      <c r="U416" s="12"/>
      <c r="V416" s="12"/>
      <c r="W416" s="12"/>
    </row>
    <row r="417" spans="1:23" x14ac:dyDescent="0.25">
      <c r="A417" s="179">
        <v>2006</v>
      </c>
      <c r="B417" s="101">
        <v>50</v>
      </c>
      <c r="C417" s="2">
        <f t="shared" si="6"/>
        <v>39066</v>
      </c>
      <c r="D417" s="197">
        <v>99.68</v>
      </c>
      <c r="E417" s="197">
        <v>85.47</v>
      </c>
      <c r="G417" s="12"/>
      <c r="H417" s="12"/>
      <c r="I417" s="12"/>
      <c r="J417" s="12"/>
      <c r="K417" s="12"/>
      <c r="L417" s="12"/>
      <c r="M417" s="12"/>
      <c r="N417" s="12"/>
      <c r="O417" s="12"/>
      <c r="P417" s="12"/>
      <c r="Q417" s="12"/>
      <c r="R417" s="12"/>
      <c r="S417" s="12"/>
      <c r="T417" s="12"/>
      <c r="U417" s="12"/>
      <c r="V417" s="12"/>
      <c r="W417" s="12"/>
    </row>
    <row r="418" spans="1:23" ht="13" thickBot="1" x14ac:dyDescent="0.3">
      <c r="A418" s="180">
        <v>2006</v>
      </c>
      <c r="B418" s="101">
        <v>51</v>
      </c>
      <c r="C418" s="2">
        <f t="shared" si="6"/>
        <v>39073</v>
      </c>
      <c r="D418" s="197">
        <v>96.39</v>
      </c>
      <c r="E418" s="197">
        <v>85.78</v>
      </c>
      <c r="G418" s="12"/>
      <c r="H418" s="12"/>
      <c r="I418" s="12"/>
      <c r="J418" s="12"/>
      <c r="K418" s="12"/>
      <c r="L418" s="12"/>
      <c r="M418" s="12"/>
      <c r="N418" s="12"/>
      <c r="O418" s="12"/>
      <c r="P418" s="12"/>
      <c r="Q418" s="12"/>
      <c r="R418" s="12"/>
      <c r="S418" s="12"/>
      <c r="T418" s="12"/>
      <c r="U418" s="12"/>
      <c r="V418" s="12"/>
      <c r="W418" s="12"/>
    </row>
    <row r="419" spans="1:23" ht="13" thickBot="1" x14ac:dyDescent="0.3">
      <c r="A419" s="180">
        <v>2006</v>
      </c>
      <c r="B419" s="101">
        <v>52</v>
      </c>
      <c r="C419" s="2">
        <f t="shared" si="6"/>
        <v>39080</v>
      </c>
      <c r="D419" s="197">
        <v>96.81</v>
      </c>
      <c r="E419" s="197">
        <v>88.7</v>
      </c>
      <c r="G419" s="12"/>
      <c r="H419" s="12"/>
      <c r="I419" s="12"/>
      <c r="J419" s="12"/>
      <c r="K419" s="12"/>
      <c r="L419" s="12"/>
      <c r="M419" s="12"/>
      <c r="N419" s="12"/>
      <c r="O419" s="12"/>
      <c r="P419" s="12"/>
      <c r="Q419" s="12"/>
      <c r="R419" s="12"/>
      <c r="S419" s="12"/>
      <c r="T419" s="12"/>
      <c r="U419" s="12"/>
      <c r="V419" s="12"/>
      <c r="W419" s="12"/>
    </row>
    <row r="420" spans="1:23" x14ac:dyDescent="0.25">
      <c r="A420" s="179">
        <v>2007</v>
      </c>
      <c r="B420" s="101">
        <v>1</v>
      </c>
      <c r="C420" s="2">
        <f t="shared" si="6"/>
        <v>39087</v>
      </c>
      <c r="D420" s="197">
        <v>94.4</v>
      </c>
      <c r="E420" s="197">
        <v>89.95</v>
      </c>
      <c r="G420" s="12"/>
      <c r="H420" s="12"/>
      <c r="I420" s="12"/>
      <c r="J420" s="12"/>
      <c r="K420" s="12"/>
      <c r="L420" s="12"/>
      <c r="M420" s="12"/>
      <c r="N420" s="12"/>
      <c r="O420" s="12"/>
      <c r="P420" s="12"/>
      <c r="Q420" s="12"/>
      <c r="R420" s="12"/>
      <c r="S420" s="12"/>
      <c r="T420" s="12"/>
      <c r="U420" s="12"/>
      <c r="V420" s="12"/>
      <c r="W420" s="12"/>
    </row>
    <row r="421" spans="1:23" x14ac:dyDescent="0.25">
      <c r="A421" s="179">
        <v>2007</v>
      </c>
      <c r="B421" s="101">
        <v>2</v>
      </c>
      <c r="C421" s="2">
        <f t="shared" si="6"/>
        <v>39094</v>
      </c>
      <c r="D421" s="197">
        <v>105.74</v>
      </c>
      <c r="E421" s="197">
        <v>90.58</v>
      </c>
      <c r="G421" s="12"/>
      <c r="H421" s="12"/>
      <c r="I421" s="12"/>
      <c r="J421" s="12"/>
      <c r="K421" s="12"/>
      <c r="L421" s="12"/>
      <c r="M421" s="12"/>
      <c r="N421" s="12"/>
      <c r="O421" s="12"/>
      <c r="P421" s="12"/>
      <c r="Q421" s="12"/>
      <c r="R421" s="12"/>
      <c r="S421" s="12"/>
      <c r="T421" s="12"/>
      <c r="U421" s="12"/>
      <c r="V421" s="12"/>
      <c r="W421" s="12"/>
    </row>
    <row r="422" spans="1:23" x14ac:dyDescent="0.25">
      <c r="A422" s="179">
        <v>2007</v>
      </c>
      <c r="B422" s="101">
        <v>3</v>
      </c>
      <c r="C422" s="2">
        <f t="shared" si="6"/>
        <v>39101</v>
      </c>
      <c r="D422" s="197">
        <v>101.25</v>
      </c>
      <c r="E422" s="198">
        <v>90.27</v>
      </c>
      <c r="G422" s="12"/>
      <c r="H422" s="12"/>
      <c r="I422" s="12"/>
      <c r="J422" s="12"/>
      <c r="K422" s="12"/>
      <c r="L422" s="12"/>
      <c r="M422" s="12"/>
      <c r="N422" s="12"/>
      <c r="O422" s="12"/>
      <c r="P422" s="12"/>
      <c r="Q422" s="12"/>
      <c r="R422" s="12"/>
      <c r="S422" s="12"/>
      <c r="T422" s="12"/>
      <c r="U422" s="12"/>
      <c r="V422" s="12"/>
      <c r="W422" s="12"/>
    </row>
    <row r="423" spans="1:23" x14ac:dyDescent="0.25">
      <c r="A423" s="179">
        <v>2007</v>
      </c>
      <c r="B423" s="101">
        <v>4</v>
      </c>
      <c r="C423" s="2">
        <f t="shared" si="6"/>
        <v>39108</v>
      </c>
      <c r="D423" s="197">
        <v>97.3</v>
      </c>
      <c r="E423" s="197">
        <v>89.78</v>
      </c>
      <c r="G423" s="12"/>
      <c r="H423" s="12"/>
      <c r="I423" s="12"/>
      <c r="J423" s="12"/>
      <c r="K423" s="12"/>
      <c r="L423" s="12"/>
      <c r="M423" s="12"/>
      <c r="N423" s="12"/>
      <c r="O423" s="12"/>
      <c r="P423" s="12"/>
      <c r="Q423" s="12"/>
      <c r="R423" s="12"/>
      <c r="S423" s="12"/>
      <c r="T423" s="12"/>
      <c r="U423" s="12"/>
      <c r="V423" s="12"/>
      <c r="W423" s="12"/>
    </row>
    <row r="424" spans="1:23" x14ac:dyDescent="0.25">
      <c r="A424" s="179">
        <v>2007</v>
      </c>
      <c r="B424" s="101">
        <v>5</v>
      </c>
      <c r="C424" s="2">
        <f t="shared" si="6"/>
        <v>39115</v>
      </c>
      <c r="D424" s="197">
        <v>100.61</v>
      </c>
      <c r="E424" s="197">
        <v>90</v>
      </c>
      <c r="G424" s="12"/>
      <c r="H424" s="12"/>
      <c r="I424" s="12"/>
      <c r="J424" s="12"/>
      <c r="K424" s="12"/>
      <c r="L424" s="12"/>
      <c r="M424" s="12"/>
      <c r="N424" s="12"/>
      <c r="O424" s="12"/>
      <c r="P424" s="12"/>
      <c r="Q424" s="12"/>
      <c r="R424" s="12"/>
      <c r="S424" s="12"/>
      <c r="T424" s="12"/>
      <c r="U424" s="12"/>
      <c r="V424" s="12"/>
      <c r="W424" s="12"/>
    </row>
    <row r="425" spans="1:23" x14ac:dyDescent="0.25">
      <c r="A425" s="179">
        <v>2007</v>
      </c>
      <c r="B425" s="101">
        <v>6</v>
      </c>
      <c r="C425" s="2">
        <f t="shared" si="6"/>
        <v>39122</v>
      </c>
      <c r="D425" s="197">
        <v>106.76</v>
      </c>
      <c r="E425" s="197">
        <v>91.68</v>
      </c>
      <c r="G425" s="12"/>
      <c r="H425" s="12"/>
      <c r="I425" s="12"/>
      <c r="J425" s="12"/>
      <c r="K425" s="12"/>
      <c r="L425" s="12"/>
      <c r="M425" s="12"/>
      <c r="N425" s="12"/>
      <c r="O425" s="12"/>
      <c r="P425" s="12"/>
      <c r="Q425" s="12"/>
      <c r="R425" s="12"/>
      <c r="S425" s="12"/>
      <c r="T425" s="12"/>
      <c r="U425" s="12"/>
      <c r="V425" s="12"/>
      <c r="W425" s="12"/>
    </row>
    <row r="426" spans="1:23" x14ac:dyDescent="0.25">
      <c r="A426" s="179">
        <v>2007</v>
      </c>
      <c r="B426" s="101">
        <v>7</v>
      </c>
      <c r="C426" s="2">
        <f t="shared" si="6"/>
        <v>39129</v>
      </c>
      <c r="D426" s="197">
        <v>104.92</v>
      </c>
      <c r="E426" s="197">
        <v>94.2</v>
      </c>
      <c r="G426" s="12"/>
      <c r="H426" s="12"/>
      <c r="I426" s="12"/>
      <c r="J426" s="12"/>
      <c r="K426" s="12"/>
      <c r="L426" s="12"/>
      <c r="M426" s="12"/>
      <c r="N426" s="12"/>
      <c r="O426" s="12"/>
      <c r="P426" s="12"/>
      <c r="Q426" s="12"/>
      <c r="R426" s="12"/>
      <c r="S426" s="12"/>
      <c r="T426" s="12"/>
      <c r="U426" s="12"/>
      <c r="V426" s="12"/>
      <c r="W426" s="12"/>
    </row>
    <row r="427" spans="1:23" x14ac:dyDescent="0.25">
      <c r="A427" s="179">
        <v>2007</v>
      </c>
      <c r="B427" s="101">
        <v>8</v>
      </c>
      <c r="C427" s="2">
        <f t="shared" si="6"/>
        <v>39136</v>
      </c>
      <c r="D427" s="197">
        <v>105.21</v>
      </c>
      <c r="E427" s="197">
        <v>98.14</v>
      </c>
      <c r="G427" s="12"/>
      <c r="H427" s="12"/>
      <c r="I427" s="12"/>
      <c r="J427" s="12"/>
      <c r="K427" s="12"/>
      <c r="L427" s="12"/>
      <c r="M427" s="12"/>
      <c r="N427" s="12"/>
      <c r="O427" s="12"/>
      <c r="P427" s="12"/>
      <c r="Q427" s="12"/>
      <c r="R427" s="12"/>
      <c r="S427" s="12"/>
      <c r="T427" s="12"/>
      <c r="U427" s="12"/>
      <c r="V427" s="12"/>
      <c r="W427" s="12"/>
    </row>
    <row r="428" spans="1:23" x14ac:dyDescent="0.25">
      <c r="A428" s="179">
        <v>2007</v>
      </c>
      <c r="B428" s="101">
        <v>9</v>
      </c>
      <c r="C428" s="2">
        <f t="shared" si="6"/>
        <v>39143</v>
      </c>
      <c r="D428" s="197">
        <v>103.12</v>
      </c>
      <c r="E428" s="197">
        <v>99.55</v>
      </c>
      <c r="G428" s="12"/>
      <c r="H428" s="12"/>
      <c r="I428" s="12"/>
      <c r="J428" s="12"/>
      <c r="K428" s="12"/>
      <c r="L428" s="12"/>
      <c r="M428" s="12"/>
      <c r="N428" s="12"/>
      <c r="O428" s="12"/>
      <c r="P428" s="12"/>
      <c r="Q428" s="12"/>
      <c r="R428" s="12"/>
      <c r="S428" s="12"/>
      <c r="T428" s="12"/>
      <c r="U428" s="12"/>
      <c r="V428" s="12"/>
      <c r="W428" s="12"/>
    </row>
    <row r="429" spans="1:23" x14ac:dyDescent="0.25">
      <c r="A429" s="179">
        <v>2007</v>
      </c>
      <c r="B429" s="101">
        <v>10</v>
      </c>
      <c r="C429" s="2">
        <f t="shared" si="6"/>
        <v>39150</v>
      </c>
      <c r="D429" s="197">
        <v>104.79</v>
      </c>
      <c r="E429" s="197">
        <v>103.81</v>
      </c>
      <c r="G429" s="12"/>
      <c r="H429" s="12"/>
      <c r="I429" s="12"/>
      <c r="J429" s="12"/>
      <c r="K429" s="12"/>
      <c r="L429" s="12"/>
      <c r="M429" s="12"/>
      <c r="N429" s="12"/>
      <c r="O429" s="12"/>
      <c r="P429" s="12"/>
      <c r="Q429" s="12"/>
      <c r="R429" s="12"/>
      <c r="S429" s="12"/>
      <c r="T429" s="12"/>
      <c r="U429" s="12"/>
      <c r="V429" s="12"/>
      <c r="W429" s="12"/>
    </row>
    <row r="430" spans="1:23" x14ac:dyDescent="0.25">
      <c r="A430" s="179">
        <v>2007</v>
      </c>
      <c r="B430" s="101">
        <v>11</v>
      </c>
      <c r="C430" s="2">
        <f t="shared" si="6"/>
        <v>39157</v>
      </c>
      <c r="D430" s="197">
        <v>107.99</v>
      </c>
      <c r="E430" s="197">
        <v>106.9</v>
      </c>
      <c r="G430" s="12"/>
      <c r="H430" s="12"/>
      <c r="I430" s="12"/>
      <c r="J430" s="12"/>
      <c r="K430" s="12"/>
      <c r="L430" s="12"/>
      <c r="M430" s="12"/>
      <c r="N430" s="12"/>
      <c r="O430" s="12"/>
      <c r="P430" s="12"/>
      <c r="Q430" s="12"/>
      <c r="R430" s="12"/>
      <c r="S430" s="12"/>
      <c r="T430" s="12"/>
      <c r="U430" s="12"/>
      <c r="V430" s="12"/>
      <c r="W430" s="12"/>
    </row>
    <row r="431" spans="1:23" x14ac:dyDescent="0.25">
      <c r="A431" s="179">
        <v>2007</v>
      </c>
      <c r="B431" s="101">
        <v>12</v>
      </c>
      <c r="C431" s="2">
        <f t="shared" si="6"/>
        <v>39164</v>
      </c>
      <c r="D431" s="197">
        <v>106.63</v>
      </c>
      <c r="E431" s="197">
        <v>104.02</v>
      </c>
      <c r="G431" s="12"/>
      <c r="H431" s="12"/>
      <c r="I431" s="12"/>
      <c r="J431" s="12"/>
      <c r="K431" s="12"/>
      <c r="L431" s="12"/>
      <c r="M431" s="12"/>
      <c r="N431" s="12"/>
      <c r="O431" s="12"/>
      <c r="P431" s="12"/>
      <c r="Q431" s="12"/>
      <c r="R431" s="12"/>
      <c r="S431" s="12"/>
      <c r="T431" s="12"/>
      <c r="U431" s="12"/>
      <c r="V431" s="12"/>
      <c r="W431" s="12"/>
    </row>
    <row r="432" spans="1:23" x14ac:dyDescent="0.25">
      <c r="A432" s="179">
        <v>2007</v>
      </c>
      <c r="B432" s="101">
        <v>13</v>
      </c>
      <c r="C432" s="2">
        <f t="shared" si="6"/>
        <v>39171</v>
      </c>
      <c r="D432" s="197">
        <v>108.91</v>
      </c>
      <c r="E432" s="197">
        <v>102.68</v>
      </c>
      <c r="G432" s="12"/>
      <c r="H432" s="12"/>
      <c r="I432" s="12"/>
      <c r="J432" s="12"/>
      <c r="K432" s="12"/>
      <c r="L432" s="12"/>
      <c r="M432" s="12"/>
      <c r="N432" s="12"/>
      <c r="O432" s="12"/>
      <c r="P432" s="12"/>
      <c r="Q432" s="12"/>
      <c r="R432" s="12"/>
      <c r="S432" s="12"/>
      <c r="T432" s="12"/>
      <c r="U432" s="12"/>
      <c r="V432" s="12"/>
      <c r="W432" s="12"/>
    </row>
    <row r="433" spans="1:23" x14ac:dyDescent="0.25">
      <c r="A433" s="179">
        <v>2007</v>
      </c>
      <c r="B433" s="101">
        <v>14</v>
      </c>
      <c r="C433" s="2">
        <f t="shared" si="6"/>
        <v>39178</v>
      </c>
      <c r="D433" s="197">
        <v>107.81</v>
      </c>
      <c r="E433" s="197">
        <v>104.31</v>
      </c>
      <c r="G433" s="12"/>
      <c r="H433" s="12"/>
      <c r="I433" s="12"/>
      <c r="J433" s="12"/>
      <c r="K433" s="12"/>
      <c r="L433" s="12"/>
      <c r="M433" s="12"/>
      <c r="N433" s="12"/>
      <c r="O433" s="12"/>
      <c r="P433" s="12"/>
      <c r="Q433" s="12"/>
      <c r="R433" s="12"/>
      <c r="S433" s="12"/>
      <c r="T433" s="12"/>
      <c r="U433" s="12"/>
      <c r="V433" s="12"/>
      <c r="W433" s="12"/>
    </row>
    <row r="434" spans="1:23" x14ac:dyDescent="0.25">
      <c r="A434" s="179">
        <v>2007</v>
      </c>
      <c r="B434" s="101">
        <v>15</v>
      </c>
      <c r="C434" s="2">
        <f t="shared" si="6"/>
        <v>39185</v>
      </c>
      <c r="D434" s="197">
        <v>110.76</v>
      </c>
      <c r="E434" s="197">
        <v>107.63</v>
      </c>
      <c r="G434" s="12"/>
      <c r="H434" s="12"/>
      <c r="I434" s="12"/>
      <c r="J434" s="12"/>
      <c r="K434" s="12"/>
      <c r="L434" s="12"/>
      <c r="M434" s="12"/>
      <c r="N434" s="12"/>
      <c r="O434" s="12"/>
      <c r="P434" s="12"/>
      <c r="Q434" s="12"/>
      <c r="R434" s="12"/>
      <c r="S434" s="12"/>
      <c r="T434" s="12"/>
      <c r="U434" s="12"/>
      <c r="V434" s="12"/>
      <c r="W434" s="12"/>
    </row>
    <row r="435" spans="1:23" x14ac:dyDescent="0.25">
      <c r="A435" s="179">
        <v>2007</v>
      </c>
      <c r="B435" s="101">
        <v>16</v>
      </c>
      <c r="C435" s="2">
        <f t="shared" si="6"/>
        <v>39192</v>
      </c>
      <c r="D435" s="197">
        <v>107.83</v>
      </c>
      <c r="E435" s="197">
        <v>106.53</v>
      </c>
      <c r="G435" s="12"/>
      <c r="H435" s="12"/>
      <c r="I435" s="12"/>
      <c r="J435" s="12"/>
      <c r="K435" s="12"/>
      <c r="L435" s="12"/>
      <c r="M435" s="12"/>
      <c r="N435" s="12"/>
      <c r="O435" s="12"/>
      <c r="P435" s="12"/>
      <c r="Q435" s="12"/>
      <c r="R435" s="12"/>
      <c r="S435" s="12"/>
      <c r="T435" s="12"/>
      <c r="U435" s="12"/>
      <c r="V435" s="12"/>
      <c r="W435" s="12"/>
    </row>
    <row r="436" spans="1:23" x14ac:dyDescent="0.25">
      <c r="A436" s="179">
        <v>2007</v>
      </c>
      <c r="B436" s="101">
        <v>17</v>
      </c>
      <c r="C436" s="2">
        <f t="shared" si="6"/>
        <v>39199</v>
      </c>
      <c r="D436" s="197">
        <v>106.78</v>
      </c>
      <c r="E436" s="197">
        <v>105.24</v>
      </c>
      <c r="G436" s="12"/>
      <c r="H436" s="12"/>
      <c r="I436" s="12"/>
      <c r="J436" s="12"/>
      <c r="K436" s="12"/>
      <c r="L436" s="12"/>
      <c r="M436" s="12"/>
      <c r="N436" s="12"/>
      <c r="O436" s="12"/>
      <c r="P436" s="12"/>
      <c r="Q436" s="12"/>
      <c r="R436" s="12"/>
      <c r="S436" s="12"/>
      <c r="T436" s="12"/>
      <c r="U436" s="12"/>
      <c r="V436" s="12"/>
      <c r="W436" s="12"/>
    </row>
    <row r="437" spans="1:23" x14ac:dyDescent="0.25">
      <c r="A437" s="179">
        <v>2007</v>
      </c>
      <c r="B437" s="101">
        <v>18</v>
      </c>
      <c r="C437" s="2">
        <f t="shared" si="6"/>
        <v>39206</v>
      </c>
      <c r="D437" s="197">
        <v>104.85</v>
      </c>
      <c r="E437" s="197">
        <v>106.66</v>
      </c>
      <c r="G437" s="12"/>
      <c r="H437" s="12"/>
      <c r="I437" s="12"/>
      <c r="J437" s="12"/>
      <c r="K437" s="12"/>
      <c r="L437" s="12"/>
      <c r="M437" s="12"/>
      <c r="N437" s="12"/>
      <c r="O437" s="12"/>
      <c r="P437" s="12"/>
      <c r="Q437" s="12"/>
      <c r="R437" s="12"/>
      <c r="S437" s="12"/>
      <c r="T437" s="12"/>
      <c r="U437" s="12"/>
      <c r="V437" s="12"/>
      <c r="W437" s="12"/>
    </row>
    <row r="438" spans="1:23" x14ac:dyDescent="0.25">
      <c r="A438" s="179">
        <v>2007</v>
      </c>
      <c r="B438" s="101">
        <v>19</v>
      </c>
      <c r="C438" s="2">
        <f t="shared" si="6"/>
        <v>39213</v>
      </c>
      <c r="D438" s="197">
        <v>106.88</v>
      </c>
      <c r="E438" s="197">
        <v>109.21</v>
      </c>
      <c r="G438" s="12"/>
      <c r="H438" s="12"/>
      <c r="I438" s="12"/>
      <c r="J438" s="12"/>
      <c r="K438" s="12"/>
      <c r="L438" s="12"/>
      <c r="M438" s="12"/>
      <c r="N438" s="12"/>
      <c r="O438" s="12"/>
      <c r="P438" s="12"/>
      <c r="Q438" s="12"/>
      <c r="R438" s="12"/>
      <c r="S438" s="12"/>
      <c r="T438" s="12"/>
      <c r="U438" s="12"/>
      <c r="V438" s="12"/>
      <c r="W438" s="12"/>
    </row>
    <row r="439" spans="1:23" x14ac:dyDescent="0.25">
      <c r="A439" s="179">
        <v>2007</v>
      </c>
      <c r="B439" s="101">
        <v>20</v>
      </c>
      <c r="C439" s="2">
        <f t="shared" si="6"/>
        <v>39220</v>
      </c>
      <c r="D439" s="197">
        <v>109.61</v>
      </c>
      <c r="E439" s="197">
        <v>111.91</v>
      </c>
      <c r="G439" s="12"/>
      <c r="H439" s="12"/>
      <c r="I439" s="12"/>
      <c r="J439" s="12"/>
      <c r="K439" s="12"/>
      <c r="L439" s="12"/>
      <c r="M439" s="12"/>
      <c r="N439" s="12"/>
      <c r="O439" s="12"/>
      <c r="P439" s="12"/>
      <c r="Q439" s="12"/>
      <c r="R439" s="12"/>
      <c r="S439" s="12"/>
      <c r="T439" s="12"/>
      <c r="U439" s="12"/>
      <c r="V439" s="12"/>
      <c r="W439" s="12"/>
    </row>
    <row r="440" spans="1:23" ht="13" x14ac:dyDescent="0.3">
      <c r="A440" s="179">
        <v>2007</v>
      </c>
      <c r="B440" s="101">
        <v>21</v>
      </c>
      <c r="C440" s="2">
        <f t="shared" si="6"/>
        <v>39227</v>
      </c>
      <c r="D440" s="197">
        <v>107.67</v>
      </c>
      <c r="E440" s="199">
        <v>107.58</v>
      </c>
      <c r="G440" s="12"/>
      <c r="H440" s="12"/>
      <c r="I440" s="12"/>
      <c r="J440" s="12"/>
      <c r="K440" s="12"/>
      <c r="L440" s="12"/>
      <c r="M440" s="12"/>
      <c r="N440" s="12"/>
      <c r="O440" s="12"/>
      <c r="P440" s="12"/>
      <c r="Q440" s="12"/>
      <c r="R440" s="12"/>
      <c r="S440" s="12"/>
      <c r="T440" s="12"/>
      <c r="U440" s="12"/>
      <c r="V440" s="12"/>
      <c r="W440" s="12"/>
    </row>
    <row r="441" spans="1:23" x14ac:dyDescent="0.25">
      <c r="A441" s="179">
        <v>2007</v>
      </c>
      <c r="B441" s="101">
        <v>22</v>
      </c>
      <c r="C441" s="2">
        <f t="shared" si="6"/>
        <v>39234</v>
      </c>
      <c r="D441" s="197">
        <v>107.25</v>
      </c>
      <c r="E441" s="197">
        <v>104.4</v>
      </c>
      <c r="G441" s="12"/>
      <c r="H441" s="12"/>
      <c r="I441" s="12"/>
      <c r="J441" s="12"/>
      <c r="K441" s="12"/>
      <c r="L441" s="12"/>
      <c r="M441" s="12"/>
      <c r="N441" s="12"/>
      <c r="O441" s="12"/>
      <c r="P441" s="12"/>
      <c r="Q441" s="12"/>
      <c r="R441" s="12"/>
      <c r="S441" s="12"/>
      <c r="T441" s="12"/>
      <c r="U441" s="12"/>
      <c r="V441" s="12"/>
      <c r="W441" s="12"/>
    </row>
    <row r="442" spans="1:23" x14ac:dyDescent="0.25">
      <c r="A442" s="179">
        <v>2007</v>
      </c>
      <c r="B442" s="101">
        <v>23</v>
      </c>
      <c r="C442" s="2">
        <f t="shared" si="6"/>
        <v>39241</v>
      </c>
      <c r="D442" s="197">
        <v>106.13</v>
      </c>
      <c r="E442" s="197">
        <v>102.25</v>
      </c>
      <c r="G442" s="12"/>
      <c r="H442" s="12"/>
      <c r="I442" s="12"/>
      <c r="J442" s="12"/>
      <c r="K442" s="12"/>
      <c r="L442" s="12"/>
      <c r="M442" s="12"/>
      <c r="N442" s="12"/>
      <c r="O442" s="12"/>
      <c r="P442" s="12"/>
      <c r="Q442" s="12"/>
      <c r="R442" s="12"/>
      <c r="S442" s="12"/>
      <c r="T442" s="12"/>
      <c r="U442" s="12"/>
      <c r="V442" s="12"/>
      <c r="W442" s="12"/>
    </row>
    <row r="443" spans="1:23" x14ac:dyDescent="0.25">
      <c r="A443" s="179">
        <v>2007</v>
      </c>
      <c r="B443" s="101">
        <v>24</v>
      </c>
      <c r="C443" s="2">
        <f t="shared" si="6"/>
        <v>39248</v>
      </c>
      <c r="D443" s="197">
        <v>103.23</v>
      </c>
      <c r="E443" s="197">
        <v>100.5</v>
      </c>
      <c r="G443" s="12"/>
      <c r="H443" s="12"/>
      <c r="I443" s="12"/>
      <c r="J443" s="12"/>
      <c r="K443" s="12"/>
      <c r="L443" s="12"/>
      <c r="M443" s="12"/>
      <c r="N443" s="12"/>
      <c r="O443" s="12"/>
      <c r="P443" s="12"/>
      <c r="Q443" s="12"/>
      <c r="R443" s="12"/>
      <c r="S443" s="12"/>
      <c r="T443" s="12"/>
      <c r="U443" s="12"/>
      <c r="V443" s="12"/>
      <c r="W443" s="12"/>
    </row>
    <row r="444" spans="1:23" x14ac:dyDescent="0.25">
      <c r="A444" s="179">
        <v>2007</v>
      </c>
      <c r="B444" s="101">
        <v>25</v>
      </c>
      <c r="C444" s="2">
        <f t="shared" si="6"/>
        <v>39255</v>
      </c>
      <c r="D444" s="197">
        <v>102.86</v>
      </c>
      <c r="E444" s="197">
        <v>98.6</v>
      </c>
      <c r="G444" s="12"/>
      <c r="H444" s="12"/>
      <c r="I444" s="12"/>
      <c r="J444" s="12"/>
      <c r="K444" s="12"/>
      <c r="L444" s="12"/>
      <c r="M444" s="12"/>
      <c r="N444" s="12"/>
      <c r="O444" s="12"/>
      <c r="P444" s="12"/>
      <c r="Q444" s="12"/>
      <c r="R444" s="12"/>
      <c r="S444" s="12"/>
      <c r="T444" s="12"/>
      <c r="U444" s="12"/>
      <c r="V444" s="12"/>
      <c r="W444" s="12"/>
    </row>
    <row r="445" spans="1:23" x14ac:dyDescent="0.25">
      <c r="A445" s="179">
        <v>2007</v>
      </c>
      <c r="B445" s="101">
        <v>26</v>
      </c>
      <c r="C445" s="2">
        <f t="shared" si="6"/>
        <v>39262</v>
      </c>
      <c r="D445" s="197">
        <v>105.5</v>
      </c>
      <c r="E445" s="197">
        <v>95.52</v>
      </c>
      <c r="G445" s="12"/>
      <c r="H445" s="12"/>
      <c r="I445" s="12"/>
      <c r="J445" s="12"/>
      <c r="K445" s="12"/>
      <c r="L445" s="12"/>
      <c r="M445" s="12"/>
      <c r="N445" s="12"/>
      <c r="O445" s="12"/>
      <c r="P445" s="12"/>
      <c r="Q445" s="12"/>
      <c r="R445" s="12"/>
      <c r="S445" s="12"/>
      <c r="T445" s="12"/>
      <c r="U445" s="12"/>
      <c r="V445" s="12"/>
      <c r="W445" s="12"/>
    </row>
    <row r="446" spans="1:23" x14ac:dyDescent="0.25">
      <c r="A446" s="179">
        <v>2007</v>
      </c>
      <c r="B446" s="101">
        <v>27</v>
      </c>
      <c r="C446" s="2">
        <f t="shared" si="6"/>
        <v>39269</v>
      </c>
      <c r="D446" s="197">
        <v>105.1</v>
      </c>
      <c r="E446" s="197">
        <v>95.29</v>
      </c>
      <c r="G446" s="12"/>
      <c r="H446" s="12"/>
      <c r="I446" s="12"/>
      <c r="J446" s="12"/>
      <c r="K446" s="12"/>
      <c r="L446" s="12"/>
      <c r="M446" s="12"/>
      <c r="N446" s="12"/>
      <c r="O446" s="12"/>
      <c r="P446" s="12"/>
      <c r="Q446" s="12"/>
      <c r="R446" s="12"/>
      <c r="S446" s="12"/>
      <c r="T446" s="12"/>
      <c r="U446" s="12"/>
      <c r="V446" s="12"/>
      <c r="W446" s="12"/>
    </row>
    <row r="447" spans="1:23" x14ac:dyDescent="0.25">
      <c r="A447" s="179">
        <v>2007</v>
      </c>
      <c r="B447" s="101">
        <v>28</v>
      </c>
      <c r="C447" s="2">
        <f t="shared" si="6"/>
        <v>39276</v>
      </c>
      <c r="D447" s="197">
        <v>105.52</v>
      </c>
      <c r="E447" s="197">
        <v>97.27</v>
      </c>
      <c r="G447" s="12"/>
      <c r="H447" s="12"/>
      <c r="I447" s="12"/>
      <c r="J447" s="12"/>
      <c r="K447" s="12"/>
      <c r="L447" s="12"/>
      <c r="M447" s="12"/>
      <c r="N447" s="12"/>
      <c r="O447" s="12"/>
      <c r="P447" s="12"/>
      <c r="Q447" s="12"/>
      <c r="R447" s="12"/>
      <c r="S447" s="12"/>
      <c r="T447" s="12"/>
      <c r="U447" s="12"/>
      <c r="V447" s="12"/>
      <c r="W447" s="12"/>
    </row>
    <row r="448" spans="1:23" x14ac:dyDescent="0.25">
      <c r="A448" s="179">
        <v>2007</v>
      </c>
      <c r="B448" s="101">
        <v>29</v>
      </c>
      <c r="C448" s="2">
        <f t="shared" si="6"/>
        <v>39283</v>
      </c>
      <c r="D448" s="197">
        <v>106.13</v>
      </c>
      <c r="E448" s="197">
        <v>95.67</v>
      </c>
      <c r="G448" s="12"/>
      <c r="H448" s="12"/>
      <c r="I448" s="12"/>
      <c r="J448" s="12"/>
      <c r="K448" s="12"/>
      <c r="L448" s="12"/>
      <c r="M448" s="12"/>
      <c r="N448" s="12"/>
      <c r="O448" s="12"/>
      <c r="P448" s="12"/>
      <c r="Q448" s="12"/>
      <c r="R448" s="12"/>
      <c r="S448" s="12"/>
      <c r="T448" s="12"/>
      <c r="U448" s="12"/>
      <c r="V448" s="12"/>
      <c r="W448" s="12"/>
    </row>
    <row r="449" spans="1:23" x14ac:dyDescent="0.25">
      <c r="A449" s="179">
        <v>2007</v>
      </c>
      <c r="B449" s="101">
        <v>30</v>
      </c>
      <c r="C449" s="2">
        <f t="shared" si="6"/>
        <v>39290</v>
      </c>
      <c r="D449" s="197">
        <v>104.07</v>
      </c>
      <c r="E449" s="197">
        <v>93.96</v>
      </c>
      <c r="G449" s="12"/>
      <c r="H449" s="12"/>
      <c r="I449" s="12"/>
      <c r="J449" s="12"/>
      <c r="K449" s="12"/>
      <c r="L449" s="12"/>
      <c r="M449" s="12"/>
      <c r="N449" s="12"/>
      <c r="O449" s="12"/>
      <c r="P449" s="12"/>
      <c r="Q449" s="12"/>
      <c r="R449" s="12"/>
      <c r="S449" s="12"/>
      <c r="T449" s="12"/>
      <c r="U449" s="12"/>
      <c r="V449" s="12"/>
      <c r="W449" s="12"/>
    </row>
    <row r="450" spans="1:23" x14ac:dyDescent="0.25">
      <c r="A450" s="179">
        <v>2007</v>
      </c>
      <c r="B450" s="101">
        <v>31</v>
      </c>
      <c r="C450" s="2">
        <f t="shared" si="6"/>
        <v>39297</v>
      </c>
      <c r="D450" s="197">
        <v>101.48</v>
      </c>
      <c r="E450" s="197">
        <v>89</v>
      </c>
      <c r="G450" s="12"/>
      <c r="H450" s="12"/>
      <c r="I450" s="12"/>
      <c r="J450" s="12"/>
      <c r="K450" s="12"/>
      <c r="L450" s="12"/>
      <c r="M450" s="12"/>
      <c r="N450" s="12"/>
      <c r="O450" s="12"/>
      <c r="P450" s="12"/>
      <c r="Q450" s="12"/>
      <c r="R450" s="12"/>
      <c r="S450" s="12"/>
      <c r="T450" s="12"/>
      <c r="U450" s="12"/>
      <c r="V450" s="12"/>
      <c r="W450" s="12"/>
    </row>
    <row r="451" spans="1:23" x14ac:dyDescent="0.25">
      <c r="A451" s="179">
        <v>2007</v>
      </c>
      <c r="B451" s="101">
        <v>32</v>
      </c>
      <c r="C451" s="2">
        <f t="shared" si="6"/>
        <v>39304</v>
      </c>
      <c r="D451" s="197">
        <v>103.29</v>
      </c>
      <c r="E451" s="197">
        <v>89.41</v>
      </c>
      <c r="G451" s="12"/>
      <c r="H451" s="12"/>
      <c r="I451" s="12"/>
      <c r="J451" s="12"/>
      <c r="K451" s="12"/>
      <c r="L451" s="12"/>
      <c r="M451" s="12"/>
      <c r="N451" s="12"/>
      <c r="O451" s="12"/>
      <c r="P451" s="12"/>
      <c r="Q451" s="12"/>
      <c r="R451" s="12"/>
      <c r="S451" s="12"/>
      <c r="T451" s="12"/>
      <c r="U451" s="12"/>
      <c r="V451" s="12"/>
      <c r="W451" s="12"/>
    </row>
    <row r="452" spans="1:23" x14ac:dyDescent="0.25">
      <c r="A452" s="179">
        <v>2007</v>
      </c>
      <c r="B452" s="101">
        <v>33</v>
      </c>
      <c r="C452" s="2">
        <f t="shared" si="6"/>
        <v>39311</v>
      </c>
      <c r="D452" s="197">
        <v>103.15</v>
      </c>
      <c r="E452" s="197">
        <v>88.89</v>
      </c>
      <c r="G452" s="12"/>
      <c r="H452" s="12"/>
      <c r="I452" s="12"/>
      <c r="J452" s="12"/>
      <c r="K452" s="12"/>
      <c r="L452" s="12"/>
      <c r="M452" s="12"/>
      <c r="N452" s="12"/>
      <c r="O452" s="12"/>
      <c r="P452" s="12"/>
      <c r="Q452" s="12"/>
      <c r="R452" s="12"/>
      <c r="S452" s="12"/>
      <c r="T452" s="12"/>
      <c r="U452" s="12"/>
      <c r="V452" s="12"/>
      <c r="W452" s="12"/>
    </row>
    <row r="453" spans="1:23" x14ac:dyDescent="0.25">
      <c r="A453" s="179">
        <v>2007</v>
      </c>
      <c r="B453" s="101">
        <v>34</v>
      </c>
      <c r="C453" s="2">
        <f t="shared" ref="C453:C516" si="7">C452+7</f>
        <v>39318</v>
      </c>
      <c r="D453" s="197">
        <v>105.22</v>
      </c>
      <c r="E453" s="197">
        <v>88.98</v>
      </c>
      <c r="G453" s="12"/>
      <c r="H453" s="12"/>
      <c r="I453" s="12"/>
      <c r="J453" s="12"/>
      <c r="K453" s="12"/>
      <c r="L453" s="12"/>
      <c r="M453" s="12"/>
      <c r="N453" s="12"/>
      <c r="O453" s="12"/>
      <c r="P453" s="12"/>
      <c r="Q453" s="12"/>
      <c r="R453" s="12"/>
      <c r="S453" s="12"/>
      <c r="T453" s="12"/>
      <c r="U453" s="12"/>
      <c r="V453" s="12"/>
      <c r="W453" s="12"/>
    </row>
    <row r="454" spans="1:23" x14ac:dyDescent="0.25">
      <c r="A454" s="179">
        <v>2007</v>
      </c>
      <c r="B454" s="101">
        <v>35</v>
      </c>
      <c r="C454" s="2">
        <f t="shared" si="7"/>
        <v>39325</v>
      </c>
      <c r="D454" s="197">
        <v>104.52</v>
      </c>
      <c r="E454" s="197">
        <v>89.66</v>
      </c>
      <c r="G454" s="12"/>
      <c r="H454" s="12"/>
      <c r="I454" s="12"/>
      <c r="J454" s="12"/>
      <c r="K454" s="12"/>
      <c r="L454" s="12"/>
      <c r="M454" s="12"/>
      <c r="N454" s="12"/>
      <c r="O454" s="12"/>
      <c r="P454" s="12"/>
      <c r="Q454" s="12"/>
      <c r="R454" s="12"/>
      <c r="S454" s="12"/>
      <c r="T454" s="12"/>
      <c r="U454" s="12"/>
      <c r="V454" s="12"/>
      <c r="W454" s="12"/>
    </row>
    <row r="455" spans="1:23" x14ac:dyDescent="0.25">
      <c r="A455" s="179">
        <v>2007</v>
      </c>
      <c r="B455" s="101">
        <v>36</v>
      </c>
      <c r="C455" s="2">
        <f t="shared" si="7"/>
        <v>39332</v>
      </c>
      <c r="D455" s="197">
        <v>107.2</v>
      </c>
      <c r="E455" s="197">
        <v>91.07</v>
      </c>
      <c r="G455" s="12"/>
      <c r="H455" s="12"/>
      <c r="I455" s="12"/>
      <c r="J455" s="12"/>
      <c r="K455" s="12"/>
      <c r="L455" s="12"/>
      <c r="M455" s="12"/>
      <c r="N455" s="12"/>
      <c r="O455" s="12"/>
      <c r="P455" s="12"/>
      <c r="Q455" s="12"/>
      <c r="R455" s="12"/>
      <c r="S455" s="12"/>
      <c r="T455" s="12"/>
      <c r="U455" s="12"/>
      <c r="V455" s="12"/>
      <c r="W455" s="12"/>
    </row>
    <row r="456" spans="1:23" x14ac:dyDescent="0.25">
      <c r="A456" s="179">
        <v>2007</v>
      </c>
      <c r="B456" s="101">
        <v>37</v>
      </c>
      <c r="C456" s="2">
        <f t="shared" si="7"/>
        <v>39339</v>
      </c>
      <c r="D456" s="197">
        <v>106.22</v>
      </c>
      <c r="E456" s="197">
        <v>87.59</v>
      </c>
      <c r="G456" s="12"/>
      <c r="H456" s="12"/>
      <c r="I456" s="12"/>
      <c r="J456" s="12"/>
      <c r="K456" s="12"/>
      <c r="L456" s="12"/>
      <c r="M456" s="12"/>
      <c r="N456" s="12"/>
      <c r="O456" s="12"/>
      <c r="P456" s="12"/>
      <c r="Q456" s="12"/>
      <c r="R456" s="12"/>
      <c r="S456" s="12"/>
      <c r="T456" s="12"/>
      <c r="U456" s="12"/>
      <c r="V456" s="12"/>
      <c r="W456" s="12"/>
    </row>
    <row r="457" spans="1:23" x14ac:dyDescent="0.25">
      <c r="A457" s="179">
        <v>2007</v>
      </c>
      <c r="B457" s="101">
        <v>38</v>
      </c>
      <c r="C457" s="2">
        <f t="shared" si="7"/>
        <v>39346</v>
      </c>
      <c r="D457" s="197">
        <v>105.81</v>
      </c>
      <c r="E457" s="197">
        <v>84.81</v>
      </c>
      <c r="G457" s="12"/>
      <c r="H457" s="12"/>
      <c r="I457" s="12"/>
      <c r="J457" s="12"/>
      <c r="K457" s="12"/>
      <c r="L457" s="12"/>
      <c r="M457" s="12"/>
      <c r="N457" s="12"/>
      <c r="O457" s="12"/>
      <c r="P457" s="12"/>
      <c r="Q457" s="12"/>
      <c r="R457" s="12"/>
      <c r="S457" s="12"/>
      <c r="T457" s="12"/>
      <c r="U457" s="12"/>
      <c r="V457" s="12"/>
      <c r="W457" s="12"/>
    </row>
    <row r="458" spans="1:23" x14ac:dyDescent="0.25">
      <c r="A458" s="179">
        <v>2007</v>
      </c>
      <c r="B458" s="101">
        <v>39</v>
      </c>
      <c r="C458" s="2">
        <f t="shared" si="7"/>
        <v>39353</v>
      </c>
      <c r="D458" s="197">
        <v>103.57</v>
      </c>
      <c r="E458" s="197">
        <v>83.76</v>
      </c>
      <c r="G458" s="12"/>
      <c r="H458" s="12"/>
      <c r="I458" s="12"/>
      <c r="J458" s="12"/>
      <c r="K458" s="12"/>
      <c r="L458" s="12"/>
      <c r="M458" s="12"/>
      <c r="N458" s="12"/>
      <c r="O458" s="12"/>
      <c r="P458" s="12"/>
      <c r="Q458" s="12"/>
      <c r="R458" s="12"/>
      <c r="S458" s="12"/>
      <c r="T458" s="12"/>
      <c r="U458" s="12"/>
      <c r="V458" s="12"/>
      <c r="W458" s="12"/>
    </row>
    <row r="459" spans="1:23" x14ac:dyDescent="0.25">
      <c r="A459" s="179">
        <v>2007</v>
      </c>
      <c r="B459" s="101">
        <v>40</v>
      </c>
      <c r="C459" s="2">
        <f t="shared" si="7"/>
        <v>39360</v>
      </c>
      <c r="D459" s="197">
        <v>102.8</v>
      </c>
      <c r="E459" s="197">
        <v>81.739999999999995</v>
      </c>
      <c r="G459" s="12"/>
      <c r="H459" s="12"/>
      <c r="I459" s="12"/>
      <c r="J459" s="12"/>
      <c r="K459" s="12"/>
      <c r="L459" s="12"/>
      <c r="M459" s="12"/>
      <c r="N459" s="12"/>
      <c r="O459" s="12"/>
      <c r="P459" s="12"/>
      <c r="Q459" s="12"/>
      <c r="R459" s="12"/>
      <c r="S459" s="12"/>
      <c r="T459" s="12"/>
      <c r="U459" s="12"/>
      <c r="V459" s="12"/>
      <c r="W459" s="12"/>
    </row>
    <row r="460" spans="1:23" x14ac:dyDescent="0.25">
      <c r="A460" s="179">
        <v>2007</v>
      </c>
      <c r="B460" s="101">
        <v>41</v>
      </c>
      <c r="C460" s="2">
        <f t="shared" si="7"/>
        <v>39367</v>
      </c>
      <c r="D460" s="197">
        <v>100.18</v>
      </c>
      <c r="E460" s="197">
        <v>76.819999999999993</v>
      </c>
      <c r="G460" s="12"/>
      <c r="H460" s="12"/>
      <c r="I460" s="12"/>
      <c r="J460" s="12"/>
      <c r="K460" s="12"/>
      <c r="L460" s="12"/>
      <c r="M460" s="12"/>
      <c r="N460" s="12"/>
      <c r="O460" s="12"/>
      <c r="P460" s="12"/>
      <c r="Q460" s="12"/>
      <c r="R460" s="12"/>
      <c r="S460" s="12"/>
      <c r="T460" s="12"/>
      <c r="U460" s="12"/>
      <c r="V460" s="12"/>
      <c r="W460" s="12"/>
    </row>
    <row r="461" spans="1:23" x14ac:dyDescent="0.25">
      <c r="A461" s="179">
        <v>2007</v>
      </c>
      <c r="B461" s="101">
        <v>42</v>
      </c>
      <c r="C461" s="2">
        <f t="shared" si="7"/>
        <v>39374</v>
      </c>
      <c r="D461" s="197">
        <v>96.38</v>
      </c>
      <c r="E461" s="197">
        <v>75.47</v>
      </c>
      <c r="G461" s="12"/>
      <c r="H461" s="12"/>
      <c r="I461" s="12"/>
      <c r="J461" s="12"/>
      <c r="K461" s="12"/>
      <c r="L461" s="12"/>
      <c r="M461" s="12"/>
      <c r="N461" s="12"/>
      <c r="O461" s="12"/>
      <c r="P461" s="12"/>
      <c r="Q461" s="12"/>
      <c r="R461" s="12"/>
      <c r="S461" s="12"/>
      <c r="T461" s="12"/>
      <c r="U461" s="12"/>
      <c r="V461" s="12"/>
      <c r="W461" s="12"/>
    </row>
    <row r="462" spans="1:23" x14ac:dyDescent="0.25">
      <c r="A462" s="179">
        <v>2007</v>
      </c>
      <c r="B462" s="101">
        <v>43</v>
      </c>
      <c r="C462" s="2">
        <f t="shared" si="7"/>
        <v>39381</v>
      </c>
      <c r="D462" s="197">
        <v>86.68</v>
      </c>
      <c r="E462" s="197">
        <v>75.010000000000005</v>
      </c>
      <c r="G462" s="12"/>
      <c r="H462" s="12"/>
      <c r="I462" s="12"/>
      <c r="J462" s="12"/>
      <c r="K462" s="12"/>
      <c r="L462" s="12"/>
      <c r="M462" s="12"/>
      <c r="N462" s="12"/>
      <c r="O462" s="12"/>
      <c r="P462" s="12"/>
      <c r="Q462" s="12"/>
      <c r="R462" s="12"/>
      <c r="S462" s="12"/>
      <c r="T462" s="12"/>
      <c r="U462" s="12"/>
      <c r="V462" s="12"/>
      <c r="W462" s="12"/>
    </row>
    <row r="463" spans="1:23" x14ac:dyDescent="0.25">
      <c r="A463" s="179">
        <v>2007</v>
      </c>
      <c r="B463" s="101">
        <v>44</v>
      </c>
      <c r="C463" s="2">
        <f t="shared" si="7"/>
        <v>39388</v>
      </c>
      <c r="D463" s="197">
        <v>90.11</v>
      </c>
      <c r="E463" s="197">
        <v>73.84</v>
      </c>
      <c r="G463" s="12"/>
      <c r="H463" s="12"/>
      <c r="I463" s="12"/>
      <c r="J463" s="12"/>
      <c r="K463" s="12"/>
      <c r="L463" s="12"/>
      <c r="M463" s="12"/>
      <c r="N463" s="12"/>
      <c r="O463" s="12"/>
      <c r="P463" s="12"/>
      <c r="Q463" s="12"/>
      <c r="R463" s="12"/>
      <c r="S463" s="12"/>
      <c r="T463" s="12"/>
      <c r="U463" s="12"/>
      <c r="V463" s="12"/>
      <c r="W463" s="12"/>
    </row>
    <row r="464" spans="1:23" x14ac:dyDescent="0.25">
      <c r="A464" s="179">
        <v>2007</v>
      </c>
      <c r="B464" s="101">
        <v>45</v>
      </c>
      <c r="C464" s="2">
        <f t="shared" si="7"/>
        <v>39395</v>
      </c>
      <c r="D464" s="197">
        <v>83.43</v>
      </c>
      <c r="E464" s="197">
        <v>71.17</v>
      </c>
      <c r="G464" s="12"/>
      <c r="H464" s="12"/>
      <c r="I464" s="12"/>
      <c r="J464" s="12"/>
      <c r="K464" s="12"/>
      <c r="L464" s="12"/>
      <c r="M464" s="12"/>
      <c r="N464" s="12"/>
      <c r="O464" s="12"/>
      <c r="P464" s="12"/>
      <c r="Q464" s="12"/>
      <c r="R464" s="12"/>
      <c r="S464" s="12"/>
      <c r="T464" s="12"/>
      <c r="U464" s="12"/>
      <c r="V464" s="12"/>
      <c r="W464" s="12"/>
    </row>
    <row r="465" spans="1:23" x14ac:dyDescent="0.25">
      <c r="A465" s="179">
        <v>2007</v>
      </c>
      <c r="B465" s="101">
        <v>46</v>
      </c>
      <c r="C465" s="2">
        <f t="shared" si="7"/>
        <v>39402</v>
      </c>
      <c r="D465" s="197">
        <v>90.82</v>
      </c>
      <c r="E465" s="197">
        <v>71.92</v>
      </c>
      <c r="G465" s="12"/>
      <c r="H465" s="12"/>
      <c r="I465" s="12"/>
      <c r="J465" s="12"/>
      <c r="K465" s="12"/>
      <c r="L465" s="12"/>
      <c r="M465" s="12"/>
      <c r="N465" s="12"/>
      <c r="O465" s="12"/>
      <c r="P465" s="12"/>
      <c r="Q465" s="12"/>
      <c r="R465" s="12"/>
      <c r="S465" s="12"/>
      <c r="T465" s="12"/>
      <c r="U465" s="12"/>
      <c r="V465" s="12"/>
      <c r="W465" s="12"/>
    </row>
    <row r="466" spans="1:23" x14ac:dyDescent="0.25">
      <c r="A466" s="179">
        <v>2007</v>
      </c>
      <c r="B466" s="101">
        <v>47</v>
      </c>
      <c r="C466" s="2">
        <f t="shared" si="7"/>
        <v>39409</v>
      </c>
      <c r="D466" s="197">
        <v>88.66</v>
      </c>
      <c r="E466" s="197">
        <v>73.849999999999994</v>
      </c>
      <c r="G466" s="12"/>
      <c r="H466" s="12"/>
      <c r="I466" s="12"/>
      <c r="J466" s="12"/>
      <c r="K466" s="12"/>
      <c r="L466" s="12"/>
      <c r="M466" s="12"/>
      <c r="N466" s="12"/>
      <c r="O466" s="12"/>
      <c r="P466" s="12"/>
      <c r="Q466" s="12"/>
      <c r="R466" s="12"/>
      <c r="S466" s="12"/>
      <c r="T466" s="12"/>
      <c r="U466" s="12"/>
      <c r="V466" s="12"/>
      <c r="W466" s="12"/>
    </row>
    <row r="467" spans="1:23" x14ac:dyDescent="0.25">
      <c r="A467" s="179">
        <v>2007</v>
      </c>
      <c r="B467" s="101">
        <v>48</v>
      </c>
      <c r="C467" s="2">
        <f t="shared" si="7"/>
        <v>39416</v>
      </c>
      <c r="D467" s="197">
        <v>93.79</v>
      </c>
      <c r="E467" s="197">
        <v>78.739999999999995</v>
      </c>
      <c r="G467" s="12"/>
      <c r="H467" s="12"/>
      <c r="I467" s="12"/>
      <c r="J467" s="12"/>
      <c r="K467" s="12"/>
      <c r="L467" s="12"/>
      <c r="M467" s="12"/>
      <c r="N467" s="12"/>
      <c r="O467" s="12"/>
      <c r="P467" s="12"/>
      <c r="Q467" s="12"/>
      <c r="R467" s="12"/>
      <c r="S467" s="12"/>
      <c r="T467" s="12"/>
      <c r="U467" s="12"/>
      <c r="V467" s="12"/>
      <c r="W467" s="12"/>
    </row>
    <row r="468" spans="1:23" x14ac:dyDescent="0.25">
      <c r="A468" s="179">
        <v>2007</v>
      </c>
      <c r="B468" s="101">
        <v>49</v>
      </c>
      <c r="C468" s="2">
        <f t="shared" si="7"/>
        <v>39423</v>
      </c>
      <c r="D468" s="197">
        <v>94.77</v>
      </c>
      <c r="E468" s="197">
        <v>78.760000000000005</v>
      </c>
      <c r="G468" s="12"/>
      <c r="H468" s="12"/>
      <c r="I468" s="12"/>
      <c r="J468" s="12"/>
      <c r="K468" s="12"/>
      <c r="L468" s="12"/>
      <c r="M468" s="12"/>
      <c r="N468" s="12"/>
      <c r="O468" s="12"/>
      <c r="P468" s="12"/>
      <c r="Q468" s="12"/>
      <c r="R468" s="12"/>
      <c r="S468" s="12"/>
      <c r="T468" s="12"/>
      <c r="U468" s="12"/>
      <c r="V468" s="12"/>
      <c r="W468" s="12"/>
    </row>
    <row r="469" spans="1:23" x14ac:dyDescent="0.25">
      <c r="A469" s="179">
        <v>2007</v>
      </c>
      <c r="B469" s="101">
        <v>50</v>
      </c>
      <c r="C469" s="2">
        <f t="shared" si="7"/>
        <v>39430</v>
      </c>
      <c r="D469" s="197">
        <v>94.33</v>
      </c>
      <c r="E469" s="197">
        <v>78.03</v>
      </c>
      <c r="G469" s="12"/>
      <c r="H469" s="12"/>
      <c r="I469" s="12"/>
      <c r="J469" s="12"/>
      <c r="K469" s="12"/>
      <c r="L469" s="12"/>
      <c r="M469" s="12"/>
      <c r="N469" s="12"/>
      <c r="O469" s="12"/>
      <c r="P469" s="12"/>
      <c r="Q469" s="12"/>
      <c r="R469" s="12"/>
      <c r="S469" s="12"/>
      <c r="T469" s="12"/>
      <c r="U469" s="12"/>
      <c r="V469" s="12"/>
      <c r="W469" s="12"/>
    </row>
    <row r="470" spans="1:23" ht="13" thickBot="1" x14ac:dyDescent="0.3">
      <c r="A470" s="180">
        <v>2007</v>
      </c>
      <c r="B470" s="101">
        <v>51</v>
      </c>
      <c r="C470" s="2">
        <f t="shared" si="7"/>
        <v>39437</v>
      </c>
      <c r="D470" s="197">
        <v>94.07</v>
      </c>
      <c r="E470" s="197">
        <v>76.849999999999994</v>
      </c>
      <c r="G470" s="12"/>
      <c r="H470" s="12"/>
      <c r="I470" s="12"/>
      <c r="J470" s="12"/>
      <c r="K470" s="12"/>
      <c r="L470" s="12"/>
      <c r="M470" s="12"/>
      <c r="N470" s="12"/>
      <c r="O470" s="12"/>
      <c r="P470" s="12"/>
      <c r="Q470" s="12"/>
      <c r="R470" s="12"/>
      <c r="S470" s="12"/>
      <c r="T470" s="12"/>
      <c r="U470" s="12"/>
      <c r="V470" s="12"/>
      <c r="W470" s="12"/>
    </row>
    <row r="471" spans="1:23" ht="13" thickBot="1" x14ac:dyDescent="0.3">
      <c r="A471" s="180">
        <v>2007</v>
      </c>
      <c r="B471" s="101">
        <v>52</v>
      </c>
      <c r="C471" s="2">
        <f t="shared" si="7"/>
        <v>39444</v>
      </c>
      <c r="D471" s="197">
        <v>87.52</v>
      </c>
      <c r="E471" s="197">
        <v>74.16</v>
      </c>
      <c r="G471" s="12"/>
      <c r="H471" s="12"/>
      <c r="I471" s="12"/>
      <c r="J471" s="12"/>
      <c r="K471" s="12"/>
      <c r="L471" s="12"/>
      <c r="M471" s="12"/>
      <c r="N471" s="12"/>
      <c r="O471" s="12"/>
      <c r="P471" s="12"/>
      <c r="Q471" s="12"/>
      <c r="R471" s="12"/>
      <c r="S471" s="12"/>
      <c r="T471" s="12"/>
      <c r="U471" s="12"/>
      <c r="V471" s="12"/>
      <c r="W471" s="12"/>
    </row>
    <row r="472" spans="1:23" x14ac:dyDescent="0.25">
      <c r="A472" s="179">
        <v>2008</v>
      </c>
      <c r="B472" s="101">
        <v>1</v>
      </c>
      <c r="C472" s="2">
        <f t="shared" si="7"/>
        <v>39451</v>
      </c>
      <c r="D472" s="198">
        <v>87.85</v>
      </c>
      <c r="E472" s="197">
        <v>78.08</v>
      </c>
      <c r="G472" s="12"/>
      <c r="H472" s="12"/>
      <c r="I472" s="12"/>
      <c r="J472" s="12"/>
      <c r="K472" s="12"/>
      <c r="L472" s="12"/>
      <c r="M472" s="12"/>
      <c r="N472" s="12"/>
      <c r="O472" s="12"/>
      <c r="P472" s="12"/>
      <c r="Q472" s="12"/>
      <c r="R472" s="12"/>
      <c r="S472" s="12"/>
      <c r="T472" s="12"/>
      <c r="U472" s="12"/>
      <c r="V472" s="12"/>
      <c r="W472" s="12"/>
    </row>
    <row r="473" spans="1:23" x14ac:dyDescent="0.25">
      <c r="A473" s="179">
        <v>2008</v>
      </c>
      <c r="B473" s="101">
        <v>2</v>
      </c>
      <c r="C473" s="2">
        <f t="shared" si="7"/>
        <v>39458</v>
      </c>
      <c r="D473" s="197">
        <v>90.14</v>
      </c>
      <c r="E473" s="197">
        <v>79.55</v>
      </c>
      <c r="G473" s="12"/>
      <c r="H473" s="12"/>
      <c r="I473" s="12"/>
      <c r="J473" s="12"/>
      <c r="K473" s="12"/>
      <c r="L473" s="12"/>
      <c r="M473" s="12"/>
      <c r="N473" s="12"/>
      <c r="O473" s="12"/>
      <c r="P473" s="12"/>
      <c r="Q473" s="12"/>
      <c r="R473" s="12"/>
      <c r="S473" s="12"/>
      <c r="T473" s="12"/>
      <c r="U473" s="12"/>
      <c r="V473" s="12"/>
      <c r="W473" s="12"/>
    </row>
    <row r="474" spans="1:23" x14ac:dyDescent="0.25">
      <c r="A474" s="179">
        <v>2008</v>
      </c>
      <c r="B474" s="101">
        <v>3</v>
      </c>
      <c r="C474" s="2">
        <f t="shared" si="7"/>
        <v>39465</v>
      </c>
      <c r="D474" s="197">
        <v>85.77</v>
      </c>
      <c r="E474" s="198">
        <v>77.95</v>
      </c>
      <c r="G474" s="12"/>
      <c r="H474" s="12"/>
      <c r="I474" s="12"/>
      <c r="J474" s="12"/>
      <c r="K474" s="12"/>
      <c r="L474" s="12"/>
      <c r="M474" s="12"/>
      <c r="N474" s="12"/>
      <c r="O474" s="12"/>
      <c r="P474" s="12"/>
      <c r="Q474" s="12"/>
      <c r="R474" s="12"/>
      <c r="S474" s="12"/>
      <c r="T474" s="12"/>
      <c r="U474" s="12"/>
      <c r="V474" s="12"/>
      <c r="W474" s="12"/>
    </row>
    <row r="475" spans="1:23" x14ac:dyDescent="0.25">
      <c r="A475" s="179">
        <v>2008</v>
      </c>
      <c r="B475" s="101">
        <v>4</v>
      </c>
      <c r="C475" s="2">
        <f t="shared" si="7"/>
        <v>39472</v>
      </c>
      <c r="D475" s="197">
        <v>85.79</v>
      </c>
      <c r="E475" s="197">
        <v>78.739999999999995</v>
      </c>
      <c r="G475" s="12"/>
      <c r="H475" s="12"/>
      <c r="I475" s="12"/>
      <c r="J475" s="12"/>
      <c r="K475" s="12"/>
      <c r="L475" s="12"/>
      <c r="M475" s="12"/>
      <c r="N475" s="12"/>
      <c r="O475" s="12"/>
      <c r="P475" s="12"/>
      <c r="Q475" s="12"/>
      <c r="R475" s="12"/>
      <c r="S475" s="12"/>
      <c r="T475" s="12"/>
      <c r="U475" s="12"/>
      <c r="V475" s="12"/>
      <c r="W475" s="12"/>
    </row>
    <row r="476" spans="1:23" x14ac:dyDescent="0.25">
      <c r="A476" s="179">
        <v>2008</v>
      </c>
      <c r="B476" s="101">
        <v>5</v>
      </c>
      <c r="C476" s="2">
        <f t="shared" si="7"/>
        <v>39479</v>
      </c>
      <c r="D476" s="197">
        <v>87.67</v>
      </c>
      <c r="E476" s="197">
        <v>78.010000000000005</v>
      </c>
      <c r="G476" s="12"/>
      <c r="H476" s="12"/>
      <c r="I476" s="12"/>
      <c r="J476" s="12"/>
      <c r="K476" s="12"/>
      <c r="L476" s="12"/>
      <c r="M476" s="12"/>
      <c r="N476" s="12"/>
      <c r="O476" s="12"/>
      <c r="P476" s="12"/>
      <c r="Q476" s="12"/>
      <c r="R476" s="12"/>
      <c r="S476" s="12"/>
      <c r="T476" s="12"/>
      <c r="U476" s="12"/>
      <c r="V476" s="12"/>
      <c r="W476" s="12"/>
    </row>
    <row r="477" spans="1:23" x14ac:dyDescent="0.25">
      <c r="A477" s="179">
        <v>2008</v>
      </c>
      <c r="B477" s="101">
        <v>6</v>
      </c>
      <c r="C477" s="2">
        <f t="shared" si="7"/>
        <v>39486</v>
      </c>
      <c r="D477" s="198">
        <v>91.83</v>
      </c>
      <c r="E477" s="197">
        <v>79.959999999999994</v>
      </c>
      <c r="G477" s="12"/>
      <c r="H477" s="12"/>
      <c r="I477" s="12"/>
      <c r="J477" s="12"/>
      <c r="K477" s="12"/>
      <c r="L477" s="12"/>
      <c r="M477" s="12"/>
      <c r="N477" s="12"/>
      <c r="O477" s="12"/>
      <c r="P477" s="12"/>
      <c r="Q477" s="12"/>
      <c r="R477" s="12"/>
      <c r="S477" s="12"/>
      <c r="T477" s="12"/>
      <c r="U477" s="12"/>
      <c r="V477" s="12"/>
      <c r="W477" s="12"/>
    </row>
    <row r="478" spans="1:23" x14ac:dyDescent="0.25">
      <c r="A478" s="179">
        <v>2008</v>
      </c>
      <c r="B478" s="101">
        <v>7</v>
      </c>
      <c r="C478" s="2">
        <f t="shared" si="7"/>
        <v>39493</v>
      </c>
      <c r="D478" s="197">
        <v>87.92</v>
      </c>
      <c r="E478" s="197">
        <v>82.85</v>
      </c>
      <c r="G478" s="12"/>
      <c r="H478" s="12"/>
      <c r="I478" s="12"/>
      <c r="J478" s="12"/>
      <c r="K478" s="12"/>
      <c r="L478" s="12"/>
      <c r="M478" s="12"/>
      <c r="N478" s="12"/>
      <c r="O478" s="12"/>
      <c r="P478" s="12"/>
      <c r="Q478" s="12"/>
      <c r="R478" s="12"/>
      <c r="S478" s="12"/>
      <c r="T478" s="12"/>
      <c r="U478" s="12"/>
      <c r="V478" s="12"/>
      <c r="W478" s="12"/>
    </row>
    <row r="479" spans="1:23" x14ac:dyDescent="0.25">
      <c r="A479" s="179">
        <v>2008</v>
      </c>
      <c r="B479" s="101">
        <v>8</v>
      </c>
      <c r="C479" s="2">
        <f t="shared" si="7"/>
        <v>39500</v>
      </c>
      <c r="D479" s="197">
        <v>92.68</v>
      </c>
      <c r="E479" s="197">
        <v>83.56</v>
      </c>
      <c r="G479" s="12"/>
      <c r="H479" s="12"/>
      <c r="I479" s="12"/>
      <c r="J479" s="12"/>
      <c r="K479" s="12"/>
      <c r="L479" s="12"/>
      <c r="M479" s="12"/>
      <c r="N479" s="12"/>
      <c r="O479" s="12"/>
      <c r="P479" s="12"/>
      <c r="Q479" s="12"/>
      <c r="R479" s="12"/>
      <c r="S479" s="12"/>
      <c r="T479" s="12"/>
      <c r="U479" s="12"/>
      <c r="V479" s="12"/>
      <c r="W479" s="12"/>
    </row>
    <row r="480" spans="1:23" x14ac:dyDescent="0.25">
      <c r="A480" s="179">
        <v>2008</v>
      </c>
      <c r="B480" s="101">
        <v>9</v>
      </c>
      <c r="C480" s="2">
        <f t="shared" si="7"/>
        <v>39507</v>
      </c>
      <c r="D480" s="197">
        <v>92.66</v>
      </c>
      <c r="E480" s="197">
        <v>83.88</v>
      </c>
      <c r="G480" s="12"/>
      <c r="H480" s="12"/>
      <c r="I480" s="12"/>
      <c r="J480" s="12"/>
      <c r="K480" s="12"/>
      <c r="L480" s="12"/>
      <c r="M480" s="12"/>
      <c r="N480" s="12"/>
      <c r="O480" s="12"/>
      <c r="P480" s="12"/>
      <c r="Q480" s="12"/>
      <c r="R480" s="12"/>
      <c r="S480" s="12"/>
      <c r="T480" s="12"/>
      <c r="U480" s="12"/>
      <c r="V480" s="12"/>
      <c r="W480" s="12"/>
    </row>
    <row r="481" spans="1:23" x14ac:dyDescent="0.25">
      <c r="A481" s="179">
        <v>2008</v>
      </c>
      <c r="B481" s="101">
        <v>10</v>
      </c>
      <c r="C481" s="2">
        <f t="shared" si="7"/>
        <v>39514</v>
      </c>
      <c r="D481" s="197">
        <v>92.23</v>
      </c>
      <c r="E481" s="197">
        <v>84.12</v>
      </c>
      <c r="G481" s="12"/>
      <c r="H481" s="12"/>
      <c r="I481" s="12"/>
      <c r="J481" s="12"/>
      <c r="K481" s="12"/>
      <c r="L481" s="12"/>
      <c r="M481" s="12"/>
      <c r="N481" s="12"/>
      <c r="O481" s="12"/>
      <c r="P481" s="12"/>
      <c r="Q481" s="12"/>
      <c r="R481" s="12"/>
      <c r="S481" s="12"/>
      <c r="T481" s="12"/>
      <c r="U481" s="12"/>
      <c r="V481" s="12"/>
      <c r="W481" s="12"/>
    </row>
    <row r="482" spans="1:23" x14ac:dyDescent="0.25">
      <c r="A482" s="179">
        <v>2008</v>
      </c>
      <c r="B482" s="101">
        <v>11</v>
      </c>
      <c r="C482" s="2">
        <f t="shared" si="7"/>
        <v>39521</v>
      </c>
      <c r="D482" s="197">
        <v>91.07</v>
      </c>
      <c r="E482" s="197">
        <v>81.72</v>
      </c>
      <c r="G482" s="12"/>
      <c r="H482" s="12"/>
      <c r="I482" s="12"/>
      <c r="J482" s="12"/>
      <c r="K482" s="12"/>
      <c r="L482" s="12"/>
      <c r="M482" s="12"/>
      <c r="N482" s="12"/>
      <c r="O482" s="12"/>
      <c r="P482" s="12"/>
      <c r="Q482" s="12"/>
      <c r="R482" s="12"/>
      <c r="S482" s="12"/>
      <c r="T482" s="12"/>
      <c r="U482" s="12"/>
      <c r="V482" s="12"/>
      <c r="W482" s="12"/>
    </row>
    <row r="483" spans="1:23" x14ac:dyDescent="0.25">
      <c r="A483" s="179">
        <v>2008</v>
      </c>
      <c r="B483" s="101">
        <v>12</v>
      </c>
      <c r="C483" s="2">
        <f t="shared" si="7"/>
        <v>39528</v>
      </c>
      <c r="D483" s="197">
        <v>88.32</v>
      </c>
      <c r="E483" s="197">
        <v>81.150000000000006</v>
      </c>
      <c r="G483" s="12"/>
      <c r="H483" s="12"/>
      <c r="I483" s="12"/>
      <c r="J483" s="12"/>
      <c r="K483" s="12"/>
      <c r="L483" s="12"/>
      <c r="M483" s="12"/>
      <c r="N483" s="12"/>
      <c r="O483" s="12"/>
      <c r="P483" s="12"/>
      <c r="Q483" s="12"/>
      <c r="R483" s="12"/>
      <c r="S483" s="12"/>
      <c r="T483" s="12"/>
      <c r="U483" s="12"/>
      <c r="V483" s="12"/>
      <c r="W483" s="12"/>
    </row>
    <row r="484" spans="1:23" x14ac:dyDescent="0.25">
      <c r="A484" s="179">
        <v>2008</v>
      </c>
      <c r="B484" s="101">
        <v>13</v>
      </c>
      <c r="C484" s="2">
        <f t="shared" si="7"/>
        <v>39535</v>
      </c>
      <c r="D484" s="197">
        <v>87.49</v>
      </c>
      <c r="E484" s="197">
        <v>84.12</v>
      </c>
      <c r="G484" s="12"/>
      <c r="H484" s="12"/>
      <c r="I484" s="12"/>
      <c r="J484" s="12"/>
      <c r="K484" s="12"/>
      <c r="L484" s="12"/>
      <c r="M484" s="12"/>
      <c r="N484" s="12"/>
      <c r="O484" s="12"/>
      <c r="P484" s="12"/>
      <c r="Q484" s="12"/>
      <c r="R484" s="12"/>
      <c r="S484" s="12"/>
      <c r="T484" s="12"/>
      <c r="U484" s="12"/>
      <c r="V484" s="12"/>
      <c r="W484" s="12"/>
    </row>
    <row r="485" spans="1:23" x14ac:dyDescent="0.25">
      <c r="A485" s="179">
        <v>2008</v>
      </c>
      <c r="B485" s="101">
        <v>14</v>
      </c>
      <c r="C485" s="2">
        <f t="shared" si="7"/>
        <v>39542</v>
      </c>
      <c r="D485" s="197">
        <v>85.41</v>
      </c>
      <c r="E485" s="197">
        <v>83.95</v>
      </c>
      <c r="G485" s="12"/>
      <c r="H485" s="12"/>
      <c r="I485" s="12"/>
      <c r="J485" s="12"/>
      <c r="K485" s="12"/>
      <c r="L485" s="12"/>
      <c r="M485" s="12"/>
      <c r="N485" s="12"/>
      <c r="O485" s="12"/>
      <c r="P485" s="12"/>
      <c r="Q485" s="12"/>
      <c r="R485" s="12"/>
      <c r="S485" s="12"/>
      <c r="T485" s="12"/>
      <c r="U485" s="12"/>
      <c r="V485" s="12"/>
      <c r="W485" s="12"/>
    </row>
    <row r="486" spans="1:23" x14ac:dyDescent="0.25">
      <c r="A486" s="179">
        <v>2008</v>
      </c>
      <c r="B486" s="101">
        <v>15</v>
      </c>
      <c r="C486" s="2">
        <f t="shared" si="7"/>
        <v>39549</v>
      </c>
      <c r="D486" s="198">
        <v>85.6</v>
      </c>
      <c r="E486" s="197">
        <v>82.37</v>
      </c>
      <c r="G486" s="12"/>
      <c r="H486" s="12"/>
      <c r="I486" s="12"/>
      <c r="J486" s="12"/>
      <c r="K486" s="12"/>
      <c r="L486" s="12"/>
      <c r="M486" s="12"/>
      <c r="N486" s="12"/>
      <c r="O486" s="12"/>
      <c r="P486" s="12"/>
      <c r="Q486" s="12"/>
      <c r="R486" s="12"/>
      <c r="S486" s="12"/>
      <c r="T486" s="12"/>
      <c r="U486" s="12"/>
      <c r="V486" s="12"/>
      <c r="W486" s="12"/>
    </row>
    <row r="487" spans="1:23" x14ac:dyDescent="0.25">
      <c r="A487" s="179">
        <v>2008</v>
      </c>
      <c r="B487" s="101">
        <v>16</v>
      </c>
      <c r="C487" s="2">
        <f t="shared" si="7"/>
        <v>39556</v>
      </c>
      <c r="D487" s="198">
        <v>87.08</v>
      </c>
      <c r="E487" s="197">
        <v>82.8</v>
      </c>
      <c r="G487" s="12"/>
      <c r="H487" s="12"/>
      <c r="I487" s="12"/>
      <c r="J487" s="12"/>
      <c r="K487" s="12"/>
      <c r="L487" s="12"/>
      <c r="M487" s="12"/>
      <c r="N487" s="12"/>
      <c r="O487" s="12"/>
      <c r="P487" s="12"/>
      <c r="Q487" s="12"/>
      <c r="R487" s="12"/>
      <c r="S487" s="12"/>
      <c r="T487" s="12"/>
      <c r="U487" s="12"/>
      <c r="V487" s="12"/>
      <c r="W487" s="12"/>
    </row>
    <row r="488" spans="1:23" x14ac:dyDescent="0.25">
      <c r="A488" s="179">
        <v>2008</v>
      </c>
      <c r="B488" s="101">
        <v>17</v>
      </c>
      <c r="C488" s="2">
        <f t="shared" si="7"/>
        <v>39563</v>
      </c>
      <c r="D488" s="198">
        <v>87.35</v>
      </c>
      <c r="E488" s="197">
        <v>85.09</v>
      </c>
      <c r="G488" s="12"/>
      <c r="H488" s="12"/>
      <c r="I488" s="12"/>
      <c r="J488" s="12"/>
      <c r="K488" s="12"/>
      <c r="L488" s="12"/>
      <c r="M488" s="12"/>
      <c r="N488" s="12"/>
      <c r="O488" s="12"/>
      <c r="P488" s="12"/>
      <c r="Q488" s="12"/>
      <c r="R488" s="12"/>
      <c r="S488" s="12"/>
      <c r="T488" s="12"/>
      <c r="U488" s="12"/>
      <c r="V488" s="12"/>
      <c r="W488" s="12"/>
    </row>
    <row r="489" spans="1:23" x14ac:dyDescent="0.25">
      <c r="A489" s="179">
        <v>2008</v>
      </c>
      <c r="B489" s="101">
        <v>18</v>
      </c>
      <c r="C489" s="2">
        <f t="shared" si="7"/>
        <v>39570</v>
      </c>
      <c r="D489" s="198">
        <v>89.61</v>
      </c>
      <c r="E489" s="197">
        <v>87.02</v>
      </c>
      <c r="G489" s="12"/>
      <c r="H489" s="12"/>
      <c r="I489" s="12"/>
      <c r="J489" s="12"/>
      <c r="K489" s="12"/>
      <c r="L489" s="12"/>
      <c r="M489" s="12"/>
      <c r="N489" s="12"/>
      <c r="O489" s="12"/>
      <c r="P489" s="12"/>
      <c r="Q489" s="12"/>
      <c r="R489" s="12"/>
      <c r="S489" s="12"/>
      <c r="T489" s="12"/>
      <c r="U489" s="12"/>
      <c r="V489" s="12"/>
      <c r="W489" s="12"/>
    </row>
    <row r="490" spans="1:23" x14ac:dyDescent="0.25">
      <c r="A490" s="179">
        <v>2008</v>
      </c>
      <c r="B490" s="101">
        <v>19</v>
      </c>
      <c r="C490" s="2">
        <f t="shared" si="7"/>
        <v>39577</v>
      </c>
      <c r="D490" s="198">
        <v>88.78</v>
      </c>
      <c r="E490" s="197">
        <v>85.44</v>
      </c>
      <c r="G490" s="12"/>
      <c r="H490" s="12"/>
      <c r="I490" s="12"/>
      <c r="J490" s="12"/>
      <c r="K490" s="12"/>
      <c r="L490" s="12"/>
      <c r="M490" s="12"/>
      <c r="N490" s="12"/>
      <c r="O490" s="12"/>
      <c r="P490" s="12"/>
      <c r="Q490" s="12"/>
      <c r="R490" s="12"/>
      <c r="S490" s="12"/>
      <c r="T490" s="12"/>
      <c r="U490" s="12"/>
      <c r="V490" s="12"/>
      <c r="W490" s="12"/>
    </row>
    <row r="491" spans="1:23" x14ac:dyDescent="0.25">
      <c r="A491" s="179">
        <v>2008</v>
      </c>
      <c r="B491" s="101">
        <v>20</v>
      </c>
      <c r="C491" s="2">
        <f t="shared" si="7"/>
        <v>39584</v>
      </c>
      <c r="D491" s="198">
        <v>87.65</v>
      </c>
      <c r="E491" s="197">
        <v>86.12</v>
      </c>
      <c r="G491" s="12"/>
      <c r="H491" s="12"/>
      <c r="I491" s="12"/>
      <c r="J491" s="12"/>
      <c r="K491" s="12"/>
      <c r="L491" s="12"/>
      <c r="M491" s="12"/>
      <c r="N491" s="12"/>
      <c r="O491" s="12"/>
      <c r="P491" s="12"/>
      <c r="Q491" s="12"/>
      <c r="R491" s="12"/>
      <c r="S491" s="12"/>
      <c r="T491" s="12"/>
      <c r="U491" s="12"/>
      <c r="V491" s="12"/>
      <c r="W491" s="12"/>
    </row>
    <row r="492" spans="1:23" ht="13" x14ac:dyDescent="0.3">
      <c r="A492" s="179">
        <v>2008</v>
      </c>
      <c r="B492" s="101">
        <v>21</v>
      </c>
      <c r="C492" s="2">
        <f t="shared" si="7"/>
        <v>39591</v>
      </c>
      <c r="D492" s="198">
        <v>89</v>
      </c>
      <c r="E492" s="199">
        <v>86.24</v>
      </c>
      <c r="G492" s="12"/>
      <c r="H492" s="12"/>
      <c r="I492" s="12"/>
      <c r="J492" s="12"/>
      <c r="K492" s="12"/>
      <c r="L492" s="12"/>
      <c r="M492" s="12"/>
      <c r="N492" s="12"/>
      <c r="O492" s="12"/>
      <c r="P492" s="12"/>
      <c r="Q492" s="12"/>
      <c r="R492" s="12"/>
      <c r="S492" s="12"/>
      <c r="T492" s="12"/>
      <c r="U492" s="12"/>
      <c r="V492" s="12"/>
      <c r="W492" s="12"/>
    </row>
    <row r="493" spans="1:23" x14ac:dyDescent="0.25">
      <c r="A493" s="179">
        <v>2008</v>
      </c>
      <c r="B493" s="101">
        <v>22</v>
      </c>
      <c r="C493" s="2">
        <f t="shared" si="7"/>
        <v>39598</v>
      </c>
      <c r="D493" s="198">
        <v>90.1</v>
      </c>
      <c r="E493" s="197">
        <v>88.81</v>
      </c>
      <c r="G493" s="12"/>
      <c r="H493" s="12"/>
      <c r="I493" s="12"/>
      <c r="J493" s="12"/>
      <c r="K493" s="12"/>
      <c r="L493" s="12"/>
      <c r="M493" s="12"/>
      <c r="N493" s="12"/>
      <c r="O493" s="12"/>
      <c r="P493" s="12"/>
      <c r="Q493" s="12"/>
      <c r="R493" s="12"/>
      <c r="S493" s="12"/>
      <c r="T493" s="12"/>
      <c r="U493" s="12"/>
      <c r="V493" s="12"/>
      <c r="W493" s="12"/>
    </row>
    <row r="494" spans="1:23" x14ac:dyDescent="0.25">
      <c r="A494" s="179">
        <v>2008</v>
      </c>
      <c r="B494" s="101">
        <v>23</v>
      </c>
      <c r="C494" s="2">
        <f t="shared" si="7"/>
        <v>39605</v>
      </c>
      <c r="D494" s="198">
        <v>93.39</v>
      </c>
      <c r="E494" s="197">
        <v>90.61</v>
      </c>
      <c r="G494" s="12"/>
      <c r="H494" s="12"/>
      <c r="I494" s="12"/>
      <c r="J494" s="12"/>
      <c r="K494" s="12"/>
      <c r="L494" s="12"/>
      <c r="M494" s="12"/>
      <c r="N494" s="12"/>
      <c r="O494" s="12"/>
      <c r="P494" s="12"/>
      <c r="Q494" s="12"/>
      <c r="R494" s="12"/>
      <c r="S494" s="12"/>
      <c r="T494" s="12"/>
      <c r="U494" s="12"/>
      <c r="V494" s="12"/>
      <c r="W494" s="12"/>
    </row>
    <row r="495" spans="1:23" x14ac:dyDescent="0.25">
      <c r="A495" s="179">
        <v>2008</v>
      </c>
      <c r="B495" s="101">
        <v>24</v>
      </c>
      <c r="C495" s="2">
        <f t="shared" si="7"/>
        <v>39612</v>
      </c>
      <c r="D495" s="198">
        <v>93.15</v>
      </c>
      <c r="E495" s="197">
        <v>92.94</v>
      </c>
      <c r="G495" s="12"/>
      <c r="H495" s="12"/>
      <c r="I495" s="12"/>
      <c r="J495" s="12"/>
      <c r="K495" s="12"/>
      <c r="L495" s="12"/>
      <c r="M495" s="12"/>
      <c r="N495" s="12"/>
      <c r="O495" s="12"/>
      <c r="P495" s="12"/>
      <c r="Q495" s="12"/>
      <c r="R495" s="12"/>
      <c r="S495" s="12"/>
      <c r="T495" s="12"/>
      <c r="U495" s="12"/>
      <c r="V495" s="12"/>
      <c r="W495" s="12"/>
    </row>
    <row r="496" spans="1:23" x14ac:dyDescent="0.25">
      <c r="A496" s="179">
        <v>2008</v>
      </c>
      <c r="B496" s="101">
        <v>25</v>
      </c>
      <c r="C496" s="2">
        <f t="shared" si="7"/>
        <v>39619</v>
      </c>
      <c r="D496" s="198">
        <v>94.69</v>
      </c>
      <c r="E496" s="197">
        <v>93.15</v>
      </c>
      <c r="G496" s="12"/>
      <c r="H496" s="12"/>
      <c r="I496" s="12"/>
      <c r="J496" s="12"/>
      <c r="K496" s="12"/>
      <c r="L496" s="12"/>
      <c r="M496" s="12"/>
      <c r="N496" s="12"/>
      <c r="O496" s="12"/>
      <c r="P496" s="12"/>
      <c r="Q496" s="12"/>
      <c r="R496" s="12"/>
      <c r="S496" s="12"/>
      <c r="T496" s="12"/>
      <c r="U496" s="12"/>
      <c r="V496" s="12"/>
      <c r="W496" s="12"/>
    </row>
    <row r="497" spans="1:23" x14ac:dyDescent="0.25">
      <c r="A497" s="179">
        <v>2008</v>
      </c>
      <c r="B497" s="101">
        <v>26</v>
      </c>
      <c r="C497" s="2">
        <f t="shared" si="7"/>
        <v>39626</v>
      </c>
      <c r="D497" s="198">
        <v>94.2</v>
      </c>
      <c r="E497" s="197">
        <v>94.44</v>
      </c>
      <c r="G497" s="12"/>
      <c r="H497" s="12"/>
      <c r="I497" s="12"/>
      <c r="J497" s="12"/>
      <c r="K497" s="12"/>
      <c r="L497" s="12"/>
      <c r="M497" s="12"/>
      <c r="N497" s="12"/>
      <c r="O497" s="12"/>
      <c r="P497" s="12"/>
      <c r="Q497" s="12"/>
      <c r="R497" s="12"/>
      <c r="S497" s="12"/>
      <c r="T497" s="12"/>
      <c r="U497" s="12"/>
      <c r="V497" s="12"/>
      <c r="W497" s="12"/>
    </row>
    <row r="498" spans="1:23" x14ac:dyDescent="0.25">
      <c r="A498" s="179">
        <v>2008</v>
      </c>
      <c r="B498" s="101">
        <v>27</v>
      </c>
      <c r="C498" s="2">
        <f t="shared" si="7"/>
        <v>39633</v>
      </c>
      <c r="D498" s="198">
        <v>99.27</v>
      </c>
      <c r="E498" s="197">
        <v>96.17</v>
      </c>
      <c r="G498" s="12"/>
      <c r="H498" s="12"/>
      <c r="I498" s="12"/>
      <c r="J498" s="12"/>
      <c r="K498" s="12"/>
      <c r="L498" s="12"/>
      <c r="M498" s="12"/>
      <c r="N498" s="12"/>
      <c r="O498" s="12"/>
      <c r="P498" s="12"/>
      <c r="Q498" s="12"/>
      <c r="R498" s="12"/>
      <c r="S498" s="12"/>
      <c r="T498" s="12"/>
      <c r="U498" s="12"/>
      <c r="V498" s="12"/>
      <c r="W498" s="12"/>
    </row>
    <row r="499" spans="1:23" x14ac:dyDescent="0.25">
      <c r="A499" s="179">
        <v>2008</v>
      </c>
      <c r="B499" s="101">
        <v>28</v>
      </c>
      <c r="C499" s="2">
        <f t="shared" si="7"/>
        <v>39640</v>
      </c>
      <c r="D499" s="198">
        <v>104.32</v>
      </c>
      <c r="E499" s="197">
        <v>98.66</v>
      </c>
      <c r="G499" s="12"/>
      <c r="H499" s="12"/>
      <c r="I499" s="12"/>
      <c r="J499" s="12"/>
      <c r="K499" s="12"/>
      <c r="L499" s="12"/>
      <c r="M499" s="12"/>
      <c r="N499" s="12"/>
      <c r="O499" s="12"/>
      <c r="P499" s="12"/>
      <c r="Q499" s="12"/>
      <c r="R499" s="12"/>
      <c r="S499" s="12"/>
      <c r="T499" s="12"/>
      <c r="U499" s="12"/>
      <c r="V499" s="12"/>
      <c r="W499" s="12"/>
    </row>
    <row r="500" spans="1:23" x14ac:dyDescent="0.25">
      <c r="A500" s="179">
        <v>2008</v>
      </c>
      <c r="B500" s="101">
        <v>29</v>
      </c>
      <c r="C500" s="2">
        <f t="shared" si="7"/>
        <v>39647</v>
      </c>
      <c r="D500" s="198">
        <v>105.74</v>
      </c>
      <c r="E500" s="197">
        <v>95.64</v>
      </c>
      <c r="G500" s="12"/>
      <c r="H500" s="12"/>
      <c r="I500" s="12"/>
      <c r="J500" s="12"/>
      <c r="K500" s="12"/>
      <c r="L500" s="12"/>
      <c r="M500" s="12"/>
      <c r="N500" s="12"/>
      <c r="O500" s="12"/>
      <c r="P500" s="12"/>
      <c r="Q500" s="12"/>
      <c r="R500" s="12"/>
      <c r="S500" s="12"/>
      <c r="T500" s="12"/>
      <c r="U500" s="12"/>
      <c r="V500" s="12"/>
      <c r="W500" s="12"/>
    </row>
    <row r="501" spans="1:23" x14ac:dyDescent="0.25">
      <c r="A501" s="179">
        <v>2008</v>
      </c>
      <c r="B501" s="101">
        <v>30</v>
      </c>
      <c r="C501" s="2">
        <f t="shared" si="7"/>
        <v>39654</v>
      </c>
      <c r="D501" s="198">
        <v>105.65</v>
      </c>
      <c r="E501" s="197">
        <v>94.77</v>
      </c>
      <c r="G501" s="12"/>
      <c r="H501" s="12"/>
      <c r="I501" s="12"/>
      <c r="J501" s="12"/>
      <c r="K501" s="12"/>
      <c r="L501" s="12"/>
      <c r="M501" s="12"/>
      <c r="N501" s="12"/>
      <c r="O501" s="12"/>
      <c r="P501" s="12"/>
      <c r="Q501" s="12"/>
      <c r="R501" s="12"/>
      <c r="S501" s="12"/>
      <c r="T501" s="12"/>
      <c r="U501" s="12"/>
      <c r="V501" s="12"/>
      <c r="W501" s="12"/>
    </row>
    <row r="502" spans="1:23" x14ac:dyDescent="0.25">
      <c r="A502" s="179">
        <v>2008</v>
      </c>
      <c r="B502" s="101">
        <v>31</v>
      </c>
      <c r="C502" s="2">
        <f t="shared" si="7"/>
        <v>39661</v>
      </c>
      <c r="D502" s="198">
        <v>102.68</v>
      </c>
      <c r="E502" s="197">
        <v>92.73</v>
      </c>
      <c r="G502" s="12"/>
      <c r="H502" s="12"/>
      <c r="I502" s="12"/>
      <c r="J502" s="12"/>
      <c r="K502" s="12"/>
      <c r="L502" s="12"/>
      <c r="M502" s="12"/>
      <c r="N502" s="12"/>
      <c r="O502" s="12"/>
      <c r="P502" s="12"/>
      <c r="Q502" s="12"/>
      <c r="R502" s="12"/>
      <c r="S502" s="12"/>
      <c r="T502" s="12"/>
      <c r="U502" s="12"/>
      <c r="V502" s="12"/>
      <c r="W502" s="12"/>
    </row>
    <row r="503" spans="1:23" x14ac:dyDescent="0.25">
      <c r="A503" s="179">
        <v>2008</v>
      </c>
      <c r="B503" s="101">
        <v>32</v>
      </c>
      <c r="C503" s="2">
        <f t="shared" si="7"/>
        <v>39668</v>
      </c>
      <c r="D503" s="198">
        <v>103.84</v>
      </c>
      <c r="E503" s="197">
        <v>94.7</v>
      </c>
      <c r="G503" s="12"/>
      <c r="H503" s="12"/>
      <c r="I503" s="12"/>
      <c r="J503" s="12"/>
      <c r="K503" s="12"/>
      <c r="L503" s="12"/>
      <c r="M503" s="12"/>
      <c r="N503" s="12"/>
      <c r="O503" s="12"/>
      <c r="P503" s="12"/>
      <c r="Q503" s="12"/>
      <c r="R503" s="12"/>
      <c r="S503" s="12"/>
      <c r="T503" s="12"/>
      <c r="U503" s="12"/>
      <c r="V503" s="12"/>
      <c r="W503" s="12"/>
    </row>
    <row r="504" spans="1:23" x14ac:dyDescent="0.25">
      <c r="A504" s="179">
        <v>2008</v>
      </c>
      <c r="B504" s="101">
        <v>33</v>
      </c>
      <c r="C504" s="2">
        <f t="shared" si="7"/>
        <v>39675</v>
      </c>
      <c r="D504" s="198">
        <v>108.6</v>
      </c>
      <c r="E504" s="197">
        <v>100.26</v>
      </c>
      <c r="G504" s="12"/>
      <c r="H504" s="12"/>
      <c r="I504" s="12"/>
      <c r="J504" s="12"/>
      <c r="K504" s="12"/>
      <c r="L504" s="12"/>
      <c r="M504" s="12"/>
      <c r="N504" s="12"/>
      <c r="O504" s="12"/>
      <c r="P504" s="12"/>
      <c r="Q504" s="12"/>
      <c r="R504" s="12"/>
      <c r="S504" s="12"/>
      <c r="T504" s="12"/>
      <c r="U504" s="12"/>
      <c r="V504" s="12"/>
      <c r="W504" s="12"/>
    </row>
    <row r="505" spans="1:23" x14ac:dyDescent="0.25">
      <c r="A505" s="179">
        <v>2008</v>
      </c>
      <c r="B505" s="101">
        <v>34</v>
      </c>
      <c r="C505" s="2">
        <f t="shared" si="7"/>
        <v>39682</v>
      </c>
      <c r="D505" s="198">
        <v>108.6</v>
      </c>
      <c r="E505" s="197">
        <v>98.14</v>
      </c>
      <c r="G505" s="12"/>
      <c r="H505" s="12"/>
      <c r="I505" s="12"/>
      <c r="J505" s="12"/>
      <c r="K505" s="12"/>
      <c r="L505" s="12"/>
      <c r="M505" s="12"/>
      <c r="N505" s="12"/>
      <c r="O505" s="12"/>
      <c r="P505" s="12"/>
      <c r="Q505" s="12"/>
      <c r="R505" s="12"/>
      <c r="S505" s="12"/>
      <c r="T505" s="12"/>
      <c r="U505" s="12"/>
      <c r="V505" s="12"/>
      <c r="W505" s="12"/>
    </row>
    <row r="506" spans="1:23" x14ac:dyDescent="0.25">
      <c r="A506" s="179">
        <v>2008</v>
      </c>
      <c r="B506" s="101">
        <v>35</v>
      </c>
      <c r="C506" s="2">
        <f t="shared" si="7"/>
        <v>39689</v>
      </c>
      <c r="D506" s="198">
        <v>106.37</v>
      </c>
      <c r="E506" s="197">
        <v>97.12</v>
      </c>
      <c r="G506" s="12"/>
      <c r="H506" s="12"/>
      <c r="I506" s="12"/>
      <c r="J506" s="12"/>
      <c r="K506" s="12"/>
      <c r="L506" s="12"/>
      <c r="M506" s="12"/>
      <c r="N506" s="12"/>
      <c r="O506" s="12"/>
      <c r="P506" s="12"/>
      <c r="Q506" s="12"/>
      <c r="R506" s="12"/>
      <c r="S506" s="12"/>
      <c r="T506" s="12"/>
      <c r="U506" s="12"/>
      <c r="V506" s="12"/>
      <c r="W506" s="12"/>
    </row>
    <row r="507" spans="1:23" x14ac:dyDescent="0.25">
      <c r="A507" s="179">
        <v>2008</v>
      </c>
      <c r="B507" s="101">
        <v>36</v>
      </c>
      <c r="C507" s="2">
        <f t="shared" si="7"/>
        <v>39696</v>
      </c>
      <c r="D507" s="198">
        <v>102.6</v>
      </c>
      <c r="E507" s="197">
        <v>96.1</v>
      </c>
      <c r="G507" s="12"/>
      <c r="H507" s="12"/>
      <c r="I507" s="12"/>
      <c r="J507" s="12"/>
      <c r="K507" s="12"/>
      <c r="L507" s="12"/>
      <c r="M507" s="12"/>
      <c r="N507" s="12"/>
      <c r="O507" s="12"/>
      <c r="P507" s="12"/>
      <c r="Q507" s="12"/>
      <c r="R507" s="12"/>
      <c r="S507" s="12"/>
      <c r="T507" s="12"/>
      <c r="U507" s="12"/>
      <c r="V507" s="12"/>
      <c r="W507" s="12"/>
    </row>
    <row r="508" spans="1:23" x14ac:dyDescent="0.25">
      <c r="A508" s="179">
        <v>2008</v>
      </c>
      <c r="B508" s="101">
        <v>37</v>
      </c>
      <c r="C508" s="2">
        <f t="shared" si="7"/>
        <v>39703</v>
      </c>
      <c r="D508" s="198">
        <v>106.32</v>
      </c>
      <c r="E508" s="197">
        <v>96.72</v>
      </c>
      <c r="G508" s="12"/>
      <c r="H508" s="12"/>
      <c r="I508" s="12"/>
      <c r="J508" s="12"/>
      <c r="K508" s="12"/>
      <c r="L508" s="12"/>
      <c r="M508" s="12"/>
      <c r="N508" s="12"/>
      <c r="O508" s="12"/>
      <c r="P508" s="12"/>
      <c r="Q508" s="12"/>
      <c r="R508" s="12"/>
      <c r="S508" s="12"/>
      <c r="T508" s="12"/>
      <c r="U508" s="12"/>
      <c r="V508" s="12"/>
      <c r="W508" s="12"/>
    </row>
    <row r="509" spans="1:23" x14ac:dyDescent="0.25">
      <c r="A509" s="179">
        <v>2008</v>
      </c>
      <c r="B509" s="101">
        <v>38</v>
      </c>
      <c r="C509" s="2">
        <f t="shared" si="7"/>
        <v>39710</v>
      </c>
      <c r="D509" s="198">
        <v>103.02</v>
      </c>
      <c r="E509" s="197">
        <v>96.97</v>
      </c>
      <c r="G509" s="12"/>
      <c r="H509" s="12"/>
      <c r="I509" s="12"/>
      <c r="J509" s="12"/>
      <c r="K509" s="12"/>
      <c r="L509" s="12"/>
      <c r="M509" s="12"/>
      <c r="N509" s="12"/>
      <c r="O509" s="12"/>
      <c r="P509" s="12"/>
      <c r="Q509" s="12"/>
      <c r="R509" s="12"/>
      <c r="S509" s="12"/>
      <c r="T509" s="12"/>
      <c r="U509" s="12"/>
      <c r="V509" s="12"/>
      <c r="W509" s="12"/>
    </row>
    <row r="510" spans="1:23" x14ac:dyDescent="0.25">
      <c r="A510" s="179">
        <v>2008</v>
      </c>
      <c r="B510" s="101">
        <v>39</v>
      </c>
      <c r="C510" s="2">
        <f t="shared" si="7"/>
        <v>39717</v>
      </c>
      <c r="D510" s="198">
        <v>104.64</v>
      </c>
      <c r="E510" s="197">
        <v>95.49</v>
      </c>
      <c r="G510" s="12"/>
      <c r="H510" s="12"/>
      <c r="I510" s="12"/>
      <c r="J510" s="12"/>
      <c r="K510" s="12"/>
      <c r="L510" s="12"/>
      <c r="M510" s="12"/>
      <c r="N510" s="12"/>
      <c r="O510" s="12"/>
      <c r="P510" s="12"/>
      <c r="Q510" s="12"/>
      <c r="R510" s="12"/>
      <c r="S510" s="12"/>
      <c r="T510" s="12"/>
      <c r="U510" s="12"/>
      <c r="V510" s="12"/>
      <c r="W510" s="12"/>
    </row>
    <row r="511" spans="1:23" x14ac:dyDescent="0.25">
      <c r="A511" s="179">
        <v>2008</v>
      </c>
      <c r="B511" s="101">
        <v>40</v>
      </c>
      <c r="C511" s="2">
        <f t="shared" si="7"/>
        <v>39724</v>
      </c>
      <c r="D511" s="198">
        <v>103.07</v>
      </c>
      <c r="E511" s="197">
        <v>91.53</v>
      </c>
      <c r="G511" s="12"/>
      <c r="H511" s="12"/>
      <c r="I511" s="12"/>
      <c r="J511" s="12"/>
      <c r="K511" s="12"/>
      <c r="L511" s="12"/>
      <c r="M511" s="12"/>
      <c r="N511" s="12"/>
      <c r="O511" s="12"/>
      <c r="P511" s="12"/>
      <c r="Q511" s="12"/>
      <c r="R511" s="12"/>
      <c r="S511" s="12"/>
      <c r="T511" s="12"/>
      <c r="U511" s="12"/>
      <c r="V511" s="12"/>
      <c r="W511" s="12"/>
    </row>
    <row r="512" spans="1:23" x14ac:dyDescent="0.25">
      <c r="A512" s="179">
        <v>2008</v>
      </c>
      <c r="B512" s="101">
        <v>41</v>
      </c>
      <c r="C512" s="2">
        <f t="shared" si="7"/>
        <v>39731</v>
      </c>
      <c r="D512" s="198">
        <v>101.76</v>
      </c>
      <c r="E512" s="197">
        <v>87.78</v>
      </c>
      <c r="G512" s="12"/>
      <c r="H512" s="12"/>
      <c r="I512" s="12"/>
      <c r="J512" s="12"/>
      <c r="K512" s="12"/>
      <c r="L512" s="12"/>
      <c r="M512" s="12"/>
      <c r="N512" s="12"/>
      <c r="O512" s="12"/>
      <c r="P512" s="12"/>
      <c r="Q512" s="12"/>
      <c r="R512" s="12"/>
      <c r="S512" s="12"/>
      <c r="T512" s="12"/>
      <c r="U512" s="12"/>
      <c r="V512" s="12"/>
      <c r="W512" s="12"/>
    </row>
    <row r="513" spans="1:23" x14ac:dyDescent="0.25">
      <c r="A513" s="179">
        <v>2008</v>
      </c>
      <c r="B513" s="101">
        <v>42</v>
      </c>
      <c r="C513" s="2">
        <f t="shared" si="7"/>
        <v>39738</v>
      </c>
      <c r="D513" s="198">
        <v>102.57</v>
      </c>
      <c r="E513" s="197">
        <v>88.63</v>
      </c>
      <c r="G513" s="12"/>
      <c r="H513" s="12"/>
      <c r="I513" s="12"/>
      <c r="J513" s="12"/>
      <c r="K513" s="12"/>
      <c r="L513" s="12"/>
      <c r="M513" s="12"/>
      <c r="N513" s="12"/>
      <c r="O513" s="12"/>
      <c r="P513" s="12"/>
      <c r="Q513" s="12"/>
      <c r="R513" s="12"/>
      <c r="S513" s="12"/>
      <c r="T513" s="12"/>
      <c r="U513" s="12"/>
      <c r="V513" s="12"/>
      <c r="W513" s="12"/>
    </row>
    <row r="514" spans="1:23" x14ac:dyDescent="0.25">
      <c r="A514" s="179">
        <v>2008</v>
      </c>
      <c r="B514" s="101">
        <v>43</v>
      </c>
      <c r="C514" s="2">
        <f t="shared" si="7"/>
        <v>39745</v>
      </c>
      <c r="D514" s="198">
        <v>98.76</v>
      </c>
      <c r="E514" s="197">
        <v>93.78</v>
      </c>
      <c r="G514" s="12"/>
      <c r="H514" s="12"/>
      <c r="I514" s="12"/>
      <c r="J514" s="12"/>
      <c r="K514" s="12"/>
      <c r="L514" s="12"/>
      <c r="M514" s="12"/>
      <c r="N514" s="12"/>
      <c r="O514" s="12"/>
      <c r="P514" s="12"/>
      <c r="Q514" s="12"/>
      <c r="R514" s="12"/>
      <c r="S514" s="12"/>
      <c r="T514" s="12"/>
      <c r="U514" s="12"/>
      <c r="V514" s="12"/>
      <c r="W514" s="12"/>
    </row>
    <row r="515" spans="1:23" x14ac:dyDescent="0.25">
      <c r="A515" s="179">
        <v>2008</v>
      </c>
      <c r="B515" s="101">
        <v>44</v>
      </c>
      <c r="C515" s="2">
        <f t="shared" si="7"/>
        <v>39752</v>
      </c>
      <c r="D515" s="198">
        <v>98.58</v>
      </c>
      <c r="E515" s="197">
        <v>97.41</v>
      </c>
      <c r="G515" s="12"/>
      <c r="H515" s="12"/>
      <c r="I515" s="12"/>
      <c r="J515" s="12"/>
      <c r="K515" s="12"/>
      <c r="L515" s="12"/>
      <c r="M515" s="12"/>
      <c r="N515" s="12"/>
      <c r="O515" s="12"/>
      <c r="P515" s="12"/>
      <c r="Q515" s="12"/>
      <c r="R515" s="12"/>
      <c r="S515" s="12"/>
      <c r="T515" s="12"/>
      <c r="U515" s="12"/>
      <c r="V515" s="12"/>
      <c r="W515" s="12"/>
    </row>
    <row r="516" spans="1:23" x14ac:dyDescent="0.25">
      <c r="A516" s="179">
        <v>2008</v>
      </c>
      <c r="B516" s="101">
        <v>45</v>
      </c>
      <c r="C516" s="2">
        <f t="shared" si="7"/>
        <v>39759</v>
      </c>
      <c r="D516" s="198">
        <v>98.02</v>
      </c>
      <c r="E516" s="197">
        <v>98.07</v>
      </c>
      <c r="G516" s="12"/>
      <c r="H516" s="12"/>
      <c r="I516" s="12"/>
      <c r="J516" s="12"/>
      <c r="K516" s="12"/>
      <c r="L516" s="12"/>
      <c r="M516" s="12"/>
      <c r="N516" s="12"/>
      <c r="O516" s="12"/>
      <c r="P516" s="12"/>
      <c r="Q516" s="12"/>
      <c r="R516" s="12"/>
      <c r="S516" s="12"/>
      <c r="T516" s="12"/>
      <c r="U516" s="12"/>
      <c r="V516" s="12"/>
      <c r="W516" s="12"/>
    </row>
    <row r="517" spans="1:23" x14ac:dyDescent="0.25">
      <c r="A517" s="179">
        <v>2008</v>
      </c>
      <c r="B517" s="101">
        <v>46</v>
      </c>
      <c r="C517" s="2">
        <f t="shared" ref="C517:C580" si="8">C516+7</f>
        <v>39766</v>
      </c>
      <c r="D517" s="198">
        <v>107.99</v>
      </c>
      <c r="E517" s="197">
        <v>99.03</v>
      </c>
      <c r="G517" s="12"/>
      <c r="H517" s="12"/>
      <c r="I517" s="12"/>
      <c r="J517" s="12"/>
      <c r="K517" s="12"/>
      <c r="L517" s="12"/>
      <c r="M517" s="12"/>
      <c r="N517" s="12"/>
      <c r="O517" s="12"/>
      <c r="P517" s="12"/>
      <c r="Q517" s="12"/>
      <c r="R517" s="12"/>
      <c r="S517" s="12"/>
      <c r="T517" s="12"/>
      <c r="U517" s="12"/>
      <c r="V517" s="12"/>
      <c r="W517" s="12"/>
    </row>
    <row r="518" spans="1:23" x14ac:dyDescent="0.25">
      <c r="A518" s="179">
        <v>2008</v>
      </c>
      <c r="B518" s="101">
        <v>47</v>
      </c>
      <c r="C518" s="2">
        <f t="shared" si="8"/>
        <v>39773</v>
      </c>
      <c r="D518" s="198">
        <v>101.19</v>
      </c>
      <c r="E518" s="197">
        <v>97.49</v>
      </c>
      <c r="G518" s="12"/>
      <c r="H518" s="12"/>
      <c r="I518" s="12"/>
      <c r="J518" s="12"/>
      <c r="K518" s="12"/>
      <c r="L518" s="12"/>
      <c r="M518" s="12"/>
      <c r="N518" s="12"/>
      <c r="O518" s="12"/>
      <c r="P518" s="12"/>
      <c r="Q518" s="12"/>
      <c r="R518" s="12"/>
      <c r="S518" s="12"/>
      <c r="T518" s="12"/>
      <c r="U518" s="12"/>
      <c r="V518" s="12"/>
      <c r="W518" s="12"/>
    </row>
    <row r="519" spans="1:23" x14ac:dyDescent="0.25">
      <c r="A519" s="179">
        <v>2008</v>
      </c>
      <c r="B519" s="101">
        <v>48</v>
      </c>
      <c r="C519" s="2">
        <f t="shared" si="8"/>
        <v>39780</v>
      </c>
      <c r="D519" s="198">
        <v>98.12</v>
      </c>
      <c r="E519" s="197">
        <v>97.37</v>
      </c>
      <c r="G519" s="12"/>
      <c r="H519" s="12"/>
      <c r="I519" s="12"/>
      <c r="J519" s="12"/>
      <c r="K519" s="12"/>
      <c r="L519" s="12"/>
      <c r="M519" s="12"/>
      <c r="N519" s="12"/>
      <c r="O519" s="12"/>
      <c r="P519" s="12"/>
      <c r="Q519" s="12"/>
      <c r="R519" s="12"/>
      <c r="S519" s="12"/>
      <c r="T519" s="12"/>
      <c r="U519" s="12"/>
      <c r="V519" s="12"/>
      <c r="W519" s="12"/>
    </row>
    <row r="520" spans="1:23" x14ac:dyDescent="0.25">
      <c r="A520" s="179">
        <v>2008</v>
      </c>
      <c r="B520" s="101">
        <v>49</v>
      </c>
      <c r="C520" s="2">
        <f t="shared" si="8"/>
        <v>39787</v>
      </c>
      <c r="D520" s="198">
        <v>103.22</v>
      </c>
      <c r="E520" s="197">
        <v>99.62</v>
      </c>
      <c r="G520" s="12"/>
      <c r="H520" s="12"/>
      <c r="I520" s="12"/>
      <c r="J520" s="12"/>
      <c r="K520" s="12"/>
      <c r="L520" s="12"/>
      <c r="M520" s="12"/>
      <c r="N520" s="12"/>
      <c r="O520" s="12"/>
      <c r="P520" s="12"/>
      <c r="Q520" s="12"/>
      <c r="R520" s="12"/>
      <c r="S520" s="12"/>
      <c r="T520" s="12"/>
      <c r="U520" s="12"/>
      <c r="V520" s="12"/>
      <c r="W520" s="12"/>
    </row>
    <row r="521" spans="1:23" x14ac:dyDescent="0.25">
      <c r="A521" s="179">
        <v>2008</v>
      </c>
      <c r="B521" s="101">
        <v>50</v>
      </c>
      <c r="C521" s="2">
        <f t="shared" si="8"/>
        <v>39794</v>
      </c>
      <c r="D521" s="198">
        <v>106.7</v>
      </c>
      <c r="E521" s="197">
        <v>101.3</v>
      </c>
      <c r="G521" s="12"/>
      <c r="H521" s="12"/>
      <c r="I521" s="12"/>
      <c r="J521" s="12"/>
      <c r="K521" s="12"/>
      <c r="L521" s="12"/>
      <c r="M521" s="12"/>
      <c r="N521" s="12"/>
      <c r="O521" s="12"/>
      <c r="P521" s="12"/>
      <c r="Q521" s="12"/>
      <c r="R521" s="12"/>
      <c r="S521" s="12"/>
      <c r="T521" s="12"/>
      <c r="U521" s="12"/>
      <c r="V521" s="12"/>
      <c r="W521" s="12"/>
    </row>
    <row r="522" spans="1:23" ht="13" thickBot="1" x14ac:dyDescent="0.3">
      <c r="A522" s="180">
        <v>2008</v>
      </c>
      <c r="B522" s="101">
        <v>51</v>
      </c>
      <c r="C522" s="2">
        <f t="shared" si="8"/>
        <v>39801</v>
      </c>
      <c r="D522" s="198">
        <v>104.94</v>
      </c>
      <c r="E522" s="197">
        <v>98.1</v>
      </c>
      <c r="G522" s="12"/>
      <c r="H522" s="12"/>
      <c r="I522" s="12"/>
      <c r="J522" s="12"/>
      <c r="K522" s="12"/>
      <c r="L522" s="12"/>
      <c r="M522" s="12"/>
      <c r="N522" s="12"/>
      <c r="O522" s="12"/>
      <c r="P522" s="12"/>
      <c r="Q522" s="12"/>
      <c r="R522" s="12"/>
      <c r="S522" s="12"/>
      <c r="T522" s="12"/>
      <c r="U522" s="12"/>
      <c r="V522" s="12"/>
      <c r="W522" s="12"/>
    </row>
    <row r="523" spans="1:23" x14ac:dyDescent="0.25">
      <c r="A523" s="179">
        <v>2008</v>
      </c>
      <c r="B523" s="101">
        <v>52</v>
      </c>
      <c r="C523" s="2">
        <f t="shared" si="8"/>
        <v>39808</v>
      </c>
      <c r="D523" s="200">
        <v>106.51</v>
      </c>
      <c r="E523" s="197">
        <v>93.97</v>
      </c>
      <c r="G523" s="12"/>
      <c r="H523" s="12"/>
      <c r="I523" s="12"/>
      <c r="J523" s="12"/>
      <c r="K523" s="12"/>
      <c r="L523" s="12"/>
      <c r="M523" s="12"/>
      <c r="N523" s="12"/>
      <c r="O523" s="12"/>
      <c r="P523" s="12"/>
      <c r="Q523" s="12"/>
      <c r="R523" s="12"/>
      <c r="S523" s="12"/>
      <c r="T523" s="12"/>
      <c r="U523" s="12"/>
      <c r="V523" s="12"/>
      <c r="W523" s="12"/>
    </row>
    <row r="524" spans="1:23" x14ac:dyDescent="0.25">
      <c r="A524" s="179">
        <v>2009</v>
      </c>
      <c r="B524" s="101">
        <v>1</v>
      </c>
      <c r="C524" s="2">
        <f t="shared" si="8"/>
        <v>39815</v>
      </c>
      <c r="D524" s="200">
        <v>105.79</v>
      </c>
      <c r="E524" s="197">
        <v>102.23</v>
      </c>
      <c r="G524" s="12"/>
      <c r="H524" s="12"/>
      <c r="I524" s="12"/>
      <c r="J524" s="12"/>
      <c r="K524" s="12"/>
      <c r="L524" s="12"/>
      <c r="M524" s="12"/>
      <c r="N524" s="12"/>
      <c r="O524" s="12"/>
      <c r="P524" s="12"/>
      <c r="Q524" s="12"/>
      <c r="R524" s="12"/>
      <c r="S524" s="12"/>
      <c r="T524" s="12"/>
      <c r="U524" s="12"/>
      <c r="V524" s="12"/>
      <c r="W524" s="12"/>
    </row>
    <row r="525" spans="1:23" x14ac:dyDescent="0.25">
      <c r="A525" s="179">
        <v>2009</v>
      </c>
      <c r="B525" s="101">
        <v>2</v>
      </c>
      <c r="C525" s="2">
        <f t="shared" si="8"/>
        <v>39822</v>
      </c>
      <c r="D525" s="197">
        <v>104.33</v>
      </c>
      <c r="E525" s="197">
        <v>99.81</v>
      </c>
      <c r="G525" s="12"/>
      <c r="H525" s="12"/>
      <c r="I525" s="12"/>
      <c r="J525" s="12"/>
      <c r="K525" s="12"/>
      <c r="L525" s="12"/>
      <c r="M525" s="12"/>
      <c r="N525" s="12"/>
      <c r="O525" s="12"/>
      <c r="P525" s="12"/>
      <c r="Q525" s="12"/>
      <c r="R525" s="12"/>
      <c r="S525" s="12"/>
      <c r="T525" s="12"/>
      <c r="U525" s="12"/>
      <c r="V525" s="12"/>
      <c r="W525" s="12"/>
    </row>
    <row r="526" spans="1:23" x14ac:dyDescent="0.25">
      <c r="A526" s="179">
        <v>2009</v>
      </c>
      <c r="B526" s="101">
        <v>3</v>
      </c>
      <c r="C526" s="2">
        <f t="shared" si="8"/>
        <v>39829</v>
      </c>
      <c r="D526" s="197">
        <v>105.5</v>
      </c>
      <c r="E526" s="198">
        <v>98.09</v>
      </c>
      <c r="G526" s="12"/>
      <c r="H526" s="12"/>
      <c r="I526" s="12"/>
      <c r="J526" s="12"/>
      <c r="K526" s="12"/>
      <c r="L526" s="12"/>
      <c r="M526" s="12"/>
      <c r="N526" s="12"/>
      <c r="O526" s="12"/>
      <c r="P526" s="12"/>
      <c r="Q526" s="12"/>
      <c r="R526" s="12"/>
      <c r="S526" s="12"/>
      <c r="T526" s="12"/>
      <c r="U526" s="12"/>
      <c r="V526" s="12"/>
      <c r="W526" s="12"/>
    </row>
    <row r="527" spans="1:23" x14ac:dyDescent="0.25">
      <c r="A527" s="179">
        <v>2009</v>
      </c>
      <c r="B527" s="101">
        <v>4</v>
      </c>
      <c r="C527" s="2">
        <f t="shared" si="8"/>
        <v>39836</v>
      </c>
      <c r="D527" s="197">
        <v>104.21</v>
      </c>
      <c r="E527" s="197">
        <v>98.61</v>
      </c>
      <c r="G527" s="12"/>
      <c r="H527" s="12"/>
      <c r="I527" s="12"/>
      <c r="J527" s="12"/>
      <c r="K527" s="12"/>
      <c r="L527" s="12"/>
      <c r="M527" s="12"/>
      <c r="N527" s="12"/>
      <c r="O527" s="12"/>
      <c r="P527" s="12"/>
      <c r="Q527" s="12"/>
      <c r="R527" s="12"/>
      <c r="S527" s="12"/>
      <c r="T527" s="12"/>
      <c r="U527" s="12"/>
      <c r="V527" s="12"/>
      <c r="W527" s="12"/>
    </row>
    <row r="528" spans="1:23" x14ac:dyDescent="0.25">
      <c r="A528" s="179">
        <v>2009</v>
      </c>
      <c r="B528" s="101">
        <v>5</v>
      </c>
      <c r="C528" s="2">
        <f t="shared" si="8"/>
        <v>39843</v>
      </c>
      <c r="D528" s="197">
        <v>100.57</v>
      </c>
      <c r="E528" s="197">
        <v>98.62</v>
      </c>
      <c r="G528" s="12"/>
      <c r="H528" s="12"/>
      <c r="I528" s="12"/>
      <c r="J528" s="12"/>
      <c r="K528" s="12"/>
      <c r="L528" s="12"/>
      <c r="M528" s="12"/>
      <c r="N528" s="12"/>
      <c r="O528" s="12"/>
      <c r="P528" s="12"/>
      <c r="Q528" s="12"/>
      <c r="R528" s="12"/>
      <c r="S528" s="12"/>
      <c r="T528" s="12"/>
      <c r="U528" s="12"/>
      <c r="V528" s="12"/>
      <c r="W528" s="12"/>
    </row>
    <row r="529" spans="1:23" x14ac:dyDescent="0.25">
      <c r="A529" s="179">
        <v>2009</v>
      </c>
      <c r="B529" s="101">
        <v>6</v>
      </c>
      <c r="C529" s="2">
        <f t="shared" si="8"/>
        <v>39850</v>
      </c>
      <c r="D529" s="197">
        <v>105.68</v>
      </c>
      <c r="E529" s="197">
        <v>95.55</v>
      </c>
      <c r="G529" s="12"/>
      <c r="H529" s="12"/>
      <c r="I529" s="12"/>
      <c r="J529" s="12"/>
      <c r="K529" s="12"/>
      <c r="L529" s="12"/>
      <c r="M529" s="12"/>
      <c r="N529" s="12"/>
      <c r="O529" s="12"/>
      <c r="P529" s="12"/>
      <c r="Q529" s="12"/>
      <c r="R529" s="12"/>
      <c r="S529" s="12"/>
      <c r="T529" s="12"/>
      <c r="U529" s="12"/>
      <c r="V529" s="12"/>
      <c r="W529" s="12"/>
    </row>
    <row r="530" spans="1:23" x14ac:dyDescent="0.25">
      <c r="A530" s="179">
        <v>2009</v>
      </c>
      <c r="B530" s="101">
        <v>7</v>
      </c>
      <c r="C530" s="2">
        <f t="shared" si="8"/>
        <v>39857</v>
      </c>
      <c r="D530" s="197">
        <v>104.92</v>
      </c>
      <c r="E530" s="197">
        <v>96.74</v>
      </c>
      <c r="G530" s="12"/>
      <c r="H530" s="12"/>
      <c r="I530" s="12"/>
      <c r="J530" s="12"/>
      <c r="K530" s="12"/>
      <c r="L530" s="12"/>
      <c r="M530" s="12"/>
      <c r="N530" s="12"/>
      <c r="O530" s="12"/>
      <c r="P530" s="12"/>
      <c r="Q530" s="12"/>
      <c r="R530" s="12"/>
      <c r="S530" s="12"/>
      <c r="T530" s="12"/>
      <c r="U530" s="12"/>
      <c r="V530" s="12"/>
      <c r="W530" s="12"/>
    </row>
    <row r="531" spans="1:23" x14ac:dyDescent="0.25">
      <c r="A531" s="179">
        <v>2009</v>
      </c>
      <c r="B531" s="101">
        <v>8</v>
      </c>
      <c r="C531" s="2">
        <f t="shared" si="8"/>
        <v>39864</v>
      </c>
      <c r="D531" s="197">
        <v>102.53</v>
      </c>
      <c r="E531" s="197">
        <v>95.78</v>
      </c>
      <c r="G531" s="12"/>
      <c r="H531" s="12"/>
      <c r="I531" s="12"/>
      <c r="J531" s="12"/>
      <c r="K531" s="12"/>
      <c r="L531" s="12"/>
      <c r="M531" s="12"/>
      <c r="N531" s="12"/>
      <c r="O531" s="12"/>
      <c r="P531" s="12"/>
      <c r="Q531" s="12"/>
      <c r="R531" s="12"/>
      <c r="S531" s="12"/>
      <c r="T531" s="12"/>
      <c r="U531" s="12"/>
      <c r="V531" s="12"/>
      <c r="W531" s="12"/>
    </row>
    <row r="532" spans="1:23" x14ac:dyDescent="0.25">
      <c r="A532" s="179">
        <v>2009</v>
      </c>
      <c r="B532" s="101">
        <v>9</v>
      </c>
      <c r="C532" s="2">
        <f t="shared" si="8"/>
        <v>39871</v>
      </c>
      <c r="D532" s="197">
        <v>104.86</v>
      </c>
      <c r="E532" s="197">
        <v>92.88</v>
      </c>
      <c r="G532" s="12"/>
      <c r="H532" s="12"/>
      <c r="I532" s="12"/>
      <c r="J532" s="12"/>
      <c r="K532" s="12"/>
      <c r="L532" s="12"/>
      <c r="M532" s="12"/>
      <c r="N532" s="12"/>
      <c r="O532" s="12"/>
      <c r="P532" s="12"/>
      <c r="Q532" s="12"/>
      <c r="R532" s="12"/>
      <c r="S532" s="12"/>
      <c r="T532" s="12"/>
      <c r="U532" s="12"/>
      <c r="V532" s="12"/>
      <c r="W532" s="12"/>
    </row>
    <row r="533" spans="1:23" x14ac:dyDescent="0.25">
      <c r="A533" s="179">
        <v>2009</v>
      </c>
      <c r="B533" s="101">
        <v>10</v>
      </c>
      <c r="C533" s="2">
        <f t="shared" si="8"/>
        <v>39878</v>
      </c>
      <c r="D533" s="197">
        <v>104.27</v>
      </c>
      <c r="E533" s="197">
        <v>95.98</v>
      </c>
      <c r="G533" s="12"/>
      <c r="H533" s="12"/>
      <c r="I533" s="12"/>
      <c r="J533" s="12"/>
      <c r="K533" s="12"/>
      <c r="L533" s="12"/>
      <c r="M533" s="12"/>
      <c r="N533" s="12"/>
      <c r="O533" s="12"/>
      <c r="P533" s="12"/>
      <c r="Q533" s="12"/>
      <c r="R533" s="12"/>
      <c r="S533" s="12"/>
      <c r="T533" s="12"/>
      <c r="U533" s="12"/>
      <c r="V533" s="12"/>
      <c r="W533" s="12"/>
    </row>
    <row r="534" spans="1:23" x14ac:dyDescent="0.25">
      <c r="A534" s="179">
        <v>2009</v>
      </c>
      <c r="B534" s="101">
        <v>11</v>
      </c>
      <c r="C534" s="2">
        <f t="shared" si="8"/>
        <v>39885</v>
      </c>
      <c r="D534" s="197">
        <v>106.36</v>
      </c>
      <c r="E534" s="197">
        <v>97.77</v>
      </c>
      <c r="G534" s="12"/>
      <c r="H534" s="12"/>
      <c r="I534" s="12"/>
      <c r="J534" s="12"/>
      <c r="K534" s="12"/>
      <c r="L534" s="12"/>
      <c r="M534" s="12"/>
      <c r="N534" s="12"/>
      <c r="O534" s="12"/>
      <c r="P534" s="12"/>
      <c r="Q534" s="12"/>
      <c r="R534" s="12"/>
      <c r="S534" s="12"/>
      <c r="T534" s="12"/>
      <c r="U534" s="12"/>
      <c r="V534" s="12"/>
      <c r="W534" s="12"/>
    </row>
    <row r="535" spans="1:23" x14ac:dyDescent="0.25">
      <c r="A535" s="179">
        <v>2009</v>
      </c>
      <c r="B535" s="101">
        <v>12</v>
      </c>
      <c r="C535" s="2">
        <f t="shared" si="8"/>
        <v>39892</v>
      </c>
      <c r="D535" s="197">
        <v>107.41</v>
      </c>
      <c r="E535" s="197">
        <v>98.09</v>
      </c>
      <c r="G535" s="12"/>
      <c r="H535" s="12"/>
      <c r="I535" s="12"/>
      <c r="J535" s="12"/>
      <c r="K535" s="12"/>
      <c r="L535" s="12"/>
      <c r="M535" s="12"/>
      <c r="N535" s="12"/>
      <c r="O535" s="12"/>
      <c r="P535" s="12"/>
      <c r="Q535" s="12"/>
      <c r="R535" s="12"/>
      <c r="S535" s="12"/>
      <c r="T535" s="12"/>
      <c r="U535" s="12"/>
      <c r="V535" s="12"/>
      <c r="W535" s="12"/>
    </row>
    <row r="536" spans="1:23" x14ac:dyDescent="0.25">
      <c r="A536" s="179">
        <v>2009</v>
      </c>
      <c r="B536" s="101">
        <v>13</v>
      </c>
      <c r="C536" s="2">
        <f t="shared" si="8"/>
        <v>39899</v>
      </c>
      <c r="D536" s="197">
        <v>105.59</v>
      </c>
      <c r="E536" s="197">
        <v>97.93</v>
      </c>
      <c r="G536" s="12"/>
      <c r="H536" s="12"/>
      <c r="I536" s="12"/>
      <c r="J536" s="12"/>
      <c r="K536" s="12"/>
      <c r="L536" s="12"/>
      <c r="M536" s="12"/>
      <c r="N536" s="12"/>
      <c r="O536" s="12"/>
      <c r="P536" s="12"/>
      <c r="Q536" s="12"/>
      <c r="R536" s="12"/>
      <c r="S536" s="12"/>
      <c r="T536" s="12"/>
      <c r="U536" s="12"/>
      <c r="V536" s="12"/>
      <c r="W536" s="12"/>
    </row>
    <row r="537" spans="1:23" x14ac:dyDescent="0.25">
      <c r="A537" s="179">
        <v>2009</v>
      </c>
      <c r="B537" s="101">
        <v>14</v>
      </c>
      <c r="C537" s="2">
        <f t="shared" si="8"/>
        <v>39906</v>
      </c>
      <c r="D537" s="197">
        <v>105.5</v>
      </c>
      <c r="E537" s="197">
        <v>97.86</v>
      </c>
      <c r="G537" s="12"/>
      <c r="H537" s="12"/>
      <c r="I537" s="12"/>
      <c r="J537" s="12"/>
      <c r="K537" s="12"/>
      <c r="L537" s="12"/>
      <c r="M537" s="12"/>
      <c r="N537" s="12"/>
      <c r="O537" s="12"/>
      <c r="P537" s="12"/>
      <c r="Q537" s="12"/>
      <c r="R537" s="12"/>
      <c r="S537" s="12"/>
      <c r="T537" s="12"/>
      <c r="U537" s="12"/>
      <c r="V537" s="12"/>
      <c r="W537" s="12"/>
    </row>
    <row r="538" spans="1:23" x14ac:dyDescent="0.25">
      <c r="A538" s="179">
        <v>2009</v>
      </c>
      <c r="B538" s="101">
        <v>15</v>
      </c>
      <c r="C538" s="2">
        <f t="shared" si="8"/>
        <v>39913</v>
      </c>
      <c r="D538" s="197">
        <v>105.45</v>
      </c>
      <c r="E538" s="197">
        <v>97.51</v>
      </c>
      <c r="G538" s="12"/>
      <c r="H538" s="12"/>
      <c r="I538" s="12"/>
      <c r="J538" s="12"/>
      <c r="K538" s="12"/>
      <c r="L538" s="12"/>
      <c r="M538" s="12"/>
      <c r="N538" s="12"/>
      <c r="O538" s="12"/>
      <c r="P538" s="12"/>
      <c r="Q538" s="12"/>
      <c r="R538" s="12"/>
      <c r="S538" s="12"/>
      <c r="T538" s="12"/>
      <c r="U538" s="12"/>
      <c r="V538" s="12"/>
      <c r="W538" s="12"/>
    </row>
    <row r="539" spans="1:23" x14ac:dyDescent="0.25">
      <c r="A539" s="179">
        <v>2009</v>
      </c>
      <c r="B539" s="101">
        <v>16</v>
      </c>
      <c r="C539" s="2">
        <f t="shared" si="8"/>
        <v>39920</v>
      </c>
      <c r="D539" s="197">
        <v>105.16</v>
      </c>
      <c r="E539" s="197">
        <v>100.4</v>
      </c>
      <c r="G539" s="12"/>
      <c r="H539" s="12"/>
      <c r="I539" s="12"/>
      <c r="J539" s="12"/>
      <c r="K539" s="12"/>
      <c r="L539" s="12"/>
      <c r="M539" s="12"/>
      <c r="N539" s="12"/>
      <c r="O539" s="12"/>
      <c r="P539" s="12"/>
      <c r="Q539" s="12"/>
      <c r="R539" s="12"/>
      <c r="S539" s="12"/>
      <c r="T539" s="12"/>
      <c r="U539" s="12"/>
      <c r="V539" s="12"/>
      <c r="W539" s="12"/>
    </row>
    <row r="540" spans="1:23" x14ac:dyDescent="0.25">
      <c r="A540" s="179">
        <v>2009</v>
      </c>
      <c r="B540" s="101">
        <v>17</v>
      </c>
      <c r="C540" s="2">
        <f t="shared" si="8"/>
        <v>39927</v>
      </c>
      <c r="D540" s="197">
        <v>106.3</v>
      </c>
      <c r="E540" s="197">
        <v>98.36</v>
      </c>
      <c r="G540" s="12"/>
      <c r="H540" s="12"/>
      <c r="I540" s="12"/>
      <c r="J540" s="12"/>
      <c r="K540" s="12"/>
      <c r="L540" s="12"/>
      <c r="M540" s="12"/>
      <c r="N540" s="12"/>
      <c r="O540" s="12"/>
      <c r="P540" s="12"/>
      <c r="Q540" s="12"/>
      <c r="R540" s="12"/>
      <c r="S540" s="12"/>
      <c r="T540" s="12"/>
      <c r="U540" s="12"/>
      <c r="V540" s="12"/>
      <c r="W540" s="12"/>
    </row>
    <row r="541" spans="1:23" x14ac:dyDescent="0.25">
      <c r="A541" s="179">
        <v>2009</v>
      </c>
      <c r="B541" s="101">
        <v>18</v>
      </c>
      <c r="C541" s="2">
        <f t="shared" si="8"/>
        <v>39934</v>
      </c>
      <c r="D541" s="197">
        <v>103.76</v>
      </c>
      <c r="E541" s="197">
        <v>99.61</v>
      </c>
      <c r="G541" s="12"/>
      <c r="H541" s="12"/>
      <c r="I541" s="12"/>
      <c r="J541" s="12"/>
      <c r="K541" s="12"/>
      <c r="L541" s="12"/>
      <c r="M541" s="12"/>
      <c r="N541" s="12"/>
      <c r="O541" s="12"/>
      <c r="P541" s="12"/>
      <c r="Q541" s="12"/>
      <c r="R541" s="12"/>
      <c r="S541" s="12"/>
      <c r="T541" s="12"/>
      <c r="U541" s="12"/>
      <c r="V541" s="12"/>
      <c r="W541" s="12"/>
    </row>
    <row r="542" spans="1:23" x14ac:dyDescent="0.25">
      <c r="A542" s="179">
        <v>2009</v>
      </c>
      <c r="B542" s="101">
        <v>19</v>
      </c>
      <c r="C542" s="2">
        <f t="shared" si="8"/>
        <v>39941</v>
      </c>
      <c r="D542" s="197">
        <v>103.47</v>
      </c>
      <c r="E542" s="197">
        <v>98.42</v>
      </c>
      <c r="G542" s="12"/>
      <c r="H542" s="12"/>
      <c r="I542" s="12"/>
      <c r="J542" s="12"/>
      <c r="K542" s="12"/>
      <c r="L542" s="12"/>
      <c r="M542" s="12"/>
      <c r="N542" s="12"/>
      <c r="O542" s="12"/>
      <c r="P542" s="12"/>
      <c r="Q542" s="12"/>
      <c r="R542" s="12"/>
      <c r="S542" s="12"/>
      <c r="T542" s="12"/>
      <c r="U542" s="12"/>
      <c r="V542" s="12"/>
      <c r="W542" s="12"/>
    </row>
    <row r="543" spans="1:23" x14ac:dyDescent="0.25">
      <c r="A543" s="179">
        <v>2009</v>
      </c>
      <c r="B543" s="101">
        <v>20</v>
      </c>
      <c r="C543" s="2">
        <f t="shared" si="8"/>
        <v>39948</v>
      </c>
      <c r="D543" s="197">
        <v>104.88</v>
      </c>
      <c r="E543" s="197">
        <v>99.23</v>
      </c>
      <c r="G543" s="12"/>
      <c r="H543" s="12"/>
      <c r="I543" s="12"/>
      <c r="J543" s="12"/>
      <c r="K543" s="12"/>
      <c r="L543" s="12"/>
      <c r="M543" s="12"/>
      <c r="N543" s="12"/>
      <c r="O543" s="12"/>
      <c r="P543" s="12"/>
      <c r="Q543" s="12"/>
      <c r="R543" s="12"/>
      <c r="S543" s="12"/>
      <c r="T543" s="12"/>
      <c r="U543" s="12"/>
      <c r="V543" s="12"/>
      <c r="W543" s="12"/>
    </row>
    <row r="544" spans="1:23" ht="13" x14ac:dyDescent="0.3">
      <c r="A544" s="179">
        <v>2009</v>
      </c>
      <c r="B544" s="101">
        <v>21</v>
      </c>
      <c r="C544" s="2">
        <f t="shared" si="8"/>
        <v>39955</v>
      </c>
      <c r="D544" s="197">
        <v>101.63</v>
      </c>
      <c r="E544" s="199">
        <v>99.03</v>
      </c>
      <c r="G544" s="12"/>
      <c r="H544" s="12"/>
      <c r="I544" s="12"/>
      <c r="J544" s="12"/>
      <c r="K544" s="12"/>
      <c r="L544" s="12"/>
      <c r="M544" s="12"/>
      <c r="N544" s="12"/>
      <c r="O544" s="12"/>
      <c r="P544" s="12"/>
      <c r="Q544" s="12"/>
      <c r="R544" s="12"/>
      <c r="S544" s="12"/>
      <c r="T544" s="12"/>
      <c r="U544" s="12"/>
      <c r="V544" s="12"/>
      <c r="W544" s="12"/>
    </row>
    <row r="545" spans="1:23" x14ac:dyDescent="0.25">
      <c r="A545" s="179">
        <v>2009</v>
      </c>
      <c r="B545" s="101">
        <v>22</v>
      </c>
      <c r="C545" s="2">
        <f t="shared" si="8"/>
        <v>39962</v>
      </c>
      <c r="D545" s="197">
        <v>98.94</v>
      </c>
      <c r="E545" s="197">
        <v>98.44</v>
      </c>
      <c r="G545" s="12"/>
      <c r="H545" s="12"/>
      <c r="I545" s="12"/>
      <c r="J545" s="12"/>
      <c r="K545" s="12"/>
      <c r="L545" s="12"/>
      <c r="M545" s="12"/>
      <c r="N545" s="12"/>
      <c r="O545" s="12"/>
      <c r="P545" s="12"/>
      <c r="Q545" s="12"/>
      <c r="R545" s="12"/>
      <c r="S545" s="12"/>
      <c r="T545" s="12"/>
      <c r="U545" s="12"/>
      <c r="V545" s="12"/>
      <c r="W545" s="12"/>
    </row>
    <row r="546" spans="1:23" x14ac:dyDescent="0.25">
      <c r="A546" s="179">
        <v>2009</v>
      </c>
      <c r="B546" s="101">
        <v>23</v>
      </c>
      <c r="C546" s="2">
        <f t="shared" si="8"/>
        <v>39969</v>
      </c>
      <c r="D546" s="197">
        <v>98.45</v>
      </c>
      <c r="E546" s="197">
        <v>96.18</v>
      </c>
      <c r="G546" s="12"/>
      <c r="H546" s="12"/>
      <c r="I546" s="12"/>
      <c r="J546" s="12"/>
      <c r="K546" s="12"/>
      <c r="L546" s="12"/>
      <c r="M546" s="12"/>
      <c r="N546" s="12"/>
      <c r="O546" s="12"/>
      <c r="P546" s="12"/>
      <c r="Q546" s="12"/>
      <c r="R546" s="12"/>
      <c r="S546" s="12"/>
      <c r="T546" s="12"/>
      <c r="U546" s="12"/>
      <c r="V546" s="12"/>
      <c r="W546" s="12"/>
    </row>
    <row r="547" spans="1:23" x14ac:dyDescent="0.25">
      <c r="A547" s="179">
        <v>2009</v>
      </c>
      <c r="B547" s="101">
        <v>24</v>
      </c>
      <c r="C547" s="2">
        <f t="shared" si="8"/>
        <v>39976</v>
      </c>
      <c r="D547" s="197">
        <v>99.71</v>
      </c>
      <c r="E547" s="197">
        <v>92.75</v>
      </c>
      <c r="G547" s="12"/>
      <c r="H547" s="12"/>
      <c r="I547" s="12"/>
      <c r="J547" s="12"/>
      <c r="K547" s="12"/>
      <c r="L547" s="12"/>
      <c r="M547" s="12"/>
      <c r="N547" s="12"/>
      <c r="O547" s="12"/>
      <c r="P547" s="12"/>
      <c r="Q547" s="12"/>
      <c r="R547" s="12"/>
      <c r="S547" s="12"/>
      <c r="T547" s="12"/>
      <c r="U547" s="12"/>
      <c r="V547" s="12"/>
      <c r="W547" s="12"/>
    </row>
    <row r="548" spans="1:23" x14ac:dyDescent="0.25">
      <c r="A548" s="179">
        <v>2009</v>
      </c>
      <c r="B548" s="101">
        <v>25</v>
      </c>
      <c r="C548" s="2">
        <f t="shared" si="8"/>
        <v>39983</v>
      </c>
      <c r="D548" s="197">
        <v>94.53</v>
      </c>
      <c r="E548" s="197">
        <v>91.48</v>
      </c>
      <c r="G548" s="12"/>
      <c r="H548" s="12"/>
      <c r="I548" s="12"/>
      <c r="J548" s="12"/>
      <c r="K548" s="12"/>
      <c r="L548" s="12"/>
      <c r="M548" s="12"/>
      <c r="N548" s="12"/>
      <c r="O548" s="12"/>
      <c r="P548" s="12"/>
      <c r="Q548" s="12"/>
      <c r="R548" s="12"/>
      <c r="S548" s="12"/>
      <c r="T548" s="12"/>
      <c r="U548" s="12"/>
      <c r="V548" s="12"/>
      <c r="W548" s="12"/>
    </row>
    <row r="549" spans="1:23" x14ac:dyDescent="0.25">
      <c r="A549" s="179">
        <v>2009</v>
      </c>
      <c r="B549" s="101">
        <v>26</v>
      </c>
      <c r="C549" s="2">
        <f t="shared" si="8"/>
        <v>39990</v>
      </c>
      <c r="D549" s="197">
        <v>99.42</v>
      </c>
      <c r="E549" s="197">
        <v>93.55</v>
      </c>
      <c r="G549" s="12"/>
      <c r="H549" s="12"/>
      <c r="I549" s="12"/>
      <c r="J549" s="12"/>
      <c r="K549" s="12"/>
      <c r="L549" s="12"/>
      <c r="M549" s="12"/>
      <c r="N549" s="12"/>
      <c r="O549" s="12"/>
      <c r="P549" s="12"/>
      <c r="Q549" s="12"/>
      <c r="R549" s="12"/>
      <c r="S549" s="12"/>
      <c r="T549" s="12"/>
      <c r="U549" s="12"/>
      <c r="V549" s="12"/>
      <c r="W549" s="12"/>
    </row>
    <row r="550" spans="1:23" x14ac:dyDescent="0.25">
      <c r="A550" s="179">
        <v>2009</v>
      </c>
      <c r="B550" s="101">
        <v>27</v>
      </c>
      <c r="C550" s="2">
        <f t="shared" si="8"/>
        <v>39997</v>
      </c>
      <c r="D550" s="197">
        <v>100.29</v>
      </c>
      <c r="E550" s="197">
        <v>92.43</v>
      </c>
      <c r="G550" s="12"/>
      <c r="H550" s="12"/>
      <c r="I550" s="12"/>
      <c r="J550" s="12"/>
      <c r="K550" s="12"/>
      <c r="L550" s="12"/>
      <c r="M550" s="12"/>
      <c r="N550" s="12"/>
      <c r="O550" s="12"/>
      <c r="P550" s="12"/>
      <c r="Q550" s="12"/>
      <c r="R550" s="12"/>
      <c r="S550" s="12"/>
      <c r="T550" s="12"/>
      <c r="U550" s="12"/>
      <c r="V550" s="12"/>
      <c r="W550" s="12"/>
    </row>
    <row r="551" spans="1:23" x14ac:dyDescent="0.25">
      <c r="A551" s="179">
        <v>2009</v>
      </c>
      <c r="B551" s="101">
        <v>28</v>
      </c>
      <c r="C551" s="2">
        <f t="shared" si="8"/>
        <v>40004</v>
      </c>
      <c r="D551" s="197">
        <v>101.87</v>
      </c>
      <c r="E551" s="197">
        <v>96.57</v>
      </c>
      <c r="G551" s="12"/>
      <c r="H551" s="12"/>
      <c r="I551" s="12"/>
      <c r="J551" s="12"/>
      <c r="K551" s="12"/>
      <c r="L551" s="12"/>
      <c r="M551" s="12"/>
      <c r="N551" s="12"/>
      <c r="O551" s="12"/>
      <c r="P551" s="12"/>
      <c r="Q551" s="12"/>
      <c r="R551" s="12"/>
      <c r="S551" s="12"/>
      <c r="T551" s="12"/>
      <c r="U551" s="12"/>
      <c r="V551" s="12"/>
      <c r="W551" s="12"/>
    </row>
    <row r="552" spans="1:23" x14ac:dyDescent="0.25">
      <c r="A552" s="179">
        <v>2009</v>
      </c>
      <c r="B552" s="101">
        <v>29</v>
      </c>
      <c r="C552" s="2">
        <f t="shared" si="8"/>
        <v>40011</v>
      </c>
      <c r="D552" s="197">
        <v>103.21</v>
      </c>
      <c r="E552" s="197">
        <v>91</v>
      </c>
      <c r="G552" s="12"/>
      <c r="H552" s="12"/>
      <c r="I552" s="12"/>
      <c r="J552" s="12"/>
      <c r="K552" s="12"/>
      <c r="L552" s="12"/>
      <c r="M552" s="12"/>
      <c r="N552" s="12"/>
      <c r="O552" s="12"/>
      <c r="P552" s="12"/>
      <c r="Q552" s="12"/>
      <c r="R552" s="12"/>
      <c r="S552" s="12"/>
      <c r="T552" s="12"/>
      <c r="U552" s="12"/>
      <c r="V552" s="12"/>
      <c r="W552" s="12"/>
    </row>
    <row r="553" spans="1:23" x14ac:dyDescent="0.25">
      <c r="A553" s="179">
        <v>2009</v>
      </c>
      <c r="B553" s="101">
        <v>30</v>
      </c>
      <c r="C553" s="2">
        <f t="shared" si="8"/>
        <v>40018</v>
      </c>
      <c r="D553" s="197">
        <v>98.09</v>
      </c>
      <c r="E553" s="197">
        <v>90.5</v>
      </c>
      <c r="G553" s="12"/>
      <c r="H553" s="12"/>
      <c r="I553" s="12"/>
      <c r="J553" s="12"/>
      <c r="K553" s="12"/>
      <c r="L553" s="12"/>
      <c r="M553" s="12"/>
      <c r="N553" s="12"/>
      <c r="O553" s="12"/>
      <c r="P553" s="12"/>
      <c r="Q553" s="12"/>
      <c r="R553" s="12"/>
      <c r="S553" s="12"/>
      <c r="T553" s="12"/>
      <c r="U553" s="12"/>
      <c r="V553" s="12"/>
      <c r="W553" s="12"/>
    </row>
    <row r="554" spans="1:23" x14ac:dyDescent="0.25">
      <c r="A554" s="179">
        <v>2009</v>
      </c>
      <c r="B554" s="101">
        <v>31</v>
      </c>
      <c r="C554" s="2">
        <f t="shared" si="8"/>
        <v>40025</v>
      </c>
      <c r="D554" s="197">
        <v>97.99</v>
      </c>
      <c r="E554" s="197">
        <v>86.89</v>
      </c>
      <c r="G554" s="12"/>
      <c r="H554" s="12"/>
      <c r="I554" s="12"/>
      <c r="J554" s="12"/>
      <c r="K554" s="12"/>
      <c r="L554" s="12"/>
      <c r="M554" s="12"/>
      <c r="N554" s="12"/>
      <c r="O554" s="12"/>
      <c r="P554" s="12"/>
      <c r="Q554" s="12"/>
      <c r="R554" s="12"/>
      <c r="S554" s="12"/>
      <c r="T554" s="12"/>
      <c r="U554" s="12"/>
      <c r="V554" s="12"/>
      <c r="W554" s="12"/>
    </row>
    <row r="555" spans="1:23" x14ac:dyDescent="0.25">
      <c r="A555" s="179">
        <v>2009</v>
      </c>
      <c r="B555" s="101">
        <v>32</v>
      </c>
      <c r="C555" s="2">
        <f t="shared" si="8"/>
        <v>40032</v>
      </c>
      <c r="D555" s="197">
        <v>96.82</v>
      </c>
      <c r="E555" s="197">
        <v>86.09</v>
      </c>
      <c r="G555" s="12"/>
      <c r="H555" s="12"/>
      <c r="I555" s="12"/>
      <c r="J555" s="12"/>
      <c r="K555" s="12"/>
      <c r="L555" s="12"/>
      <c r="M555" s="12"/>
      <c r="N555" s="12"/>
      <c r="O555" s="12"/>
      <c r="P555" s="12"/>
      <c r="Q555" s="12"/>
      <c r="R555" s="12"/>
      <c r="S555" s="12"/>
      <c r="T555" s="12"/>
      <c r="U555" s="12"/>
      <c r="V555" s="12"/>
      <c r="W555" s="12"/>
    </row>
    <row r="556" spans="1:23" x14ac:dyDescent="0.25">
      <c r="A556" s="179">
        <v>2009</v>
      </c>
      <c r="B556" s="101">
        <v>33</v>
      </c>
      <c r="C556" s="2">
        <f t="shared" si="8"/>
        <v>40039</v>
      </c>
      <c r="D556" s="197">
        <v>96.94</v>
      </c>
      <c r="E556" s="197">
        <v>84.36</v>
      </c>
      <c r="G556" s="12"/>
      <c r="H556" s="12"/>
      <c r="I556" s="12"/>
      <c r="J556" s="12"/>
      <c r="K556" s="12"/>
      <c r="L556" s="12"/>
      <c r="M556" s="12"/>
      <c r="N556" s="12"/>
      <c r="O556" s="12"/>
      <c r="P556" s="12"/>
      <c r="Q556" s="12"/>
      <c r="R556" s="12"/>
      <c r="S556" s="12"/>
      <c r="T556" s="12"/>
      <c r="U556" s="12"/>
      <c r="V556" s="12"/>
      <c r="W556" s="12"/>
    </row>
    <row r="557" spans="1:23" x14ac:dyDescent="0.25">
      <c r="A557" s="179">
        <v>2009</v>
      </c>
      <c r="B557" s="101">
        <v>34</v>
      </c>
      <c r="C557" s="2">
        <f t="shared" si="8"/>
        <v>40046</v>
      </c>
      <c r="D557" s="197">
        <v>95.62</v>
      </c>
      <c r="E557" s="197">
        <v>83.92</v>
      </c>
      <c r="G557" s="12"/>
      <c r="H557" s="12"/>
      <c r="I557" s="12"/>
      <c r="J557" s="12"/>
      <c r="K557" s="12"/>
      <c r="L557" s="12"/>
      <c r="M557" s="12"/>
      <c r="N557" s="12"/>
      <c r="O557" s="12"/>
      <c r="P557" s="12"/>
      <c r="Q557" s="12"/>
      <c r="R557" s="12"/>
      <c r="S557" s="12"/>
      <c r="T557" s="12"/>
      <c r="U557" s="12"/>
      <c r="V557" s="12"/>
      <c r="W557" s="12"/>
    </row>
    <row r="558" spans="1:23" x14ac:dyDescent="0.25">
      <c r="A558" s="179">
        <v>2009</v>
      </c>
      <c r="B558" s="101">
        <v>35</v>
      </c>
      <c r="C558" s="2">
        <f t="shared" si="8"/>
        <v>40053</v>
      </c>
      <c r="D558" s="197">
        <v>95.97</v>
      </c>
      <c r="E558" s="197">
        <v>85.47</v>
      </c>
      <c r="G558" s="12"/>
      <c r="H558" s="12"/>
      <c r="I558" s="12"/>
      <c r="J558" s="12"/>
      <c r="K558" s="12"/>
      <c r="L558" s="12"/>
      <c r="M558" s="12"/>
      <c r="N558" s="12"/>
      <c r="O558" s="12"/>
      <c r="P558" s="12"/>
      <c r="Q558" s="12"/>
      <c r="R558" s="12"/>
      <c r="S558" s="12"/>
      <c r="T558" s="12"/>
      <c r="U558" s="12"/>
      <c r="V558" s="12"/>
      <c r="W558" s="12"/>
    </row>
    <row r="559" spans="1:23" x14ac:dyDescent="0.25">
      <c r="A559" s="179">
        <v>2009</v>
      </c>
      <c r="B559" s="101">
        <v>36</v>
      </c>
      <c r="C559" s="2">
        <f t="shared" si="8"/>
        <v>40060</v>
      </c>
      <c r="D559" s="197">
        <v>95.19</v>
      </c>
      <c r="E559" s="197">
        <v>85.48</v>
      </c>
      <c r="G559" s="12"/>
      <c r="H559" s="12"/>
      <c r="I559" s="12"/>
      <c r="J559" s="12"/>
      <c r="K559" s="12"/>
      <c r="L559" s="12"/>
      <c r="M559" s="12"/>
      <c r="N559" s="12"/>
      <c r="O559" s="12"/>
      <c r="P559" s="12"/>
      <c r="Q559" s="12"/>
      <c r="R559" s="12"/>
      <c r="S559" s="12"/>
      <c r="T559" s="12"/>
      <c r="U559" s="12"/>
      <c r="V559" s="12"/>
      <c r="W559" s="12"/>
    </row>
    <row r="560" spans="1:23" x14ac:dyDescent="0.25">
      <c r="A560" s="179">
        <v>2009</v>
      </c>
      <c r="B560" s="101">
        <v>37</v>
      </c>
      <c r="C560" s="2">
        <f t="shared" si="8"/>
        <v>40067</v>
      </c>
      <c r="D560" s="197">
        <v>95.13</v>
      </c>
      <c r="E560" s="197">
        <v>81.31</v>
      </c>
      <c r="G560" s="12"/>
      <c r="H560" s="12"/>
      <c r="I560" s="12"/>
      <c r="J560" s="12"/>
      <c r="K560" s="12"/>
      <c r="L560" s="12"/>
      <c r="M560" s="12"/>
      <c r="N560" s="12"/>
      <c r="O560" s="12"/>
      <c r="P560" s="12"/>
      <c r="Q560" s="12"/>
      <c r="R560" s="12"/>
      <c r="S560" s="12"/>
      <c r="T560" s="12"/>
      <c r="U560" s="12"/>
      <c r="V560" s="12"/>
      <c r="W560" s="12"/>
    </row>
    <row r="561" spans="1:23" x14ac:dyDescent="0.25">
      <c r="A561" s="179">
        <v>2009</v>
      </c>
      <c r="B561" s="101">
        <v>38</v>
      </c>
      <c r="C561" s="2">
        <f t="shared" si="8"/>
        <v>40074</v>
      </c>
      <c r="D561" s="197">
        <v>94.1</v>
      </c>
      <c r="E561" s="197">
        <v>79.97</v>
      </c>
      <c r="G561" s="12"/>
      <c r="H561" s="12"/>
      <c r="I561" s="12"/>
      <c r="J561" s="12"/>
      <c r="K561" s="12"/>
      <c r="L561" s="12"/>
      <c r="M561" s="12"/>
      <c r="N561" s="12"/>
      <c r="O561" s="12"/>
      <c r="P561" s="12"/>
      <c r="Q561" s="12"/>
      <c r="R561" s="12"/>
      <c r="S561" s="12"/>
      <c r="T561" s="12"/>
      <c r="U561" s="12"/>
      <c r="V561" s="12"/>
      <c r="W561" s="12"/>
    </row>
    <row r="562" spans="1:23" x14ac:dyDescent="0.25">
      <c r="A562" s="179">
        <v>2009</v>
      </c>
      <c r="B562" s="101">
        <v>39</v>
      </c>
      <c r="C562" s="2">
        <f t="shared" si="8"/>
        <v>40081</v>
      </c>
      <c r="D562" s="197">
        <v>95.2</v>
      </c>
      <c r="E562" s="197">
        <v>78.95</v>
      </c>
      <c r="G562" s="12"/>
      <c r="H562" s="12"/>
      <c r="I562" s="12"/>
      <c r="J562" s="12"/>
      <c r="K562" s="12"/>
      <c r="L562" s="12"/>
      <c r="M562" s="12"/>
      <c r="N562" s="12"/>
      <c r="O562" s="12"/>
      <c r="P562" s="12"/>
      <c r="Q562" s="12"/>
      <c r="R562" s="12"/>
      <c r="S562" s="12"/>
      <c r="T562" s="12"/>
      <c r="U562" s="12"/>
      <c r="V562" s="12"/>
      <c r="W562" s="12"/>
    </row>
    <row r="563" spans="1:23" x14ac:dyDescent="0.25">
      <c r="A563" s="179">
        <v>2009</v>
      </c>
      <c r="B563" s="101">
        <v>40</v>
      </c>
      <c r="C563" s="2">
        <f t="shared" si="8"/>
        <v>40088</v>
      </c>
      <c r="D563" s="197">
        <v>95.39</v>
      </c>
      <c r="E563" s="197">
        <v>79.5</v>
      </c>
      <c r="G563" s="12"/>
      <c r="H563" s="12"/>
      <c r="I563" s="12"/>
      <c r="J563" s="12"/>
      <c r="K563" s="12"/>
      <c r="L563" s="12"/>
      <c r="M563" s="12"/>
      <c r="N563" s="12"/>
      <c r="O563" s="12"/>
      <c r="P563" s="12"/>
      <c r="Q563" s="12"/>
      <c r="R563" s="12"/>
      <c r="S563" s="12"/>
      <c r="T563" s="12"/>
      <c r="U563" s="12"/>
      <c r="V563" s="12"/>
      <c r="W563" s="12"/>
    </row>
    <row r="564" spans="1:23" x14ac:dyDescent="0.25">
      <c r="A564" s="179">
        <v>2009</v>
      </c>
      <c r="B564" s="101">
        <v>41</v>
      </c>
      <c r="C564" s="2">
        <f t="shared" si="8"/>
        <v>40095</v>
      </c>
      <c r="D564" s="197">
        <v>96.11</v>
      </c>
      <c r="E564" s="197">
        <v>79.010000000000005</v>
      </c>
      <c r="G564" s="12"/>
      <c r="H564" s="12"/>
      <c r="I564" s="12"/>
      <c r="J564" s="12"/>
      <c r="K564" s="12"/>
      <c r="L564" s="12"/>
      <c r="M564" s="12"/>
      <c r="N564" s="12"/>
      <c r="O564" s="12"/>
      <c r="P564" s="12"/>
      <c r="Q564" s="12"/>
      <c r="R564" s="12"/>
      <c r="S564" s="12"/>
      <c r="T564" s="12"/>
      <c r="U564" s="12"/>
      <c r="V564" s="12"/>
      <c r="W564" s="12"/>
    </row>
    <row r="565" spans="1:23" x14ac:dyDescent="0.25">
      <c r="A565" s="179">
        <v>2009</v>
      </c>
      <c r="B565" s="101">
        <v>42</v>
      </c>
      <c r="C565" s="2">
        <f t="shared" si="8"/>
        <v>40102</v>
      </c>
      <c r="D565" s="197">
        <v>94.75</v>
      </c>
      <c r="E565" s="197">
        <v>72.87</v>
      </c>
      <c r="G565" s="12"/>
      <c r="H565" s="12"/>
      <c r="I565" s="12"/>
      <c r="J565" s="12"/>
      <c r="K565" s="12"/>
      <c r="L565" s="12"/>
      <c r="M565" s="12"/>
      <c r="N565" s="12"/>
      <c r="O565" s="12"/>
      <c r="P565" s="12"/>
      <c r="Q565" s="12"/>
      <c r="R565" s="12"/>
      <c r="S565" s="12"/>
      <c r="T565" s="12"/>
      <c r="U565" s="12"/>
      <c r="V565" s="12"/>
      <c r="W565" s="12"/>
    </row>
    <row r="566" spans="1:23" x14ac:dyDescent="0.25">
      <c r="A566" s="179">
        <v>2009</v>
      </c>
      <c r="B566" s="101">
        <v>43</v>
      </c>
      <c r="C566" s="2">
        <f t="shared" si="8"/>
        <v>40109</v>
      </c>
      <c r="D566" s="197">
        <v>91.03</v>
      </c>
      <c r="E566" s="197">
        <v>75.77</v>
      </c>
      <c r="G566" s="12"/>
      <c r="H566" s="12"/>
      <c r="I566" s="12"/>
      <c r="J566" s="12"/>
      <c r="K566" s="12"/>
      <c r="L566" s="12"/>
      <c r="M566" s="12"/>
      <c r="N566" s="12"/>
      <c r="O566" s="12"/>
      <c r="P566" s="12"/>
      <c r="Q566" s="12"/>
      <c r="R566" s="12"/>
      <c r="S566" s="12"/>
      <c r="T566" s="12"/>
      <c r="U566" s="12"/>
      <c r="V566" s="12"/>
      <c r="W566" s="12"/>
    </row>
    <row r="567" spans="1:23" x14ac:dyDescent="0.25">
      <c r="A567" s="179">
        <v>2009</v>
      </c>
      <c r="B567" s="101">
        <v>44</v>
      </c>
      <c r="C567" s="2">
        <f t="shared" si="8"/>
        <v>40116</v>
      </c>
      <c r="D567" s="197">
        <v>93.12</v>
      </c>
      <c r="E567" s="197">
        <v>80.12</v>
      </c>
      <c r="G567" s="12"/>
      <c r="H567" s="12"/>
      <c r="I567" s="12"/>
      <c r="J567" s="12"/>
      <c r="K567" s="12"/>
      <c r="L567" s="12"/>
      <c r="M567" s="12"/>
      <c r="N567" s="12"/>
      <c r="O567" s="12"/>
      <c r="P567" s="12"/>
      <c r="Q567" s="12"/>
      <c r="R567" s="12"/>
      <c r="S567" s="12"/>
      <c r="T567" s="12"/>
      <c r="U567" s="12"/>
      <c r="V567" s="12"/>
      <c r="W567" s="12"/>
    </row>
    <row r="568" spans="1:23" x14ac:dyDescent="0.25">
      <c r="A568" s="179">
        <v>2009</v>
      </c>
      <c r="B568" s="101">
        <v>45</v>
      </c>
      <c r="C568" s="2">
        <f t="shared" si="8"/>
        <v>40123</v>
      </c>
      <c r="D568" s="197">
        <v>93.76</v>
      </c>
      <c r="E568" s="197">
        <v>80.599999999999994</v>
      </c>
      <c r="G568" s="12"/>
      <c r="H568" s="12"/>
      <c r="I568" s="12"/>
      <c r="J568" s="12"/>
      <c r="K568" s="12"/>
      <c r="L568" s="12"/>
      <c r="M568" s="12"/>
      <c r="N568" s="12"/>
      <c r="O568" s="12"/>
      <c r="P568" s="12"/>
      <c r="Q568" s="12"/>
      <c r="R568" s="12"/>
      <c r="S568" s="12"/>
      <c r="T568" s="12"/>
      <c r="U568" s="12"/>
      <c r="V568" s="12"/>
      <c r="W568" s="12"/>
    </row>
    <row r="569" spans="1:23" x14ac:dyDescent="0.25">
      <c r="A569" s="179">
        <v>2009</v>
      </c>
      <c r="B569" s="101">
        <v>46</v>
      </c>
      <c r="C569" s="2">
        <f t="shared" si="8"/>
        <v>40130</v>
      </c>
      <c r="D569" s="197">
        <v>96.09</v>
      </c>
      <c r="E569" s="197">
        <v>78.23</v>
      </c>
      <c r="G569" s="12"/>
      <c r="H569" s="12"/>
      <c r="I569" s="12"/>
      <c r="J569" s="12"/>
      <c r="K569" s="12"/>
      <c r="L569" s="12"/>
      <c r="M569" s="12"/>
      <c r="N569" s="12"/>
      <c r="O569" s="12"/>
      <c r="P569" s="12"/>
      <c r="Q569" s="12"/>
      <c r="R569" s="12"/>
      <c r="S569" s="12"/>
      <c r="T569" s="12"/>
      <c r="U569" s="12"/>
      <c r="V569" s="12"/>
      <c r="W569" s="12"/>
    </row>
    <row r="570" spans="1:23" x14ac:dyDescent="0.25">
      <c r="A570" s="179">
        <v>2009</v>
      </c>
      <c r="B570" s="101">
        <v>47</v>
      </c>
      <c r="C570" s="2">
        <f t="shared" si="8"/>
        <v>40137</v>
      </c>
      <c r="D570" s="197">
        <v>88.19</v>
      </c>
      <c r="E570" s="197">
        <v>78.14</v>
      </c>
      <c r="G570" s="12"/>
      <c r="H570" s="12"/>
      <c r="I570" s="12"/>
      <c r="J570" s="12"/>
      <c r="K570" s="12"/>
      <c r="L570" s="12"/>
      <c r="M570" s="12"/>
      <c r="N570" s="12"/>
      <c r="O570" s="12"/>
      <c r="P570" s="12"/>
      <c r="Q570" s="12"/>
      <c r="R570" s="12"/>
      <c r="S570" s="12"/>
      <c r="T570" s="12"/>
      <c r="U570" s="12"/>
      <c r="V570" s="12"/>
      <c r="W570" s="12"/>
    </row>
    <row r="571" spans="1:23" x14ac:dyDescent="0.25">
      <c r="A571" s="179">
        <v>2009</v>
      </c>
      <c r="B571" s="101">
        <v>48</v>
      </c>
      <c r="C571" s="2">
        <f t="shared" si="8"/>
        <v>40144</v>
      </c>
      <c r="D571" s="197">
        <v>90.88</v>
      </c>
      <c r="E571" s="197">
        <v>78.489999999999995</v>
      </c>
      <c r="G571" s="12"/>
      <c r="H571" s="12"/>
      <c r="I571" s="12"/>
      <c r="J571" s="12"/>
      <c r="K571" s="12"/>
      <c r="L571" s="12"/>
      <c r="M571" s="12"/>
      <c r="N571" s="12"/>
      <c r="O571" s="12"/>
      <c r="P571" s="12"/>
      <c r="Q571" s="12"/>
      <c r="R571" s="12"/>
      <c r="S571" s="12"/>
      <c r="T571" s="12"/>
      <c r="U571" s="12"/>
      <c r="V571" s="12"/>
      <c r="W571" s="12"/>
    </row>
    <row r="572" spans="1:23" x14ac:dyDescent="0.25">
      <c r="A572" s="179">
        <v>2009</v>
      </c>
      <c r="B572" s="101">
        <v>49</v>
      </c>
      <c r="C572" s="2">
        <f t="shared" si="8"/>
        <v>40151</v>
      </c>
      <c r="D572" s="197">
        <v>92.55</v>
      </c>
      <c r="E572" s="197">
        <v>78.930000000000007</v>
      </c>
      <c r="G572" s="12"/>
      <c r="H572" s="12"/>
      <c r="I572" s="12"/>
      <c r="J572" s="12"/>
      <c r="K572" s="12"/>
      <c r="L572" s="12"/>
      <c r="M572" s="12"/>
      <c r="N572" s="12"/>
      <c r="O572" s="12"/>
      <c r="P572" s="12"/>
      <c r="Q572" s="12"/>
      <c r="R572" s="12"/>
      <c r="S572" s="12"/>
      <c r="T572" s="12"/>
      <c r="U572" s="12"/>
      <c r="V572" s="12"/>
      <c r="W572" s="12"/>
    </row>
    <row r="573" spans="1:23" x14ac:dyDescent="0.25">
      <c r="A573" s="179">
        <v>2009</v>
      </c>
      <c r="B573" s="101">
        <v>50</v>
      </c>
      <c r="C573" s="2">
        <f t="shared" si="8"/>
        <v>40158</v>
      </c>
      <c r="D573" s="197">
        <v>90.91</v>
      </c>
      <c r="E573" s="197">
        <v>77.69</v>
      </c>
      <c r="G573" s="12"/>
      <c r="H573" s="12"/>
      <c r="I573" s="12"/>
      <c r="J573" s="12"/>
      <c r="K573" s="12"/>
      <c r="L573" s="12"/>
      <c r="M573" s="12"/>
      <c r="N573" s="12"/>
      <c r="O573" s="12"/>
      <c r="P573" s="12"/>
      <c r="Q573" s="12"/>
      <c r="R573" s="12"/>
      <c r="S573" s="12"/>
      <c r="T573" s="12"/>
      <c r="U573" s="12"/>
      <c r="V573" s="12"/>
      <c r="W573" s="12"/>
    </row>
    <row r="574" spans="1:23" ht="13" thickBot="1" x14ac:dyDescent="0.3">
      <c r="A574" s="180">
        <v>2009</v>
      </c>
      <c r="B574" s="101">
        <v>51</v>
      </c>
      <c r="C574" s="2">
        <f t="shared" si="8"/>
        <v>40165</v>
      </c>
      <c r="D574" s="197">
        <v>89.99</v>
      </c>
      <c r="E574" s="197">
        <v>77.61</v>
      </c>
      <c r="G574" s="12"/>
      <c r="H574" s="12"/>
      <c r="I574" s="12"/>
      <c r="J574" s="12"/>
      <c r="K574" s="12"/>
      <c r="L574" s="12"/>
      <c r="M574" s="12"/>
      <c r="N574" s="12"/>
      <c r="O574" s="12"/>
      <c r="P574" s="12"/>
      <c r="Q574" s="12"/>
      <c r="R574" s="12"/>
      <c r="S574" s="12"/>
      <c r="T574" s="12"/>
      <c r="U574" s="12"/>
      <c r="V574" s="12"/>
      <c r="W574" s="12"/>
    </row>
    <row r="575" spans="1:23" ht="13" thickBot="1" x14ac:dyDescent="0.3">
      <c r="A575" s="180">
        <v>2009</v>
      </c>
      <c r="B575" s="101">
        <v>52</v>
      </c>
      <c r="C575" s="2">
        <f t="shared" si="8"/>
        <v>40172</v>
      </c>
      <c r="D575" s="197">
        <v>92.36</v>
      </c>
      <c r="E575" s="197">
        <v>80.680000000000007</v>
      </c>
      <c r="G575" s="12"/>
      <c r="H575" s="12"/>
      <c r="I575" s="12"/>
      <c r="J575" s="12"/>
      <c r="K575" s="12"/>
      <c r="L575" s="12"/>
      <c r="M575" s="12"/>
      <c r="N575" s="12"/>
      <c r="O575" s="12"/>
      <c r="P575" s="12"/>
      <c r="Q575" s="12"/>
      <c r="R575" s="12"/>
      <c r="S575" s="12"/>
      <c r="T575" s="12"/>
      <c r="U575" s="12"/>
      <c r="V575" s="12"/>
      <c r="W575" s="12"/>
    </row>
    <row r="576" spans="1:23" x14ac:dyDescent="0.25">
      <c r="A576" s="179">
        <v>2010</v>
      </c>
      <c r="B576" s="101">
        <v>1</v>
      </c>
      <c r="C576" s="2">
        <f t="shared" si="8"/>
        <v>40179</v>
      </c>
      <c r="D576" s="197">
        <v>82.39</v>
      </c>
      <c r="E576" s="197">
        <v>84.74</v>
      </c>
      <c r="G576" s="12"/>
      <c r="H576" s="12"/>
      <c r="I576" s="12"/>
      <c r="J576" s="12"/>
      <c r="K576" s="12"/>
      <c r="L576" s="12"/>
      <c r="M576" s="12"/>
      <c r="N576" s="12"/>
      <c r="O576" s="12"/>
      <c r="P576" s="12"/>
      <c r="Q576" s="12"/>
      <c r="R576" s="12"/>
      <c r="S576" s="12"/>
      <c r="T576" s="12"/>
      <c r="U576" s="12"/>
      <c r="V576" s="12"/>
      <c r="W576" s="12"/>
    </row>
    <row r="577" spans="1:23" x14ac:dyDescent="0.25">
      <c r="A577" s="179">
        <v>2010</v>
      </c>
      <c r="B577" s="101">
        <v>2</v>
      </c>
      <c r="C577" s="2">
        <f t="shared" si="8"/>
        <v>40186</v>
      </c>
      <c r="D577" s="197">
        <v>96.8</v>
      </c>
      <c r="E577" s="197">
        <v>83.85</v>
      </c>
      <c r="G577" s="12"/>
      <c r="H577" s="12"/>
      <c r="I577" s="12"/>
      <c r="J577" s="12"/>
      <c r="K577" s="12"/>
      <c r="L577" s="12"/>
      <c r="M577" s="12"/>
      <c r="N577" s="12"/>
      <c r="O577" s="12"/>
      <c r="P577" s="12"/>
      <c r="Q577" s="12"/>
      <c r="R577" s="12"/>
      <c r="S577" s="12"/>
      <c r="T577" s="12"/>
      <c r="U577" s="12"/>
      <c r="V577" s="12"/>
      <c r="W577" s="12"/>
    </row>
    <row r="578" spans="1:23" x14ac:dyDescent="0.25">
      <c r="A578" s="179">
        <v>2010</v>
      </c>
      <c r="B578" s="101">
        <v>3</v>
      </c>
      <c r="C578" s="2">
        <f t="shared" si="8"/>
        <v>40193</v>
      </c>
      <c r="D578" s="197">
        <v>93.33</v>
      </c>
      <c r="E578" s="198">
        <v>82.45</v>
      </c>
      <c r="G578" s="12"/>
      <c r="H578" s="12"/>
      <c r="I578" s="12"/>
      <c r="J578" s="12"/>
      <c r="K578" s="12"/>
      <c r="L578" s="12"/>
      <c r="M578" s="12"/>
      <c r="N578" s="12"/>
      <c r="O578" s="12"/>
      <c r="P578" s="12"/>
      <c r="Q578" s="12"/>
      <c r="R578" s="12"/>
      <c r="S578" s="12"/>
      <c r="T578" s="12"/>
      <c r="U578" s="12"/>
      <c r="V578" s="12"/>
      <c r="W578" s="12"/>
    </row>
    <row r="579" spans="1:23" x14ac:dyDescent="0.25">
      <c r="A579" s="179">
        <v>2010</v>
      </c>
      <c r="B579" s="101">
        <v>4</v>
      </c>
      <c r="C579" s="2">
        <f t="shared" si="8"/>
        <v>40200</v>
      </c>
      <c r="D579" s="197">
        <v>95.54</v>
      </c>
      <c r="E579" s="197">
        <v>84.52</v>
      </c>
      <c r="G579" s="12"/>
      <c r="H579" s="12"/>
      <c r="I579" s="12"/>
      <c r="J579" s="12"/>
      <c r="K579" s="12"/>
      <c r="L579" s="12"/>
      <c r="M579" s="12"/>
      <c r="N579" s="12"/>
      <c r="O579" s="12"/>
      <c r="P579" s="12"/>
      <c r="Q579" s="12"/>
      <c r="R579" s="12"/>
      <c r="S579" s="12"/>
      <c r="T579" s="12"/>
      <c r="U579" s="12"/>
      <c r="V579" s="12"/>
      <c r="W579" s="12"/>
    </row>
    <row r="580" spans="1:23" x14ac:dyDescent="0.25">
      <c r="A580" s="179">
        <v>2010</v>
      </c>
      <c r="B580" s="101">
        <v>5</v>
      </c>
      <c r="C580" s="2">
        <f t="shared" si="8"/>
        <v>40207</v>
      </c>
      <c r="D580" s="197">
        <v>95.96</v>
      </c>
      <c r="E580" s="197">
        <v>82.88</v>
      </c>
      <c r="G580" s="12"/>
      <c r="H580" s="12"/>
      <c r="I580" s="12"/>
      <c r="J580" s="12"/>
      <c r="K580" s="12"/>
      <c r="L580" s="12"/>
      <c r="M580" s="12"/>
      <c r="N580" s="12"/>
      <c r="O580" s="12"/>
      <c r="P580" s="12"/>
      <c r="Q580" s="12"/>
      <c r="R580" s="12"/>
      <c r="S580" s="12"/>
      <c r="T580" s="12"/>
      <c r="U580" s="12"/>
      <c r="V580" s="12"/>
      <c r="W580" s="12"/>
    </row>
    <row r="581" spans="1:23" x14ac:dyDescent="0.25">
      <c r="A581" s="179">
        <v>2010</v>
      </c>
      <c r="B581" s="101">
        <v>6</v>
      </c>
      <c r="C581" s="2">
        <f t="shared" ref="C581:C644" si="9">C580+7</f>
        <v>40214</v>
      </c>
      <c r="D581" s="197">
        <v>95.64</v>
      </c>
      <c r="E581" s="197">
        <v>83.61</v>
      </c>
      <c r="G581" s="12"/>
      <c r="H581" s="12"/>
      <c r="I581" s="12"/>
      <c r="J581" s="12"/>
      <c r="K581" s="12"/>
      <c r="L581" s="12"/>
      <c r="M581" s="12"/>
      <c r="N581" s="12"/>
      <c r="O581" s="12"/>
      <c r="P581" s="12"/>
      <c r="Q581" s="12"/>
      <c r="R581" s="12"/>
      <c r="S581" s="12"/>
      <c r="T581" s="12"/>
      <c r="U581" s="12"/>
      <c r="V581" s="12"/>
      <c r="W581" s="12"/>
    </row>
    <row r="582" spans="1:23" x14ac:dyDescent="0.25">
      <c r="A582" s="179">
        <v>2010</v>
      </c>
      <c r="B582" s="101">
        <v>7</v>
      </c>
      <c r="C582" s="2">
        <f t="shared" si="9"/>
        <v>40221</v>
      </c>
      <c r="D582" s="197">
        <v>97.5</v>
      </c>
      <c r="E582" s="197">
        <v>86.67</v>
      </c>
      <c r="G582" s="12"/>
      <c r="H582" s="12"/>
      <c r="I582" s="12"/>
      <c r="J582" s="12"/>
      <c r="K582" s="12"/>
      <c r="L582" s="12"/>
      <c r="M582" s="12"/>
      <c r="N582" s="12"/>
      <c r="O582" s="12"/>
      <c r="P582" s="12"/>
      <c r="Q582" s="12"/>
      <c r="R582" s="12"/>
      <c r="S582" s="12"/>
      <c r="T582" s="12"/>
      <c r="U582" s="12"/>
      <c r="V582" s="12"/>
      <c r="W582" s="12"/>
    </row>
    <row r="583" spans="1:23" x14ac:dyDescent="0.25">
      <c r="A583" s="179">
        <v>2010</v>
      </c>
      <c r="B583" s="101">
        <v>8</v>
      </c>
      <c r="C583" s="2">
        <f t="shared" si="9"/>
        <v>40228</v>
      </c>
      <c r="D583" s="197">
        <v>95.88</v>
      </c>
      <c r="E583" s="197">
        <v>86.99</v>
      </c>
      <c r="G583" s="12"/>
      <c r="H583" s="12"/>
      <c r="I583" s="12"/>
      <c r="J583" s="12"/>
      <c r="K583" s="12"/>
      <c r="L583" s="12"/>
      <c r="M583" s="12"/>
      <c r="N583" s="12"/>
      <c r="O583" s="12"/>
      <c r="P583" s="12"/>
      <c r="Q583" s="12"/>
      <c r="R583" s="12"/>
      <c r="S583" s="12"/>
      <c r="T583" s="12"/>
      <c r="U583" s="12"/>
      <c r="V583" s="12"/>
      <c r="W583" s="12"/>
    </row>
    <row r="584" spans="1:23" x14ac:dyDescent="0.25">
      <c r="A584" s="179">
        <v>2010</v>
      </c>
      <c r="B584" s="101">
        <v>9</v>
      </c>
      <c r="C584" s="2">
        <f t="shared" si="9"/>
        <v>40235</v>
      </c>
      <c r="D584" s="197">
        <v>99.84</v>
      </c>
      <c r="E584" s="197">
        <v>86.73</v>
      </c>
      <c r="G584" s="12"/>
      <c r="H584" s="12"/>
      <c r="I584" s="12"/>
      <c r="J584" s="12"/>
      <c r="K584" s="12"/>
      <c r="L584" s="12"/>
      <c r="M584" s="12"/>
      <c r="N584" s="12"/>
      <c r="O584" s="12"/>
      <c r="P584" s="12"/>
      <c r="Q584" s="12"/>
      <c r="R584" s="12"/>
      <c r="S584" s="12"/>
      <c r="T584" s="12"/>
      <c r="U584" s="12"/>
      <c r="V584" s="12"/>
      <c r="W584" s="12"/>
    </row>
    <row r="585" spans="1:23" x14ac:dyDescent="0.25">
      <c r="A585" s="179">
        <v>2010</v>
      </c>
      <c r="B585" s="101">
        <v>10</v>
      </c>
      <c r="C585" s="2">
        <f t="shared" si="9"/>
        <v>40242</v>
      </c>
      <c r="D585" s="197">
        <v>97.78</v>
      </c>
      <c r="E585" s="197">
        <v>85.47</v>
      </c>
      <c r="G585" s="12"/>
      <c r="H585" s="12"/>
      <c r="I585" s="12"/>
      <c r="J585" s="12"/>
      <c r="K585" s="12"/>
      <c r="L585" s="12"/>
      <c r="M585" s="12"/>
      <c r="N585" s="12"/>
      <c r="O585" s="12"/>
      <c r="P585" s="12"/>
      <c r="Q585" s="12"/>
      <c r="R585" s="12"/>
      <c r="S585" s="12"/>
      <c r="T585" s="12"/>
      <c r="U585" s="12"/>
      <c r="V585" s="12"/>
      <c r="W585" s="12"/>
    </row>
    <row r="586" spans="1:23" x14ac:dyDescent="0.25">
      <c r="A586" s="179">
        <v>2010</v>
      </c>
      <c r="B586" s="101">
        <v>11</v>
      </c>
      <c r="C586" s="2">
        <f t="shared" si="9"/>
        <v>40249</v>
      </c>
      <c r="D586" s="197">
        <v>94.76</v>
      </c>
      <c r="E586" s="197">
        <v>85.51</v>
      </c>
      <c r="G586" s="12"/>
      <c r="H586" s="12"/>
      <c r="I586" s="12"/>
      <c r="J586" s="12"/>
      <c r="K586" s="12"/>
      <c r="L586" s="12"/>
      <c r="M586" s="12"/>
      <c r="N586" s="12"/>
      <c r="O586" s="12"/>
      <c r="P586" s="12"/>
      <c r="Q586" s="12"/>
      <c r="R586" s="12"/>
      <c r="S586" s="12"/>
      <c r="T586" s="12"/>
      <c r="U586" s="12"/>
      <c r="V586" s="12"/>
      <c r="W586" s="12"/>
    </row>
    <row r="587" spans="1:23" x14ac:dyDescent="0.25">
      <c r="A587" s="179">
        <v>2010</v>
      </c>
      <c r="B587" s="101">
        <v>12</v>
      </c>
      <c r="C587" s="2">
        <f t="shared" si="9"/>
        <v>40256</v>
      </c>
      <c r="D587" s="197">
        <v>96.36</v>
      </c>
      <c r="E587" s="197">
        <v>87.88</v>
      </c>
      <c r="G587" s="12"/>
      <c r="H587" s="12"/>
      <c r="I587" s="12"/>
      <c r="J587" s="12"/>
      <c r="K587" s="12"/>
      <c r="L587" s="12"/>
      <c r="M587" s="12"/>
      <c r="N587" s="12"/>
      <c r="O587" s="12"/>
      <c r="P587" s="12"/>
      <c r="Q587" s="12"/>
      <c r="R587" s="12"/>
      <c r="S587" s="12"/>
      <c r="T587" s="12"/>
      <c r="U587" s="12"/>
      <c r="V587" s="12"/>
      <c r="W587" s="12"/>
    </row>
    <row r="588" spans="1:23" x14ac:dyDescent="0.25">
      <c r="A588" s="179">
        <v>2010</v>
      </c>
      <c r="B588" s="101">
        <v>13</v>
      </c>
      <c r="C588" s="2">
        <f t="shared" si="9"/>
        <v>40263</v>
      </c>
      <c r="D588" s="197">
        <v>95.51</v>
      </c>
      <c r="E588" s="197">
        <v>87.2</v>
      </c>
      <c r="G588" s="12"/>
      <c r="H588" s="12"/>
      <c r="I588" s="12"/>
      <c r="J588" s="12"/>
      <c r="K588" s="12"/>
      <c r="L588" s="12"/>
      <c r="M588" s="12"/>
      <c r="N588" s="12"/>
      <c r="O588" s="12"/>
      <c r="P588" s="12"/>
      <c r="Q588" s="12"/>
      <c r="R588" s="12"/>
      <c r="S588" s="12"/>
      <c r="T588" s="12"/>
      <c r="U588" s="12"/>
      <c r="V588" s="12"/>
      <c r="W588" s="12"/>
    </row>
    <row r="589" spans="1:23" x14ac:dyDescent="0.25">
      <c r="A589" s="179">
        <v>2010</v>
      </c>
      <c r="B589" s="101">
        <v>14</v>
      </c>
      <c r="C589" s="2">
        <f t="shared" si="9"/>
        <v>40270</v>
      </c>
      <c r="D589" s="197">
        <v>98.33</v>
      </c>
      <c r="E589" s="197">
        <v>90.01</v>
      </c>
      <c r="G589" s="12"/>
      <c r="H589" s="12"/>
      <c r="I589" s="12"/>
      <c r="J589" s="12"/>
      <c r="K589" s="12"/>
      <c r="L589" s="12"/>
      <c r="M589" s="12"/>
      <c r="N589" s="12"/>
      <c r="O589" s="12"/>
      <c r="P589" s="12"/>
      <c r="Q589" s="12"/>
      <c r="R589" s="12"/>
      <c r="S589" s="12"/>
      <c r="T589" s="12"/>
      <c r="U589" s="12"/>
      <c r="V589" s="12"/>
      <c r="W589" s="12"/>
    </row>
    <row r="590" spans="1:23" x14ac:dyDescent="0.25">
      <c r="A590" s="179">
        <v>2010</v>
      </c>
      <c r="B590" s="101">
        <v>15</v>
      </c>
      <c r="C590" s="2">
        <f t="shared" si="9"/>
        <v>40277</v>
      </c>
      <c r="D590" s="197">
        <v>99.31</v>
      </c>
      <c r="E590" s="197">
        <v>90.11</v>
      </c>
      <c r="G590" s="12"/>
      <c r="H590" s="12"/>
      <c r="I590" s="12"/>
      <c r="J590" s="12"/>
      <c r="K590" s="12"/>
      <c r="L590" s="12"/>
      <c r="M590" s="12"/>
      <c r="N590" s="12"/>
      <c r="O590" s="12"/>
      <c r="P590" s="12"/>
      <c r="Q590" s="12"/>
      <c r="R590" s="12"/>
      <c r="S590" s="12"/>
      <c r="T590" s="12"/>
      <c r="U590" s="12"/>
      <c r="V590" s="12"/>
      <c r="W590" s="12"/>
    </row>
    <row r="591" spans="1:23" x14ac:dyDescent="0.25">
      <c r="A591" s="179">
        <v>2010</v>
      </c>
      <c r="B591" s="101">
        <v>16</v>
      </c>
      <c r="C591" s="2">
        <f t="shared" si="9"/>
        <v>40284</v>
      </c>
      <c r="D591" s="197">
        <v>98.24</v>
      </c>
      <c r="E591" s="197">
        <v>91.22</v>
      </c>
      <c r="G591" s="12"/>
      <c r="H591" s="12"/>
      <c r="I591" s="12"/>
      <c r="J591" s="12"/>
      <c r="K591" s="12"/>
      <c r="L591" s="12"/>
      <c r="M591" s="12"/>
      <c r="N591" s="12"/>
      <c r="O591" s="12"/>
      <c r="P591" s="12"/>
      <c r="Q591" s="12"/>
      <c r="R591" s="12"/>
      <c r="S591" s="12"/>
      <c r="T591" s="12"/>
      <c r="U591" s="12"/>
      <c r="V591" s="12"/>
      <c r="W591" s="12"/>
    </row>
    <row r="592" spans="1:23" x14ac:dyDescent="0.25">
      <c r="A592" s="179">
        <v>2010</v>
      </c>
      <c r="B592" s="101">
        <v>17</v>
      </c>
      <c r="C592" s="2">
        <f t="shared" si="9"/>
        <v>40291</v>
      </c>
      <c r="D592" s="197">
        <v>96.59</v>
      </c>
      <c r="E592" s="197">
        <v>92.36</v>
      </c>
      <c r="G592" s="12"/>
      <c r="H592" s="12"/>
      <c r="I592" s="12"/>
      <c r="J592" s="12"/>
      <c r="K592" s="12"/>
      <c r="L592" s="12"/>
      <c r="M592" s="12"/>
      <c r="N592" s="12"/>
      <c r="O592" s="12"/>
      <c r="P592" s="12"/>
      <c r="Q592" s="12"/>
      <c r="R592" s="12"/>
      <c r="S592" s="12"/>
      <c r="T592" s="12"/>
      <c r="U592" s="12"/>
      <c r="V592" s="12"/>
      <c r="W592" s="12"/>
    </row>
    <row r="593" spans="1:23" x14ac:dyDescent="0.25">
      <c r="A593" s="179">
        <v>2010</v>
      </c>
      <c r="B593" s="101">
        <v>18</v>
      </c>
      <c r="C593" s="2">
        <f t="shared" si="9"/>
        <v>40298</v>
      </c>
      <c r="D593" s="197">
        <v>97.82</v>
      </c>
      <c r="E593" s="197">
        <v>90.74</v>
      </c>
      <c r="G593" s="12"/>
      <c r="H593" s="12"/>
      <c r="I593" s="12"/>
      <c r="J593" s="12"/>
      <c r="K593" s="12"/>
      <c r="L593" s="12"/>
      <c r="M593" s="12"/>
      <c r="N593" s="12"/>
      <c r="O593" s="12"/>
      <c r="P593" s="12"/>
      <c r="Q593" s="12"/>
      <c r="R593" s="12"/>
      <c r="S593" s="12"/>
      <c r="T593" s="12"/>
      <c r="U593" s="12"/>
      <c r="V593" s="12"/>
      <c r="W593" s="12"/>
    </row>
    <row r="594" spans="1:23" x14ac:dyDescent="0.25">
      <c r="A594" s="179">
        <v>2010</v>
      </c>
      <c r="B594" s="101">
        <v>19</v>
      </c>
      <c r="C594" s="2">
        <f t="shared" si="9"/>
        <v>40305</v>
      </c>
      <c r="D594" s="197">
        <v>98.1</v>
      </c>
      <c r="E594" s="197">
        <v>91.67</v>
      </c>
      <c r="G594" s="12"/>
      <c r="H594" s="12"/>
      <c r="I594" s="12"/>
      <c r="J594" s="12"/>
      <c r="K594" s="12"/>
      <c r="L594" s="12"/>
      <c r="M594" s="12"/>
      <c r="N594" s="12"/>
      <c r="O594" s="12"/>
      <c r="P594" s="12"/>
      <c r="Q594" s="12"/>
      <c r="R594" s="12"/>
      <c r="S594" s="12"/>
      <c r="T594" s="12"/>
      <c r="U594" s="12"/>
      <c r="V594" s="12"/>
      <c r="W594" s="12"/>
    </row>
    <row r="595" spans="1:23" x14ac:dyDescent="0.25">
      <c r="A595" s="179">
        <v>2010</v>
      </c>
      <c r="B595" s="101">
        <v>20</v>
      </c>
      <c r="C595" s="2">
        <f t="shared" si="9"/>
        <v>40312</v>
      </c>
      <c r="D595" s="197">
        <v>99.13</v>
      </c>
      <c r="E595" s="197">
        <v>94.27</v>
      </c>
      <c r="G595" s="12"/>
      <c r="H595" s="12"/>
      <c r="I595" s="12"/>
      <c r="J595" s="12"/>
      <c r="K595" s="12"/>
      <c r="L595" s="12"/>
      <c r="M595" s="12"/>
      <c r="N595" s="12"/>
      <c r="O595" s="12"/>
      <c r="P595" s="12"/>
      <c r="Q595" s="12"/>
      <c r="R595" s="12"/>
      <c r="S595" s="12"/>
      <c r="T595" s="12"/>
      <c r="U595" s="12"/>
      <c r="V595" s="12"/>
      <c r="W595" s="12"/>
    </row>
    <row r="596" spans="1:23" ht="13" x14ac:dyDescent="0.3">
      <c r="A596" s="179">
        <v>2010</v>
      </c>
      <c r="B596" s="101">
        <v>21</v>
      </c>
      <c r="C596" s="2">
        <f t="shared" si="9"/>
        <v>40319</v>
      </c>
      <c r="D596" s="197">
        <v>99.01</v>
      </c>
      <c r="E596" s="199">
        <v>95.97</v>
      </c>
      <c r="G596" s="12"/>
      <c r="H596" s="12"/>
      <c r="I596" s="12"/>
      <c r="J596" s="12"/>
      <c r="K596" s="12"/>
      <c r="L596" s="12"/>
      <c r="M596" s="12"/>
      <c r="N596" s="12"/>
      <c r="O596" s="12"/>
      <c r="P596" s="12"/>
      <c r="Q596" s="12"/>
      <c r="R596" s="12"/>
      <c r="S596" s="12"/>
      <c r="T596" s="12"/>
      <c r="U596" s="12"/>
      <c r="V596" s="12"/>
      <c r="W596" s="12"/>
    </row>
    <row r="597" spans="1:23" x14ac:dyDescent="0.25">
      <c r="A597" s="179">
        <v>2010</v>
      </c>
      <c r="B597" s="101">
        <v>22</v>
      </c>
      <c r="C597" s="2">
        <f t="shared" si="9"/>
        <v>40326</v>
      </c>
      <c r="D597" s="197">
        <v>98.1</v>
      </c>
      <c r="E597" s="197">
        <v>94.09</v>
      </c>
      <c r="G597" s="12"/>
      <c r="H597" s="12"/>
      <c r="I597" s="12"/>
      <c r="J597" s="12"/>
      <c r="K597" s="12"/>
      <c r="L597" s="12"/>
      <c r="M597" s="12"/>
      <c r="N597" s="12"/>
      <c r="O597" s="12"/>
      <c r="P597" s="12"/>
      <c r="Q597" s="12"/>
      <c r="R597" s="12"/>
      <c r="S597" s="12"/>
      <c r="T597" s="12"/>
      <c r="U597" s="12"/>
      <c r="V597" s="12"/>
      <c r="W597" s="12"/>
    </row>
    <row r="598" spans="1:23" x14ac:dyDescent="0.25">
      <c r="A598" s="179">
        <v>2010</v>
      </c>
      <c r="B598" s="101">
        <v>23</v>
      </c>
      <c r="C598" s="2">
        <f t="shared" si="9"/>
        <v>40333</v>
      </c>
      <c r="D598" s="197">
        <v>98.65</v>
      </c>
      <c r="E598" s="197">
        <v>93.11</v>
      </c>
      <c r="G598" s="12"/>
      <c r="H598" s="12"/>
      <c r="I598" s="12"/>
      <c r="J598" s="12"/>
      <c r="K598" s="12"/>
      <c r="L598" s="12"/>
      <c r="M598" s="12"/>
      <c r="N598" s="12"/>
      <c r="O598" s="12"/>
      <c r="P598" s="12"/>
      <c r="Q598" s="12"/>
      <c r="R598" s="12"/>
      <c r="S598" s="12"/>
      <c r="T598" s="12"/>
      <c r="U598" s="12"/>
      <c r="V598" s="12"/>
      <c r="W598" s="12"/>
    </row>
    <row r="599" spans="1:23" x14ac:dyDescent="0.25">
      <c r="A599" s="179">
        <v>2010</v>
      </c>
      <c r="B599" s="101">
        <v>24</v>
      </c>
      <c r="C599" s="2">
        <f t="shared" si="9"/>
        <v>40340</v>
      </c>
      <c r="D599" s="197">
        <v>98.71</v>
      </c>
      <c r="E599" s="197">
        <v>91.8</v>
      </c>
      <c r="G599" s="12"/>
      <c r="H599" s="12"/>
      <c r="I599" s="12"/>
      <c r="J599" s="12"/>
      <c r="K599" s="12"/>
      <c r="L599" s="12"/>
      <c r="M599" s="12"/>
      <c r="N599" s="12"/>
      <c r="O599" s="12"/>
      <c r="P599" s="12"/>
      <c r="Q599" s="12"/>
      <c r="R599" s="12"/>
      <c r="S599" s="12"/>
      <c r="T599" s="12"/>
      <c r="U599" s="12"/>
      <c r="V599" s="12"/>
      <c r="W599" s="12"/>
    </row>
    <row r="600" spans="1:23" x14ac:dyDescent="0.25">
      <c r="A600" s="179">
        <v>2010</v>
      </c>
      <c r="B600" s="101">
        <v>25</v>
      </c>
      <c r="C600" s="2">
        <f t="shared" si="9"/>
        <v>40347</v>
      </c>
      <c r="D600" s="197">
        <v>98.98</v>
      </c>
      <c r="E600" s="197">
        <v>91.1</v>
      </c>
      <c r="G600" s="12"/>
      <c r="H600" s="12"/>
      <c r="I600" s="12"/>
      <c r="J600" s="12"/>
      <c r="K600" s="12"/>
      <c r="L600" s="12"/>
      <c r="M600" s="12"/>
      <c r="N600" s="12"/>
      <c r="O600" s="12"/>
      <c r="P600" s="12"/>
      <c r="Q600" s="12"/>
      <c r="R600" s="12"/>
      <c r="S600" s="12"/>
      <c r="T600" s="12"/>
      <c r="U600" s="12"/>
      <c r="V600" s="12"/>
      <c r="W600" s="12"/>
    </row>
    <row r="601" spans="1:23" x14ac:dyDescent="0.25">
      <c r="A601" s="179">
        <v>2010</v>
      </c>
      <c r="B601" s="101">
        <v>26</v>
      </c>
      <c r="C601" s="2">
        <f t="shared" si="9"/>
        <v>40354</v>
      </c>
      <c r="D601" s="197">
        <v>97.81</v>
      </c>
      <c r="E601" s="197">
        <v>92.37</v>
      </c>
      <c r="G601" s="12"/>
      <c r="H601" s="12"/>
      <c r="I601" s="12"/>
      <c r="J601" s="12"/>
      <c r="K601" s="12"/>
      <c r="L601" s="12"/>
      <c r="M601" s="12"/>
      <c r="N601" s="12"/>
      <c r="O601" s="12"/>
      <c r="P601" s="12"/>
      <c r="Q601" s="12"/>
      <c r="R601" s="12"/>
      <c r="S601" s="12"/>
      <c r="T601" s="12"/>
      <c r="U601" s="12"/>
      <c r="V601" s="12"/>
      <c r="W601" s="12"/>
    </row>
    <row r="602" spans="1:23" x14ac:dyDescent="0.25">
      <c r="A602" s="179">
        <v>2010</v>
      </c>
      <c r="B602" s="101">
        <v>27</v>
      </c>
      <c r="C602" s="2">
        <f t="shared" si="9"/>
        <v>40361</v>
      </c>
      <c r="D602" s="197">
        <v>102.52</v>
      </c>
      <c r="E602" s="197">
        <v>95.21</v>
      </c>
      <c r="G602" s="12"/>
      <c r="H602" s="12"/>
      <c r="I602" s="12"/>
      <c r="J602" s="12"/>
      <c r="K602" s="12"/>
      <c r="L602" s="12"/>
      <c r="M602" s="12"/>
      <c r="N602" s="12"/>
      <c r="O602" s="12"/>
      <c r="P602" s="12"/>
      <c r="Q602" s="12"/>
      <c r="R602" s="12"/>
      <c r="S602" s="12"/>
      <c r="T602" s="12"/>
      <c r="U602" s="12"/>
      <c r="V602" s="12"/>
      <c r="W602" s="12"/>
    </row>
    <row r="603" spans="1:23" x14ac:dyDescent="0.25">
      <c r="A603" s="179">
        <v>2010</v>
      </c>
      <c r="B603" s="101">
        <v>28</v>
      </c>
      <c r="C603" s="2">
        <f t="shared" si="9"/>
        <v>40368</v>
      </c>
      <c r="D603" s="197">
        <v>103.78</v>
      </c>
      <c r="E603" s="197">
        <v>93.25</v>
      </c>
      <c r="G603" s="12"/>
      <c r="H603" s="12"/>
      <c r="I603" s="12"/>
      <c r="J603" s="12"/>
      <c r="K603" s="12"/>
      <c r="L603" s="12"/>
      <c r="M603" s="12"/>
      <c r="N603" s="12"/>
      <c r="O603" s="12"/>
      <c r="P603" s="12"/>
      <c r="Q603" s="12"/>
      <c r="R603" s="12"/>
      <c r="S603" s="12"/>
      <c r="T603" s="12"/>
      <c r="U603" s="12"/>
      <c r="V603" s="12"/>
      <c r="W603" s="12"/>
    </row>
    <row r="604" spans="1:23" x14ac:dyDescent="0.25">
      <c r="A604" s="179">
        <v>2010</v>
      </c>
      <c r="B604" s="101">
        <v>29</v>
      </c>
      <c r="C604" s="2">
        <f t="shared" si="9"/>
        <v>40375</v>
      </c>
      <c r="D604" s="197">
        <v>101.43</v>
      </c>
      <c r="E604" s="197">
        <v>94.13</v>
      </c>
      <c r="G604" s="12"/>
      <c r="H604" s="12"/>
      <c r="I604" s="12"/>
      <c r="J604" s="12"/>
      <c r="K604" s="12"/>
      <c r="L604" s="12"/>
      <c r="M604" s="12"/>
      <c r="N604" s="12"/>
      <c r="O604" s="12"/>
      <c r="P604" s="12"/>
      <c r="Q604" s="12"/>
      <c r="R604" s="12"/>
      <c r="S604" s="12"/>
      <c r="T604" s="12"/>
      <c r="U604" s="12"/>
      <c r="V604" s="12"/>
      <c r="W604" s="12"/>
    </row>
    <row r="605" spans="1:23" x14ac:dyDescent="0.25">
      <c r="A605" s="179">
        <v>2010</v>
      </c>
      <c r="B605" s="101">
        <v>30</v>
      </c>
      <c r="C605" s="2">
        <f t="shared" si="9"/>
        <v>40382</v>
      </c>
      <c r="D605" s="197">
        <v>100.8</v>
      </c>
      <c r="E605" s="197">
        <v>93.2</v>
      </c>
      <c r="G605" s="12"/>
      <c r="H605" s="12"/>
      <c r="I605" s="12"/>
      <c r="J605" s="12"/>
      <c r="K605" s="12"/>
      <c r="L605" s="12"/>
      <c r="M605" s="12"/>
      <c r="N605" s="12"/>
      <c r="O605" s="12"/>
      <c r="P605" s="12"/>
      <c r="Q605" s="12"/>
      <c r="R605" s="12"/>
      <c r="S605" s="12"/>
      <c r="T605" s="12"/>
      <c r="U605" s="12"/>
      <c r="V605" s="12"/>
      <c r="W605" s="12"/>
    </row>
    <row r="606" spans="1:23" x14ac:dyDescent="0.25">
      <c r="A606" s="179">
        <v>2010</v>
      </c>
      <c r="B606" s="101">
        <v>31</v>
      </c>
      <c r="C606" s="2">
        <f t="shared" si="9"/>
        <v>40389</v>
      </c>
      <c r="D606" s="197">
        <v>99.98</v>
      </c>
      <c r="E606" s="197">
        <v>93.14</v>
      </c>
      <c r="G606" s="12"/>
      <c r="H606" s="12"/>
      <c r="I606" s="12"/>
      <c r="J606" s="12"/>
      <c r="K606" s="12"/>
      <c r="L606" s="12"/>
      <c r="M606" s="12"/>
      <c r="N606" s="12"/>
      <c r="O606" s="12"/>
      <c r="P606" s="12"/>
      <c r="Q606" s="12"/>
      <c r="R606" s="12"/>
      <c r="S606" s="12"/>
      <c r="T606" s="12"/>
      <c r="U606" s="12"/>
      <c r="V606" s="12"/>
      <c r="W606" s="12"/>
    </row>
    <row r="607" spans="1:23" x14ac:dyDescent="0.25">
      <c r="A607" s="179">
        <v>2010</v>
      </c>
      <c r="B607" s="101">
        <v>32</v>
      </c>
      <c r="C607" s="2">
        <f t="shared" si="9"/>
        <v>40396</v>
      </c>
      <c r="D607" s="197">
        <v>106.21</v>
      </c>
      <c r="E607" s="197">
        <v>91.43</v>
      </c>
      <c r="G607" s="12"/>
      <c r="H607" s="12"/>
      <c r="I607" s="12"/>
      <c r="J607" s="12"/>
      <c r="K607" s="12"/>
      <c r="L607" s="12"/>
      <c r="M607" s="12"/>
      <c r="N607" s="12"/>
      <c r="O607" s="12"/>
      <c r="P607" s="12"/>
      <c r="Q607" s="12"/>
      <c r="R607" s="12"/>
      <c r="S607" s="12"/>
      <c r="T607" s="12"/>
      <c r="U607" s="12"/>
      <c r="V607" s="12"/>
      <c r="W607" s="12"/>
    </row>
    <row r="608" spans="1:23" x14ac:dyDescent="0.25">
      <c r="A608" s="179">
        <v>2010</v>
      </c>
      <c r="B608" s="101">
        <v>33</v>
      </c>
      <c r="C608" s="2">
        <f t="shared" si="9"/>
        <v>40403</v>
      </c>
      <c r="D608" s="197">
        <v>103.06</v>
      </c>
      <c r="E608" s="197">
        <v>91.74</v>
      </c>
      <c r="G608" s="12"/>
      <c r="H608" s="12"/>
      <c r="I608" s="12"/>
      <c r="J608" s="12"/>
      <c r="K608" s="12"/>
      <c r="L608" s="12"/>
      <c r="M608" s="12"/>
      <c r="N608" s="12"/>
      <c r="O608" s="12"/>
      <c r="P608" s="12"/>
      <c r="Q608" s="12"/>
      <c r="R608" s="12"/>
      <c r="S608" s="12"/>
      <c r="T608" s="12"/>
      <c r="U608" s="12"/>
      <c r="V608" s="12"/>
      <c r="W608" s="12"/>
    </row>
    <row r="609" spans="1:23" x14ac:dyDescent="0.25">
      <c r="A609" s="179">
        <v>2010</v>
      </c>
      <c r="B609" s="101">
        <v>34</v>
      </c>
      <c r="C609" s="2">
        <f t="shared" si="9"/>
        <v>40410</v>
      </c>
      <c r="D609" s="197">
        <v>107.03</v>
      </c>
      <c r="E609" s="197">
        <v>93.94</v>
      </c>
      <c r="G609" s="12"/>
      <c r="H609" s="12"/>
      <c r="I609" s="12"/>
      <c r="J609" s="12"/>
      <c r="K609" s="12"/>
      <c r="L609" s="12"/>
      <c r="M609" s="12"/>
      <c r="N609" s="12"/>
      <c r="O609" s="12"/>
      <c r="P609" s="12"/>
      <c r="Q609" s="12"/>
      <c r="R609" s="12"/>
      <c r="S609" s="12"/>
      <c r="T609" s="12"/>
      <c r="U609" s="12"/>
      <c r="V609" s="12"/>
      <c r="W609" s="12"/>
    </row>
    <row r="610" spans="1:23" x14ac:dyDescent="0.25">
      <c r="A610" s="179">
        <v>2010</v>
      </c>
      <c r="B610" s="101">
        <v>35</v>
      </c>
      <c r="C610" s="2">
        <f t="shared" si="9"/>
        <v>40417</v>
      </c>
      <c r="D610" s="197">
        <v>105.56</v>
      </c>
      <c r="E610" s="197">
        <v>93.44</v>
      </c>
      <c r="G610" s="12"/>
      <c r="H610" s="12"/>
      <c r="I610" s="12"/>
      <c r="J610" s="12"/>
      <c r="K610" s="12"/>
      <c r="L610" s="12"/>
      <c r="M610" s="12"/>
      <c r="N610" s="12"/>
      <c r="O610" s="12"/>
      <c r="P610" s="12"/>
      <c r="Q610" s="12"/>
      <c r="R610" s="12"/>
      <c r="S610" s="12"/>
      <c r="T610" s="12"/>
      <c r="U610" s="12"/>
      <c r="V610" s="12"/>
      <c r="W610" s="12"/>
    </row>
    <row r="611" spans="1:23" x14ac:dyDescent="0.25">
      <c r="A611" s="179">
        <v>2010</v>
      </c>
      <c r="B611" s="101">
        <v>36</v>
      </c>
      <c r="C611" s="2">
        <f t="shared" si="9"/>
        <v>40424</v>
      </c>
      <c r="D611" s="197">
        <v>106.98</v>
      </c>
      <c r="E611" s="197">
        <v>93.51</v>
      </c>
      <c r="G611" s="12"/>
      <c r="H611" s="12"/>
      <c r="I611" s="12"/>
      <c r="J611" s="12"/>
      <c r="K611" s="12"/>
      <c r="L611" s="12"/>
      <c r="M611" s="12"/>
      <c r="N611" s="12"/>
      <c r="O611" s="12"/>
      <c r="P611" s="12"/>
      <c r="Q611" s="12"/>
      <c r="R611" s="12"/>
      <c r="S611" s="12"/>
      <c r="T611" s="12"/>
      <c r="U611" s="12"/>
      <c r="V611" s="12"/>
      <c r="W611" s="12"/>
    </row>
    <row r="612" spans="1:23" x14ac:dyDescent="0.25">
      <c r="A612" s="179">
        <v>2010</v>
      </c>
      <c r="B612" s="101">
        <v>37</v>
      </c>
      <c r="C612" s="2">
        <f t="shared" si="9"/>
        <v>40431</v>
      </c>
      <c r="D612" s="197">
        <v>109.66</v>
      </c>
      <c r="E612" s="197">
        <v>91.96</v>
      </c>
      <c r="G612" s="12"/>
      <c r="H612" s="12"/>
      <c r="I612" s="12"/>
      <c r="J612" s="12"/>
      <c r="K612" s="12"/>
      <c r="L612" s="12"/>
      <c r="M612" s="12"/>
      <c r="N612" s="12"/>
      <c r="O612" s="12"/>
      <c r="P612" s="12"/>
      <c r="Q612" s="12"/>
      <c r="R612" s="12"/>
      <c r="S612" s="12"/>
      <c r="T612" s="12"/>
      <c r="U612" s="12"/>
      <c r="V612" s="12"/>
      <c r="W612" s="12"/>
    </row>
    <row r="613" spans="1:23" x14ac:dyDescent="0.25">
      <c r="A613" s="179">
        <v>2010</v>
      </c>
      <c r="B613" s="101">
        <v>38</v>
      </c>
      <c r="C613" s="2">
        <f t="shared" si="9"/>
        <v>40438</v>
      </c>
      <c r="D613" s="197">
        <v>111.6</v>
      </c>
      <c r="E613" s="197">
        <v>92.06</v>
      </c>
      <c r="G613" s="12"/>
      <c r="H613" s="12"/>
      <c r="I613" s="12"/>
      <c r="J613" s="12"/>
      <c r="K613" s="12"/>
      <c r="L613" s="12"/>
      <c r="M613" s="12"/>
      <c r="N613" s="12"/>
      <c r="O613" s="12"/>
      <c r="P613" s="12"/>
      <c r="Q613" s="12"/>
      <c r="R613" s="12"/>
      <c r="S613" s="12"/>
      <c r="T613" s="12"/>
      <c r="U613" s="12"/>
      <c r="V613" s="12"/>
      <c r="W613" s="12"/>
    </row>
    <row r="614" spans="1:23" x14ac:dyDescent="0.25">
      <c r="A614" s="179">
        <v>2010</v>
      </c>
      <c r="B614" s="101">
        <v>39</v>
      </c>
      <c r="C614" s="2">
        <f t="shared" si="9"/>
        <v>40445</v>
      </c>
      <c r="D614" s="197">
        <v>110.01</v>
      </c>
      <c r="E614" s="197">
        <v>91.14</v>
      </c>
      <c r="G614" s="12"/>
      <c r="H614" s="12"/>
      <c r="I614" s="12"/>
      <c r="J614" s="12"/>
      <c r="K614" s="12"/>
      <c r="L614" s="12"/>
      <c r="M614" s="12"/>
      <c r="N614" s="12"/>
      <c r="O614" s="12"/>
      <c r="P614" s="12"/>
      <c r="Q614" s="12"/>
      <c r="R614" s="12"/>
      <c r="S614" s="12"/>
      <c r="T614" s="12"/>
      <c r="U614" s="12"/>
      <c r="V614" s="12"/>
      <c r="W614" s="12"/>
    </row>
    <row r="615" spans="1:23" x14ac:dyDescent="0.25">
      <c r="A615" s="179">
        <v>2010</v>
      </c>
      <c r="B615" s="101">
        <v>40</v>
      </c>
      <c r="C615" s="2">
        <f t="shared" si="9"/>
        <v>40452</v>
      </c>
      <c r="D615" s="197">
        <v>110.79</v>
      </c>
      <c r="E615" s="197">
        <v>90.33</v>
      </c>
      <c r="G615" s="12"/>
      <c r="H615" s="12"/>
      <c r="I615" s="12"/>
      <c r="J615" s="12"/>
      <c r="K615" s="12"/>
      <c r="L615" s="12"/>
      <c r="M615" s="12"/>
      <c r="N615" s="12"/>
      <c r="O615" s="12"/>
      <c r="P615" s="12"/>
      <c r="Q615" s="12"/>
      <c r="R615" s="12"/>
      <c r="S615" s="12"/>
      <c r="T615" s="12"/>
      <c r="U615" s="12"/>
      <c r="V615" s="12"/>
      <c r="W615" s="12"/>
    </row>
    <row r="616" spans="1:23" x14ac:dyDescent="0.25">
      <c r="A616" s="179">
        <v>2010</v>
      </c>
      <c r="B616" s="101">
        <v>41</v>
      </c>
      <c r="C616" s="2">
        <f t="shared" si="9"/>
        <v>40459</v>
      </c>
      <c r="D616" s="197">
        <v>110.04</v>
      </c>
      <c r="E616" s="197">
        <v>89.98</v>
      </c>
      <c r="G616" s="12"/>
      <c r="H616" s="12"/>
      <c r="I616" s="12"/>
      <c r="J616" s="12"/>
      <c r="K616" s="12"/>
      <c r="L616" s="12"/>
      <c r="M616" s="12"/>
      <c r="N616" s="12"/>
      <c r="O616" s="12"/>
      <c r="P616" s="12"/>
      <c r="Q616" s="12"/>
      <c r="R616" s="12"/>
      <c r="S616" s="12"/>
      <c r="T616" s="12"/>
      <c r="U616" s="12"/>
      <c r="V616" s="12"/>
      <c r="W616" s="12"/>
    </row>
    <row r="617" spans="1:23" x14ac:dyDescent="0.25">
      <c r="A617" s="179">
        <v>2010</v>
      </c>
      <c r="B617" s="101">
        <v>42</v>
      </c>
      <c r="C617" s="2">
        <f t="shared" si="9"/>
        <v>40466</v>
      </c>
      <c r="D617" s="197">
        <v>109.95</v>
      </c>
      <c r="E617" s="197">
        <v>92.75</v>
      </c>
      <c r="G617" s="12"/>
      <c r="H617" s="12"/>
      <c r="I617" s="12"/>
      <c r="J617" s="12"/>
      <c r="K617" s="12"/>
      <c r="L617" s="12"/>
      <c r="M617" s="12"/>
      <c r="N617" s="12"/>
      <c r="O617" s="12"/>
      <c r="P617" s="12"/>
      <c r="Q617" s="12"/>
      <c r="R617" s="12"/>
      <c r="S617" s="12"/>
      <c r="T617" s="12"/>
      <c r="U617" s="12"/>
      <c r="V617" s="12"/>
      <c r="W617" s="12"/>
    </row>
    <row r="618" spans="1:23" x14ac:dyDescent="0.25">
      <c r="A618" s="179">
        <v>2010</v>
      </c>
      <c r="B618" s="101">
        <v>43</v>
      </c>
      <c r="C618" s="2">
        <f t="shared" si="9"/>
        <v>40473</v>
      </c>
      <c r="D618" s="197">
        <v>105.95</v>
      </c>
      <c r="E618" s="197">
        <v>93.95</v>
      </c>
      <c r="G618" s="12"/>
      <c r="H618" s="12"/>
      <c r="I618" s="12"/>
      <c r="J618" s="12"/>
      <c r="K618" s="12"/>
      <c r="L618" s="12"/>
      <c r="M618" s="12"/>
      <c r="N618" s="12"/>
      <c r="O618" s="12"/>
      <c r="P618" s="12"/>
      <c r="Q618" s="12"/>
      <c r="R618" s="12"/>
      <c r="S618" s="12"/>
      <c r="T618" s="12"/>
      <c r="U618" s="12"/>
      <c r="V618" s="12"/>
      <c r="W618" s="12"/>
    </row>
    <row r="619" spans="1:23" x14ac:dyDescent="0.25">
      <c r="A619" s="179">
        <v>2010</v>
      </c>
      <c r="B619" s="101">
        <v>44</v>
      </c>
      <c r="C619" s="2">
        <f t="shared" si="9"/>
        <v>40480</v>
      </c>
      <c r="D619" s="197">
        <v>106.1</v>
      </c>
      <c r="E619" s="197">
        <v>91.81</v>
      </c>
      <c r="G619" s="12"/>
      <c r="H619" s="12"/>
      <c r="I619" s="12"/>
      <c r="J619" s="12"/>
      <c r="K619" s="12"/>
      <c r="L619" s="12"/>
      <c r="M619" s="12"/>
      <c r="N619" s="12"/>
      <c r="O619" s="12"/>
      <c r="P619" s="12"/>
      <c r="Q619" s="12"/>
      <c r="R619" s="12"/>
      <c r="S619" s="12"/>
      <c r="T619" s="12"/>
      <c r="U619" s="12"/>
      <c r="V619" s="12"/>
      <c r="W619" s="12"/>
    </row>
    <row r="620" spans="1:23" x14ac:dyDescent="0.25">
      <c r="A620" s="179">
        <v>2010</v>
      </c>
      <c r="B620" s="101">
        <v>45</v>
      </c>
      <c r="C620" s="2">
        <f t="shared" si="9"/>
        <v>40487</v>
      </c>
      <c r="D620" s="197">
        <v>106.97</v>
      </c>
      <c r="E620" s="197">
        <v>89.36</v>
      </c>
      <c r="G620" s="12"/>
      <c r="H620" s="12"/>
      <c r="I620" s="12"/>
      <c r="J620" s="12"/>
      <c r="K620" s="12"/>
      <c r="L620" s="12"/>
      <c r="M620" s="12"/>
      <c r="N620" s="12"/>
      <c r="O620" s="12"/>
      <c r="P620" s="12"/>
      <c r="Q620" s="12"/>
      <c r="R620" s="12"/>
      <c r="S620" s="12"/>
      <c r="T620" s="12"/>
      <c r="U620" s="12"/>
      <c r="V620" s="12"/>
      <c r="W620" s="12"/>
    </row>
    <row r="621" spans="1:23" x14ac:dyDescent="0.25">
      <c r="A621" s="179">
        <v>2010</v>
      </c>
      <c r="B621" s="101">
        <v>46</v>
      </c>
      <c r="C621" s="2">
        <f t="shared" si="9"/>
        <v>40494</v>
      </c>
      <c r="D621" s="197">
        <v>114.6</v>
      </c>
      <c r="E621" s="197">
        <v>89.82</v>
      </c>
      <c r="G621" s="12"/>
      <c r="H621" s="12"/>
      <c r="I621" s="12"/>
      <c r="J621" s="12"/>
      <c r="K621" s="12"/>
      <c r="L621" s="12"/>
      <c r="M621" s="12"/>
      <c r="N621" s="12"/>
      <c r="O621" s="12"/>
      <c r="P621" s="12"/>
      <c r="Q621" s="12"/>
      <c r="R621" s="12"/>
      <c r="S621" s="12"/>
      <c r="T621" s="12"/>
      <c r="U621" s="12"/>
      <c r="V621" s="12"/>
      <c r="W621" s="12"/>
    </row>
    <row r="622" spans="1:23" x14ac:dyDescent="0.25">
      <c r="A622" s="179">
        <v>2010</v>
      </c>
      <c r="B622" s="101">
        <v>47</v>
      </c>
      <c r="C622" s="2">
        <f t="shared" si="9"/>
        <v>40501</v>
      </c>
      <c r="D622" s="197">
        <v>110.23</v>
      </c>
      <c r="E622" s="197">
        <v>93.87</v>
      </c>
      <c r="G622" s="12"/>
      <c r="H622" s="12"/>
      <c r="I622" s="12"/>
      <c r="J622" s="12"/>
      <c r="K622" s="12"/>
      <c r="L622" s="12"/>
      <c r="M622" s="12"/>
      <c r="N622" s="12"/>
      <c r="O622" s="12"/>
      <c r="P622" s="12"/>
      <c r="Q622" s="12"/>
      <c r="R622" s="12"/>
      <c r="S622" s="12"/>
      <c r="T622" s="12"/>
      <c r="U622" s="12"/>
      <c r="V622" s="12"/>
      <c r="W622" s="12"/>
    </row>
    <row r="623" spans="1:23" x14ac:dyDescent="0.25">
      <c r="A623" s="179">
        <v>2010</v>
      </c>
      <c r="B623" s="101">
        <v>48</v>
      </c>
      <c r="C623" s="2">
        <f t="shared" si="9"/>
        <v>40508</v>
      </c>
      <c r="D623" s="197">
        <v>108.23</v>
      </c>
      <c r="E623" s="197">
        <v>95.79</v>
      </c>
      <c r="G623" s="12"/>
      <c r="H623" s="12"/>
      <c r="I623" s="12"/>
      <c r="J623" s="12"/>
      <c r="K623" s="12"/>
      <c r="L623" s="12"/>
      <c r="M623" s="12"/>
      <c r="N623" s="12"/>
      <c r="O623" s="12"/>
      <c r="P623" s="12"/>
      <c r="Q623" s="12"/>
      <c r="R623" s="12"/>
      <c r="S623" s="12"/>
      <c r="T623" s="12"/>
      <c r="U623" s="12"/>
      <c r="V623" s="12"/>
      <c r="W623" s="12"/>
    </row>
    <row r="624" spans="1:23" x14ac:dyDescent="0.25">
      <c r="A624" s="179">
        <v>2010</v>
      </c>
      <c r="B624" s="101">
        <v>49</v>
      </c>
      <c r="C624" s="2">
        <f t="shared" si="9"/>
        <v>40515</v>
      </c>
      <c r="D624" s="197">
        <v>116.51</v>
      </c>
      <c r="E624" s="197">
        <v>96.24</v>
      </c>
      <c r="G624" s="12"/>
      <c r="H624" s="12"/>
      <c r="I624" s="12"/>
      <c r="J624" s="12"/>
      <c r="K624" s="12"/>
      <c r="L624" s="12"/>
      <c r="M624" s="12"/>
      <c r="N624" s="12"/>
      <c r="O624" s="12"/>
      <c r="P624" s="12"/>
      <c r="Q624" s="12"/>
      <c r="R624" s="12"/>
      <c r="S624" s="12"/>
      <c r="T624" s="12"/>
      <c r="U624" s="12"/>
      <c r="V624" s="12"/>
      <c r="W624" s="12"/>
    </row>
    <row r="625" spans="1:23" x14ac:dyDescent="0.25">
      <c r="A625" s="179">
        <v>2010</v>
      </c>
      <c r="B625" s="101">
        <v>50</v>
      </c>
      <c r="C625" s="2">
        <f t="shared" si="9"/>
        <v>40522</v>
      </c>
      <c r="D625" s="197">
        <v>115.52</v>
      </c>
      <c r="E625" s="197">
        <v>97.92</v>
      </c>
      <c r="G625" s="12"/>
      <c r="H625" s="12"/>
      <c r="I625" s="12"/>
      <c r="J625" s="12"/>
      <c r="K625" s="12"/>
      <c r="L625" s="12"/>
      <c r="M625" s="12"/>
      <c r="N625" s="12"/>
      <c r="O625" s="12"/>
      <c r="P625" s="12"/>
      <c r="Q625" s="12"/>
      <c r="R625" s="12"/>
      <c r="S625" s="12"/>
      <c r="T625" s="12"/>
      <c r="U625" s="12"/>
      <c r="V625" s="12"/>
      <c r="W625" s="12"/>
    </row>
    <row r="626" spans="1:23" ht="13" thickBot="1" x14ac:dyDescent="0.3">
      <c r="A626" s="180">
        <v>2010</v>
      </c>
      <c r="B626" s="101">
        <v>51</v>
      </c>
      <c r="C626" s="2">
        <f t="shared" si="9"/>
        <v>40529</v>
      </c>
      <c r="D626" s="197">
        <v>116.58</v>
      </c>
      <c r="E626" s="197">
        <v>94.98</v>
      </c>
      <c r="G626" s="12"/>
      <c r="H626" s="12"/>
      <c r="I626" s="12"/>
      <c r="J626" s="12"/>
      <c r="K626" s="12"/>
      <c r="L626" s="12"/>
      <c r="M626" s="12"/>
      <c r="N626" s="12"/>
      <c r="O626" s="12"/>
      <c r="P626" s="12"/>
      <c r="Q626" s="12"/>
      <c r="R626" s="12"/>
      <c r="S626" s="12"/>
      <c r="T626" s="12"/>
      <c r="U626" s="12"/>
      <c r="V626" s="12"/>
      <c r="W626" s="12"/>
    </row>
    <row r="627" spans="1:23" ht="13" thickBot="1" x14ac:dyDescent="0.3">
      <c r="A627" s="180">
        <v>2010</v>
      </c>
      <c r="B627" s="101">
        <v>52</v>
      </c>
      <c r="C627" s="2">
        <f t="shared" si="9"/>
        <v>40536</v>
      </c>
      <c r="D627" s="197">
        <v>113.54</v>
      </c>
      <c r="E627" s="197">
        <v>98.73</v>
      </c>
      <c r="G627" s="12"/>
      <c r="H627" s="12"/>
      <c r="I627" s="12"/>
      <c r="J627" s="12"/>
      <c r="K627" s="12"/>
      <c r="L627" s="12"/>
      <c r="M627" s="12"/>
      <c r="N627" s="12"/>
      <c r="O627" s="12"/>
      <c r="P627" s="12"/>
      <c r="Q627" s="12"/>
      <c r="R627" s="12"/>
      <c r="S627" s="12"/>
      <c r="T627" s="12"/>
      <c r="U627" s="12"/>
      <c r="V627" s="12"/>
      <c r="W627" s="12"/>
    </row>
    <row r="628" spans="1:23" x14ac:dyDescent="0.25">
      <c r="A628" s="179">
        <v>2011</v>
      </c>
      <c r="B628" s="101">
        <v>1</v>
      </c>
      <c r="C628" s="2">
        <f t="shared" si="9"/>
        <v>40543</v>
      </c>
      <c r="D628" s="197">
        <v>113.54</v>
      </c>
      <c r="E628" s="197">
        <v>98.73</v>
      </c>
      <c r="G628" s="12"/>
      <c r="H628" s="12"/>
      <c r="I628" s="12"/>
      <c r="J628" s="12"/>
      <c r="K628" s="12"/>
      <c r="L628" s="12"/>
      <c r="M628" s="12"/>
      <c r="N628" s="12"/>
      <c r="O628" s="12"/>
      <c r="P628" s="12"/>
      <c r="Q628" s="12"/>
      <c r="R628" s="12"/>
      <c r="S628" s="12"/>
      <c r="T628" s="12"/>
      <c r="U628" s="12"/>
      <c r="V628" s="12"/>
      <c r="W628" s="12"/>
    </row>
    <row r="629" spans="1:23" x14ac:dyDescent="0.25">
      <c r="A629" s="179">
        <v>2011</v>
      </c>
      <c r="B629" s="101">
        <v>2</v>
      </c>
      <c r="C629" s="2">
        <f t="shared" si="9"/>
        <v>40550</v>
      </c>
      <c r="D629" s="197">
        <v>115.2</v>
      </c>
      <c r="E629" s="201">
        <v>98.71</v>
      </c>
      <c r="G629" s="12"/>
      <c r="H629" s="12"/>
      <c r="I629" s="12"/>
      <c r="J629" s="12"/>
      <c r="K629" s="12"/>
      <c r="L629" s="12"/>
      <c r="M629" s="12"/>
      <c r="N629" s="12"/>
      <c r="O629" s="12"/>
      <c r="P629" s="12"/>
      <c r="Q629" s="12"/>
      <c r="R629" s="12"/>
      <c r="S629" s="12"/>
      <c r="T629" s="12"/>
      <c r="U629" s="12"/>
      <c r="V629" s="12"/>
      <c r="W629" s="12"/>
    </row>
    <row r="630" spans="1:23" x14ac:dyDescent="0.25">
      <c r="A630" s="179">
        <v>2011</v>
      </c>
      <c r="B630" s="101">
        <v>3</v>
      </c>
      <c r="C630" s="2">
        <f t="shared" si="9"/>
        <v>40557</v>
      </c>
      <c r="D630" s="197">
        <v>117.26</v>
      </c>
      <c r="E630" s="201">
        <v>98.82</v>
      </c>
      <c r="G630" s="12"/>
      <c r="H630" s="12"/>
      <c r="I630" s="12"/>
      <c r="J630" s="12"/>
      <c r="K630" s="12"/>
      <c r="L630" s="12"/>
      <c r="M630" s="12"/>
      <c r="N630" s="12"/>
      <c r="O630" s="12"/>
      <c r="P630" s="12"/>
      <c r="Q630" s="12"/>
      <c r="R630" s="12"/>
      <c r="S630" s="12"/>
      <c r="T630" s="12"/>
      <c r="U630" s="12"/>
      <c r="V630" s="12"/>
      <c r="W630" s="12"/>
    </row>
    <row r="631" spans="1:23" x14ac:dyDescent="0.25">
      <c r="A631" s="179">
        <v>2011</v>
      </c>
      <c r="B631" s="101">
        <v>4</v>
      </c>
      <c r="C631" s="2">
        <f t="shared" si="9"/>
        <v>40564</v>
      </c>
      <c r="D631" s="197">
        <v>118.91</v>
      </c>
      <c r="E631" s="201">
        <v>99.39</v>
      </c>
      <c r="G631" s="12"/>
      <c r="H631" s="12"/>
      <c r="I631" s="12"/>
      <c r="J631" s="12"/>
      <c r="K631" s="12"/>
      <c r="L631" s="12"/>
      <c r="M631" s="12"/>
      <c r="N631" s="12"/>
      <c r="O631" s="12"/>
      <c r="P631" s="12"/>
      <c r="Q631" s="12"/>
      <c r="R631" s="12"/>
      <c r="S631" s="12"/>
      <c r="T631" s="12"/>
      <c r="U631" s="12"/>
      <c r="V631" s="12"/>
      <c r="W631" s="12"/>
    </row>
    <row r="632" spans="1:23" x14ac:dyDescent="0.25">
      <c r="A632" s="179">
        <v>2011</v>
      </c>
      <c r="B632" s="101">
        <v>5</v>
      </c>
      <c r="C632" s="2">
        <f t="shared" si="9"/>
        <v>40571</v>
      </c>
      <c r="D632" s="197">
        <v>118.33</v>
      </c>
      <c r="E632" s="201">
        <v>101.94</v>
      </c>
      <c r="G632" s="12"/>
      <c r="H632" s="12"/>
      <c r="I632" s="12"/>
      <c r="J632" s="12"/>
      <c r="K632" s="12"/>
      <c r="L632" s="12"/>
      <c r="M632" s="12"/>
      <c r="N632" s="12"/>
      <c r="O632" s="12"/>
      <c r="P632" s="12"/>
      <c r="Q632" s="12"/>
      <c r="R632" s="12"/>
      <c r="S632" s="12"/>
      <c r="T632" s="12"/>
      <c r="U632" s="12"/>
      <c r="V632" s="12"/>
      <c r="W632" s="12"/>
    </row>
    <row r="633" spans="1:23" x14ac:dyDescent="0.25">
      <c r="A633" s="179">
        <v>2011</v>
      </c>
      <c r="B633" s="101">
        <v>6</v>
      </c>
      <c r="C633" s="2">
        <f t="shared" si="9"/>
        <v>40578</v>
      </c>
      <c r="D633" s="197">
        <v>115.67</v>
      </c>
      <c r="E633" s="201">
        <v>100.54</v>
      </c>
      <c r="G633" s="12"/>
      <c r="H633" s="12"/>
      <c r="I633" s="12"/>
      <c r="J633" s="12"/>
      <c r="K633" s="12"/>
      <c r="L633" s="12"/>
      <c r="M633" s="12"/>
      <c r="N633" s="12"/>
      <c r="O633" s="12"/>
      <c r="P633" s="12"/>
      <c r="Q633" s="12"/>
      <c r="R633" s="12"/>
      <c r="S633" s="12"/>
      <c r="T633" s="12"/>
      <c r="U633" s="12"/>
      <c r="V633" s="12"/>
      <c r="W633" s="12"/>
    </row>
    <row r="634" spans="1:23" x14ac:dyDescent="0.25">
      <c r="A634" s="179">
        <v>2011</v>
      </c>
      <c r="B634" s="101">
        <v>7</v>
      </c>
      <c r="C634" s="2">
        <f t="shared" si="9"/>
        <v>40585</v>
      </c>
      <c r="D634" s="197">
        <v>121.4</v>
      </c>
      <c r="E634" s="201">
        <v>104.74</v>
      </c>
      <c r="G634" s="12"/>
      <c r="H634" s="12"/>
      <c r="I634" s="12"/>
      <c r="J634" s="12"/>
      <c r="K634" s="12"/>
      <c r="L634" s="12"/>
      <c r="M634" s="12"/>
      <c r="N634" s="12"/>
      <c r="O634" s="12"/>
      <c r="P634" s="12"/>
      <c r="Q634" s="12"/>
      <c r="R634" s="12"/>
      <c r="S634" s="12"/>
      <c r="T634" s="12"/>
      <c r="U634" s="12"/>
      <c r="V634" s="12"/>
      <c r="W634" s="12"/>
    </row>
    <row r="635" spans="1:23" x14ac:dyDescent="0.25">
      <c r="A635" s="179">
        <v>2011</v>
      </c>
      <c r="B635" s="101">
        <v>8</v>
      </c>
      <c r="C635" s="2">
        <f t="shared" si="9"/>
        <v>40592</v>
      </c>
      <c r="D635" s="197">
        <v>122.59</v>
      </c>
      <c r="E635" s="201">
        <v>104.15</v>
      </c>
      <c r="G635" s="12"/>
      <c r="H635" s="12"/>
      <c r="I635" s="12"/>
      <c r="J635" s="12"/>
      <c r="K635" s="12"/>
      <c r="L635" s="12"/>
      <c r="M635" s="12"/>
      <c r="N635" s="12"/>
      <c r="O635" s="12"/>
      <c r="P635" s="12"/>
      <c r="Q635" s="12"/>
      <c r="R635" s="12"/>
      <c r="S635" s="12"/>
      <c r="T635" s="12"/>
      <c r="U635" s="12"/>
      <c r="V635" s="12"/>
      <c r="W635" s="12"/>
    </row>
    <row r="636" spans="1:23" x14ac:dyDescent="0.25">
      <c r="A636" s="179">
        <v>2011</v>
      </c>
      <c r="B636" s="101">
        <v>9</v>
      </c>
      <c r="C636" s="2">
        <f t="shared" si="9"/>
        <v>40599</v>
      </c>
      <c r="D636" s="197">
        <v>119.43</v>
      </c>
      <c r="E636" s="201">
        <v>103.01</v>
      </c>
      <c r="G636" s="12"/>
      <c r="H636" s="12"/>
      <c r="I636" s="12"/>
      <c r="J636" s="12"/>
      <c r="K636" s="12"/>
      <c r="L636" s="12"/>
      <c r="M636" s="12"/>
      <c r="N636" s="12"/>
      <c r="O636" s="12"/>
      <c r="P636" s="12"/>
      <c r="Q636" s="12"/>
      <c r="R636" s="12"/>
      <c r="S636" s="12"/>
      <c r="T636" s="12"/>
      <c r="U636" s="12"/>
      <c r="V636" s="12"/>
      <c r="W636" s="12"/>
    </row>
    <row r="637" spans="1:23" x14ac:dyDescent="0.25">
      <c r="A637" s="179">
        <v>2011</v>
      </c>
      <c r="B637" s="101">
        <v>10</v>
      </c>
      <c r="C637" s="2">
        <f t="shared" si="9"/>
        <v>40606</v>
      </c>
      <c r="D637" s="197">
        <v>119.9</v>
      </c>
      <c r="E637" s="201">
        <v>103.62</v>
      </c>
      <c r="G637" s="12"/>
      <c r="H637" s="12"/>
      <c r="I637" s="12"/>
      <c r="J637" s="12"/>
      <c r="K637" s="12"/>
      <c r="L637" s="12"/>
      <c r="M637" s="12"/>
      <c r="N637" s="12"/>
      <c r="O637" s="12"/>
      <c r="P637" s="12"/>
      <c r="Q637" s="12"/>
      <c r="R637" s="12"/>
      <c r="S637" s="12"/>
      <c r="T637" s="12"/>
      <c r="U637" s="12"/>
      <c r="V637" s="12"/>
      <c r="W637" s="12"/>
    </row>
    <row r="638" spans="1:23" x14ac:dyDescent="0.25">
      <c r="A638" s="179">
        <v>2011</v>
      </c>
      <c r="B638" s="101">
        <v>11</v>
      </c>
      <c r="C638" s="2">
        <f t="shared" si="9"/>
        <v>40613</v>
      </c>
      <c r="D638" s="197">
        <v>119.26</v>
      </c>
      <c r="E638" s="201">
        <v>102.89</v>
      </c>
      <c r="G638" s="12"/>
      <c r="H638" s="12"/>
      <c r="I638" s="12"/>
      <c r="J638" s="12"/>
      <c r="K638" s="12"/>
      <c r="L638" s="12"/>
      <c r="M638" s="12"/>
      <c r="N638" s="12"/>
      <c r="O638" s="12"/>
      <c r="P638" s="12"/>
      <c r="Q638" s="12"/>
      <c r="R638" s="12"/>
      <c r="S638" s="12"/>
      <c r="T638" s="12"/>
      <c r="U638" s="12"/>
      <c r="V638" s="12"/>
      <c r="W638" s="12"/>
    </row>
    <row r="639" spans="1:23" x14ac:dyDescent="0.25">
      <c r="A639" s="179">
        <v>2011</v>
      </c>
      <c r="B639" s="101">
        <v>12</v>
      </c>
      <c r="C639" s="2">
        <f t="shared" si="9"/>
        <v>40620</v>
      </c>
      <c r="D639" s="197">
        <v>119.72</v>
      </c>
      <c r="E639" s="201">
        <v>105.05</v>
      </c>
      <c r="G639" s="12"/>
      <c r="H639" s="12"/>
      <c r="I639" s="12"/>
      <c r="J639" s="12"/>
      <c r="K639" s="12"/>
      <c r="L639" s="12"/>
      <c r="M639" s="12"/>
      <c r="N639" s="12"/>
      <c r="O639" s="12"/>
      <c r="P639" s="12"/>
      <c r="Q639" s="12"/>
      <c r="R639" s="12"/>
      <c r="S639" s="12"/>
      <c r="T639" s="12"/>
      <c r="U639" s="12"/>
      <c r="V639" s="12"/>
      <c r="W639" s="12"/>
    </row>
    <row r="640" spans="1:23" x14ac:dyDescent="0.25">
      <c r="A640" s="179">
        <v>2011</v>
      </c>
      <c r="B640" s="101">
        <v>13</v>
      </c>
      <c r="C640" s="2">
        <f t="shared" si="9"/>
        <v>40627</v>
      </c>
      <c r="D640" s="197">
        <v>117.15</v>
      </c>
      <c r="E640" s="201">
        <v>104.89</v>
      </c>
      <c r="G640" s="12"/>
      <c r="H640" s="12"/>
      <c r="I640" s="12"/>
      <c r="J640" s="12"/>
      <c r="K640" s="12"/>
      <c r="L640" s="12"/>
      <c r="M640" s="12"/>
      <c r="N640" s="12"/>
      <c r="O640" s="12"/>
      <c r="P640" s="12"/>
      <c r="Q640" s="12"/>
      <c r="R640" s="12"/>
      <c r="S640" s="12"/>
      <c r="T640" s="12"/>
      <c r="U640" s="12"/>
      <c r="V640" s="12"/>
      <c r="W640" s="12"/>
    </row>
    <row r="641" spans="1:23" x14ac:dyDescent="0.25">
      <c r="A641" s="179">
        <v>2011</v>
      </c>
      <c r="B641" s="101">
        <v>14</v>
      </c>
      <c r="C641" s="2">
        <f t="shared" si="9"/>
        <v>40634</v>
      </c>
      <c r="D641" s="197">
        <v>120.49</v>
      </c>
      <c r="E641" s="201">
        <v>108.89</v>
      </c>
      <c r="G641" s="12"/>
      <c r="H641" s="12"/>
      <c r="I641" s="12"/>
      <c r="J641" s="12"/>
      <c r="K641" s="12"/>
      <c r="L641" s="12"/>
      <c r="M641" s="12"/>
      <c r="N641" s="12"/>
      <c r="O641" s="12"/>
      <c r="P641" s="12"/>
      <c r="Q641" s="12"/>
      <c r="R641" s="12"/>
      <c r="S641" s="12"/>
      <c r="T641" s="12"/>
      <c r="U641" s="12"/>
      <c r="V641" s="12"/>
      <c r="W641" s="12"/>
    </row>
    <row r="642" spans="1:23" x14ac:dyDescent="0.25">
      <c r="A642" s="179">
        <v>2011</v>
      </c>
      <c r="B642" s="101">
        <v>15</v>
      </c>
      <c r="C642" s="2">
        <f t="shared" si="9"/>
        <v>40641</v>
      </c>
      <c r="D642" s="197">
        <v>120.66</v>
      </c>
      <c r="E642" s="201">
        <v>111.75</v>
      </c>
      <c r="G642" s="12"/>
      <c r="H642" s="12"/>
      <c r="I642" s="12"/>
      <c r="J642" s="12"/>
      <c r="K642" s="12"/>
      <c r="L642" s="12"/>
      <c r="M642" s="12"/>
      <c r="N642" s="12"/>
      <c r="O642" s="12"/>
      <c r="P642" s="12"/>
      <c r="Q642" s="12"/>
      <c r="R642" s="12"/>
      <c r="S642" s="12"/>
      <c r="T642" s="12"/>
      <c r="U642" s="12"/>
      <c r="V642" s="12"/>
      <c r="W642" s="12"/>
    </row>
    <row r="643" spans="1:23" x14ac:dyDescent="0.25">
      <c r="A643" s="179">
        <v>2011</v>
      </c>
      <c r="B643" s="101">
        <v>16</v>
      </c>
      <c r="C643" s="2">
        <f t="shared" si="9"/>
        <v>40648</v>
      </c>
      <c r="D643" s="197">
        <v>123.52</v>
      </c>
      <c r="E643" s="201">
        <v>108.47</v>
      </c>
      <c r="G643" s="12"/>
      <c r="H643" s="12"/>
      <c r="I643" s="12"/>
      <c r="J643" s="12"/>
      <c r="K643" s="12"/>
      <c r="L643" s="12"/>
      <c r="M643" s="12"/>
      <c r="N643" s="12"/>
      <c r="O643" s="12"/>
      <c r="P643" s="12"/>
      <c r="Q643" s="12"/>
      <c r="R643" s="12"/>
      <c r="S643" s="12"/>
      <c r="T643" s="12"/>
      <c r="U643" s="12"/>
      <c r="V643" s="12"/>
      <c r="W643" s="12"/>
    </row>
    <row r="644" spans="1:23" x14ac:dyDescent="0.25">
      <c r="A644" s="179">
        <v>2011</v>
      </c>
      <c r="B644" s="101">
        <v>17</v>
      </c>
      <c r="C644" s="2">
        <f t="shared" si="9"/>
        <v>40655</v>
      </c>
      <c r="D644" s="197">
        <v>116.61</v>
      </c>
      <c r="E644" s="197">
        <v>108.85</v>
      </c>
      <c r="G644" s="12"/>
      <c r="H644" s="12"/>
      <c r="I644" s="12"/>
      <c r="J644" s="12"/>
      <c r="K644" s="12"/>
      <c r="L644" s="12"/>
      <c r="M644" s="12"/>
      <c r="N644" s="12"/>
      <c r="O644" s="12"/>
      <c r="P644" s="12"/>
      <c r="Q644" s="12"/>
      <c r="R644" s="12"/>
      <c r="S644" s="12"/>
      <c r="T644" s="12"/>
      <c r="U644" s="12"/>
      <c r="V644" s="12"/>
      <c r="W644" s="12"/>
    </row>
    <row r="645" spans="1:23" x14ac:dyDescent="0.25">
      <c r="A645" s="179">
        <v>2011</v>
      </c>
      <c r="B645" s="101">
        <v>18</v>
      </c>
      <c r="C645" s="2">
        <f t="shared" ref="C645:C708" si="10">C644+7</f>
        <v>40662</v>
      </c>
      <c r="D645" s="197">
        <v>119.12</v>
      </c>
      <c r="E645" s="197">
        <v>109.28</v>
      </c>
      <c r="G645" s="12"/>
      <c r="H645" s="12"/>
      <c r="I645" s="12"/>
      <c r="J645" s="12"/>
      <c r="K645" s="12"/>
      <c r="L645" s="12"/>
      <c r="M645" s="12"/>
      <c r="N645" s="12"/>
      <c r="O645" s="12"/>
      <c r="P645" s="12"/>
      <c r="Q645" s="12"/>
      <c r="R645" s="12"/>
      <c r="S645" s="12"/>
      <c r="T645" s="12"/>
      <c r="U645" s="12"/>
      <c r="V645" s="12"/>
      <c r="W645" s="12"/>
    </row>
    <row r="646" spans="1:23" x14ac:dyDescent="0.25">
      <c r="A646" s="179">
        <v>2011</v>
      </c>
      <c r="B646" s="101">
        <v>19</v>
      </c>
      <c r="C646" s="2">
        <f t="shared" si="10"/>
        <v>40669</v>
      </c>
      <c r="D646" s="197">
        <v>116.98</v>
      </c>
      <c r="E646" s="197">
        <v>107.57</v>
      </c>
      <c r="G646" s="12"/>
      <c r="H646" s="12"/>
      <c r="I646" s="12"/>
      <c r="J646" s="12"/>
      <c r="K646" s="12"/>
      <c r="L646" s="12"/>
      <c r="M646" s="12"/>
      <c r="N646" s="12"/>
      <c r="O646" s="12"/>
      <c r="P646" s="12"/>
      <c r="Q646" s="12"/>
      <c r="R646" s="12"/>
      <c r="S646" s="12"/>
      <c r="T646" s="12"/>
      <c r="U646" s="12"/>
      <c r="V646" s="12"/>
      <c r="W646" s="12"/>
    </row>
    <row r="647" spans="1:23" x14ac:dyDescent="0.25">
      <c r="A647" s="179">
        <v>2011</v>
      </c>
      <c r="B647" s="101">
        <v>20</v>
      </c>
      <c r="C647" s="2">
        <f t="shared" si="10"/>
        <v>40676</v>
      </c>
      <c r="D647" s="197">
        <v>115.67</v>
      </c>
      <c r="E647" s="197">
        <v>106.76</v>
      </c>
      <c r="G647" s="12"/>
      <c r="H647" s="12"/>
      <c r="I647" s="12"/>
      <c r="J647" s="12"/>
      <c r="K647" s="12"/>
      <c r="L647" s="12"/>
      <c r="M647" s="12"/>
      <c r="N647" s="12"/>
      <c r="O647" s="12"/>
      <c r="P647" s="12"/>
      <c r="Q647" s="12"/>
      <c r="R647" s="12"/>
      <c r="S647" s="12"/>
      <c r="T647" s="12"/>
      <c r="U647" s="12"/>
      <c r="V647" s="12"/>
      <c r="W647" s="12"/>
    </row>
    <row r="648" spans="1:23" x14ac:dyDescent="0.25">
      <c r="A648" s="179">
        <v>2011</v>
      </c>
      <c r="B648" s="101">
        <v>21</v>
      </c>
      <c r="C648" s="2">
        <f t="shared" si="10"/>
        <v>40683</v>
      </c>
      <c r="D648" s="197">
        <v>116.08</v>
      </c>
      <c r="E648" s="197">
        <v>105.44</v>
      </c>
      <c r="G648" s="12"/>
      <c r="H648" s="12"/>
      <c r="I648" s="12"/>
      <c r="J648" s="12"/>
      <c r="K648" s="12"/>
      <c r="L648" s="12"/>
      <c r="M648" s="12"/>
      <c r="N648" s="12"/>
      <c r="O648" s="12"/>
      <c r="P648" s="12"/>
      <c r="Q648" s="12"/>
      <c r="R648" s="12"/>
      <c r="S648" s="12"/>
      <c r="T648" s="12"/>
      <c r="U648" s="12"/>
      <c r="V648" s="12"/>
      <c r="W648" s="12"/>
    </row>
    <row r="649" spans="1:23" x14ac:dyDescent="0.25">
      <c r="A649" s="179">
        <v>2011</v>
      </c>
      <c r="B649" s="101">
        <v>22</v>
      </c>
      <c r="C649" s="2">
        <f t="shared" si="10"/>
        <v>40690</v>
      </c>
      <c r="D649" s="197">
        <v>115.51</v>
      </c>
      <c r="E649" s="197">
        <v>105.65</v>
      </c>
      <c r="G649" s="12"/>
      <c r="H649" s="12"/>
      <c r="I649" s="12"/>
      <c r="J649" s="12"/>
      <c r="K649" s="12"/>
      <c r="L649" s="12"/>
      <c r="M649" s="12"/>
      <c r="N649" s="12"/>
      <c r="O649" s="12"/>
      <c r="P649" s="12"/>
      <c r="Q649" s="12"/>
      <c r="R649" s="12"/>
      <c r="S649" s="12"/>
      <c r="T649" s="12"/>
      <c r="U649" s="12"/>
      <c r="V649" s="12"/>
      <c r="W649" s="12"/>
    </row>
    <row r="650" spans="1:23" x14ac:dyDescent="0.25">
      <c r="A650" s="179">
        <v>2011</v>
      </c>
      <c r="B650" s="101">
        <v>23</v>
      </c>
      <c r="C650" s="2">
        <f t="shared" si="10"/>
        <v>40697</v>
      </c>
      <c r="D650" s="197">
        <v>111.68</v>
      </c>
      <c r="E650" s="197">
        <v>103.5</v>
      </c>
      <c r="G650" s="12"/>
      <c r="H650" s="12"/>
      <c r="I650" s="12"/>
      <c r="J650" s="12"/>
      <c r="K650" s="12"/>
      <c r="L650" s="12"/>
      <c r="M650" s="12"/>
      <c r="N650" s="12"/>
      <c r="O650" s="12"/>
      <c r="P650" s="12"/>
      <c r="Q650" s="12"/>
      <c r="R650" s="12"/>
      <c r="S650" s="12"/>
      <c r="T650" s="12"/>
      <c r="U650" s="12"/>
      <c r="V650" s="12"/>
      <c r="W650" s="12"/>
    </row>
    <row r="651" spans="1:23" x14ac:dyDescent="0.25">
      <c r="A651" s="179">
        <v>2011</v>
      </c>
      <c r="B651" s="101">
        <v>24</v>
      </c>
      <c r="C651" s="2">
        <f t="shared" si="10"/>
        <v>40704</v>
      </c>
      <c r="D651" s="197">
        <v>110.71</v>
      </c>
      <c r="E651" s="197">
        <v>103.04</v>
      </c>
      <c r="G651" s="12"/>
      <c r="H651" s="12"/>
      <c r="I651" s="12"/>
      <c r="J651" s="12"/>
      <c r="K651" s="12"/>
      <c r="L651" s="12"/>
      <c r="M651" s="12"/>
      <c r="N651" s="12"/>
      <c r="O651" s="12"/>
      <c r="P651" s="12"/>
      <c r="Q651" s="12"/>
      <c r="R651" s="12"/>
      <c r="S651" s="12"/>
      <c r="T651" s="12"/>
      <c r="U651" s="12"/>
      <c r="V651" s="12"/>
      <c r="W651" s="12"/>
    </row>
    <row r="652" spans="1:23" x14ac:dyDescent="0.25">
      <c r="A652" s="179">
        <v>2011</v>
      </c>
      <c r="B652" s="101">
        <v>25</v>
      </c>
      <c r="C652" s="2">
        <f t="shared" si="10"/>
        <v>40711</v>
      </c>
      <c r="D652" s="197">
        <v>112.35</v>
      </c>
      <c r="E652" s="197">
        <v>106.84</v>
      </c>
      <c r="G652" s="12"/>
      <c r="H652" s="12"/>
      <c r="I652" s="12"/>
      <c r="J652" s="12"/>
      <c r="K652" s="12"/>
      <c r="L652" s="12"/>
      <c r="M652" s="12"/>
      <c r="N652" s="12"/>
      <c r="O652" s="12"/>
      <c r="P652" s="12"/>
      <c r="Q652" s="12"/>
      <c r="R652" s="12"/>
      <c r="S652" s="12"/>
      <c r="T652" s="12"/>
      <c r="U652" s="12"/>
      <c r="V652" s="12"/>
      <c r="W652" s="12"/>
    </row>
    <row r="653" spans="1:23" x14ac:dyDescent="0.25">
      <c r="A653" s="179">
        <v>2011</v>
      </c>
      <c r="B653" s="101">
        <v>26</v>
      </c>
      <c r="C653" s="2">
        <f t="shared" si="10"/>
        <v>40718</v>
      </c>
      <c r="D653" s="197">
        <v>118.09</v>
      </c>
      <c r="E653" s="197">
        <v>110.21</v>
      </c>
      <c r="G653" s="12"/>
      <c r="H653" s="12"/>
      <c r="I653" s="12"/>
      <c r="J653" s="12"/>
      <c r="K653" s="12"/>
      <c r="L653" s="12"/>
      <c r="M653" s="12"/>
      <c r="N653" s="12"/>
      <c r="O653" s="12"/>
      <c r="P653" s="12"/>
      <c r="Q653" s="12"/>
      <c r="R653" s="12"/>
      <c r="S653" s="12"/>
      <c r="T653" s="12"/>
      <c r="U653" s="12"/>
      <c r="V653" s="12"/>
      <c r="W653" s="12"/>
    </row>
    <row r="654" spans="1:23" x14ac:dyDescent="0.25">
      <c r="A654" s="179">
        <v>2011</v>
      </c>
      <c r="B654" s="101">
        <v>27</v>
      </c>
      <c r="C654" s="2">
        <f t="shared" si="10"/>
        <v>40725</v>
      </c>
      <c r="D654" s="197">
        <v>118.35</v>
      </c>
      <c r="E654" s="197">
        <v>109.31</v>
      </c>
      <c r="G654" s="12"/>
      <c r="H654" s="12"/>
      <c r="I654" s="12"/>
      <c r="J654" s="12"/>
      <c r="K654" s="12"/>
      <c r="L654" s="12"/>
      <c r="M654" s="12"/>
      <c r="N654" s="12"/>
      <c r="O654" s="12"/>
      <c r="P654" s="12"/>
      <c r="Q654" s="12"/>
      <c r="R654" s="12"/>
      <c r="S654" s="12"/>
      <c r="T654" s="12"/>
      <c r="U654" s="12"/>
      <c r="V654" s="12"/>
      <c r="W654" s="12"/>
    </row>
    <row r="655" spans="1:23" x14ac:dyDescent="0.25">
      <c r="A655" s="179">
        <v>2011</v>
      </c>
      <c r="B655" s="101">
        <v>28</v>
      </c>
      <c r="C655" s="2">
        <f t="shared" si="10"/>
        <v>40732</v>
      </c>
      <c r="D655" s="197">
        <v>122.63</v>
      </c>
      <c r="E655" s="197">
        <v>109.31</v>
      </c>
      <c r="G655" s="12"/>
      <c r="H655" s="12"/>
      <c r="I655" s="12"/>
      <c r="J655" s="12"/>
      <c r="K655" s="12"/>
      <c r="L655" s="12"/>
      <c r="M655" s="12"/>
      <c r="N655" s="12"/>
      <c r="O655" s="12"/>
      <c r="P655" s="12"/>
      <c r="Q655" s="12"/>
      <c r="R655" s="12"/>
      <c r="S655" s="12"/>
      <c r="T655" s="12"/>
      <c r="U655" s="12"/>
      <c r="V655" s="12"/>
      <c r="W655" s="12"/>
    </row>
    <row r="656" spans="1:23" x14ac:dyDescent="0.25">
      <c r="A656" s="179">
        <v>2011</v>
      </c>
      <c r="B656" s="101">
        <v>29</v>
      </c>
      <c r="C656" s="2">
        <f t="shared" si="10"/>
        <v>40739</v>
      </c>
      <c r="D656" s="197">
        <v>119.48</v>
      </c>
      <c r="E656" s="197">
        <v>107.66</v>
      </c>
      <c r="G656" s="12"/>
      <c r="H656" s="12"/>
      <c r="I656" s="12"/>
      <c r="J656" s="12"/>
      <c r="K656" s="12"/>
      <c r="L656" s="12"/>
      <c r="M656" s="12"/>
      <c r="N656" s="12"/>
      <c r="O656" s="12"/>
      <c r="P656" s="12"/>
      <c r="Q656" s="12"/>
      <c r="R656" s="12"/>
      <c r="S656" s="12"/>
      <c r="T656" s="12"/>
      <c r="U656" s="12"/>
      <c r="V656" s="12"/>
      <c r="W656" s="12"/>
    </row>
    <row r="657" spans="1:23" x14ac:dyDescent="0.25">
      <c r="A657" s="179">
        <v>2011</v>
      </c>
      <c r="B657" s="101">
        <v>30</v>
      </c>
      <c r="C657" s="2">
        <f t="shared" si="10"/>
        <v>40746</v>
      </c>
      <c r="D657" s="197">
        <v>119.66</v>
      </c>
      <c r="E657" s="197">
        <v>106.65</v>
      </c>
      <c r="G657" s="12"/>
      <c r="H657" s="12"/>
      <c r="I657" s="12"/>
      <c r="J657" s="12"/>
      <c r="K657" s="12"/>
      <c r="L657" s="12"/>
      <c r="M657" s="12"/>
      <c r="N657" s="12"/>
      <c r="O657" s="12"/>
      <c r="P657" s="12"/>
      <c r="Q657" s="12"/>
      <c r="R657" s="12"/>
      <c r="S657" s="12"/>
      <c r="T657" s="12"/>
      <c r="U657" s="12"/>
      <c r="V657" s="12"/>
      <c r="W657" s="12"/>
    </row>
    <row r="658" spans="1:23" x14ac:dyDescent="0.25">
      <c r="A658" s="179">
        <v>2011</v>
      </c>
      <c r="B658" s="101">
        <v>31</v>
      </c>
      <c r="C658" s="2">
        <f t="shared" si="10"/>
        <v>40753</v>
      </c>
      <c r="D658" s="197">
        <v>122.01</v>
      </c>
      <c r="E658" s="197">
        <v>103.1</v>
      </c>
      <c r="G658" s="12"/>
      <c r="H658" s="12"/>
      <c r="I658" s="12"/>
      <c r="J658" s="12"/>
      <c r="K658" s="12"/>
      <c r="L658" s="12"/>
      <c r="M658" s="12"/>
      <c r="N658" s="12"/>
      <c r="O658" s="12"/>
      <c r="P658" s="12"/>
      <c r="Q658" s="12"/>
      <c r="R658" s="12"/>
      <c r="S658" s="12"/>
      <c r="T658" s="12"/>
      <c r="U658" s="12"/>
      <c r="V658" s="12"/>
      <c r="W658" s="12"/>
    </row>
    <row r="659" spans="1:23" x14ac:dyDescent="0.25">
      <c r="A659" s="179">
        <v>2011</v>
      </c>
      <c r="B659" s="101">
        <v>32</v>
      </c>
      <c r="C659" s="2">
        <f t="shared" si="10"/>
        <v>40760</v>
      </c>
      <c r="D659" s="197">
        <v>121.14</v>
      </c>
      <c r="E659" s="197">
        <v>104.51</v>
      </c>
      <c r="G659" s="12"/>
      <c r="H659" s="12"/>
      <c r="I659" s="12"/>
      <c r="J659" s="12"/>
      <c r="K659" s="12"/>
      <c r="L659" s="12"/>
      <c r="M659" s="12"/>
      <c r="N659" s="12"/>
      <c r="O659" s="12"/>
      <c r="P659" s="12"/>
      <c r="Q659" s="12"/>
      <c r="R659" s="12"/>
      <c r="S659" s="12"/>
      <c r="T659" s="12"/>
      <c r="U659" s="12"/>
      <c r="V659" s="12"/>
      <c r="W659" s="12"/>
    </row>
    <row r="660" spans="1:23" x14ac:dyDescent="0.25">
      <c r="A660" s="179">
        <v>2011</v>
      </c>
      <c r="B660" s="101">
        <v>33</v>
      </c>
      <c r="C660" s="2">
        <f t="shared" si="10"/>
        <v>40767</v>
      </c>
      <c r="D660" s="197">
        <v>122.86</v>
      </c>
      <c r="E660" s="197">
        <v>107.7</v>
      </c>
      <c r="G660" s="12"/>
      <c r="H660" s="12"/>
      <c r="I660" s="12"/>
      <c r="J660" s="12"/>
      <c r="K660" s="12"/>
      <c r="L660" s="12"/>
      <c r="M660" s="12"/>
      <c r="N660" s="12"/>
      <c r="O660" s="12"/>
      <c r="P660" s="12"/>
      <c r="Q660" s="12"/>
      <c r="R660" s="12"/>
      <c r="S660" s="12"/>
      <c r="T660" s="12"/>
      <c r="U660" s="12"/>
      <c r="V660" s="12"/>
      <c r="W660" s="12"/>
    </row>
    <row r="661" spans="1:23" x14ac:dyDescent="0.25">
      <c r="A661" s="179">
        <v>2011</v>
      </c>
      <c r="B661" s="101">
        <v>34</v>
      </c>
      <c r="C661" s="2">
        <f t="shared" si="10"/>
        <v>40774</v>
      </c>
      <c r="D661" s="197">
        <v>121.33</v>
      </c>
      <c r="E661" s="197">
        <v>109.43</v>
      </c>
      <c r="G661" s="12"/>
      <c r="H661" s="12"/>
      <c r="I661" s="12"/>
      <c r="J661" s="12"/>
      <c r="K661" s="12"/>
      <c r="L661" s="12"/>
      <c r="M661" s="12"/>
      <c r="N661" s="12"/>
      <c r="O661" s="12"/>
      <c r="P661" s="12"/>
      <c r="Q661" s="12"/>
      <c r="R661" s="12"/>
      <c r="S661" s="12"/>
      <c r="T661" s="12"/>
      <c r="U661" s="12"/>
      <c r="V661" s="12"/>
      <c r="W661" s="12"/>
    </row>
    <row r="662" spans="1:23" x14ac:dyDescent="0.25">
      <c r="A662" s="179">
        <v>2011</v>
      </c>
      <c r="B662" s="101">
        <v>35</v>
      </c>
      <c r="C662" s="2">
        <f t="shared" si="10"/>
        <v>40781</v>
      </c>
      <c r="D662" s="197">
        <v>121.43</v>
      </c>
      <c r="E662" s="197">
        <v>105.1</v>
      </c>
      <c r="G662" s="12"/>
      <c r="H662" s="12"/>
      <c r="I662" s="12"/>
      <c r="J662" s="12"/>
      <c r="K662" s="12"/>
      <c r="L662" s="12"/>
      <c r="M662" s="12"/>
      <c r="N662" s="12"/>
      <c r="O662" s="12"/>
      <c r="P662" s="12"/>
      <c r="Q662" s="12"/>
      <c r="R662" s="12"/>
      <c r="S662" s="12"/>
      <c r="T662" s="12"/>
      <c r="U662" s="12"/>
      <c r="V662" s="12"/>
      <c r="W662" s="12"/>
    </row>
    <row r="663" spans="1:23" x14ac:dyDescent="0.25">
      <c r="A663" s="179">
        <v>2011</v>
      </c>
      <c r="B663" s="101">
        <v>36</v>
      </c>
      <c r="C663" s="2">
        <f t="shared" si="10"/>
        <v>40788</v>
      </c>
      <c r="D663" s="197">
        <v>121.47</v>
      </c>
      <c r="E663" s="197">
        <v>107.37</v>
      </c>
      <c r="G663" s="12"/>
      <c r="H663" s="12"/>
      <c r="I663" s="12"/>
      <c r="J663" s="12"/>
      <c r="K663" s="12"/>
      <c r="L663" s="12"/>
      <c r="M663" s="12"/>
      <c r="N663" s="12"/>
      <c r="O663" s="12"/>
      <c r="P663" s="12"/>
      <c r="Q663" s="12"/>
      <c r="R663" s="12"/>
      <c r="S663" s="12"/>
      <c r="T663" s="12"/>
      <c r="U663" s="12"/>
      <c r="V663" s="12"/>
      <c r="W663" s="12"/>
    </row>
    <row r="664" spans="1:23" x14ac:dyDescent="0.25">
      <c r="A664" s="179">
        <v>2011</v>
      </c>
      <c r="B664" s="101">
        <v>37</v>
      </c>
      <c r="C664" s="2">
        <f t="shared" si="10"/>
        <v>40795</v>
      </c>
      <c r="D664" s="197">
        <v>117.45</v>
      </c>
      <c r="E664" s="197">
        <v>108.57</v>
      </c>
      <c r="G664" s="12"/>
      <c r="H664" s="12"/>
      <c r="I664" s="12"/>
      <c r="J664" s="12"/>
      <c r="K664" s="12"/>
      <c r="L664" s="12"/>
      <c r="M664" s="12"/>
      <c r="N664" s="12"/>
      <c r="O664" s="12"/>
      <c r="P664" s="12"/>
      <c r="Q664" s="12"/>
      <c r="R664" s="12"/>
      <c r="S664" s="12"/>
      <c r="T664" s="12"/>
      <c r="U664" s="12"/>
      <c r="V664" s="12"/>
      <c r="W664" s="12"/>
    </row>
    <row r="665" spans="1:23" x14ac:dyDescent="0.25">
      <c r="A665" s="179">
        <v>2011</v>
      </c>
      <c r="B665" s="101">
        <v>38</v>
      </c>
      <c r="C665" s="2">
        <f t="shared" si="10"/>
        <v>40802</v>
      </c>
      <c r="D665" s="197">
        <v>126.91</v>
      </c>
      <c r="E665" s="197">
        <v>109.46</v>
      </c>
      <c r="G665" s="12"/>
      <c r="H665" s="12"/>
      <c r="I665" s="12"/>
      <c r="J665" s="12"/>
      <c r="K665" s="12"/>
      <c r="L665" s="12"/>
      <c r="M665" s="12"/>
      <c r="N665" s="12"/>
      <c r="O665" s="12"/>
      <c r="P665" s="12"/>
      <c r="Q665" s="12"/>
      <c r="R665" s="12"/>
      <c r="S665" s="12"/>
      <c r="T665" s="12"/>
      <c r="U665" s="12"/>
      <c r="V665" s="12"/>
      <c r="W665" s="12"/>
    </row>
    <row r="666" spans="1:23" x14ac:dyDescent="0.25">
      <c r="A666" s="179">
        <v>2011</v>
      </c>
      <c r="B666" s="101">
        <v>39</v>
      </c>
      <c r="C666" s="2">
        <f t="shared" si="10"/>
        <v>40809</v>
      </c>
      <c r="D666" s="197">
        <v>126.54</v>
      </c>
      <c r="E666" s="197">
        <v>106.11</v>
      </c>
      <c r="G666" s="12"/>
      <c r="H666" s="12"/>
      <c r="I666" s="12"/>
      <c r="J666" s="12"/>
      <c r="K666" s="12"/>
      <c r="L666" s="12"/>
      <c r="M666" s="12"/>
      <c r="N666" s="12"/>
      <c r="O666" s="12"/>
      <c r="P666" s="12"/>
      <c r="Q666" s="12"/>
      <c r="R666" s="12"/>
      <c r="S666" s="12"/>
      <c r="T666" s="12"/>
      <c r="U666" s="12"/>
      <c r="V666" s="12"/>
      <c r="W666" s="12"/>
    </row>
    <row r="667" spans="1:23" x14ac:dyDescent="0.25">
      <c r="A667" s="179">
        <v>2011</v>
      </c>
      <c r="B667" s="101">
        <v>40</v>
      </c>
      <c r="C667" s="2">
        <f t="shared" si="10"/>
        <v>40816</v>
      </c>
      <c r="D667" s="197">
        <v>132.22</v>
      </c>
      <c r="E667" s="197">
        <v>106.66</v>
      </c>
      <c r="G667" s="12"/>
      <c r="H667" s="12"/>
      <c r="I667" s="12"/>
      <c r="J667" s="12"/>
      <c r="K667" s="12"/>
      <c r="L667" s="12"/>
      <c r="M667" s="12"/>
      <c r="N667" s="12"/>
      <c r="O667" s="12"/>
      <c r="P667" s="12"/>
      <c r="Q667" s="12"/>
      <c r="R667" s="12"/>
      <c r="S667" s="12"/>
      <c r="T667" s="12"/>
      <c r="U667" s="12"/>
      <c r="V667" s="12"/>
      <c r="W667" s="12"/>
    </row>
    <row r="668" spans="1:23" x14ac:dyDescent="0.25">
      <c r="A668" s="179">
        <v>2011</v>
      </c>
      <c r="B668" s="101">
        <v>41</v>
      </c>
      <c r="C668" s="2">
        <f t="shared" si="10"/>
        <v>40823</v>
      </c>
      <c r="D668" s="197">
        <v>132.68</v>
      </c>
      <c r="E668" s="197">
        <v>108</v>
      </c>
      <c r="G668" s="12"/>
      <c r="H668" s="12"/>
      <c r="I668" s="12"/>
      <c r="J668" s="12"/>
      <c r="K668" s="12"/>
      <c r="L668" s="12"/>
      <c r="M668" s="12"/>
      <c r="N668" s="12"/>
      <c r="O668" s="12"/>
      <c r="P668" s="12"/>
      <c r="Q668" s="12"/>
      <c r="R668" s="12"/>
      <c r="S668" s="12"/>
      <c r="T668" s="12"/>
      <c r="U668" s="12"/>
      <c r="V668" s="12"/>
      <c r="W668" s="12"/>
    </row>
    <row r="669" spans="1:23" x14ac:dyDescent="0.25">
      <c r="A669" s="179">
        <v>2011</v>
      </c>
      <c r="B669" s="101">
        <v>42</v>
      </c>
      <c r="C669" s="2">
        <f t="shared" si="10"/>
        <v>40830</v>
      </c>
      <c r="D669" s="197">
        <v>133.25</v>
      </c>
      <c r="E669" s="197">
        <v>110.44</v>
      </c>
      <c r="G669" s="12"/>
      <c r="H669" s="12"/>
      <c r="I669" s="12"/>
      <c r="J669" s="12"/>
      <c r="K669" s="12"/>
      <c r="L669" s="12"/>
      <c r="M669" s="12"/>
      <c r="N669" s="12"/>
      <c r="O669" s="12"/>
      <c r="P669" s="12"/>
      <c r="Q669" s="12"/>
      <c r="R669" s="12"/>
      <c r="S669" s="12"/>
      <c r="T669" s="12"/>
      <c r="U669" s="12"/>
      <c r="V669" s="12"/>
      <c r="W669" s="12"/>
    </row>
    <row r="670" spans="1:23" x14ac:dyDescent="0.25">
      <c r="A670" s="179">
        <v>2011</v>
      </c>
      <c r="B670" s="101">
        <v>43</v>
      </c>
      <c r="C670" s="2">
        <f t="shared" si="10"/>
        <v>40837</v>
      </c>
      <c r="D670" s="197">
        <v>133.66999999999999</v>
      </c>
      <c r="E670" s="197">
        <v>109.97</v>
      </c>
      <c r="G670" s="12"/>
      <c r="H670" s="12"/>
      <c r="I670" s="12"/>
      <c r="J670" s="12"/>
      <c r="K670" s="12"/>
      <c r="L670" s="12"/>
      <c r="M670" s="12"/>
      <c r="N670" s="12"/>
      <c r="O670" s="12"/>
      <c r="P670" s="12"/>
      <c r="Q670" s="12"/>
      <c r="R670" s="12"/>
      <c r="S670" s="12"/>
      <c r="T670" s="12"/>
      <c r="U670" s="12"/>
      <c r="V670" s="12"/>
      <c r="W670" s="12"/>
    </row>
    <row r="671" spans="1:23" x14ac:dyDescent="0.25">
      <c r="A671" s="179">
        <v>2011</v>
      </c>
      <c r="B671" s="101">
        <v>44</v>
      </c>
      <c r="C671" s="2">
        <f t="shared" si="10"/>
        <v>40844</v>
      </c>
      <c r="D671" s="197">
        <v>130.65</v>
      </c>
      <c r="E671" s="197">
        <v>110.77</v>
      </c>
      <c r="G671" s="12"/>
      <c r="H671" s="12"/>
      <c r="I671" s="12"/>
      <c r="J671" s="12"/>
      <c r="K671" s="12"/>
      <c r="L671" s="12"/>
      <c r="M671" s="12"/>
      <c r="N671" s="12"/>
      <c r="O671" s="12"/>
      <c r="P671" s="12"/>
      <c r="Q671" s="12"/>
      <c r="R671" s="12"/>
      <c r="S671" s="12"/>
      <c r="T671" s="12"/>
      <c r="U671" s="12"/>
      <c r="V671" s="12"/>
      <c r="W671" s="12"/>
    </row>
    <row r="672" spans="1:23" x14ac:dyDescent="0.25">
      <c r="A672" s="179">
        <v>2011</v>
      </c>
      <c r="B672" s="101">
        <v>45</v>
      </c>
      <c r="C672" s="2">
        <f t="shared" si="10"/>
        <v>40851</v>
      </c>
      <c r="D672" s="197">
        <v>128.31</v>
      </c>
      <c r="E672" s="197">
        <v>111.93</v>
      </c>
      <c r="G672" s="12"/>
      <c r="H672" s="12"/>
      <c r="I672" s="12"/>
      <c r="J672" s="12"/>
      <c r="K672" s="12"/>
      <c r="L672" s="12"/>
      <c r="M672" s="12"/>
      <c r="N672" s="12"/>
      <c r="O672" s="12"/>
      <c r="P672" s="12"/>
      <c r="Q672" s="12"/>
      <c r="R672" s="12"/>
      <c r="S672" s="12"/>
      <c r="T672" s="12"/>
      <c r="U672" s="12"/>
      <c r="V672" s="12"/>
      <c r="W672" s="12"/>
    </row>
    <row r="673" spans="1:23" x14ac:dyDescent="0.25">
      <c r="A673" s="179">
        <v>2011</v>
      </c>
      <c r="B673" s="101">
        <v>46</v>
      </c>
      <c r="C673" s="2">
        <f t="shared" si="10"/>
        <v>40858</v>
      </c>
      <c r="D673" s="197">
        <v>133.97999999999999</v>
      </c>
      <c r="E673" s="197">
        <v>113.3</v>
      </c>
      <c r="G673" s="12"/>
      <c r="H673" s="12"/>
      <c r="I673" s="12"/>
      <c r="J673" s="12"/>
      <c r="K673" s="12"/>
      <c r="L673" s="12"/>
      <c r="M673" s="12"/>
      <c r="N673" s="12"/>
      <c r="O673" s="12"/>
      <c r="P673" s="12"/>
      <c r="Q673" s="12"/>
      <c r="R673" s="12"/>
      <c r="S673" s="12"/>
      <c r="T673" s="12"/>
      <c r="U673" s="12"/>
      <c r="V673" s="12"/>
      <c r="W673" s="12"/>
    </row>
    <row r="674" spans="1:23" x14ac:dyDescent="0.25">
      <c r="A674" s="179">
        <v>2011</v>
      </c>
      <c r="B674" s="101">
        <v>47</v>
      </c>
      <c r="C674" s="2">
        <f t="shared" si="10"/>
        <v>40865</v>
      </c>
      <c r="D674" s="197">
        <v>137.02000000000001</v>
      </c>
      <c r="E674" s="197">
        <v>116.74</v>
      </c>
      <c r="G674" s="12"/>
      <c r="H674" s="12"/>
      <c r="I674" s="12"/>
      <c r="J674" s="12"/>
      <c r="K674" s="12"/>
      <c r="L674" s="12"/>
      <c r="M674" s="12"/>
      <c r="N674" s="12"/>
      <c r="O674" s="12"/>
      <c r="P674" s="12"/>
      <c r="Q674" s="12"/>
      <c r="R674" s="12"/>
      <c r="S674" s="12"/>
      <c r="T674" s="12"/>
      <c r="U674" s="12"/>
      <c r="V674" s="12"/>
      <c r="W674" s="12"/>
    </row>
    <row r="675" spans="1:23" x14ac:dyDescent="0.25">
      <c r="A675" s="179">
        <v>2011</v>
      </c>
      <c r="B675" s="101">
        <v>48</v>
      </c>
      <c r="C675" s="2">
        <f t="shared" si="10"/>
        <v>40872</v>
      </c>
      <c r="D675" s="197">
        <v>135.75</v>
      </c>
      <c r="E675" s="197">
        <v>116.47</v>
      </c>
      <c r="G675" s="12"/>
      <c r="H675" s="12"/>
      <c r="I675" s="12"/>
      <c r="J675" s="12"/>
      <c r="K675" s="12"/>
      <c r="L675" s="12"/>
      <c r="M675" s="12"/>
      <c r="N675" s="12"/>
      <c r="O675" s="12"/>
      <c r="P675" s="12"/>
      <c r="Q675" s="12"/>
      <c r="R675" s="12"/>
      <c r="S675" s="12"/>
      <c r="T675" s="12"/>
      <c r="U675" s="12"/>
      <c r="V675" s="12"/>
      <c r="W675" s="12"/>
    </row>
    <row r="676" spans="1:23" x14ac:dyDescent="0.25">
      <c r="A676" s="179">
        <v>2011</v>
      </c>
      <c r="B676" s="101">
        <v>49</v>
      </c>
      <c r="C676" s="2">
        <f t="shared" si="10"/>
        <v>40879</v>
      </c>
      <c r="D676" s="197">
        <v>139.06</v>
      </c>
      <c r="E676" s="197">
        <v>119.38</v>
      </c>
      <c r="G676" s="12"/>
      <c r="H676" s="12"/>
      <c r="I676" s="12"/>
      <c r="J676" s="12"/>
      <c r="K676" s="12"/>
      <c r="L676" s="12"/>
      <c r="M676" s="12"/>
      <c r="N676" s="12"/>
      <c r="O676" s="12"/>
      <c r="P676" s="12"/>
      <c r="Q676" s="12"/>
      <c r="R676" s="12"/>
      <c r="S676" s="12"/>
      <c r="T676" s="12"/>
      <c r="U676" s="12"/>
      <c r="V676" s="12"/>
      <c r="W676" s="12"/>
    </row>
    <row r="677" spans="1:23" x14ac:dyDescent="0.25">
      <c r="A677" s="179">
        <v>2011</v>
      </c>
      <c r="B677" s="101">
        <v>50</v>
      </c>
      <c r="C677" s="2">
        <f t="shared" si="10"/>
        <v>40886</v>
      </c>
      <c r="D677" s="197">
        <v>131.84</v>
      </c>
      <c r="E677" s="197">
        <v>118.22</v>
      </c>
      <c r="G677" s="12"/>
      <c r="H677" s="12"/>
      <c r="I677" s="12"/>
      <c r="J677" s="12"/>
      <c r="K677" s="12"/>
      <c r="L677" s="12"/>
      <c r="M677" s="12"/>
      <c r="N677" s="12"/>
      <c r="O677" s="12"/>
      <c r="P677" s="12"/>
      <c r="Q677" s="12"/>
      <c r="R677" s="12"/>
      <c r="S677" s="12"/>
      <c r="T677" s="12"/>
      <c r="U677" s="12"/>
      <c r="V677" s="12"/>
      <c r="W677" s="12"/>
    </row>
    <row r="678" spans="1:23" ht="13" thickBot="1" x14ac:dyDescent="0.3">
      <c r="A678" s="180">
        <v>2011</v>
      </c>
      <c r="B678" s="101">
        <v>51</v>
      </c>
      <c r="C678" s="2">
        <f t="shared" si="10"/>
        <v>40893</v>
      </c>
      <c r="D678" s="197">
        <v>136.78</v>
      </c>
      <c r="E678" s="197">
        <v>116.16</v>
      </c>
      <c r="G678" s="12"/>
      <c r="H678" s="12"/>
      <c r="I678" s="12"/>
      <c r="J678" s="12"/>
      <c r="K678" s="12"/>
      <c r="L678" s="12"/>
      <c r="M678" s="12"/>
      <c r="N678" s="12"/>
      <c r="O678" s="12"/>
      <c r="P678" s="12"/>
      <c r="Q678" s="12"/>
      <c r="R678" s="12"/>
      <c r="S678" s="12"/>
      <c r="T678" s="12"/>
      <c r="U678" s="12"/>
      <c r="V678" s="12"/>
      <c r="W678" s="12"/>
    </row>
    <row r="679" spans="1:23" ht="13" thickBot="1" x14ac:dyDescent="0.3">
      <c r="A679" s="180">
        <v>2011</v>
      </c>
      <c r="B679" s="101">
        <v>52</v>
      </c>
      <c r="C679" s="2">
        <f t="shared" si="10"/>
        <v>40900</v>
      </c>
      <c r="D679" s="197">
        <v>133.11000000000001</v>
      </c>
      <c r="E679" s="197">
        <v>116.44</v>
      </c>
      <c r="G679" s="12"/>
      <c r="H679" s="12"/>
      <c r="I679" s="12"/>
      <c r="J679" s="12"/>
      <c r="K679" s="12"/>
      <c r="L679" s="12"/>
      <c r="M679" s="12"/>
      <c r="N679" s="12"/>
      <c r="O679" s="12"/>
      <c r="P679" s="12"/>
      <c r="Q679" s="12"/>
      <c r="R679" s="12"/>
      <c r="S679" s="12"/>
      <c r="T679" s="12"/>
      <c r="U679" s="12"/>
      <c r="V679" s="12"/>
      <c r="W679" s="12"/>
    </row>
    <row r="680" spans="1:23" x14ac:dyDescent="0.25">
      <c r="A680" s="101">
        <v>2012</v>
      </c>
      <c r="B680" s="101">
        <v>1</v>
      </c>
      <c r="C680" s="2">
        <f t="shared" si="10"/>
        <v>40907</v>
      </c>
      <c r="D680" s="197">
        <v>130.19</v>
      </c>
      <c r="E680" s="197">
        <v>121.42</v>
      </c>
      <c r="G680" s="12"/>
      <c r="H680" s="12"/>
      <c r="I680" s="12"/>
      <c r="J680" s="12"/>
      <c r="K680" s="12"/>
      <c r="L680" s="12"/>
      <c r="M680" s="12"/>
      <c r="N680" s="12"/>
      <c r="O680" s="12"/>
      <c r="P680" s="12"/>
      <c r="Q680" s="12"/>
      <c r="R680" s="12"/>
      <c r="S680" s="12"/>
      <c r="T680" s="12"/>
      <c r="U680" s="12"/>
      <c r="V680" s="12"/>
      <c r="W680" s="12"/>
    </row>
    <row r="681" spans="1:23" x14ac:dyDescent="0.25">
      <c r="A681" s="101">
        <v>2012</v>
      </c>
      <c r="B681" s="101">
        <v>2</v>
      </c>
      <c r="C681" s="2">
        <f t="shared" si="10"/>
        <v>40914</v>
      </c>
      <c r="D681" s="197">
        <v>137.04</v>
      </c>
      <c r="E681" s="197">
        <v>121.5</v>
      </c>
      <c r="G681" s="12"/>
      <c r="H681" s="12"/>
      <c r="I681" s="12"/>
      <c r="J681" s="12"/>
      <c r="K681" s="12"/>
      <c r="L681" s="12"/>
      <c r="M681" s="12"/>
      <c r="N681" s="12"/>
      <c r="O681" s="12"/>
      <c r="P681" s="12"/>
      <c r="Q681" s="12"/>
      <c r="R681" s="12"/>
      <c r="S681" s="12"/>
      <c r="T681" s="12"/>
      <c r="U681" s="12"/>
      <c r="V681" s="12"/>
      <c r="W681" s="12"/>
    </row>
    <row r="682" spans="1:23" x14ac:dyDescent="0.25">
      <c r="A682" s="101">
        <v>2012</v>
      </c>
      <c r="B682" s="101">
        <v>3</v>
      </c>
      <c r="C682" s="2">
        <f t="shared" si="10"/>
        <v>40921</v>
      </c>
      <c r="D682" s="197">
        <v>134.99</v>
      </c>
      <c r="E682" s="197">
        <v>121.35</v>
      </c>
      <c r="G682" s="12"/>
      <c r="H682" s="12"/>
      <c r="I682" s="12"/>
      <c r="J682" s="12"/>
      <c r="K682" s="12"/>
      <c r="L682" s="12"/>
      <c r="M682" s="12"/>
      <c r="N682" s="12"/>
      <c r="O682" s="12"/>
      <c r="P682" s="12"/>
      <c r="Q682" s="12"/>
      <c r="R682" s="12"/>
      <c r="S682" s="12"/>
      <c r="T682" s="12"/>
      <c r="U682" s="12"/>
      <c r="V682" s="12"/>
      <c r="W682" s="12"/>
    </row>
    <row r="683" spans="1:23" x14ac:dyDescent="0.25">
      <c r="A683" s="101">
        <v>2012</v>
      </c>
      <c r="B683" s="101">
        <v>4</v>
      </c>
      <c r="C683" s="2">
        <f t="shared" si="10"/>
        <v>40928</v>
      </c>
      <c r="D683" s="197">
        <v>143.44999999999999</v>
      </c>
      <c r="E683" s="197">
        <v>123.61</v>
      </c>
      <c r="G683" s="12"/>
      <c r="H683" s="12"/>
      <c r="I683" s="12"/>
      <c r="J683" s="12"/>
      <c r="K683" s="12"/>
      <c r="L683" s="12"/>
      <c r="M683" s="12"/>
      <c r="N683" s="12"/>
      <c r="O683" s="12"/>
      <c r="P683" s="12"/>
      <c r="Q683" s="12"/>
      <c r="R683" s="12"/>
      <c r="S683" s="12"/>
      <c r="T683" s="12"/>
      <c r="U683" s="12"/>
      <c r="V683" s="12"/>
      <c r="W683" s="12"/>
    </row>
    <row r="684" spans="1:23" x14ac:dyDescent="0.25">
      <c r="A684" s="101">
        <v>2012</v>
      </c>
      <c r="B684" s="101">
        <v>5</v>
      </c>
      <c r="C684" s="2">
        <f t="shared" si="10"/>
        <v>40935</v>
      </c>
      <c r="D684" s="197">
        <v>140.74</v>
      </c>
      <c r="E684" s="197">
        <v>123.25</v>
      </c>
      <c r="G684" s="12"/>
      <c r="H684" s="12"/>
      <c r="I684" s="12"/>
      <c r="J684" s="12"/>
      <c r="K684" s="12"/>
      <c r="L684" s="12"/>
      <c r="M684" s="12"/>
      <c r="N684" s="12"/>
      <c r="O684" s="12"/>
      <c r="P684" s="12"/>
      <c r="Q684" s="12"/>
      <c r="R684" s="12"/>
      <c r="S684" s="12"/>
      <c r="T684" s="12"/>
      <c r="U684" s="12"/>
      <c r="V684" s="12"/>
      <c r="W684" s="12"/>
    </row>
    <row r="685" spans="1:23" x14ac:dyDescent="0.25">
      <c r="A685" s="101">
        <v>2012</v>
      </c>
      <c r="B685" s="101">
        <v>6</v>
      </c>
      <c r="C685" s="2">
        <f t="shared" si="10"/>
        <v>40942</v>
      </c>
      <c r="D685" s="197">
        <v>139.57</v>
      </c>
      <c r="E685" s="197">
        <v>119.31</v>
      </c>
      <c r="G685" s="12"/>
      <c r="H685" s="12"/>
      <c r="I685" s="12"/>
      <c r="J685" s="12"/>
      <c r="K685" s="12"/>
      <c r="L685" s="12"/>
      <c r="M685" s="12"/>
      <c r="N685" s="12"/>
      <c r="O685" s="12"/>
      <c r="P685" s="12"/>
      <c r="Q685" s="12"/>
      <c r="R685" s="12"/>
      <c r="S685" s="12"/>
      <c r="T685" s="12"/>
      <c r="U685" s="12"/>
      <c r="V685" s="12"/>
      <c r="W685" s="12"/>
    </row>
    <row r="686" spans="1:23" x14ac:dyDescent="0.25">
      <c r="A686" s="101">
        <v>2012</v>
      </c>
      <c r="B686" s="101">
        <v>7</v>
      </c>
      <c r="C686" s="2">
        <f t="shared" si="10"/>
        <v>40949</v>
      </c>
      <c r="D686" s="197">
        <v>145.38</v>
      </c>
      <c r="E686" s="197">
        <v>123.68</v>
      </c>
      <c r="G686" s="12"/>
      <c r="H686" s="12"/>
      <c r="I686" s="12"/>
      <c r="J686" s="12"/>
      <c r="K686" s="12"/>
      <c r="L686" s="12"/>
      <c r="M686" s="12"/>
      <c r="N686" s="12"/>
      <c r="O686" s="12"/>
      <c r="P686" s="12"/>
      <c r="Q686" s="12"/>
      <c r="R686" s="12"/>
      <c r="S686" s="12"/>
      <c r="T686" s="12"/>
      <c r="U686" s="12"/>
      <c r="V686" s="12"/>
      <c r="W686" s="12"/>
    </row>
    <row r="687" spans="1:23" x14ac:dyDescent="0.25">
      <c r="A687" s="101">
        <v>2012</v>
      </c>
      <c r="B687" s="101">
        <v>8</v>
      </c>
      <c r="C687" s="2">
        <f t="shared" si="10"/>
        <v>40956</v>
      </c>
      <c r="D687" s="197">
        <v>140.32</v>
      </c>
      <c r="E687" s="197">
        <v>118.94</v>
      </c>
      <c r="G687" s="12"/>
      <c r="H687" s="12"/>
      <c r="I687" s="12"/>
      <c r="J687" s="12"/>
      <c r="K687" s="12"/>
      <c r="L687" s="12"/>
      <c r="M687" s="12"/>
      <c r="N687" s="12"/>
      <c r="O687" s="12"/>
      <c r="P687" s="12"/>
      <c r="Q687" s="12"/>
      <c r="R687" s="12"/>
      <c r="S687" s="12"/>
      <c r="T687" s="12"/>
      <c r="U687" s="12"/>
      <c r="V687" s="12"/>
      <c r="W687" s="12"/>
    </row>
    <row r="688" spans="1:23" x14ac:dyDescent="0.25">
      <c r="A688" s="101">
        <v>2012</v>
      </c>
      <c r="B688" s="101">
        <v>9</v>
      </c>
      <c r="C688" s="2">
        <f t="shared" si="10"/>
        <v>40963</v>
      </c>
      <c r="D688" s="197">
        <v>138.36000000000001</v>
      </c>
      <c r="E688" s="197">
        <v>120.68</v>
      </c>
      <c r="G688" s="12"/>
      <c r="H688" s="12"/>
      <c r="I688" s="12"/>
      <c r="J688" s="12"/>
      <c r="K688" s="12"/>
      <c r="L688" s="12"/>
      <c r="M688" s="12"/>
      <c r="N688" s="12"/>
      <c r="O688" s="12"/>
      <c r="P688" s="12"/>
      <c r="Q688" s="12"/>
      <c r="R688" s="12"/>
      <c r="S688" s="12"/>
      <c r="T688" s="12"/>
      <c r="U688" s="12"/>
      <c r="V688" s="12"/>
      <c r="W688" s="12"/>
    </row>
    <row r="689" spans="1:23" x14ac:dyDescent="0.25">
      <c r="A689" s="101">
        <v>2012</v>
      </c>
      <c r="B689" s="101">
        <v>10</v>
      </c>
      <c r="C689" s="2">
        <f t="shared" si="10"/>
        <v>40970</v>
      </c>
      <c r="D689" s="197">
        <v>139.88</v>
      </c>
      <c r="E689" s="197">
        <v>119.77</v>
      </c>
      <c r="G689" s="12"/>
      <c r="H689" s="12"/>
      <c r="I689" s="12"/>
      <c r="J689" s="12"/>
      <c r="K689" s="12"/>
      <c r="L689" s="12"/>
      <c r="M689" s="12"/>
      <c r="N689" s="12"/>
      <c r="O689" s="12"/>
      <c r="P689" s="12"/>
      <c r="Q689" s="12"/>
      <c r="R689" s="12"/>
      <c r="S689" s="12"/>
      <c r="T689" s="12"/>
      <c r="U689" s="12"/>
      <c r="V689" s="12"/>
      <c r="W689" s="12"/>
    </row>
    <row r="690" spans="1:23" x14ac:dyDescent="0.25">
      <c r="A690" s="101">
        <v>2012</v>
      </c>
      <c r="B690" s="101">
        <v>11</v>
      </c>
      <c r="C690" s="2">
        <f t="shared" si="10"/>
        <v>40977</v>
      </c>
      <c r="D690" s="197">
        <v>131.41999999999999</v>
      </c>
      <c r="E690" s="197">
        <v>119.31</v>
      </c>
      <c r="G690" s="12"/>
      <c r="H690" s="12"/>
      <c r="I690" s="12"/>
      <c r="J690" s="12"/>
      <c r="K690" s="12"/>
      <c r="L690" s="12"/>
      <c r="M690" s="12"/>
      <c r="N690" s="12"/>
      <c r="O690" s="12"/>
      <c r="P690" s="12"/>
      <c r="Q690" s="12"/>
      <c r="R690" s="12"/>
      <c r="S690" s="12"/>
      <c r="T690" s="12"/>
      <c r="U690" s="12"/>
      <c r="V690" s="12"/>
      <c r="W690" s="12"/>
    </row>
    <row r="691" spans="1:23" x14ac:dyDescent="0.25">
      <c r="A691" s="101">
        <v>2012</v>
      </c>
      <c r="B691" s="101">
        <v>12</v>
      </c>
      <c r="C691" s="2">
        <f t="shared" si="10"/>
        <v>40984</v>
      </c>
      <c r="D691" s="197">
        <v>130.21</v>
      </c>
      <c r="E691" s="197">
        <v>118.66</v>
      </c>
      <c r="G691" s="12"/>
      <c r="H691" s="12"/>
      <c r="I691" s="12"/>
      <c r="J691" s="12"/>
      <c r="K691" s="12"/>
      <c r="L691" s="12"/>
      <c r="M691" s="12"/>
      <c r="N691" s="12"/>
      <c r="O691" s="12"/>
      <c r="P691" s="12"/>
      <c r="Q691" s="12"/>
      <c r="R691" s="12"/>
      <c r="S691" s="12"/>
      <c r="T691" s="12"/>
      <c r="U691" s="12"/>
      <c r="V691" s="12"/>
      <c r="W691" s="12"/>
    </row>
    <row r="692" spans="1:23" x14ac:dyDescent="0.25">
      <c r="A692" s="101">
        <v>2012</v>
      </c>
      <c r="B692" s="101">
        <v>13</v>
      </c>
      <c r="C692" s="2">
        <f t="shared" si="10"/>
        <v>40991</v>
      </c>
      <c r="D692" s="197">
        <v>134.21</v>
      </c>
      <c r="E692" s="197">
        <v>119.82</v>
      </c>
      <c r="G692" s="12"/>
      <c r="H692" s="12"/>
      <c r="I692" s="12"/>
      <c r="J692" s="12"/>
      <c r="K692" s="12"/>
      <c r="L692" s="12"/>
      <c r="M692" s="12"/>
      <c r="N692" s="12"/>
      <c r="O692" s="12"/>
      <c r="P692" s="12"/>
      <c r="Q692" s="12"/>
      <c r="R692" s="12"/>
      <c r="S692" s="12"/>
      <c r="T692" s="12"/>
      <c r="U692" s="12"/>
      <c r="V692" s="12"/>
      <c r="W692" s="12"/>
    </row>
    <row r="693" spans="1:23" x14ac:dyDescent="0.25">
      <c r="A693" s="101">
        <v>2012</v>
      </c>
      <c r="B693" s="101">
        <v>14</v>
      </c>
      <c r="C693" s="2">
        <f t="shared" si="10"/>
        <v>40998</v>
      </c>
      <c r="D693" s="197">
        <v>135.41</v>
      </c>
      <c r="E693" s="197">
        <v>115.84</v>
      </c>
      <c r="G693" s="12"/>
      <c r="H693" s="12"/>
      <c r="I693" s="12"/>
      <c r="J693" s="12"/>
      <c r="K693" s="12"/>
      <c r="L693" s="12"/>
      <c r="M693" s="12"/>
      <c r="N693" s="12"/>
      <c r="O693" s="12"/>
      <c r="P693" s="12"/>
      <c r="Q693" s="12"/>
      <c r="R693" s="12"/>
      <c r="S693" s="12"/>
      <c r="T693" s="12"/>
      <c r="U693" s="12"/>
      <c r="V693" s="12"/>
      <c r="W693" s="12"/>
    </row>
    <row r="694" spans="1:23" x14ac:dyDescent="0.25">
      <c r="A694" s="101">
        <v>2012</v>
      </c>
      <c r="B694" s="101">
        <v>15</v>
      </c>
      <c r="C694" s="2">
        <f t="shared" si="10"/>
        <v>41005</v>
      </c>
      <c r="D694" s="197">
        <v>131.18</v>
      </c>
      <c r="E694" s="197">
        <v>111.45</v>
      </c>
      <c r="G694" s="12"/>
      <c r="H694" s="12"/>
      <c r="I694" s="12"/>
      <c r="J694" s="12"/>
      <c r="K694" s="12"/>
      <c r="L694" s="12"/>
      <c r="M694" s="12"/>
      <c r="N694" s="12"/>
      <c r="O694" s="12"/>
      <c r="P694" s="12"/>
      <c r="Q694" s="12"/>
      <c r="R694" s="12"/>
      <c r="S694" s="12"/>
      <c r="T694" s="12"/>
      <c r="U694" s="12"/>
      <c r="V694" s="12"/>
      <c r="W694" s="12"/>
    </row>
    <row r="695" spans="1:23" x14ac:dyDescent="0.25">
      <c r="A695" s="101">
        <v>2012</v>
      </c>
      <c r="B695" s="101">
        <v>16</v>
      </c>
      <c r="C695" s="2">
        <f t="shared" si="10"/>
        <v>41012</v>
      </c>
      <c r="D695" s="197">
        <v>135.97999999999999</v>
      </c>
      <c r="E695" s="197">
        <v>112.05</v>
      </c>
      <c r="G695" s="12"/>
      <c r="H695" s="12"/>
      <c r="I695" s="12"/>
      <c r="J695" s="12"/>
      <c r="K695" s="12"/>
      <c r="L695" s="12"/>
      <c r="M695" s="12"/>
      <c r="N695" s="12"/>
      <c r="O695" s="12"/>
      <c r="P695" s="12"/>
      <c r="Q695" s="12"/>
      <c r="R695" s="12"/>
      <c r="S695" s="12"/>
      <c r="T695" s="12"/>
      <c r="U695" s="12"/>
      <c r="V695" s="12"/>
      <c r="W695" s="12"/>
    </row>
    <row r="696" spans="1:23" x14ac:dyDescent="0.25">
      <c r="A696" s="101">
        <v>2012</v>
      </c>
      <c r="B696" s="101">
        <v>17</v>
      </c>
      <c r="C696" s="2">
        <f t="shared" si="10"/>
        <v>41019</v>
      </c>
      <c r="D696" s="197">
        <v>132.43</v>
      </c>
      <c r="E696" s="197">
        <v>113.29</v>
      </c>
      <c r="G696" s="12"/>
      <c r="H696" s="12"/>
      <c r="I696" s="12"/>
      <c r="J696" s="12"/>
      <c r="K696" s="12"/>
      <c r="L696" s="12"/>
      <c r="M696" s="12"/>
      <c r="N696" s="12"/>
      <c r="O696" s="12"/>
      <c r="P696" s="12"/>
      <c r="Q696" s="12"/>
      <c r="R696" s="12"/>
      <c r="S696" s="12"/>
      <c r="T696" s="12"/>
      <c r="U696" s="12"/>
      <c r="V696" s="12"/>
      <c r="W696" s="12"/>
    </row>
    <row r="697" spans="1:23" x14ac:dyDescent="0.25">
      <c r="A697" s="101">
        <v>2012</v>
      </c>
      <c r="B697" s="101">
        <v>18</v>
      </c>
      <c r="C697" s="2">
        <f t="shared" si="10"/>
        <v>41026</v>
      </c>
      <c r="D697" s="197">
        <v>130.38999999999999</v>
      </c>
      <c r="E697" s="197">
        <v>112.06</v>
      </c>
      <c r="G697" s="12"/>
      <c r="H697" s="12"/>
      <c r="I697" s="12"/>
      <c r="J697" s="12"/>
      <c r="K697" s="12"/>
      <c r="L697" s="12"/>
      <c r="M697" s="12"/>
      <c r="N697" s="12"/>
      <c r="O697" s="12"/>
      <c r="P697" s="12"/>
      <c r="Q697" s="12"/>
      <c r="R697" s="12"/>
      <c r="S697" s="12"/>
      <c r="T697" s="12"/>
      <c r="U697" s="12"/>
      <c r="V697" s="12"/>
      <c r="W697" s="12"/>
    </row>
    <row r="698" spans="1:23" x14ac:dyDescent="0.25">
      <c r="A698" s="101">
        <v>2012</v>
      </c>
      <c r="B698" s="101">
        <v>19</v>
      </c>
      <c r="C698" s="2">
        <f t="shared" si="10"/>
        <v>41033</v>
      </c>
      <c r="D698" s="197">
        <v>130.25</v>
      </c>
      <c r="E698" s="197">
        <v>110.8</v>
      </c>
      <c r="G698" s="12"/>
      <c r="H698" s="12"/>
      <c r="I698" s="12"/>
      <c r="J698" s="12"/>
      <c r="K698" s="12"/>
      <c r="L698" s="12"/>
      <c r="M698" s="12"/>
      <c r="N698" s="12"/>
      <c r="O698" s="12"/>
      <c r="P698" s="12"/>
      <c r="Q698" s="12"/>
      <c r="R698" s="12"/>
      <c r="S698" s="12"/>
      <c r="T698" s="12"/>
      <c r="U698" s="12"/>
      <c r="V698" s="12"/>
      <c r="W698" s="12"/>
    </row>
    <row r="699" spans="1:23" x14ac:dyDescent="0.25">
      <c r="A699" s="101">
        <v>2012</v>
      </c>
      <c r="B699" s="101">
        <v>20</v>
      </c>
      <c r="C699" s="2">
        <f t="shared" si="10"/>
        <v>41040</v>
      </c>
      <c r="D699" s="197">
        <v>131.65</v>
      </c>
      <c r="E699" s="197">
        <v>114.4</v>
      </c>
      <c r="G699" s="12"/>
      <c r="H699" s="12"/>
      <c r="I699" s="12"/>
      <c r="J699" s="12"/>
      <c r="K699" s="12"/>
      <c r="L699" s="12"/>
      <c r="M699" s="12"/>
      <c r="N699" s="12"/>
      <c r="O699" s="12"/>
      <c r="P699" s="12"/>
      <c r="Q699" s="12"/>
      <c r="R699" s="12"/>
      <c r="S699" s="12"/>
      <c r="T699" s="12"/>
      <c r="U699" s="12"/>
      <c r="V699" s="12"/>
      <c r="W699" s="12"/>
    </row>
    <row r="700" spans="1:23" x14ac:dyDescent="0.25">
      <c r="A700" s="101">
        <v>2012</v>
      </c>
      <c r="B700" s="101">
        <v>21</v>
      </c>
      <c r="C700" s="2">
        <f t="shared" si="10"/>
        <v>41047</v>
      </c>
      <c r="D700" s="197">
        <v>129.54</v>
      </c>
      <c r="E700" s="197">
        <v>115.77</v>
      </c>
      <c r="G700" s="12"/>
      <c r="H700" s="12"/>
      <c r="I700" s="12"/>
      <c r="J700" s="12"/>
      <c r="K700" s="12"/>
      <c r="L700" s="12"/>
      <c r="M700" s="12"/>
      <c r="N700" s="12"/>
      <c r="O700" s="12"/>
      <c r="P700" s="12"/>
      <c r="Q700" s="12"/>
      <c r="R700" s="12"/>
      <c r="S700" s="12"/>
      <c r="T700" s="12"/>
      <c r="U700" s="12"/>
      <c r="V700" s="12"/>
      <c r="W700" s="12"/>
    </row>
    <row r="701" spans="1:23" x14ac:dyDescent="0.25">
      <c r="A701" s="101">
        <v>2012</v>
      </c>
      <c r="B701" s="101">
        <v>22</v>
      </c>
      <c r="C701" s="2">
        <f t="shared" si="10"/>
        <v>41054</v>
      </c>
      <c r="D701" s="197">
        <v>133.93</v>
      </c>
      <c r="E701" s="197">
        <v>117.91</v>
      </c>
      <c r="G701" s="12"/>
      <c r="H701" s="12"/>
      <c r="I701" s="12"/>
      <c r="J701" s="12"/>
      <c r="K701" s="12"/>
      <c r="L701" s="12"/>
      <c r="M701" s="12"/>
      <c r="N701" s="12"/>
      <c r="O701" s="12"/>
      <c r="P701" s="12"/>
      <c r="Q701" s="12"/>
      <c r="R701" s="12"/>
      <c r="S701" s="12"/>
      <c r="T701" s="12"/>
      <c r="U701" s="12"/>
      <c r="V701" s="12"/>
      <c r="W701" s="12"/>
    </row>
    <row r="702" spans="1:23" x14ac:dyDescent="0.25">
      <c r="A702" s="101">
        <v>2012</v>
      </c>
      <c r="B702" s="101">
        <v>23</v>
      </c>
      <c r="C702" s="2">
        <f t="shared" si="10"/>
        <v>41061</v>
      </c>
      <c r="D702" s="197">
        <v>131.83000000000001</v>
      </c>
      <c r="E702" s="197">
        <v>117</v>
      </c>
      <c r="G702" s="12"/>
      <c r="H702" s="12"/>
      <c r="I702" s="12"/>
      <c r="J702" s="12"/>
      <c r="K702" s="12"/>
      <c r="L702" s="12"/>
      <c r="M702" s="12"/>
      <c r="N702" s="12"/>
      <c r="O702" s="12"/>
      <c r="P702" s="12"/>
      <c r="Q702" s="12"/>
      <c r="R702" s="12"/>
      <c r="S702" s="12"/>
      <c r="T702" s="12"/>
      <c r="U702" s="12"/>
      <c r="V702" s="12"/>
      <c r="W702" s="12"/>
    </row>
    <row r="703" spans="1:23" x14ac:dyDescent="0.25">
      <c r="A703" s="101">
        <v>2012</v>
      </c>
      <c r="B703" s="101">
        <v>24</v>
      </c>
      <c r="C703" s="2">
        <f t="shared" si="10"/>
        <v>41068</v>
      </c>
      <c r="D703" s="197">
        <v>136.69999999999999</v>
      </c>
      <c r="E703" s="197">
        <v>118</v>
      </c>
      <c r="G703" s="12"/>
      <c r="H703" s="12"/>
      <c r="I703" s="12"/>
      <c r="J703" s="12"/>
      <c r="K703" s="12"/>
      <c r="L703" s="12"/>
      <c r="M703" s="12"/>
      <c r="N703" s="12"/>
      <c r="O703" s="12"/>
      <c r="P703" s="12"/>
      <c r="Q703" s="12"/>
      <c r="R703" s="12"/>
      <c r="S703" s="12"/>
      <c r="T703" s="12"/>
      <c r="U703" s="12"/>
      <c r="V703" s="12"/>
      <c r="W703" s="12"/>
    </row>
    <row r="704" spans="1:23" x14ac:dyDescent="0.25">
      <c r="A704" s="101">
        <v>2012</v>
      </c>
      <c r="B704" s="101">
        <v>25</v>
      </c>
      <c r="C704" s="2">
        <f t="shared" si="10"/>
        <v>41075</v>
      </c>
      <c r="D704" s="197">
        <v>136.91999999999999</v>
      </c>
      <c r="E704" s="197">
        <v>118.27</v>
      </c>
      <c r="G704" s="12"/>
      <c r="H704" s="12"/>
      <c r="I704" s="12"/>
      <c r="J704" s="12"/>
      <c r="K704" s="12"/>
      <c r="L704" s="12"/>
      <c r="M704" s="12"/>
      <c r="N704" s="12"/>
      <c r="O704" s="12"/>
      <c r="P704" s="12"/>
      <c r="Q704" s="12"/>
      <c r="R704" s="12"/>
      <c r="S704" s="12"/>
      <c r="T704" s="12"/>
      <c r="U704" s="12"/>
      <c r="V704" s="12"/>
      <c r="W704" s="12"/>
    </row>
    <row r="705" spans="1:23" x14ac:dyDescent="0.25">
      <c r="A705" s="101">
        <v>2012</v>
      </c>
      <c r="B705" s="101">
        <v>26</v>
      </c>
      <c r="C705" s="2">
        <f t="shared" si="10"/>
        <v>41082</v>
      </c>
      <c r="D705" s="197">
        <v>137.82</v>
      </c>
      <c r="E705" s="197">
        <v>117.48</v>
      </c>
      <c r="G705" s="12"/>
      <c r="H705" s="12"/>
      <c r="I705" s="12"/>
      <c r="J705" s="12"/>
      <c r="K705" s="12"/>
      <c r="L705" s="12"/>
      <c r="M705" s="12"/>
      <c r="N705" s="12"/>
      <c r="O705" s="12"/>
      <c r="P705" s="12"/>
      <c r="Q705" s="12"/>
      <c r="R705" s="12"/>
      <c r="S705" s="12"/>
      <c r="T705" s="12"/>
      <c r="U705" s="12"/>
      <c r="V705" s="12"/>
      <c r="W705" s="12"/>
    </row>
    <row r="706" spans="1:23" x14ac:dyDescent="0.25">
      <c r="A706" s="101">
        <v>2012</v>
      </c>
      <c r="B706" s="101">
        <v>27</v>
      </c>
      <c r="C706" s="2">
        <f t="shared" si="10"/>
        <v>41089</v>
      </c>
      <c r="D706" s="197">
        <v>137</v>
      </c>
      <c r="E706" s="197">
        <v>115.21</v>
      </c>
      <c r="G706" s="12"/>
      <c r="H706" s="12"/>
      <c r="I706" s="12"/>
      <c r="J706" s="12"/>
      <c r="K706" s="12"/>
      <c r="L706" s="12"/>
      <c r="M706" s="12"/>
      <c r="N706" s="12"/>
      <c r="O706" s="12"/>
      <c r="P706" s="12"/>
      <c r="Q706" s="12"/>
      <c r="R706" s="12"/>
      <c r="S706" s="12"/>
      <c r="T706" s="12"/>
      <c r="U706" s="12"/>
      <c r="V706" s="12"/>
      <c r="W706" s="12"/>
    </row>
    <row r="707" spans="1:23" x14ac:dyDescent="0.25">
      <c r="A707" s="101">
        <v>2012</v>
      </c>
      <c r="B707" s="101">
        <v>28</v>
      </c>
      <c r="C707" s="2">
        <f t="shared" si="10"/>
        <v>41096</v>
      </c>
      <c r="D707" s="197">
        <v>135.56</v>
      </c>
      <c r="E707" s="197">
        <v>114.37</v>
      </c>
      <c r="G707" s="12"/>
      <c r="H707" s="12"/>
      <c r="I707" s="12"/>
      <c r="J707" s="12"/>
      <c r="K707" s="12"/>
      <c r="L707" s="12"/>
      <c r="M707" s="12"/>
      <c r="N707" s="12"/>
      <c r="O707" s="12"/>
      <c r="P707" s="12"/>
      <c r="Q707" s="12"/>
      <c r="R707" s="12"/>
      <c r="S707" s="12"/>
      <c r="T707" s="12"/>
      <c r="U707" s="12"/>
      <c r="V707" s="12"/>
      <c r="W707" s="12"/>
    </row>
    <row r="708" spans="1:23" x14ac:dyDescent="0.25">
      <c r="A708" s="101">
        <v>2012</v>
      </c>
      <c r="B708" s="101">
        <v>29</v>
      </c>
      <c r="C708" s="2">
        <f t="shared" si="10"/>
        <v>41103</v>
      </c>
      <c r="D708" s="197">
        <v>137.97999999999999</v>
      </c>
      <c r="E708" s="197">
        <v>112.9</v>
      </c>
      <c r="G708" s="12"/>
      <c r="H708" s="12"/>
      <c r="I708" s="12"/>
      <c r="J708" s="12"/>
      <c r="K708" s="12"/>
      <c r="L708" s="12"/>
      <c r="M708" s="12"/>
      <c r="N708" s="12"/>
      <c r="O708" s="12"/>
      <c r="P708" s="12"/>
      <c r="Q708" s="12"/>
      <c r="R708" s="12"/>
      <c r="S708" s="12"/>
      <c r="T708" s="12"/>
      <c r="U708" s="12"/>
      <c r="V708" s="12"/>
      <c r="W708" s="12"/>
    </row>
    <row r="709" spans="1:23" x14ac:dyDescent="0.25">
      <c r="A709" s="101">
        <v>2012</v>
      </c>
      <c r="B709" s="101">
        <v>30</v>
      </c>
      <c r="C709" s="2">
        <f t="shared" ref="C709:C772" si="11">C708+7</f>
        <v>41110</v>
      </c>
      <c r="D709" s="197">
        <v>132.46</v>
      </c>
      <c r="E709" s="197">
        <v>109.89</v>
      </c>
      <c r="G709" s="12"/>
      <c r="H709" s="12"/>
      <c r="I709" s="12"/>
      <c r="J709" s="12"/>
      <c r="K709" s="12"/>
      <c r="L709" s="12"/>
      <c r="M709" s="12"/>
      <c r="N709" s="12"/>
      <c r="O709" s="12"/>
      <c r="P709" s="12"/>
      <c r="Q709" s="12"/>
      <c r="R709" s="12"/>
      <c r="S709" s="12"/>
      <c r="T709" s="12"/>
      <c r="U709" s="12"/>
      <c r="V709" s="12"/>
      <c r="W709" s="12"/>
    </row>
    <row r="710" spans="1:23" x14ac:dyDescent="0.25">
      <c r="A710" s="101">
        <v>2012</v>
      </c>
      <c r="B710" s="101">
        <v>31</v>
      </c>
      <c r="C710" s="2">
        <f t="shared" si="11"/>
        <v>41117</v>
      </c>
      <c r="D710" s="197">
        <v>125.77</v>
      </c>
      <c r="E710" s="197">
        <v>106.97</v>
      </c>
      <c r="G710" s="12"/>
      <c r="H710" s="12"/>
      <c r="I710" s="12"/>
      <c r="J710" s="12"/>
      <c r="K710" s="12"/>
      <c r="L710" s="12"/>
      <c r="M710" s="12"/>
      <c r="N710" s="12"/>
      <c r="O710" s="12"/>
      <c r="P710" s="12"/>
      <c r="Q710" s="12"/>
      <c r="R710" s="12"/>
      <c r="S710" s="12"/>
      <c r="T710" s="12"/>
      <c r="U710" s="12"/>
      <c r="V710" s="12"/>
      <c r="W710" s="12"/>
    </row>
    <row r="711" spans="1:23" x14ac:dyDescent="0.25">
      <c r="A711" s="101">
        <v>2012</v>
      </c>
      <c r="B711" s="101">
        <v>32</v>
      </c>
      <c r="C711" s="2">
        <f t="shared" si="11"/>
        <v>41124</v>
      </c>
      <c r="D711" s="197">
        <v>130.76</v>
      </c>
      <c r="E711" s="197">
        <v>109.91</v>
      </c>
      <c r="G711" s="12"/>
      <c r="H711" s="12"/>
      <c r="I711" s="12"/>
      <c r="J711" s="12"/>
      <c r="K711" s="12"/>
      <c r="L711" s="12"/>
      <c r="M711" s="12"/>
      <c r="N711" s="12"/>
      <c r="O711" s="12"/>
      <c r="P711" s="12"/>
      <c r="Q711" s="12"/>
      <c r="R711" s="12"/>
      <c r="S711" s="12"/>
      <c r="T711" s="12"/>
      <c r="U711" s="12"/>
      <c r="V711" s="12"/>
      <c r="W711" s="12"/>
    </row>
    <row r="712" spans="1:23" x14ac:dyDescent="0.25">
      <c r="A712" s="101">
        <v>2012</v>
      </c>
      <c r="B712" s="101">
        <v>33</v>
      </c>
      <c r="C712" s="2">
        <f t="shared" si="11"/>
        <v>41131</v>
      </c>
      <c r="D712" s="197">
        <v>131.33000000000001</v>
      </c>
      <c r="E712" s="197">
        <v>106.09</v>
      </c>
      <c r="G712" s="12"/>
      <c r="H712" s="12"/>
      <c r="I712" s="12"/>
      <c r="J712" s="12"/>
      <c r="K712" s="12"/>
      <c r="L712" s="12"/>
      <c r="M712" s="12"/>
      <c r="N712" s="12"/>
      <c r="O712" s="12"/>
      <c r="P712" s="12"/>
      <c r="Q712" s="12"/>
      <c r="R712" s="12"/>
      <c r="S712" s="12"/>
      <c r="T712" s="12"/>
      <c r="U712" s="12"/>
      <c r="V712" s="12"/>
      <c r="W712" s="12"/>
    </row>
    <row r="713" spans="1:23" x14ac:dyDescent="0.25">
      <c r="A713" s="101">
        <v>2012</v>
      </c>
      <c r="B713" s="101">
        <v>34</v>
      </c>
      <c r="C713" s="2">
        <f t="shared" si="11"/>
        <v>41138</v>
      </c>
      <c r="D713" s="197">
        <v>132.03</v>
      </c>
      <c r="E713" s="197">
        <v>110.97</v>
      </c>
      <c r="G713" s="12"/>
      <c r="H713" s="12"/>
      <c r="I713" s="12"/>
      <c r="J713" s="12"/>
      <c r="K713" s="12"/>
      <c r="L713" s="12"/>
      <c r="M713" s="12"/>
      <c r="N713" s="12"/>
      <c r="O713" s="12"/>
      <c r="P713" s="12"/>
      <c r="Q713" s="12"/>
      <c r="R713" s="12"/>
      <c r="S713" s="12"/>
      <c r="T713" s="12"/>
      <c r="U713" s="12"/>
      <c r="V713" s="12"/>
      <c r="W713" s="12"/>
    </row>
    <row r="714" spans="1:23" x14ac:dyDescent="0.25">
      <c r="A714" s="101">
        <v>2012</v>
      </c>
      <c r="B714" s="101">
        <v>35</v>
      </c>
      <c r="C714" s="2">
        <f t="shared" si="11"/>
        <v>41145</v>
      </c>
      <c r="D714" s="197">
        <v>136.12</v>
      </c>
      <c r="E714" s="197">
        <v>112.69</v>
      </c>
      <c r="G714" s="12"/>
      <c r="H714" s="12"/>
      <c r="I714" s="12"/>
      <c r="J714" s="12"/>
      <c r="K714" s="12"/>
      <c r="L714" s="12"/>
      <c r="M714" s="12"/>
      <c r="N714" s="12"/>
      <c r="O714" s="12"/>
      <c r="P714" s="12"/>
      <c r="Q714" s="12"/>
      <c r="R714" s="12"/>
      <c r="S714" s="12"/>
      <c r="T714" s="12"/>
      <c r="U714" s="12"/>
      <c r="V714" s="12"/>
      <c r="W714" s="12"/>
    </row>
    <row r="715" spans="1:23" x14ac:dyDescent="0.25">
      <c r="A715" s="101">
        <v>2012</v>
      </c>
      <c r="B715" s="101">
        <v>36</v>
      </c>
      <c r="C715" s="2">
        <f t="shared" si="11"/>
        <v>41152</v>
      </c>
      <c r="D715" s="197">
        <v>134.35</v>
      </c>
      <c r="E715" s="197">
        <v>113.05</v>
      </c>
      <c r="G715" s="12"/>
      <c r="H715" s="12"/>
      <c r="I715" s="12"/>
      <c r="J715" s="12"/>
      <c r="K715" s="12"/>
      <c r="L715" s="12"/>
      <c r="M715" s="12"/>
      <c r="N715" s="12"/>
      <c r="O715" s="12"/>
      <c r="P715" s="12"/>
      <c r="Q715" s="12"/>
      <c r="R715" s="12"/>
      <c r="S715" s="12"/>
      <c r="T715" s="12"/>
      <c r="U715" s="12"/>
      <c r="V715" s="12"/>
      <c r="W715" s="12"/>
    </row>
    <row r="716" spans="1:23" x14ac:dyDescent="0.25">
      <c r="A716" s="101">
        <v>2012</v>
      </c>
      <c r="B716" s="101">
        <v>37</v>
      </c>
      <c r="C716" s="2">
        <f t="shared" si="11"/>
        <v>41159</v>
      </c>
      <c r="D716" s="197">
        <v>134.79</v>
      </c>
      <c r="E716" s="197">
        <v>109.91</v>
      </c>
      <c r="G716" s="12"/>
      <c r="H716" s="12"/>
      <c r="I716" s="12"/>
      <c r="J716" s="12"/>
      <c r="K716" s="12"/>
      <c r="L716" s="12"/>
      <c r="M716" s="12"/>
      <c r="N716" s="12"/>
      <c r="O716" s="12"/>
      <c r="P716" s="12"/>
      <c r="Q716" s="12"/>
      <c r="R716" s="12"/>
      <c r="S716" s="12"/>
      <c r="T716" s="12"/>
      <c r="U716" s="12"/>
      <c r="V716" s="12"/>
      <c r="W716" s="12"/>
    </row>
    <row r="717" spans="1:23" x14ac:dyDescent="0.25">
      <c r="A717" s="101">
        <v>2012</v>
      </c>
      <c r="B717" s="101">
        <v>38</v>
      </c>
      <c r="C717" s="2">
        <f t="shared" si="11"/>
        <v>41166</v>
      </c>
      <c r="D717" s="197">
        <v>138.35</v>
      </c>
      <c r="E717" s="197">
        <v>108.02</v>
      </c>
      <c r="G717" s="12"/>
      <c r="H717" s="12"/>
      <c r="I717" s="12"/>
      <c r="J717" s="12"/>
      <c r="K717" s="12"/>
      <c r="L717" s="12"/>
      <c r="M717" s="12"/>
      <c r="N717" s="12"/>
      <c r="O717" s="12"/>
      <c r="P717" s="12"/>
      <c r="Q717" s="12"/>
      <c r="R717" s="12"/>
      <c r="S717" s="12"/>
      <c r="T717" s="12"/>
      <c r="U717" s="12"/>
      <c r="V717" s="12"/>
      <c r="W717" s="12"/>
    </row>
    <row r="718" spans="1:23" x14ac:dyDescent="0.25">
      <c r="A718" s="101">
        <v>2012</v>
      </c>
      <c r="B718" s="101">
        <v>39</v>
      </c>
      <c r="C718" s="2">
        <f t="shared" si="11"/>
        <v>41173</v>
      </c>
      <c r="D718" s="197">
        <v>139.31</v>
      </c>
      <c r="E718" s="197">
        <v>109.84</v>
      </c>
      <c r="G718" s="12"/>
      <c r="H718" s="12"/>
      <c r="I718" s="12"/>
      <c r="J718" s="12"/>
      <c r="K718" s="12"/>
      <c r="L718" s="12"/>
      <c r="M718" s="12"/>
      <c r="N718" s="12"/>
      <c r="O718" s="12"/>
      <c r="P718" s="12"/>
      <c r="Q718" s="12"/>
      <c r="R718" s="12"/>
      <c r="S718" s="12"/>
      <c r="T718" s="12"/>
      <c r="U718" s="12"/>
      <c r="V718" s="12"/>
      <c r="W718" s="12"/>
    </row>
    <row r="719" spans="1:23" x14ac:dyDescent="0.25">
      <c r="A719" s="101">
        <v>2012</v>
      </c>
      <c r="B719" s="101">
        <v>40</v>
      </c>
      <c r="C719" s="2">
        <f t="shared" si="11"/>
        <v>41180</v>
      </c>
      <c r="D719" s="197">
        <v>141.91999999999999</v>
      </c>
      <c r="E719" s="197">
        <v>110.66</v>
      </c>
      <c r="G719" s="12"/>
      <c r="H719" s="12"/>
      <c r="I719" s="12"/>
      <c r="J719" s="12"/>
      <c r="K719" s="12"/>
      <c r="L719" s="12"/>
      <c r="M719" s="12"/>
      <c r="N719" s="12"/>
      <c r="O719" s="12"/>
      <c r="P719" s="12"/>
      <c r="Q719" s="12"/>
      <c r="R719" s="12"/>
      <c r="S719" s="12"/>
      <c r="T719" s="12"/>
      <c r="U719" s="12"/>
      <c r="V719" s="12"/>
      <c r="W719" s="12"/>
    </row>
    <row r="720" spans="1:23" x14ac:dyDescent="0.25">
      <c r="A720" s="101">
        <v>2012</v>
      </c>
      <c r="B720" s="101">
        <v>41</v>
      </c>
      <c r="C720" s="2">
        <f t="shared" si="11"/>
        <v>41187</v>
      </c>
      <c r="D720" s="197">
        <v>138.44999999999999</v>
      </c>
      <c r="E720" s="197">
        <v>111.37</v>
      </c>
      <c r="G720" s="12"/>
      <c r="H720" s="12"/>
      <c r="I720" s="12"/>
      <c r="J720" s="12"/>
      <c r="K720" s="12"/>
      <c r="L720" s="12"/>
      <c r="M720" s="12"/>
      <c r="N720" s="12"/>
      <c r="O720" s="12"/>
      <c r="P720" s="12"/>
      <c r="Q720" s="12"/>
      <c r="R720" s="12"/>
      <c r="S720" s="12"/>
      <c r="T720" s="12"/>
      <c r="U720" s="12"/>
      <c r="V720" s="12"/>
      <c r="W720" s="12"/>
    </row>
    <row r="721" spans="1:23" x14ac:dyDescent="0.25">
      <c r="A721" s="101">
        <v>2012</v>
      </c>
      <c r="B721" s="101">
        <v>42</v>
      </c>
      <c r="C721" s="2">
        <f t="shared" si="11"/>
        <v>41194</v>
      </c>
      <c r="D721" s="197">
        <v>135.88</v>
      </c>
      <c r="E721" s="197">
        <v>110.54</v>
      </c>
      <c r="G721" s="12"/>
      <c r="H721" s="12"/>
      <c r="I721" s="12"/>
      <c r="J721" s="12"/>
      <c r="K721" s="12"/>
      <c r="L721" s="12"/>
      <c r="M721" s="12"/>
      <c r="N721" s="12"/>
      <c r="O721" s="12"/>
      <c r="P721" s="12"/>
      <c r="Q721" s="12"/>
      <c r="R721" s="12"/>
      <c r="S721" s="12"/>
      <c r="T721" s="12"/>
      <c r="U721" s="12"/>
      <c r="V721" s="12"/>
      <c r="W721" s="12"/>
    </row>
    <row r="722" spans="1:23" x14ac:dyDescent="0.25">
      <c r="A722" s="101">
        <v>2012</v>
      </c>
      <c r="B722" s="101">
        <v>43</v>
      </c>
      <c r="C722" s="2">
        <f t="shared" si="11"/>
        <v>41201</v>
      </c>
      <c r="D722" s="197">
        <v>133.72999999999999</v>
      </c>
      <c r="E722" s="197">
        <v>110.34</v>
      </c>
      <c r="G722" s="12"/>
      <c r="H722" s="12"/>
      <c r="I722" s="12"/>
      <c r="J722" s="12"/>
      <c r="K722" s="12"/>
      <c r="L722" s="12"/>
      <c r="M722" s="12"/>
      <c r="N722" s="12"/>
      <c r="O722" s="12"/>
      <c r="P722" s="12"/>
      <c r="Q722" s="12"/>
      <c r="R722" s="12"/>
      <c r="S722" s="12"/>
      <c r="T722" s="12"/>
      <c r="U722" s="12"/>
      <c r="V722" s="12"/>
      <c r="W722" s="12"/>
    </row>
    <row r="723" spans="1:23" x14ac:dyDescent="0.25">
      <c r="A723" s="101">
        <v>2012</v>
      </c>
      <c r="B723" s="101">
        <v>44</v>
      </c>
      <c r="C723" s="2">
        <f t="shared" si="11"/>
        <v>41208</v>
      </c>
      <c r="D723" s="197">
        <v>127.7</v>
      </c>
      <c r="E723" s="197">
        <v>113.09</v>
      </c>
      <c r="G723" s="12"/>
      <c r="H723" s="12"/>
      <c r="I723" s="12"/>
      <c r="J723" s="12"/>
      <c r="K723" s="12"/>
      <c r="L723" s="12"/>
      <c r="M723" s="12"/>
      <c r="N723" s="12"/>
      <c r="O723" s="12"/>
      <c r="P723" s="12"/>
      <c r="Q723" s="12"/>
      <c r="R723" s="12"/>
      <c r="S723" s="12"/>
      <c r="T723" s="12"/>
      <c r="U723" s="12"/>
      <c r="V723" s="12"/>
      <c r="W723" s="12"/>
    </row>
    <row r="724" spans="1:23" x14ac:dyDescent="0.25">
      <c r="A724" s="101">
        <v>2012</v>
      </c>
      <c r="B724" s="101">
        <v>45</v>
      </c>
      <c r="C724" s="2">
        <f t="shared" si="11"/>
        <v>41215</v>
      </c>
      <c r="D724" s="197">
        <v>130.77000000000001</v>
      </c>
      <c r="E724" s="197">
        <v>113.19</v>
      </c>
      <c r="G724" s="12"/>
      <c r="H724" s="12"/>
      <c r="I724" s="12"/>
      <c r="J724" s="12"/>
      <c r="K724" s="12"/>
      <c r="L724" s="12"/>
      <c r="M724" s="12"/>
      <c r="N724" s="12"/>
      <c r="O724" s="12"/>
      <c r="P724" s="12"/>
      <c r="Q724" s="12"/>
      <c r="R724" s="12"/>
      <c r="S724" s="12"/>
      <c r="T724" s="12"/>
      <c r="U724" s="12"/>
      <c r="V724" s="12"/>
      <c r="W724" s="12"/>
    </row>
    <row r="725" spans="1:23" x14ac:dyDescent="0.25">
      <c r="A725" s="101">
        <v>2012</v>
      </c>
      <c r="B725" s="101">
        <v>46</v>
      </c>
      <c r="C725" s="2">
        <f t="shared" si="11"/>
        <v>41222</v>
      </c>
      <c r="D725" s="197">
        <v>127.29</v>
      </c>
      <c r="E725" s="197">
        <v>112.25</v>
      </c>
      <c r="G725" s="12"/>
      <c r="H725" s="12"/>
      <c r="I725" s="12"/>
      <c r="J725" s="12"/>
      <c r="K725" s="12"/>
      <c r="L725" s="12"/>
      <c r="M725" s="12"/>
      <c r="N725" s="12"/>
      <c r="O725" s="12"/>
      <c r="P725" s="12"/>
      <c r="Q725" s="12"/>
      <c r="R725" s="12"/>
      <c r="S725" s="12"/>
      <c r="T725" s="12"/>
      <c r="U725" s="12"/>
      <c r="V725" s="12"/>
      <c r="W725" s="12"/>
    </row>
    <row r="726" spans="1:23" x14ac:dyDescent="0.25">
      <c r="A726" s="101">
        <v>2012</v>
      </c>
      <c r="B726" s="101">
        <v>47</v>
      </c>
      <c r="C726" s="2">
        <f t="shared" si="11"/>
        <v>41229</v>
      </c>
      <c r="D726" s="197">
        <v>132.37</v>
      </c>
      <c r="E726" s="197">
        <v>109.63</v>
      </c>
      <c r="G726" s="12"/>
      <c r="H726" s="12"/>
      <c r="I726" s="12"/>
      <c r="J726" s="12"/>
      <c r="K726" s="12"/>
      <c r="L726" s="12"/>
      <c r="M726" s="12"/>
      <c r="N726" s="12"/>
      <c r="O726" s="12"/>
      <c r="P726" s="12"/>
      <c r="Q726" s="12"/>
      <c r="R726" s="12"/>
      <c r="S726" s="12"/>
      <c r="T726" s="12"/>
      <c r="U726" s="12"/>
      <c r="V726" s="12"/>
      <c r="W726" s="12"/>
    </row>
    <row r="727" spans="1:23" x14ac:dyDescent="0.25">
      <c r="A727" s="101">
        <v>2012</v>
      </c>
      <c r="B727" s="101">
        <v>48</v>
      </c>
      <c r="C727" s="2">
        <f t="shared" si="11"/>
        <v>41236</v>
      </c>
      <c r="D727" s="197">
        <v>131.63999999999999</v>
      </c>
      <c r="E727" s="197">
        <v>112.12</v>
      </c>
      <c r="G727" s="12"/>
      <c r="H727" s="12"/>
      <c r="I727" s="12"/>
      <c r="J727" s="12"/>
      <c r="K727" s="12"/>
      <c r="L727" s="12"/>
      <c r="M727" s="12"/>
      <c r="N727" s="12"/>
      <c r="O727" s="12"/>
      <c r="P727" s="12"/>
      <c r="Q727" s="12"/>
      <c r="R727" s="12"/>
      <c r="S727" s="12"/>
      <c r="T727" s="12"/>
      <c r="U727" s="12"/>
      <c r="V727" s="12"/>
      <c r="W727" s="12"/>
    </row>
    <row r="728" spans="1:23" x14ac:dyDescent="0.25">
      <c r="A728" s="101">
        <v>2012</v>
      </c>
      <c r="B728" s="101">
        <v>49</v>
      </c>
      <c r="C728" s="2">
        <f t="shared" si="11"/>
        <v>41243</v>
      </c>
      <c r="D728" s="197">
        <v>126.77</v>
      </c>
      <c r="E728" s="197">
        <v>114.81</v>
      </c>
      <c r="G728" s="12"/>
      <c r="H728" s="12"/>
      <c r="I728" s="12"/>
      <c r="J728" s="12"/>
      <c r="K728" s="12"/>
      <c r="L728" s="12"/>
      <c r="M728" s="12"/>
      <c r="N728" s="12"/>
      <c r="O728" s="12"/>
      <c r="P728" s="12"/>
      <c r="Q728" s="12"/>
      <c r="R728" s="12"/>
      <c r="S728" s="12"/>
      <c r="T728" s="12"/>
      <c r="U728" s="12"/>
      <c r="V728" s="12"/>
      <c r="W728" s="12"/>
    </row>
    <row r="729" spans="1:23" x14ac:dyDescent="0.25">
      <c r="A729" s="101">
        <v>2012</v>
      </c>
      <c r="B729" s="101">
        <v>50</v>
      </c>
      <c r="C729" s="2">
        <f t="shared" si="11"/>
        <v>41250</v>
      </c>
      <c r="D729" s="197">
        <v>135.31</v>
      </c>
      <c r="E729" s="197">
        <v>114.19</v>
      </c>
      <c r="G729" s="12"/>
      <c r="H729" s="12"/>
      <c r="I729" s="12"/>
      <c r="J729" s="12"/>
      <c r="K729" s="12"/>
      <c r="L729" s="12"/>
      <c r="M729" s="12"/>
      <c r="N729" s="12"/>
      <c r="O729" s="12"/>
      <c r="P729" s="12"/>
      <c r="Q729" s="12"/>
      <c r="R729" s="12"/>
      <c r="S729" s="12"/>
      <c r="T729" s="12"/>
      <c r="U729" s="12"/>
      <c r="V729" s="12"/>
      <c r="W729" s="12"/>
    </row>
    <row r="730" spans="1:23" ht="13" thickBot="1" x14ac:dyDescent="0.3">
      <c r="A730" s="107">
        <v>2012</v>
      </c>
      <c r="B730" s="101">
        <v>51</v>
      </c>
      <c r="C730" s="2">
        <f t="shared" si="11"/>
        <v>41257</v>
      </c>
      <c r="D730" s="197">
        <v>136.37</v>
      </c>
      <c r="E730" s="197">
        <v>114.35</v>
      </c>
      <c r="G730" s="12"/>
      <c r="H730" s="12"/>
      <c r="I730" s="12"/>
      <c r="J730" s="12"/>
      <c r="K730" s="12"/>
      <c r="L730" s="12"/>
      <c r="M730" s="12"/>
      <c r="N730" s="12"/>
      <c r="O730" s="12"/>
      <c r="P730" s="12"/>
      <c r="Q730" s="12"/>
      <c r="R730" s="12"/>
      <c r="S730" s="12"/>
      <c r="T730" s="12"/>
      <c r="U730" s="12"/>
      <c r="V730" s="12"/>
      <c r="W730" s="12"/>
    </row>
    <row r="731" spans="1:23" ht="13" thickBot="1" x14ac:dyDescent="0.3">
      <c r="A731" s="107">
        <v>2012</v>
      </c>
      <c r="B731" s="101">
        <v>52</v>
      </c>
      <c r="C731" s="2">
        <f t="shared" si="11"/>
        <v>41264</v>
      </c>
      <c r="D731" s="197">
        <v>133.97</v>
      </c>
      <c r="E731" s="197">
        <v>113.22</v>
      </c>
      <c r="G731" s="12"/>
      <c r="H731" s="12"/>
      <c r="I731" s="12"/>
      <c r="J731" s="12"/>
      <c r="K731" s="12"/>
      <c r="L731" s="12"/>
      <c r="M731" s="12"/>
      <c r="N731" s="12"/>
      <c r="O731" s="12"/>
      <c r="P731" s="12"/>
      <c r="Q731" s="12"/>
      <c r="R731" s="12"/>
      <c r="S731" s="12"/>
      <c r="T731" s="12"/>
      <c r="U731" s="12"/>
      <c r="V731" s="12"/>
      <c r="W731" s="12"/>
    </row>
    <row r="732" spans="1:23" ht="13" thickBot="1" x14ac:dyDescent="0.3">
      <c r="A732" s="113">
        <v>2013</v>
      </c>
      <c r="B732" s="101">
        <v>1</v>
      </c>
      <c r="C732" s="2">
        <f t="shared" si="11"/>
        <v>41271</v>
      </c>
      <c r="D732" s="197">
        <v>134.66999999999999</v>
      </c>
      <c r="E732" s="197">
        <v>120.02</v>
      </c>
      <c r="G732" s="12"/>
      <c r="H732" s="12"/>
      <c r="I732" s="12"/>
      <c r="J732" s="12"/>
      <c r="K732" s="12"/>
      <c r="L732" s="12"/>
      <c r="M732" s="12"/>
      <c r="N732" s="12"/>
      <c r="O732" s="12"/>
      <c r="P732" s="12"/>
      <c r="Q732" s="12"/>
      <c r="R732" s="12"/>
      <c r="S732" s="12"/>
      <c r="T732" s="12"/>
      <c r="U732" s="12"/>
      <c r="V732" s="12"/>
      <c r="W732" s="12"/>
    </row>
    <row r="733" spans="1:23" x14ac:dyDescent="0.25">
      <c r="A733" s="179">
        <v>2013</v>
      </c>
      <c r="B733" s="101">
        <v>2</v>
      </c>
      <c r="C733" s="2">
        <f t="shared" si="11"/>
        <v>41278</v>
      </c>
      <c r="D733" s="197">
        <v>135.9</v>
      </c>
      <c r="E733" s="197">
        <v>118.87</v>
      </c>
      <c r="G733" s="12"/>
      <c r="H733" s="12"/>
      <c r="I733" s="12"/>
      <c r="J733" s="12"/>
      <c r="K733" s="12"/>
      <c r="L733" s="12"/>
      <c r="M733" s="12"/>
      <c r="N733" s="12"/>
      <c r="O733" s="12"/>
      <c r="P733" s="12"/>
      <c r="Q733" s="12"/>
      <c r="R733" s="12"/>
      <c r="S733" s="12"/>
      <c r="T733" s="12"/>
      <c r="U733" s="12"/>
      <c r="V733" s="12"/>
      <c r="W733" s="12"/>
    </row>
    <row r="734" spans="1:23" x14ac:dyDescent="0.25">
      <c r="A734" s="179">
        <v>2013</v>
      </c>
      <c r="B734" s="101">
        <v>3</v>
      </c>
      <c r="C734" s="2">
        <f t="shared" si="11"/>
        <v>41285</v>
      </c>
      <c r="D734" s="197">
        <v>138.87</v>
      </c>
      <c r="E734" s="197">
        <v>120.16</v>
      </c>
      <c r="G734" s="12"/>
      <c r="H734" s="12"/>
      <c r="I734" s="12"/>
      <c r="J734" s="12"/>
      <c r="K734" s="12"/>
      <c r="L734" s="12"/>
      <c r="M734" s="12"/>
      <c r="N734" s="12"/>
      <c r="O734" s="12"/>
      <c r="P734" s="12"/>
      <c r="Q734" s="12"/>
      <c r="R734" s="12"/>
      <c r="S734" s="12"/>
      <c r="T734" s="12"/>
      <c r="U734" s="12"/>
      <c r="V734" s="12"/>
      <c r="W734" s="12"/>
    </row>
    <row r="735" spans="1:23" x14ac:dyDescent="0.25">
      <c r="A735" s="179">
        <v>2013</v>
      </c>
      <c r="B735" s="101">
        <v>4</v>
      </c>
      <c r="C735" s="2">
        <f t="shared" si="11"/>
        <v>41292</v>
      </c>
      <c r="D735" s="197">
        <v>132.16</v>
      </c>
      <c r="E735" s="197">
        <v>116.3</v>
      </c>
      <c r="G735" s="12"/>
      <c r="H735" s="12"/>
      <c r="I735" s="12"/>
      <c r="J735" s="12"/>
      <c r="K735" s="12"/>
      <c r="L735" s="12"/>
      <c r="M735" s="12"/>
      <c r="N735" s="12"/>
      <c r="O735" s="12"/>
      <c r="P735" s="12"/>
      <c r="Q735" s="12"/>
      <c r="R735" s="12"/>
      <c r="S735" s="12"/>
      <c r="T735" s="12"/>
      <c r="U735" s="12"/>
      <c r="V735" s="12"/>
      <c r="W735" s="12"/>
    </row>
    <row r="736" spans="1:23" x14ac:dyDescent="0.25">
      <c r="A736" s="179">
        <v>2013</v>
      </c>
      <c r="B736" s="101">
        <v>5</v>
      </c>
      <c r="C736" s="2">
        <f t="shared" si="11"/>
        <v>41299</v>
      </c>
      <c r="D736" s="197">
        <v>133.55000000000001</v>
      </c>
      <c r="E736" s="197">
        <v>113.56</v>
      </c>
      <c r="G736" s="12"/>
      <c r="H736" s="12"/>
      <c r="I736" s="12"/>
      <c r="J736" s="12"/>
      <c r="K736" s="12"/>
      <c r="L736" s="12"/>
      <c r="M736" s="12"/>
      <c r="N736" s="12"/>
      <c r="O736" s="12"/>
      <c r="P736" s="12"/>
      <c r="Q736" s="12"/>
      <c r="R736" s="12"/>
      <c r="S736" s="12"/>
      <c r="T736" s="12"/>
      <c r="U736" s="12"/>
      <c r="V736" s="12"/>
      <c r="W736" s="12"/>
    </row>
    <row r="737" spans="1:23" x14ac:dyDescent="0.25">
      <c r="A737" s="179">
        <v>2013</v>
      </c>
      <c r="B737" s="101">
        <v>6</v>
      </c>
      <c r="C737" s="2">
        <f t="shared" si="11"/>
        <v>41306</v>
      </c>
      <c r="D737" s="197">
        <v>133.25</v>
      </c>
      <c r="E737" s="197">
        <v>121.73</v>
      </c>
      <c r="G737" s="12"/>
      <c r="H737" s="12"/>
      <c r="I737" s="12"/>
      <c r="J737" s="12"/>
      <c r="K737" s="12"/>
      <c r="L737" s="12"/>
      <c r="M737" s="12"/>
      <c r="N737" s="12"/>
      <c r="O737" s="12"/>
      <c r="P737" s="12"/>
      <c r="Q737" s="12"/>
      <c r="R737" s="12"/>
      <c r="S737" s="12"/>
      <c r="T737" s="12"/>
      <c r="U737" s="12"/>
      <c r="V737" s="12"/>
      <c r="W737" s="12"/>
    </row>
    <row r="738" spans="1:23" x14ac:dyDescent="0.25">
      <c r="A738" s="179">
        <v>2013</v>
      </c>
      <c r="B738" s="101">
        <v>7</v>
      </c>
      <c r="C738" s="2">
        <f t="shared" si="11"/>
        <v>41313</v>
      </c>
      <c r="D738" s="197">
        <v>130.78</v>
      </c>
      <c r="E738" s="197">
        <v>117.47</v>
      </c>
      <c r="G738" s="12"/>
      <c r="H738" s="12"/>
      <c r="I738" s="12"/>
      <c r="J738" s="12"/>
      <c r="K738" s="12"/>
      <c r="L738" s="12"/>
      <c r="M738" s="12"/>
      <c r="N738" s="12"/>
      <c r="O738" s="12"/>
      <c r="P738" s="12"/>
      <c r="Q738" s="12"/>
      <c r="R738" s="12"/>
      <c r="S738" s="12"/>
      <c r="T738" s="12"/>
      <c r="U738" s="12"/>
      <c r="V738" s="12"/>
      <c r="W738" s="12"/>
    </row>
    <row r="739" spans="1:23" x14ac:dyDescent="0.25">
      <c r="A739" s="179">
        <v>2013</v>
      </c>
      <c r="B739" s="101">
        <v>8</v>
      </c>
      <c r="C739" s="2">
        <f t="shared" si="11"/>
        <v>41320</v>
      </c>
      <c r="D739" s="197">
        <v>125.49</v>
      </c>
      <c r="E739" s="197">
        <v>112.93</v>
      </c>
      <c r="G739" s="12"/>
      <c r="H739" s="12"/>
      <c r="I739" s="12"/>
      <c r="J739" s="12"/>
      <c r="K739" s="12"/>
      <c r="L739" s="12"/>
      <c r="M739" s="12"/>
      <c r="N739" s="12"/>
      <c r="O739" s="12"/>
      <c r="P739" s="12"/>
      <c r="Q739" s="12"/>
      <c r="R739" s="12"/>
      <c r="S739" s="12"/>
      <c r="T739" s="12"/>
      <c r="U739" s="12"/>
      <c r="V739" s="12"/>
      <c r="W739" s="12"/>
    </row>
    <row r="740" spans="1:23" x14ac:dyDescent="0.25">
      <c r="A740" s="179">
        <v>2013</v>
      </c>
      <c r="B740" s="101">
        <v>9</v>
      </c>
      <c r="C740" s="2">
        <f t="shared" si="11"/>
        <v>41327</v>
      </c>
      <c r="D740" s="197">
        <v>128.4</v>
      </c>
      <c r="E740" s="197">
        <v>118.12</v>
      </c>
      <c r="G740" s="12"/>
      <c r="H740" s="12"/>
      <c r="I740" s="12"/>
      <c r="J740" s="12"/>
      <c r="K740" s="12"/>
      <c r="L740" s="12"/>
      <c r="M740" s="12"/>
      <c r="N740" s="12"/>
      <c r="O740" s="12"/>
      <c r="P740" s="12"/>
      <c r="Q740" s="12"/>
      <c r="R740" s="12"/>
      <c r="S740" s="12"/>
      <c r="T740" s="12"/>
      <c r="U740" s="12"/>
      <c r="V740" s="12"/>
      <c r="W740" s="12"/>
    </row>
    <row r="741" spans="1:23" x14ac:dyDescent="0.25">
      <c r="A741" s="179">
        <v>2013</v>
      </c>
      <c r="B741" s="101">
        <v>10</v>
      </c>
      <c r="C741" s="2">
        <f t="shared" si="11"/>
        <v>41334</v>
      </c>
      <c r="D741" s="197">
        <v>131.13</v>
      </c>
      <c r="E741" s="197">
        <v>121.04</v>
      </c>
      <c r="G741" s="12"/>
      <c r="H741" s="12"/>
      <c r="I741" s="12"/>
      <c r="J741" s="12"/>
      <c r="K741" s="12"/>
      <c r="L741" s="12"/>
      <c r="M741" s="12"/>
      <c r="N741" s="12"/>
      <c r="O741" s="12"/>
      <c r="P741" s="12"/>
      <c r="Q741" s="12"/>
      <c r="R741" s="12"/>
      <c r="S741" s="12"/>
      <c r="T741" s="12"/>
      <c r="U741" s="12"/>
      <c r="V741" s="12"/>
      <c r="W741" s="12"/>
    </row>
    <row r="742" spans="1:23" x14ac:dyDescent="0.25">
      <c r="A742" s="179">
        <v>2013</v>
      </c>
      <c r="B742" s="101">
        <v>11</v>
      </c>
      <c r="C742" s="2">
        <f t="shared" si="11"/>
        <v>41341</v>
      </c>
      <c r="D742" s="197">
        <v>133.91</v>
      </c>
      <c r="E742" s="197">
        <v>114.16</v>
      </c>
      <c r="G742" s="12"/>
      <c r="H742" s="12"/>
      <c r="I742" s="12"/>
      <c r="J742" s="12"/>
      <c r="K742" s="12"/>
      <c r="L742" s="12"/>
      <c r="M742" s="12"/>
      <c r="N742" s="12"/>
      <c r="O742" s="12"/>
      <c r="P742" s="12"/>
      <c r="Q742" s="12"/>
      <c r="R742" s="12"/>
      <c r="S742" s="12"/>
      <c r="T742" s="129" t="s">
        <v>39</v>
      </c>
      <c r="U742" s="12"/>
      <c r="V742" s="12"/>
      <c r="W742" s="12"/>
    </row>
    <row r="743" spans="1:23" x14ac:dyDescent="0.25">
      <c r="A743" s="179">
        <v>2013</v>
      </c>
      <c r="B743" s="101">
        <v>12</v>
      </c>
      <c r="C743" s="2">
        <f t="shared" si="11"/>
        <v>41348</v>
      </c>
      <c r="D743" s="197">
        <v>128.66999999999999</v>
      </c>
      <c r="E743" s="197">
        <v>117.95</v>
      </c>
      <c r="G743" s="12"/>
      <c r="H743" s="12"/>
      <c r="I743" s="12"/>
      <c r="J743" s="12"/>
      <c r="K743" s="12"/>
      <c r="L743" s="12"/>
      <c r="M743" s="12"/>
      <c r="N743" s="12"/>
      <c r="O743" s="12"/>
      <c r="P743" s="12"/>
      <c r="Q743" s="12"/>
      <c r="R743" s="12"/>
      <c r="S743" s="12"/>
      <c r="T743" s="12"/>
      <c r="U743" s="12"/>
      <c r="V743" s="12"/>
      <c r="W743" s="12"/>
    </row>
    <row r="744" spans="1:23" x14ac:dyDescent="0.25">
      <c r="A744" s="179">
        <v>2013</v>
      </c>
      <c r="B744" s="101">
        <v>13</v>
      </c>
      <c r="C744" s="2">
        <f t="shared" si="11"/>
        <v>41355</v>
      </c>
      <c r="D744" s="197">
        <v>128.58000000000001</v>
      </c>
      <c r="E744" s="197">
        <v>115.31</v>
      </c>
      <c r="G744" s="12"/>
      <c r="H744" s="12"/>
      <c r="I744" s="12"/>
      <c r="J744" s="12"/>
      <c r="K744" s="12"/>
      <c r="L744" s="12"/>
      <c r="M744" s="12"/>
      <c r="N744" s="12"/>
      <c r="O744" s="12"/>
      <c r="P744" s="12"/>
      <c r="Q744" s="12"/>
      <c r="R744" s="12"/>
      <c r="S744" s="12"/>
      <c r="T744" s="12"/>
      <c r="U744" s="12"/>
      <c r="V744" s="12"/>
      <c r="W744" s="12"/>
    </row>
    <row r="745" spans="1:23" x14ac:dyDescent="0.25">
      <c r="A745" s="179">
        <v>2013</v>
      </c>
      <c r="B745" s="101">
        <v>14</v>
      </c>
      <c r="C745" s="2">
        <f t="shared" si="11"/>
        <v>41362</v>
      </c>
      <c r="D745" s="197">
        <v>129.28</v>
      </c>
      <c r="E745" s="197">
        <v>115.57</v>
      </c>
      <c r="G745" s="12"/>
      <c r="H745" s="12"/>
      <c r="I745" s="12"/>
      <c r="J745" s="12"/>
      <c r="K745" s="12"/>
      <c r="L745" s="12"/>
      <c r="M745" s="12"/>
      <c r="N745" s="12"/>
      <c r="O745" s="12"/>
      <c r="P745" s="12"/>
      <c r="Q745" s="12"/>
      <c r="R745" s="12"/>
      <c r="S745" s="12"/>
      <c r="T745" s="12"/>
      <c r="U745" s="12"/>
      <c r="V745" s="12"/>
      <c r="W745" s="12"/>
    </row>
    <row r="746" spans="1:23" x14ac:dyDescent="0.25">
      <c r="A746" s="179">
        <v>2013</v>
      </c>
      <c r="B746" s="101">
        <v>15</v>
      </c>
      <c r="C746" s="2">
        <f t="shared" si="11"/>
        <v>41369</v>
      </c>
      <c r="D746" s="197">
        <v>128.22</v>
      </c>
      <c r="E746" s="197">
        <v>113.17</v>
      </c>
      <c r="G746" s="12"/>
      <c r="H746" s="12"/>
      <c r="I746" s="12"/>
      <c r="J746" s="12"/>
      <c r="K746" s="12"/>
      <c r="L746" s="12"/>
      <c r="M746" s="12"/>
      <c r="N746" s="12"/>
      <c r="O746" s="12"/>
      <c r="P746" s="12"/>
      <c r="Q746" s="12"/>
      <c r="R746" s="12"/>
      <c r="S746" s="12"/>
      <c r="T746" s="12"/>
      <c r="U746" s="12"/>
      <c r="V746" s="12"/>
      <c r="W746" s="12"/>
    </row>
    <row r="747" spans="1:23" x14ac:dyDescent="0.25">
      <c r="A747" s="179">
        <v>2013</v>
      </c>
      <c r="B747" s="101">
        <v>16</v>
      </c>
      <c r="C747" s="2">
        <f t="shared" si="11"/>
        <v>41376</v>
      </c>
      <c r="D747" s="197">
        <v>123.24</v>
      </c>
      <c r="E747" s="197">
        <v>110.21</v>
      </c>
      <c r="G747" s="12"/>
      <c r="H747" s="12"/>
      <c r="I747" s="12"/>
      <c r="J747" s="12"/>
      <c r="K747" s="12"/>
      <c r="L747" s="12"/>
      <c r="M747" s="12"/>
      <c r="N747" s="12"/>
      <c r="O747" s="12"/>
      <c r="P747" s="12"/>
      <c r="Q747" s="12"/>
      <c r="R747" s="12"/>
      <c r="S747" s="12"/>
      <c r="T747" s="12"/>
      <c r="U747" s="12"/>
      <c r="V747" s="12"/>
      <c r="W747" s="12"/>
    </row>
    <row r="748" spans="1:23" x14ac:dyDescent="0.25">
      <c r="A748" s="179">
        <v>2013</v>
      </c>
      <c r="B748" s="101">
        <v>17</v>
      </c>
      <c r="C748" s="2">
        <f t="shared" si="11"/>
        <v>41383</v>
      </c>
      <c r="D748" s="197">
        <v>123.66</v>
      </c>
      <c r="E748" s="197">
        <v>115.82</v>
      </c>
      <c r="G748" s="12"/>
      <c r="H748" s="12"/>
      <c r="I748" s="12"/>
      <c r="J748" s="12"/>
      <c r="K748" s="12"/>
      <c r="L748" s="12"/>
      <c r="M748" s="12"/>
      <c r="N748" s="12"/>
      <c r="O748" s="12"/>
      <c r="P748" s="12"/>
      <c r="Q748" s="12"/>
      <c r="R748" s="12"/>
      <c r="S748" s="12"/>
      <c r="T748" s="12"/>
      <c r="U748" s="12"/>
      <c r="V748" s="12"/>
      <c r="W748" s="12"/>
    </row>
    <row r="749" spans="1:23" x14ac:dyDescent="0.25">
      <c r="A749" s="179">
        <v>2013</v>
      </c>
      <c r="B749" s="101">
        <v>18</v>
      </c>
      <c r="C749" s="2">
        <f t="shared" si="11"/>
        <v>41390</v>
      </c>
      <c r="D749" s="197">
        <v>120.85</v>
      </c>
      <c r="E749" s="197">
        <v>117.3</v>
      </c>
      <c r="G749" s="12"/>
      <c r="H749" s="12"/>
      <c r="I749" s="12"/>
      <c r="J749" s="12"/>
      <c r="K749" s="12"/>
      <c r="L749" s="12"/>
      <c r="M749" s="12"/>
      <c r="N749" s="12"/>
      <c r="O749" s="12"/>
      <c r="P749" s="12"/>
      <c r="Q749" s="12"/>
      <c r="R749" s="12"/>
      <c r="S749" s="12"/>
      <c r="T749" s="12"/>
      <c r="U749" s="12"/>
      <c r="V749" s="12"/>
      <c r="W749" s="12"/>
    </row>
    <row r="750" spans="1:23" x14ac:dyDescent="0.25">
      <c r="A750" s="179">
        <v>2013</v>
      </c>
      <c r="B750" s="101">
        <v>19</v>
      </c>
      <c r="C750" s="2">
        <f t="shared" si="11"/>
        <v>41397</v>
      </c>
      <c r="D750" s="197">
        <v>122.52</v>
      </c>
      <c r="E750" s="197">
        <v>117.04</v>
      </c>
      <c r="G750" s="12"/>
      <c r="H750" s="12"/>
      <c r="I750" s="12"/>
      <c r="J750" s="12"/>
      <c r="K750" s="12"/>
      <c r="L750" s="12"/>
      <c r="M750" s="12"/>
      <c r="N750" s="12"/>
      <c r="O750" s="12"/>
      <c r="P750" s="12"/>
      <c r="Q750" s="12"/>
      <c r="R750" s="12"/>
      <c r="S750" s="12"/>
      <c r="T750" s="12"/>
      <c r="U750" s="12"/>
      <c r="V750" s="12"/>
      <c r="W750" s="12"/>
    </row>
    <row r="751" spans="1:23" x14ac:dyDescent="0.25">
      <c r="A751" s="179">
        <v>2013</v>
      </c>
      <c r="B751" s="101">
        <v>20</v>
      </c>
      <c r="C751" s="2">
        <f t="shared" si="11"/>
        <v>41404</v>
      </c>
      <c r="D751" s="197">
        <v>123.44</v>
      </c>
      <c r="E751" s="197">
        <v>116.11</v>
      </c>
      <c r="G751" s="12"/>
      <c r="H751" s="12"/>
      <c r="I751" s="12"/>
      <c r="J751" s="12"/>
      <c r="K751" s="12"/>
      <c r="L751" s="12"/>
      <c r="M751" s="12"/>
      <c r="N751" s="12"/>
      <c r="O751" s="12"/>
      <c r="P751" s="12"/>
      <c r="Q751" s="12"/>
      <c r="R751" s="12"/>
      <c r="S751" s="12"/>
      <c r="T751" s="12"/>
      <c r="U751" s="12"/>
      <c r="V751" s="12"/>
      <c r="W751" s="12"/>
    </row>
    <row r="752" spans="1:23" x14ac:dyDescent="0.25">
      <c r="A752" s="179">
        <v>2013</v>
      </c>
      <c r="B752" s="101">
        <v>21</v>
      </c>
      <c r="C752" s="2">
        <f t="shared" si="11"/>
        <v>41411</v>
      </c>
      <c r="D752" s="197">
        <v>125.61</v>
      </c>
      <c r="E752" s="197">
        <v>122.18</v>
      </c>
      <c r="G752" s="12"/>
      <c r="H752" s="12"/>
      <c r="I752" s="12"/>
      <c r="J752" s="12"/>
      <c r="K752" s="12"/>
      <c r="L752" s="12"/>
      <c r="M752" s="12"/>
      <c r="N752" s="12"/>
      <c r="O752" s="12"/>
      <c r="P752" s="12"/>
      <c r="Q752" s="12"/>
      <c r="R752" s="12"/>
      <c r="S752" s="12"/>
      <c r="T752" s="12"/>
      <c r="U752" s="12"/>
      <c r="V752" s="12"/>
      <c r="W752" s="12"/>
    </row>
    <row r="753" spans="1:23" x14ac:dyDescent="0.25">
      <c r="A753" s="179">
        <v>2013</v>
      </c>
      <c r="B753" s="101">
        <v>22</v>
      </c>
      <c r="C753" s="2">
        <f t="shared" si="11"/>
        <v>41418</v>
      </c>
      <c r="D753" s="197">
        <v>124.77</v>
      </c>
      <c r="E753" s="197">
        <v>123.22</v>
      </c>
      <c r="G753" s="12"/>
      <c r="H753" s="12"/>
      <c r="I753" s="12"/>
      <c r="J753" s="12"/>
      <c r="K753" s="12"/>
      <c r="L753" s="12"/>
      <c r="M753" s="12"/>
      <c r="N753" s="12"/>
      <c r="O753" s="12"/>
      <c r="P753" s="12"/>
      <c r="Q753" s="12"/>
      <c r="R753" s="12"/>
      <c r="S753" s="12"/>
      <c r="T753" s="12"/>
      <c r="U753" s="12"/>
      <c r="V753" s="12"/>
      <c r="W753" s="12"/>
    </row>
    <row r="754" spans="1:23" x14ac:dyDescent="0.25">
      <c r="A754" s="179">
        <v>2013</v>
      </c>
      <c r="B754" s="101">
        <v>23</v>
      </c>
      <c r="C754" s="2">
        <f t="shared" si="11"/>
        <v>41425</v>
      </c>
      <c r="D754" s="197">
        <v>124.55</v>
      </c>
      <c r="E754" s="197">
        <v>126.42</v>
      </c>
      <c r="G754" s="12"/>
      <c r="H754" s="12"/>
      <c r="I754" s="12"/>
      <c r="J754" s="12"/>
      <c r="K754" s="12"/>
      <c r="L754" s="12"/>
      <c r="M754" s="12"/>
      <c r="N754" s="12"/>
      <c r="O754" s="12"/>
      <c r="P754" s="12"/>
      <c r="Q754" s="12"/>
      <c r="R754" s="12"/>
      <c r="S754" s="12"/>
      <c r="T754" s="12"/>
      <c r="U754" s="12"/>
      <c r="V754" s="12"/>
      <c r="W754" s="12"/>
    </row>
    <row r="755" spans="1:23" x14ac:dyDescent="0.25">
      <c r="A755" s="179">
        <v>2013</v>
      </c>
      <c r="B755" s="101">
        <v>24</v>
      </c>
      <c r="C755" s="2">
        <f t="shared" si="11"/>
        <v>41432</v>
      </c>
      <c r="D755" s="197">
        <v>128.22999999999999</v>
      </c>
      <c r="E755" s="197">
        <v>126.72</v>
      </c>
      <c r="G755" s="12"/>
      <c r="H755" s="12"/>
      <c r="I755" s="12"/>
      <c r="J755" s="12"/>
      <c r="K755" s="12"/>
      <c r="L755" s="12"/>
      <c r="M755" s="12"/>
      <c r="N755" s="12"/>
      <c r="O755" s="12"/>
      <c r="P755" s="12"/>
      <c r="Q755" s="12"/>
      <c r="R755" s="12"/>
      <c r="S755" s="12"/>
      <c r="T755" s="12"/>
      <c r="U755" s="12"/>
      <c r="V755" s="12"/>
      <c r="W755" s="12"/>
    </row>
    <row r="756" spans="1:23" x14ac:dyDescent="0.25">
      <c r="A756" s="179">
        <v>2013</v>
      </c>
      <c r="B756" s="101">
        <v>25</v>
      </c>
      <c r="C756" s="2">
        <f t="shared" si="11"/>
        <v>41439</v>
      </c>
      <c r="D756" s="197">
        <v>130.59</v>
      </c>
      <c r="E756" s="197">
        <v>121.81</v>
      </c>
      <c r="G756" s="12"/>
      <c r="H756" s="12"/>
      <c r="I756" s="12"/>
      <c r="J756" s="12"/>
      <c r="K756" s="12"/>
      <c r="L756" s="12"/>
      <c r="M756" s="12"/>
      <c r="N756" s="12"/>
      <c r="O756" s="12"/>
      <c r="P756" s="12"/>
      <c r="Q756" s="12"/>
      <c r="R756" s="12"/>
      <c r="S756" s="12"/>
      <c r="T756" s="12"/>
      <c r="U756" s="12"/>
      <c r="V756" s="12"/>
      <c r="W756" s="12"/>
    </row>
    <row r="757" spans="1:23" x14ac:dyDescent="0.25">
      <c r="A757" s="179">
        <v>2013</v>
      </c>
      <c r="B757" s="101">
        <v>26</v>
      </c>
      <c r="C757" s="2">
        <f t="shared" si="11"/>
        <v>41446</v>
      </c>
      <c r="D757" s="197">
        <v>128.66999999999999</v>
      </c>
      <c r="E757" s="197">
        <v>123.35</v>
      </c>
      <c r="G757" s="12"/>
      <c r="H757" s="12"/>
      <c r="I757" s="12"/>
      <c r="J757" s="12"/>
      <c r="K757" s="12"/>
      <c r="L757" s="12"/>
      <c r="M757" s="12"/>
      <c r="N757" s="12"/>
      <c r="O757" s="12"/>
      <c r="P757" s="12"/>
      <c r="Q757" s="12"/>
      <c r="R757" s="12"/>
      <c r="S757" s="12"/>
      <c r="T757" s="12"/>
      <c r="U757" s="12"/>
      <c r="V757" s="12"/>
      <c r="W757" s="12"/>
    </row>
    <row r="758" spans="1:23" x14ac:dyDescent="0.25">
      <c r="A758" s="179">
        <v>2013</v>
      </c>
      <c r="B758" s="101">
        <v>27</v>
      </c>
      <c r="C758" s="2">
        <f t="shared" si="11"/>
        <v>41453</v>
      </c>
      <c r="D758" s="197">
        <v>132.49</v>
      </c>
      <c r="E758" s="197">
        <v>127.09</v>
      </c>
      <c r="G758" s="12"/>
      <c r="H758" s="12"/>
      <c r="I758" s="12"/>
      <c r="J758" s="12"/>
      <c r="K758" s="12"/>
      <c r="L758" s="12"/>
      <c r="M758" s="12"/>
      <c r="N758" s="12"/>
      <c r="O758" s="12"/>
      <c r="P758" s="12"/>
      <c r="Q758" s="12"/>
      <c r="R758" s="12"/>
      <c r="S758" s="12"/>
      <c r="T758" s="12"/>
      <c r="U758" s="12"/>
      <c r="V758" s="12"/>
      <c r="W758" s="12"/>
    </row>
    <row r="759" spans="1:23" x14ac:dyDescent="0.25">
      <c r="A759" s="179">
        <v>2013</v>
      </c>
      <c r="B759" s="101">
        <v>28</v>
      </c>
      <c r="C759" s="2">
        <f t="shared" si="11"/>
        <v>41460</v>
      </c>
      <c r="D759" s="197">
        <v>137.85</v>
      </c>
      <c r="E759" s="197">
        <v>128.29</v>
      </c>
      <c r="G759" s="12"/>
      <c r="H759" s="12"/>
      <c r="I759" s="12"/>
      <c r="J759" s="12"/>
      <c r="K759" s="12"/>
      <c r="L759" s="12"/>
      <c r="M759" s="12"/>
      <c r="N759" s="12"/>
      <c r="O759" s="12"/>
      <c r="P759" s="12"/>
      <c r="Q759" s="12"/>
      <c r="R759" s="12"/>
      <c r="S759" s="12"/>
      <c r="T759" s="12"/>
      <c r="U759" s="12"/>
      <c r="V759" s="12"/>
      <c r="W759" s="12"/>
    </row>
    <row r="760" spans="1:23" x14ac:dyDescent="0.25">
      <c r="A760" s="179">
        <v>2013</v>
      </c>
      <c r="B760" s="101">
        <v>29</v>
      </c>
      <c r="C760" s="2">
        <f t="shared" si="11"/>
        <v>41467</v>
      </c>
      <c r="D760" s="197">
        <v>133.62</v>
      </c>
      <c r="E760" s="197">
        <v>123.79</v>
      </c>
      <c r="G760" s="12"/>
      <c r="H760" s="12"/>
      <c r="I760" s="12"/>
      <c r="J760" s="12"/>
      <c r="K760" s="12"/>
      <c r="L760" s="12"/>
      <c r="M760" s="12"/>
      <c r="N760" s="12"/>
      <c r="O760" s="12"/>
      <c r="P760" s="12"/>
      <c r="Q760" s="12"/>
      <c r="R760" s="12"/>
      <c r="S760" s="12"/>
      <c r="T760" s="12"/>
      <c r="U760" s="12"/>
      <c r="V760" s="12"/>
      <c r="W760" s="12"/>
    </row>
    <row r="761" spans="1:23" x14ac:dyDescent="0.25">
      <c r="A761" s="179">
        <v>2013</v>
      </c>
      <c r="B761" s="101">
        <v>30</v>
      </c>
      <c r="C761" s="2">
        <f t="shared" si="11"/>
        <v>41474</v>
      </c>
      <c r="D761" s="197">
        <v>133.66999999999999</v>
      </c>
      <c r="E761" s="197">
        <v>122.31</v>
      </c>
      <c r="G761" s="12"/>
      <c r="H761" s="12"/>
      <c r="I761" s="12"/>
      <c r="J761" s="12"/>
      <c r="K761" s="12"/>
      <c r="L761" s="12"/>
      <c r="M761" s="12"/>
      <c r="N761" s="12"/>
      <c r="O761" s="12"/>
      <c r="P761" s="12"/>
      <c r="Q761" s="12"/>
      <c r="R761" s="12"/>
      <c r="S761" s="12"/>
      <c r="T761" s="12"/>
      <c r="U761" s="12"/>
      <c r="V761" s="12"/>
      <c r="W761" s="12"/>
    </row>
    <row r="762" spans="1:23" x14ac:dyDescent="0.25">
      <c r="A762" s="179">
        <v>2013</v>
      </c>
      <c r="B762" s="101">
        <v>31</v>
      </c>
      <c r="C762" s="2">
        <f t="shared" si="11"/>
        <v>41481</v>
      </c>
      <c r="D762" s="197">
        <v>135.58000000000001</v>
      </c>
      <c r="E762" s="197">
        <v>122.1</v>
      </c>
      <c r="G762" s="12"/>
      <c r="H762" s="12"/>
      <c r="I762" s="12"/>
      <c r="J762" s="12"/>
      <c r="K762" s="12"/>
      <c r="L762" s="12"/>
      <c r="M762" s="12"/>
      <c r="N762" s="12"/>
      <c r="O762" s="12"/>
      <c r="P762" s="12"/>
      <c r="Q762" s="12"/>
      <c r="R762" s="12"/>
      <c r="S762" s="12"/>
      <c r="T762" s="12"/>
      <c r="U762" s="12"/>
      <c r="V762" s="12"/>
      <c r="W762" s="12"/>
    </row>
    <row r="763" spans="1:23" x14ac:dyDescent="0.25">
      <c r="A763" s="179">
        <v>2013</v>
      </c>
      <c r="B763" s="101">
        <v>32</v>
      </c>
      <c r="C763" s="2">
        <f t="shared" si="11"/>
        <v>41488</v>
      </c>
      <c r="D763" s="197">
        <v>137.29</v>
      </c>
      <c r="E763" s="197">
        <v>123.17</v>
      </c>
      <c r="G763" s="12"/>
      <c r="H763" s="12"/>
      <c r="I763" s="12"/>
      <c r="J763" s="12"/>
      <c r="K763" s="12"/>
      <c r="L763" s="12"/>
      <c r="M763" s="12"/>
      <c r="N763" s="12"/>
      <c r="O763" s="12"/>
      <c r="P763" s="12"/>
      <c r="Q763" s="12"/>
      <c r="R763" s="12"/>
      <c r="S763" s="12"/>
      <c r="T763" s="12"/>
      <c r="U763" s="12"/>
      <c r="V763" s="12"/>
      <c r="W763" s="12"/>
    </row>
    <row r="764" spans="1:23" x14ac:dyDescent="0.25">
      <c r="A764" s="179">
        <v>2013</v>
      </c>
      <c r="B764" s="101">
        <v>33</v>
      </c>
      <c r="C764" s="2">
        <f t="shared" si="11"/>
        <v>41495</v>
      </c>
      <c r="D764" s="197">
        <v>138.33000000000001</v>
      </c>
      <c r="E764" s="197">
        <v>119.85</v>
      </c>
      <c r="G764" s="12"/>
      <c r="H764" s="12"/>
      <c r="I764" s="12"/>
      <c r="J764" s="12"/>
      <c r="K764" s="12"/>
      <c r="L764" s="12"/>
      <c r="M764" s="12"/>
      <c r="N764" s="12"/>
      <c r="O764" s="12"/>
      <c r="P764" s="12"/>
      <c r="Q764" s="12"/>
      <c r="R764" s="12"/>
      <c r="S764" s="12"/>
      <c r="T764" s="12"/>
      <c r="U764" s="12"/>
      <c r="V764" s="12"/>
      <c r="W764" s="12"/>
    </row>
    <row r="765" spans="1:23" x14ac:dyDescent="0.25">
      <c r="A765" s="179">
        <v>2013</v>
      </c>
      <c r="B765" s="101">
        <v>34</v>
      </c>
      <c r="C765" s="2">
        <f t="shared" si="11"/>
        <v>41502</v>
      </c>
      <c r="D765" s="197">
        <v>144.26</v>
      </c>
      <c r="E765" s="197">
        <v>126.01</v>
      </c>
      <c r="G765" s="12"/>
      <c r="H765" s="12"/>
      <c r="I765" s="12"/>
      <c r="J765" s="12"/>
      <c r="K765" s="12"/>
      <c r="L765" s="12"/>
      <c r="M765" s="12"/>
      <c r="N765" s="12"/>
      <c r="O765" s="12"/>
      <c r="P765" s="12"/>
      <c r="Q765" s="12"/>
      <c r="R765" s="12"/>
      <c r="S765" s="12"/>
      <c r="T765" s="12"/>
      <c r="U765" s="12"/>
      <c r="V765" s="12"/>
      <c r="W765" s="12"/>
    </row>
    <row r="766" spans="1:23" x14ac:dyDescent="0.25">
      <c r="A766" s="179">
        <v>2013</v>
      </c>
      <c r="B766" s="101">
        <v>35</v>
      </c>
      <c r="C766" s="2">
        <f t="shared" si="11"/>
        <v>41509</v>
      </c>
      <c r="D766" s="197">
        <v>145.79</v>
      </c>
      <c r="E766" s="197">
        <v>126.82</v>
      </c>
      <c r="G766" s="12"/>
      <c r="H766" s="12"/>
      <c r="I766" s="12"/>
      <c r="J766" s="12"/>
      <c r="K766" s="12"/>
      <c r="L766" s="12"/>
      <c r="M766" s="12"/>
      <c r="N766" s="12"/>
      <c r="O766" s="12"/>
      <c r="P766" s="12"/>
      <c r="Q766" s="12"/>
      <c r="R766" s="12"/>
      <c r="S766" s="12"/>
      <c r="T766" s="12"/>
      <c r="U766" s="12"/>
      <c r="V766" s="12"/>
      <c r="W766" s="12"/>
    </row>
    <row r="767" spans="1:23" x14ac:dyDescent="0.25">
      <c r="A767" s="179">
        <v>2013</v>
      </c>
      <c r="B767" s="101">
        <v>36</v>
      </c>
      <c r="C767" s="2">
        <f t="shared" si="11"/>
        <v>41516</v>
      </c>
      <c r="D767" s="197">
        <v>145.65</v>
      </c>
      <c r="E767" s="197">
        <v>124.72</v>
      </c>
      <c r="G767" s="12"/>
      <c r="H767" s="12"/>
      <c r="I767" s="12"/>
      <c r="J767" s="12"/>
      <c r="K767" s="12"/>
      <c r="L767" s="12"/>
      <c r="M767" s="12"/>
      <c r="N767" s="12"/>
      <c r="O767" s="12"/>
      <c r="P767" s="12"/>
      <c r="Q767" s="12"/>
      <c r="R767" s="12"/>
      <c r="S767" s="12"/>
      <c r="T767" s="12"/>
      <c r="U767" s="12"/>
      <c r="V767" s="12"/>
      <c r="W767" s="12"/>
    </row>
    <row r="768" spans="1:23" x14ac:dyDescent="0.25">
      <c r="A768" s="179">
        <v>2013</v>
      </c>
      <c r="B768" s="101">
        <v>37</v>
      </c>
      <c r="C768" s="2">
        <f t="shared" si="11"/>
        <v>41523</v>
      </c>
      <c r="D768" s="197">
        <v>146.59</v>
      </c>
      <c r="E768" s="197">
        <v>121.51</v>
      </c>
      <c r="G768" s="12"/>
      <c r="H768" s="12"/>
      <c r="I768" s="12"/>
      <c r="J768" s="12"/>
      <c r="K768" s="12"/>
      <c r="L768" s="12"/>
      <c r="M768" s="12"/>
      <c r="N768" s="12"/>
      <c r="O768" s="12"/>
      <c r="P768" s="12"/>
      <c r="Q768" s="12"/>
      <c r="R768" s="12"/>
      <c r="S768" s="12"/>
      <c r="T768" s="12"/>
      <c r="U768" s="12"/>
      <c r="V768" s="12"/>
      <c r="W768" s="12"/>
    </row>
    <row r="769" spans="1:23" x14ac:dyDescent="0.25">
      <c r="A769" s="179">
        <v>2013</v>
      </c>
      <c r="B769" s="101">
        <v>38</v>
      </c>
      <c r="C769" s="2">
        <f t="shared" si="11"/>
        <v>41530</v>
      </c>
      <c r="D769" s="197">
        <v>148.4</v>
      </c>
      <c r="E769" s="197">
        <v>120.95</v>
      </c>
      <c r="G769" s="12"/>
      <c r="H769" s="12"/>
      <c r="I769" s="12"/>
      <c r="J769" s="12"/>
      <c r="K769" s="12"/>
      <c r="L769" s="12"/>
      <c r="M769" s="12"/>
      <c r="N769" s="12"/>
      <c r="O769" s="12"/>
      <c r="P769" s="12"/>
      <c r="Q769" s="12"/>
      <c r="R769" s="12"/>
      <c r="S769" s="12"/>
      <c r="T769" s="12"/>
      <c r="U769" s="12"/>
      <c r="V769" s="12"/>
      <c r="W769" s="12"/>
    </row>
    <row r="770" spans="1:23" x14ac:dyDescent="0.25">
      <c r="A770" s="179">
        <v>2013</v>
      </c>
      <c r="B770" s="101">
        <v>39</v>
      </c>
      <c r="C770" s="2">
        <f t="shared" si="11"/>
        <v>41537</v>
      </c>
      <c r="D770" s="197">
        <v>149.62</v>
      </c>
      <c r="E770" s="197">
        <v>119.18</v>
      </c>
      <c r="G770" s="12"/>
      <c r="H770" s="12"/>
      <c r="I770" s="12"/>
      <c r="J770" s="12"/>
      <c r="K770" s="12"/>
      <c r="L770" s="12"/>
      <c r="M770" s="12"/>
      <c r="N770" s="12"/>
      <c r="O770" s="12"/>
      <c r="P770" s="12"/>
      <c r="Q770" s="12"/>
      <c r="R770" s="12"/>
      <c r="S770" s="12"/>
      <c r="T770" s="12"/>
      <c r="U770" s="12"/>
      <c r="V770" s="12"/>
      <c r="W770" s="12"/>
    </row>
    <row r="771" spans="1:23" x14ac:dyDescent="0.25">
      <c r="A771" s="179">
        <v>2013</v>
      </c>
      <c r="B771" s="101">
        <v>40</v>
      </c>
      <c r="C771" s="2">
        <f t="shared" si="11"/>
        <v>41544</v>
      </c>
      <c r="D771" s="197">
        <v>145.96</v>
      </c>
      <c r="E771" s="197">
        <v>116.31</v>
      </c>
      <c r="G771" s="12"/>
      <c r="H771" s="12"/>
      <c r="I771" s="12"/>
      <c r="J771" s="12"/>
      <c r="K771" s="12"/>
      <c r="L771" s="12"/>
      <c r="M771" s="12"/>
      <c r="N771" s="12"/>
      <c r="O771" s="12"/>
      <c r="P771" s="12"/>
      <c r="Q771" s="12"/>
      <c r="R771" s="12"/>
      <c r="S771" s="12"/>
      <c r="T771" s="12"/>
      <c r="U771" s="12"/>
      <c r="V771" s="12"/>
      <c r="W771" s="12"/>
    </row>
    <row r="772" spans="1:23" x14ac:dyDescent="0.25">
      <c r="A772" s="179">
        <v>2013</v>
      </c>
      <c r="B772" s="101">
        <v>41</v>
      </c>
      <c r="C772" s="2">
        <f t="shared" si="11"/>
        <v>41551</v>
      </c>
      <c r="D772" s="197">
        <v>150.99</v>
      </c>
      <c r="E772" s="197">
        <v>121.36</v>
      </c>
      <c r="G772" s="12"/>
      <c r="H772" s="12"/>
      <c r="I772" s="12"/>
      <c r="J772" s="12"/>
      <c r="K772" s="12"/>
      <c r="L772" s="12"/>
      <c r="M772" s="12"/>
      <c r="N772" s="12"/>
      <c r="O772" s="12"/>
      <c r="P772" s="12"/>
      <c r="Q772" s="12"/>
      <c r="R772" s="12"/>
      <c r="S772" s="12"/>
      <c r="T772" s="12"/>
      <c r="U772" s="12"/>
      <c r="V772" s="12"/>
      <c r="W772" s="12"/>
    </row>
    <row r="773" spans="1:23" x14ac:dyDescent="0.25">
      <c r="A773" s="179">
        <v>2013</v>
      </c>
      <c r="B773" s="101">
        <v>42</v>
      </c>
      <c r="C773" s="2">
        <f t="shared" ref="C773:C836" si="12">C772+7</f>
        <v>41558</v>
      </c>
      <c r="D773" s="197">
        <v>153.80000000000001</v>
      </c>
      <c r="E773" s="197">
        <v>120.74</v>
      </c>
      <c r="G773" s="12"/>
      <c r="H773" s="12"/>
      <c r="I773" s="12"/>
      <c r="J773" s="12"/>
      <c r="K773" s="12"/>
      <c r="L773" s="12"/>
      <c r="M773" s="12"/>
      <c r="N773" s="12"/>
      <c r="O773" s="12"/>
      <c r="P773" s="12"/>
      <c r="Q773" s="12"/>
      <c r="R773" s="12"/>
      <c r="S773" s="12"/>
      <c r="T773" s="12"/>
      <c r="U773" s="12"/>
      <c r="V773" s="12"/>
      <c r="W773" s="12"/>
    </row>
    <row r="774" spans="1:23" x14ac:dyDescent="0.25">
      <c r="A774" s="179">
        <v>2013</v>
      </c>
      <c r="B774" s="101">
        <v>43</v>
      </c>
      <c r="C774" s="2">
        <f t="shared" si="12"/>
        <v>41565</v>
      </c>
      <c r="D774" s="197">
        <v>154.31</v>
      </c>
      <c r="E774" s="197">
        <v>118.14</v>
      </c>
      <c r="G774" s="12"/>
      <c r="H774" s="12"/>
      <c r="I774" s="12"/>
      <c r="J774" s="12"/>
      <c r="K774" s="12"/>
      <c r="L774" s="12"/>
      <c r="M774" s="12"/>
      <c r="N774" s="12"/>
      <c r="O774" s="12"/>
      <c r="P774" s="12"/>
      <c r="Q774" s="12"/>
      <c r="R774" s="12"/>
      <c r="S774" s="12"/>
      <c r="T774" s="12"/>
      <c r="U774" s="12"/>
      <c r="V774" s="12"/>
      <c r="W774" s="12"/>
    </row>
    <row r="775" spans="1:23" x14ac:dyDescent="0.25">
      <c r="A775" s="179">
        <v>2013</v>
      </c>
      <c r="B775" s="101">
        <v>44</v>
      </c>
      <c r="C775" s="2">
        <f t="shared" si="12"/>
        <v>41572</v>
      </c>
      <c r="D775" s="197">
        <v>156.94999999999999</v>
      </c>
      <c r="E775" s="197">
        <v>121.01</v>
      </c>
      <c r="G775" s="12"/>
      <c r="H775" s="12"/>
      <c r="I775" s="12"/>
      <c r="J775" s="12"/>
      <c r="K775" s="12"/>
      <c r="L775" s="12"/>
      <c r="M775" s="12"/>
      <c r="N775" s="12"/>
      <c r="O775" s="12"/>
      <c r="P775" s="12"/>
      <c r="Q775" s="12"/>
      <c r="R775" s="12"/>
      <c r="S775" s="12"/>
      <c r="T775" s="12"/>
      <c r="U775" s="12"/>
      <c r="V775" s="12"/>
      <c r="W775" s="12"/>
    </row>
    <row r="776" spans="1:23" x14ac:dyDescent="0.25">
      <c r="A776" s="179">
        <v>2013</v>
      </c>
      <c r="B776" s="101">
        <v>45</v>
      </c>
      <c r="C776" s="2">
        <f t="shared" si="12"/>
        <v>41579</v>
      </c>
      <c r="D776" s="197">
        <v>148.04</v>
      </c>
      <c r="E776" s="197">
        <v>121.72</v>
      </c>
      <c r="G776" s="12"/>
      <c r="H776" s="12"/>
      <c r="I776" s="12"/>
      <c r="J776" s="12"/>
      <c r="K776" s="12"/>
      <c r="L776" s="12"/>
      <c r="M776" s="12"/>
      <c r="N776" s="12"/>
      <c r="O776" s="12"/>
      <c r="P776" s="12"/>
      <c r="Q776" s="12"/>
      <c r="R776" s="12"/>
      <c r="S776" s="12"/>
      <c r="T776" s="12"/>
      <c r="U776" s="12"/>
      <c r="V776" s="12"/>
      <c r="W776" s="12"/>
    </row>
    <row r="777" spans="1:23" x14ac:dyDescent="0.25">
      <c r="A777" s="179">
        <v>2013</v>
      </c>
      <c r="B777" s="101">
        <v>46</v>
      </c>
      <c r="C777" s="2">
        <f t="shared" si="12"/>
        <v>41586</v>
      </c>
      <c r="D777" s="197">
        <v>152.62</v>
      </c>
      <c r="E777" s="197">
        <v>124.71</v>
      </c>
      <c r="G777" s="12"/>
      <c r="H777" s="12"/>
      <c r="I777" s="12"/>
      <c r="J777" s="12"/>
      <c r="K777" s="12"/>
      <c r="L777" s="12"/>
      <c r="M777" s="12"/>
      <c r="N777" s="12"/>
      <c r="O777" s="12"/>
      <c r="P777" s="12"/>
      <c r="Q777" s="12"/>
      <c r="R777" s="12"/>
      <c r="S777" s="12"/>
      <c r="T777" s="12"/>
      <c r="U777" s="12"/>
      <c r="V777" s="12"/>
      <c r="W777" s="12"/>
    </row>
    <row r="778" spans="1:23" s="16" customFormat="1" x14ac:dyDescent="0.25">
      <c r="A778" s="179">
        <v>2013</v>
      </c>
      <c r="B778" s="101">
        <v>47</v>
      </c>
      <c r="C778" s="2">
        <f t="shared" si="12"/>
        <v>41593</v>
      </c>
      <c r="D778" s="6">
        <v>148.09</v>
      </c>
      <c r="E778" s="198">
        <v>122.33</v>
      </c>
      <c r="F778" s="25"/>
      <c r="G778" s="15"/>
      <c r="H778" s="15"/>
      <c r="I778" s="15"/>
      <c r="J778" s="15"/>
      <c r="K778" s="15"/>
      <c r="L778" s="15"/>
      <c r="M778" s="15"/>
      <c r="N778" s="15"/>
      <c r="O778" s="15"/>
      <c r="P778" s="15"/>
      <c r="Q778" s="15"/>
      <c r="R778" s="15"/>
      <c r="S778" s="15"/>
      <c r="T778" s="15"/>
      <c r="U778" s="15"/>
      <c r="V778" s="15"/>
      <c r="W778" s="15"/>
    </row>
    <row r="779" spans="1:23" x14ac:dyDescent="0.25">
      <c r="A779" s="179">
        <v>2013</v>
      </c>
      <c r="B779" s="101">
        <v>48</v>
      </c>
      <c r="C779" s="2">
        <f t="shared" si="12"/>
        <v>41600</v>
      </c>
      <c r="D779" s="6">
        <v>154.12</v>
      </c>
      <c r="E779" s="197">
        <v>121.07</v>
      </c>
      <c r="G779" s="12"/>
      <c r="H779" s="12"/>
      <c r="I779" s="12"/>
      <c r="J779" s="12"/>
      <c r="K779" s="12"/>
      <c r="L779" s="12"/>
      <c r="M779" s="12"/>
      <c r="N779" s="12"/>
      <c r="O779" s="12"/>
      <c r="P779" s="12"/>
      <c r="Q779" s="12"/>
      <c r="R779" s="12"/>
      <c r="S779" s="12"/>
      <c r="T779" s="12"/>
      <c r="U779" s="12"/>
      <c r="V779" s="12"/>
      <c r="W779" s="12"/>
    </row>
    <row r="780" spans="1:23" x14ac:dyDescent="0.25">
      <c r="A780" s="179">
        <v>2013</v>
      </c>
      <c r="B780" s="101">
        <v>49</v>
      </c>
      <c r="C780" s="2">
        <f t="shared" si="12"/>
        <v>41607</v>
      </c>
      <c r="D780" s="6">
        <v>149.01</v>
      </c>
      <c r="E780" s="197">
        <v>123.52</v>
      </c>
      <c r="G780" s="12"/>
      <c r="H780" s="12"/>
      <c r="I780" s="12"/>
      <c r="J780" s="12"/>
      <c r="K780" s="12"/>
      <c r="L780" s="12"/>
      <c r="M780" s="12"/>
      <c r="N780" s="12"/>
      <c r="O780" s="12"/>
      <c r="P780" s="12"/>
      <c r="Q780" s="12"/>
      <c r="R780" s="12"/>
      <c r="S780" s="12"/>
      <c r="T780" s="12"/>
      <c r="U780" s="12"/>
      <c r="V780" s="12"/>
      <c r="W780" s="12"/>
    </row>
    <row r="781" spans="1:23" x14ac:dyDescent="0.25">
      <c r="A781" s="179">
        <v>2013</v>
      </c>
      <c r="B781" s="101">
        <v>50</v>
      </c>
      <c r="C781" s="2">
        <f t="shared" si="12"/>
        <v>41614</v>
      </c>
      <c r="D781" s="6">
        <v>152.05000000000001</v>
      </c>
      <c r="E781" s="197">
        <v>120.47</v>
      </c>
      <c r="G781" s="12"/>
      <c r="H781" s="12"/>
      <c r="I781" s="12"/>
      <c r="J781" s="12"/>
      <c r="K781" s="12"/>
      <c r="L781" s="12"/>
      <c r="M781" s="12"/>
      <c r="N781" s="12"/>
      <c r="O781" s="12"/>
      <c r="P781" s="12"/>
      <c r="Q781" s="12"/>
      <c r="R781" s="12"/>
      <c r="S781" s="12"/>
      <c r="T781" s="12"/>
      <c r="U781" s="12"/>
      <c r="V781" s="12"/>
      <c r="W781" s="12"/>
    </row>
    <row r="782" spans="1:23" x14ac:dyDescent="0.25">
      <c r="A782" s="179">
        <v>2013</v>
      </c>
      <c r="B782" s="101">
        <v>51</v>
      </c>
      <c r="C782" s="2">
        <f t="shared" si="12"/>
        <v>41621</v>
      </c>
      <c r="D782" s="6">
        <v>154.34</v>
      </c>
      <c r="E782" s="197">
        <v>121.71</v>
      </c>
      <c r="G782" s="12"/>
      <c r="H782" s="12"/>
      <c r="I782" s="12"/>
      <c r="J782" s="12"/>
      <c r="K782" s="12"/>
      <c r="L782" s="12"/>
      <c r="M782" s="12"/>
      <c r="N782" s="12"/>
      <c r="O782" s="12"/>
      <c r="P782" s="12"/>
      <c r="Q782" s="12"/>
      <c r="R782" s="12"/>
      <c r="S782" s="12"/>
      <c r="T782" s="12"/>
      <c r="U782" s="12"/>
      <c r="V782" s="12"/>
      <c r="W782" s="12"/>
    </row>
    <row r="783" spans="1:23" ht="13" thickBot="1" x14ac:dyDescent="0.3">
      <c r="A783" s="180">
        <v>2013</v>
      </c>
      <c r="B783" s="101">
        <v>52</v>
      </c>
      <c r="C783" s="2">
        <f t="shared" si="12"/>
        <v>41628</v>
      </c>
      <c r="D783" s="6">
        <v>161.02000000000001</v>
      </c>
      <c r="E783" s="197">
        <v>122.16</v>
      </c>
      <c r="G783" s="12"/>
      <c r="H783" s="12"/>
      <c r="I783" s="12"/>
      <c r="J783" s="12"/>
      <c r="K783" s="12"/>
      <c r="L783" s="12"/>
      <c r="M783" s="12"/>
      <c r="N783" s="12"/>
      <c r="O783" s="12"/>
      <c r="P783" s="12"/>
      <c r="Q783" s="12"/>
      <c r="R783" s="12"/>
      <c r="S783" s="12"/>
      <c r="T783" s="12"/>
      <c r="U783" s="12"/>
      <c r="V783" s="12"/>
      <c r="W783" s="12"/>
    </row>
    <row r="784" spans="1:23" ht="13" thickBot="1" x14ac:dyDescent="0.3">
      <c r="A784" s="113">
        <v>2014</v>
      </c>
      <c r="B784" s="51">
        <v>1</v>
      </c>
      <c r="C784" s="2">
        <f t="shared" si="12"/>
        <v>41635</v>
      </c>
      <c r="D784" s="6">
        <v>158.57</v>
      </c>
      <c r="E784" s="197">
        <v>128.72</v>
      </c>
      <c r="G784" s="12"/>
      <c r="H784" s="12"/>
      <c r="I784" s="12"/>
      <c r="J784" s="12"/>
      <c r="K784" s="12"/>
      <c r="L784" s="12"/>
      <c r="M784" s="12"/>
      <c r="N784" s="12"/>
      <c r="O784" s="12"/>
      <c r="P784" s="12"/>
      <c r="Q784" s="12"/>
      <c r="R784" s="12"/>
      <c r="S784" s="12"/>
      <c r="T784" s="12"/>
      <c r="U784" s="12"/>
      <c r="V784" s="12"/>
      <c r="W784" s="12"/>
    </row>
    <row r="785" spans="1:23" s="14" customFormat="1" x14ac:dyDescent="0.25">
      <c r="A785" s="179">
        <v>2014</v>
      </c>
      <c r="B785" s="61">
        <v>2</v>
      </c>
      <c r="C785" s="2">
        <f t="shared" si="12"/>
        <v>41642</v>
      </c>
      <c r="D785" s="37">
        <v>156.11000000000001</v>
      </c>
      <c r="E785" s="197">
        <v>135.28</v>
      </c>
      <c r="F785" s="38"/>
      <c r="G785" s="39"/>
      <c r="H785" s="39"/>
      <c r="I785" s="39"/>
      <c r="J785" s="39"/>
      <c r="K785" s="39"/>
      <c r="L785" s="39"/>
      <c r="M785" s="39"/>
      <c r="N785" s="39"/>
      <c r="O785" s="39"/>
      <c r="P785" s="39"/>
      <c r="Q785" s="39"/>
      <c r="R785" s="39"/>
      <c r="S785" s="39"/>
      <c r="T785" s="39"/>
      <c r="U785" s="39"/>
      <c r="V785" s="39"/>
      <c r="W785" s="39"/>
    </row>
    <row r="786" spans="1:23" x14ac:dyDescent="0.25">
      <c r="A786" s="179">
        <v>2014</v>
      </c>
      <c r="B786" s="61">
        <v>3</v>
      </c>
      <c r="C786" s="2">
        <f t="shared" si="12"/>
        <v>41649</v>
      </c>
      <c r="D786" s="197">
        <v>155.63999999999999</v>
      </c>
      <c r="E786" s="197">
        <v>137.53</v>
      </c>
      <c r="G786" s="12"/>
      <c r="H786" s="12"/>
      <c r="I786" s="12"/>
      <c r="J786" s="12"/>
      <c r="K786" s="12"/>
      <c r="L786" s="12"/>
      <c r="M786" s="12"/>
      <c r="N786" s="12"/>
      <c r="O786" s="12"/>
      <c r="P786" s="12"/>
      <c r="Q786" s="12"/>
      <c r="R786" s="12"/>
      <c r="S786" s="12"/>
      <c r="T786" s="12"/>
      <c r="U786" s="12"/>
      <c r="V786" s="12"/>
      <c r="W786" s="12"/>
    </row>
    <row r="787" spans="1:23" x14ac:dyDescent="0.25">
      <c r="A787" s="179">
        <v>2014</v>
      </c>
      <c r="B787" s="61">
        <v>4</v>
      </c>
      <c r="C787" s="2">
        <f t="shared" si="12"/>
        <v>41656</v>
      </c>
      <c r="D787" s="197">
        <v>166.29</v>
      </c>
      <c r="E787" s="197">
        <v>134.83000000000001</v>
      </c>
      <c r="G787" s="12"/>
      <c r="H787" s="12"/>
      <c r="I787" s="12"/>
      <c r="J787" s="12"/>
      <c r="K787" s="12"/>
      <c r="L787" s="12"/>
      <c r="M787" s="12"/>
      <c r="N787" s="12"/>
      <c r="O787" s="12"/>
      <c r="P787" s="12"/>
      <c r="Q787" s="12"/>
      <c r="R787" s="12"/>
      <c r="S787" s="12"/>
      <c r="T787" s="12"/>
      <c r="U787" s="12"/>
      <c r="V787" s="12"/>
      <c r="W787" s="12"/>
    </row>
    <row r="788" spans="1:23" x14ac:dyDescent="0.25">
      <c r="A788" s="179">
        <v>2014</v>
      </c>
      <c r="B788" s="61">
        <v>5</v>
      </c>
      <c r="C788" s="2">
        <f t="shared" si="12"/>
        <v>41663</v>
      </c>
      <c r="D788" s="197">
        <v>161.19</v>
      </c>
      <c r="E788" s="197">
        <v>139.6</v>
      </c>
      <c r="G788" s="12"/>
      <c r="H788" s="12"/>
      <c r="I788" s="12"/>
      <c r="J788" s="12"/>
      <c r="K788" s="12"/>
      <c r="L788" s="12"/>
      <c r="M788" s="12"/>
      <c r="N788" s="12"/>
      <c r="O788" s="12"/>
      <c r="P788" s="12"/>
      <c r="Q788" s="12"/>
      <c r="R788" s="12"/>
      <c r="S788" s="12"/>
      <c r="T788" s="12"/>
      <c r="U788" s="12"/>
      <c r="V788" s="12"/>
      <c r="W788" s="12"/>
    </row>
    <row r="789" spans="1:23" x14ac:dyDescent="0.25">
      <c r="A789" s="179">
        <v>2014</v>
      </c>
      <c r="B789" s="61">
        <v>6</v>
      </c>
      <c r="C789" s="2">
        <f t="shared" si="12"/>
        <v>41670</v>
      </c>
      <c r="D789" s="197">
        <v>163.88</v>
      </c>
      <c r="E789" s="197">
        <v>147.51</v>
      </c>
      <c r="G789" s="12"/>
      <c r="H789" s="12"/>
      <c r="I789" s="12"/>
      <c r="J789" s="12"/>
      <c r="K789" s="12"/>
      <c r="L789" s="12"/>
      <c r="M789" s="12"/>
      <c r="N789" s="12"/>
      <c r="O789" s="12"/>
      <c r="P789" s="12"/>
      <c r="Q789" s="12"/>
      <c r="R789" s="12"/>
      <c r="S789" s="12"/>
      <c r="T789" s="12"/>
      <c r="U789" s="12"/>
      <c r="V789" s="12"/>
      <c r="W789" s="12"/>
    </row>
    <row r="790" spans="1:23" x14ac:dyDescent="0.25">
      <c r="A790" s="179">
        <v>2014</v>
      </c>
      <c r="B790" s="61">
        <v>7</v>
      </c>
      <c r="C790" s="2">
        <f t="shared" si="12"/>
        <v>41677</v>
      </c>
      <c r="D790" s="197">
        <v>163.55000000000001</v>
      </c>
      <c r="E790" s="197">
        <v>144.94999999999999</v>
      </c>
      <c r="G790" s="12"/>
      <c r="H790" s="12"/>
      <c r="I790" s="12"/>
      <c r="J790" s="12"/>
      <c r="K790" s="12"/>
      <c r="L790" s="12"/>
      <c r="M790" s="12"/>
      <c r="N790" s="12"/>
      <c r="O790" s="12"/>
      <c r="P790" s="12"/>
      <c r="Q790" s="12"/>
      <c r="R790" s="12"/>
      <c r="S790" s="12"/>
      <c r="T790" s="12"/>
      <c r="U790" s="12"/>
      <c r="V790" s="12"/>
      <c r="W790" s="12"/>
    </row>
    <row r="791" spans="1:23" x14ac:dyDescent="0.25">
      <c r="A791" s="179">
        <v>2014</v>
      </c>
      <c r="B791" s="61">
        <v>8</v>
      </c>
      <c r="C791" s="2">
        <f t="shared" si="12"/>
        <v>41684</v>
      </c>
      <c r="D791" s="197">
        <v>167.84</v>
      </c>
      <c r="E791" s="197">
        <v>144.57</v>
      </c>
      <c r="G791" s="12"/>
      <c r="H791" s="12"/>
      <c r="I791" s="12"/>
      <c r="J791" s="12"/>
      <c r="K791" s="12"/>
      <c r="L791" s="12"/>
      <c r="M791" s="12"/>
      <c r="N791" s="12"/>
      <c r="O791" s="12"/>
      <c r="P791" s="12"/>
      <c r="Q791" s="12"/>
      <c r="R791" s="12"/>
      <c r="S791" s="12"/>
      <c r="T791" s="12"/>
      <c r="U791" s="12"/>
      <c r="V791" s="12"/>
      <c r="W791" s="12"/>
    </row>
    <row r="792" spans="1:23" x14ac:dyDescent="0.25">
      <c r="A792" s="179">
        <v>2014</v>
      </c>
      <c r="B792" s="61">
        <v>9</v>
      </c>
      <c r="C792" s="2">
        <f t="shared" si="12"/>
        <v>41691</v>
      </c>
      <c r="D792" s="197">
        <v>161.12</v>
      </c>
      <c r="E792" s="197">
        <v>145.86000000000001</v>
      </c>
      <c r="G792" s="12"/>
      <c r="H792" s="12"/>
      <c r="I792" s="12"/>
      <c r="J792" s="12"/>
      <c r="K792" s="12"/>
      <c r="L792" s="12"/>
      <c r="M792" s="12"/>
      <c r="N792" s="12"/>
      <c r="O792" s="12"/>
      <c r="P792" s="12"/>
      <c r="Q792" s="12"/>
      <c r="R792" s="12"/>
      <c r="S792" s="12"/>
      <c r="T792" s="12"/>
      <c r="U792" s="12"/>
      <c r="V792" s="12"/>
      <c r="W792" s="12"/>
    </row>
    <row r="793" spans="1:23" x14ac:dyDescent="0.25">
      <c r="A793" s="179">
        <v>2014</v>
      </c>
      <c r="B793" s="61">
        <v>10</v>
      </c>
      <c r="C793" s="2">
        <f t="shared" si="12"/>
        <v>41698</v>
      </c>
      <c r="D793" s="197">
        <v>156.18</v>
      </c>
      <c r="E793" s="197">
        <v>148.72999999999999</v>
      </c>
      <c r="G793" s="12"/>
      <c r="H793" s="12"/>
      <c r="I793" s="12"/>
      <c r="J793" s="12"/>
      <c r="K793" s="12"/>
      <c r="L793" s="12"/>
      <c r="M793" s="12"/>
      <c r="N793" s="12"/>
      <c r="O793" s="12"/>
      <c r="P793" s="12"/>
      <c r="Q793" s="12"/>
      <c r="R793" s="12"/>
      <c r="S793" s="12"/>
      <c r="T793" s="12"/>
      <c r="U793" s="12"/>
      <c r="V793" s="12"/>
      <c r="W793" s="12"/>
    </row>
    <row r="794" spans="1:23" x14ac:dyDescent="0.25">
      <c r="A794" s="179">
        <v>2014</v>
      </c>
      <c r="B794" s="61">
        <v>11</v>
      </c>
      <c r="C794" s="2">
        <f t="shared" si="12"/>
        <v>41705</v>
      </c>
      <c r="D794" s="197">
        <v>170.92</v>
      </c>
      <c r="E794" s="197">
        <v>147.38</v>
      </c>
      <c r="G794" s="12"/>
      <c r="H794" s="12"/>
      <c r="I794" s="12"/>
      <c r="J794" s="12"/>
      <c r="K794" s="12"/>
      <c r="L794" s="12"/>
      <c r="M794" s="12"/>
      <c r="N794" s="12"/>
      <c r="O794" s="12"/>
      <c r="P794" s="12"/>
      <c r="Q794" s="12"/>
      <c r="R794" s="12"/>
      <c r="S794" s="12"/>
      <c r="T794" s="12"/>
      <c r="U794" s="12"/>
      <c r="V794" s="12"/>
      <c r="W794" s="12"/>
    </row>
    <row r="795" spans="1:23" x14ac:dyDescent="0.25">
      <c r="A795" s="179">
        <v>2014</v>
      </c>
      <c r="B795" s="61">
        <v>12</v>
      </c>
      <c r="C795" s="2">
        <f t="shared" si="12"/>
        <v>41712</v>
      </c>
      <c r="D795" s="197">
        <v>162.16</v>
      </c>
      <c r="E795" s="197">
        <v>148.44</v>
      </c>
      <c r="G795" s="12"/>
      <c r="H795" s="12"/>
      <c r="I795" s="12"/>
      <c r="J795" s="12"/>
      <c r="K795" s="12"/>
      <c r="L795" s="12"/>
      <c r="M795" s="12"/>
      <c r="N795" s="12"/>
      <c r="O795" s="12"/>
      <c r="P795" s="12"/>
      <c r="Q795" s="12"/>
      <c r="R795" s="12"/>
      <c r="S795" s="12"/>
      <c r="T795" s="12"/>
      <c r="U795" s="12"/>
      <c r="V795" s="12"/>
      <c r="W795" s="12"/>
    </row>
    <row r="796" spans="1:23" x14ac:dyDescent="0.25">
      <c r="A796" s="179">
        <v>2014</v>
      </c>
      <c r="B796" s="61">
        <v>13</v>
      </c>
      <c r="C796" s="2">
        <f t="shared" si="12"/>
        <v>41719</v>
      </c>
      <c r="D796" s="197">
        <v>165.56</v>
      </c>
      <c r="E796" s="197">
        <v>150.5</v>
      </c>
      <c r="G796" s="12"/>
      <c r="H796" s="12"/>
      <c r="I796" s="12"/>
      <c r="J796" s="12"/>
      <c r="K796" s="12"/>
      <c r="L796" s="12"/>
      <c r="M796" s="12"/>
      <c r="N796" s="12"/>
      <c r="O796" s="12"/>
      <c r="P796" s="12"/>
      <c r="Q796" s="12"/>
      <c r="R796" s="12"/>
      <c r="S796" s="12"/>
      <c r="T796" s="12"/>
      <c r="U796" s="12"/>
      <c r="V796" s="12"/>
      <c r="W796" s="12"/>
    </row>
    <row r="797" spans="1:23" x14ac:dyDescent="0.25">
      <c r="A797" s="179">
        <v>2014</v>
      </c>
      <c r="B797" s="61">
        <v>14</v>
      </c>
      <c r="C797" s="2">
        <f t="shared" si="12"/>
        <v>41726</v>
      </c>
      <c r="D797" s="197">
        <v>167.78</v>
      </c>
      <c r="E797" s="197">
        <v>151.85</v>
      </c>
      <c r="G797" s="12"/>
      <c r="H797" s="12"/>
      <c r="I797" s="12"/>
      <c r="J797" s="12"/>
      <c r="K797" s="12"/>
      <c r="L797" s="12"/>
      <c r="M797" s="12"/>
      <c r="N797" s="12"/>
      <c r="O797" s="12"/>
      <c r="P797" s="12"/>
      <c r="Q797" s="12"/>
      <c r="R797" s="12"/>
      <c r="S797" s="12"/>
      <c r="T797" s="12"/>
      <c r="U797" s="12"/>
      <c r="V797" s="12"/>
      <c r="W797" s="12"/>
    </row>
    <row r="798" spans="1:23" x14ac:dyDescent="0.25">
      <c r="A798" s="179">
        <v>2014</v>
      </c>
      <c r="B798" s="61">
        <v>15</v>
      </c>
      <c r="C798" s="2">
        <f t="shared" si="12"/>
        <v>41733</v>
      </c>
      <c r="D798" s="197">
        <v>169.96</v>
      </c>
      <c r="E798" s="197">
        <v>143.63</v>
      </c>
      <c r="G798" s="12"/>
      <c r="H798" s="12"/>
      <c r="I798" s="12"/>
      <c r="J798" s="12"/>
      <c r="K798" s="12"/>
      <c r="L798" s="12"/>
      <c r="M798" s="12"/>
      <c r="N798" s="12"/>
      <c r="O798" s="12"/>
      <c r="P798" s="12"/>
      <c r="Q798" s="12"/>
      <c r="R798" s="12"/>
      <c r="S798" s="12"/>
      <c r="T798" s="12"/>
      <c r="U798" s="12"/>
      <c r="V798" s="12"/>
      <c r="W798" s="12"/>
    </row>
    <row r="799" spans="1:23" x14ac:dyDescent="0.25">
      <c r="A799" s="179">
        <v>2014</v>
      </c>
      <c r="B799" s="61">
        <v>16</v>
      </c>
      <c r="C799" s="2">
        <f t="shared" si="12"/>
        <v>41740</v>
      </c>
      <c r="D799" s="197">
        <v>171.85</v>
      </c>
      <c r="E799" s="197">
        <v>151.59</v>
      </c>
      <c r="G799" s="12"/>
      <c r="H799" s="12"/>
      <c r="I799" s="12"/>
      <c r="J799" s="12"/>
      <c r="K799" s="12"/>
      <c r="L799" s="12"/>
      <c r="M799" s="12"/>
      <c r="N799" s="12"/>
      <c r="O799" s="12"/>
      <c r="P799" s="12"/>
      <c r="Q799" s="12"/>
      <c r="R799" s="12"/>
      <c r="S799" s="12"/>
      <c r="T799" s="12"/>
      <c r="U799" s="12"/>
      <c r="V799" s="12"/>
      <c r="W799" s="12"/>
    </row>
    <row r="800" spans="1:23" x14ac:dyDescent="0.25">
      <c r="A800" s="179">
        <v>2014</v>
      </c>
      <c r="B800" s="61">
        <v>17</v>
      </c>
      <c r="C800" s="2">
        <f t="shared" si="12"/>
        <v>41747</v>
      </c>
      <c r="D800" s="197">
        <v>168.39</v>
      </c>
      <c r="E800" s="197">
        <v>148.37</v>
      </c>
      <c r="G800" s="12"/>
      <c r="H800" s="12"/>
      <c r="I800" s="12"/>
      <c r="J800" s="12"/>
      <c r="K800" s="12"/>
      <c r="L800" s="12"/>
      <c r="M800" s="12"/>
      <c r="N800" s="12"/>
      <c r="O800" s="12"/>
      <c r="P800" s="12"/>
      <c r="Q800" s="12"/>
      <c r="R800" s="12"/>
      <c r="S800" s="12"/>
      <c r="T800" s="12"/>
      <c r="U800" s="12"/>
      <c r="V800" s="12"/>
      <c r="W800" s="12"/>
    </row>
    <row r="801" spans="1:23" x14ac:dyDescent="0.25">
      <c r="A801" s="179">
        <v>2014</v>
      </c>
      <c r="B801" s="61">
        <v>18</v>
      </c>
      <c r="C801" s="2">
        <f t="shared" si="12"/>
        <v>41754</v>
      </c>
      <c r="D801" s="197">
        <v>164.84</v>
      </c>
      <c r="E801" s="197">
        <v>151.61000000000001</v>
      </c>
      <c r="G801" s="12"/>
      <c r="H801" s="12"/>
      <c r="I801" s="12"/>
      <c r="J801" s="12"/>
      <c r="K801" s="12"/>
      <c r="L801" s="12"/>
      <c r="M801" s="12"/>
      <c r="N801" s="12"/>
      <c r="O801" s="12"/>
      <c r="P801" s="12"/>
      <c r="Q801" s="12"/>
      <c r="R801" s="12"/>
      <c r="S801" s="12"/>
      <c r="T801" s="12"/>
      <c r="U801" s="12"/>
      <c r="V801" s="12"/>
      <c r="W801" s="12"/>
    </row>
    <row r="802" spans="1:23" x14ac:dyDescent="0.25">
      <c r="A802" s="179">
        <v>2014</v>
      </c>
      <c r="B802" s="61">
        <v>19</v>
      </c>
      <c r="C802" s="2">
        <f t="shared" si="12"/>
        <v>41761</v>
      </c>
      <c r="D802" s="197">
        <v>170.63</v>
      </c>
      <c r="E802" s="197">
        <v>152.74</v>
      </c>
      <c r="G802" s="12"/>
      <c r="H802" s="12"/>
      <c r="I802" s="12"/>
      <c r="J802" s="12"/>
      <c r="K802" s="12"/>
      <c r="L802" s="12"/>
      <c r="M802" s="12"/>
      <c r="N802" s="12"/>
      <c r="O802" s="12"/>
      <c r="P802" s="12"/>
      <c r="Q802" s="12"/>
      <c r="R802" s="12"/>
      <c r="S802" s="12"/>
      <c r="T802" s="12"/>
      <c r="U802" s="12"/>
      <c r="V802" s="12"/>
      <c r="W802" s="12"/>
    </row>
    <row r="803" spans="1:23" x14ac:dyDescent="0.25">
      <c r="A803" s="179">
        <v>2014</v>
      </c>
      <c r="B803" s="61">
        <v>20</v>
      </c>
      <c r="C803" s="2">
        <f t="shared" si="12"/>
        <v>41768</v>
      </c>
      <c r="D803" s="197">
        <v>173.26</v>
      </c>
      <c r="E803" s="197">
        <v>152.43</v>
      </c>
      <c r="G803" s="12"/>
      <c r="H803" s="12"/>
      <c r="I803" s="12"/>
      <c r="J803" s="12"/>
      <c r="K803" s="12"/>
      <c r="L803" s="12"/>
      <c r="M803" s="12"/>
      <c r="N803" s="12"/>
      <c r="O803" s="12"/>
      <c r="P803" s="12"/>
      <c r="Q803" s="12"/>
      <c r="R803" s="12"/>
      <c r="S803" s="12"/>
      <c r="T803" s="12"/>
      <c r="U803" s="12"/>
      <c r="V803" s="12"/>
      <c r="W803" s="12"/>
    </row>
    <row r="804" spans="1:23" x14ac:dyDescent="0.25">
      <c r="A804" s="179">
        <v>2014</v>
      </c>
      <c r="B804" s="61">
        <v>21</v>
      </c>
      <c r="C804" s="2">
        <f t="shared" si="12"/>
        <v>41775</v>
      </c>
      <c r="D804" s="197">
        <v>174.21</v>
      </c>
      <c r="E804" s="197">
        <v>155.52000000000001</v>
      </c>
      <c r="G804" s="12"/>
      <c r="H804" s="12"/>
      <c r="I804" s="12"/>
      <c r="J804" s="12"/>
      <c r="K804" s="12"/>
      <c r="L804" s="12"/>
      <c r="M804" s="12"/>
      <c r="N804" s="12"/>
      <c r="O804" s="12"/>
      <c r="P804" s="12"/>
      <c r="Q804" s="12"/>
      <c r="R804" s="12"/>
      <c r="S804" s="12"/>
      <c r="T804" s="12"/>
      <c r="U804" s="12"/>
      <c r="V804" s="12"/>
      <c r="W804" s="12"/>
    </row>
    <row r="805" spans="1:23" x14ac:dyDescent="0.25">
      <c r="A805" s="179">
        <v>2014</v>
      </c>
      <c r="B805" s="61">
        <v>22</v>
      </c>
      <c r="C805" s="2">
        <f t="shared" si="12"/>
        <v>41782</v>
      </c>
      <c r="D805" s="197">
        <v>176.64</v>
      </c>
      <c r="E805" s="197">
        <v>156.53</v>
      </c>
      <c r="G805" s="12"/>
      <c r="H805" s="12"/>
      <c r="I805" s="12"/>
      <c r="J805" s="12"/>
      <c r="K805" s="12"/>
      <c r="L805" s="12"/>
      <c r="M805" s="12"/>
      <c r="N805" s="12"/>
      <c r="O805" s="12"/>
      <c r="P805" s="12"/>
      <c r="Q805" s="12"/>
      <c r="R805" s="12"/>
      <c r="S805" s="12"/>
      <c r="T805" s="12"/>
      <c r="U805" s="12"/>
      <c r="V805" s="12"/>
      <c r="W805" s="12"/>
    </row>
    <row r="806" spans="1:23" x14ac:dyDescent="0.25">
      <c r="A806" s="179">
        <v>2014</v>
      </c>
      <c r="B806" s="61">
        <v>23</v>
      </c>
      <c r="C806" s="2">
        <f t="shared" si="12"/>
        <v>41789</v>
      </c>
      <c r="D806" s="197">
        <v>176.74</v>
      </c>
      <c r="E806" s="197">
        <v>152.38999999999999</v>
      </c>
      <c r="G806" s="12"/>
      <c r="H806" s="12"/>
      <c r="I806" s="12"/>
      <c r="J806" s="12"/>
      <c r="K806" s="12"/>
      <c r="L806" s="12"/>
      <c r="M806" s="12"/>
      <c r="N806" s="12"/>
      <c r="O806" s="12"/>
      <c r="P806" s="12"/>
      <c r="Q806" s="12"/>
      <c r="R806" s="12"/>
      <c r="S806" s="12"/>
      <c r="T806" s="12"/>
      <c r="U806" s="12"/>
      <c r="V806" s="12"/>
      <c r="W806" s="12"/>
    </row>
    <row r="807" spans="1:23" x14ac:dyDescent="0.25">
      <c r="A807" s="179">
        <v>2014</v>
      </c>
      <c r="B807" s="61">
        <v>24</v>
      </c>
      <c r="C807" s="2">
        <f t="shared" si="12"/>
        <v>41796</v>
      </c>
      <c r="D807" s="197">
        <v>178.57</v>
      </c>
      <c r="E807" s="197">
        <v>158.4</v>
      </c>
      <c r="G807" s="12"/>
      <c r="H807" s="12"/>
      <c r="I807" s="12"/>
      <c r="J807" s="12"/>
      <c r="K807" s="12"/>
      <c r="L807" s="12"/>
      <c r="M807" s="12"/>
      <c r="N807" s="12"/>
      <c r="O807" s="12"/>
      <c r="P807" s="12"/>
      <c r="Q807" s="12"/>
      <c r="R807" s="12"/>
      <c r="S807" s="12"/>
      <c r="T807" s="12"/>
      <c r="U807" s="12"/>
      <c r="V807" s="12"/>
      <c r="W807" s="12"/>
    </row>
    <row r="808" spans="1:23" x14ac:dyDescent="0.25">
      <c r="A808" s="179">
        <v>2014</v>
      </c>
      <c r="B808" s="61">
        <v>25</v>
      </c>
      <c r="C808" s="2">
        <f t="shared" si="12"/>
        <v>41803</v>
      </c>
      <c r="D808" s="197">
        <v>182.08</v>
      </c>
      <c r="E808" s="197">
        <v>161.41999999999999</v>
      </c>
      <c r="G808" s="12"/>
      <c r="H808" s="12"/>
      <c r="I808" s="12"/>
      <c r="J808" s="12"/>
      <c r="K808" s="12"/>
      <c r="L808" s="12"/>
      <c r="M808" s="12"/>
      <c r="N808" s="12"/>
      <c r="O808" s="12"/>
      <c r="P808" s="12"/>
      <c r="Q808" s="12"/>
      <c r="R808" s="12"/>
      <c r="S808" s="12"/>
      <c r="T808" s="12"/>
      <c r="U808" s="12"/>
      <c r="V808" s="12"/>
      <c r="W808" s="12"/>
    </row>
    <row r="809" spans="1:23" x14ac:dyDescent="0.25">
      <c r="A809" s="179">
        <v>2014</v>
      </c>
      <c r="B809" s="61">
        <v>26</v>
      </c>
      <c r="C809" s="2">
        <f t="shared" si="12"/>
        <v>41810</v>
      </c>
      <c r="D809" s="197">
        <v>191.55</v>
      </c>
      <c r="E809" s="197">
        <v>160.78</v>
      </c>
      <c r="G809" s="12"/>
      <c r="H809" s="12"/>
      <c r="I809" s="12"/>
      <c r="J809" s="12"/>
      <c r="K809" s="12"/>
      <c r="L809" s="12"/>
      <c r="M809" s="12"/>
      <c r="N809" s="12"/>
      <c r="O809" s="12"/>
      <c r="P809" s="12"/>
      <c r="Q809" s="12"/>
      <c r="R809" s="12"/>
      <c r="S809" s="12"/>
      <c r="T809" s="12"/>
      <c r="U809" s="12"/>
      <c r="V809" s="12"/>
      <c r="W809" s="12"/>
    </row>
    <row r="810" spans="1:23" x14ac:dyDescent="0.25">
      <c r="A810" s="179">
        <v>2014</v>
      </c>
      <c r="B810" s="61">
        <v>27</v>
      </c>
      <c r="C810" s="2">
        <f t="shared" si="12"/>
        <v>41817</v>
      </c>
      <c r="D810" s="197">
        <v>191.11</v>
      </c>
      <c r="E810" s="197">
        <v>162.41</v>
      </c>
      <c r="G810" s="12"/>
      <c r="H810" s="12"/>
      <c r="I810" s="12"/>
      <c r="J810" s="12"/>
      <c r="K810" s="12"/>
      <c r="L810" s="12"/>
      <c r="M810" s="12"/>
      <c r="N810" s="12"/>
      <c r="O810" s="12"/>
      <c r="P810" s="12"/>
      <c r="Q810" s="12"/>
      <c r="R810" s="12"/>
      <c r="S810" s="12"/>
      <c r="T810" s="12"/>
      <c r="U810" s="12"/>
      <c r="V810" s="12"/>
      <c r="W810" s="12"/>
    </row>
    <row r="811" spans="1:23" x14ac:dyDescent="0.25">
      <c r="A811" s="179">
        <v>2014</v>
      </c>
      <c r="B811" s="61">
        <v>28</v>
      </c>
      <c r="C811" s="2">
        <f t="shared" si="12"/>
        <v>41824</v>
      </c>
      <c r="D811" s="197">
        <v>205.66</v>
      </c>
      <c r="E811" s="197">
        <v>164.42</v>
      </c>
      <c r="G811" s="12"/>
      <c r="H811" s="12"/>
      <c r="I811" s="12"/>
      <c r="J811" s="12"/>
      <c r="K811" s="12"/>
      <c r="L811" s="12"/>
      <c r="M811" s="12"/>
      <c r="N811" s="12"/>
      <c r="O811" s="12"/>
      <c r="P811" s="12"/>
      <c r="Q811" s="12"/>
      <c r="R811" s="12"/>
      <c r="S811" s="12"/>
      <c r="T811" s="12"/>
      <c r="U811" s="12"/>
      <c r="V811" s="12"/>
      <c r="W811" s="12"/>
    </row>
    <row r="812" spans="1:23" x14ac:dyDescent="0.25">
      <c r="A812" s="179">
        <v>2014</v>
      </c>
      <c r="B812" s="61">
        <v>29</v>
      </c>
      <c r="C812" s="2">
        <f t="shared" si="12"/>
        <v>41831</v>
      </c>
      <c r="D812" s="197">
        <v>196.13</v>
      </c>
      <c r="E812" s="197">
        <v>169.29</v>
      </c>
      <c r="G812" s="12"/>
      <c r="H812" s="12"/>
      <c r="I812" s="12"/>
      <c r="J812" s="12"/>
      <c r="K812" s="12"/>
      <c r="L812" s="12"/>
      <c r="M812" s="12"/>
      <c r="N812" s="12"/>
      <c r="O812" s="12"/>
      <c r="P812" s="12"/>
      <c r="Q812" s="12"/>
      <c r="R812" s="12"/>
      <c r="S812" s="12"/>
      <c r="T812" s="12"/>
      <c r="U812" s="12"/>
      <c r="V812" s="12"/>
      <c r="W812" s="12"/>
    </row>
    <row r="813" spans="1:23" x14ac:dyDescent="0.25">
      <c r="A813" s="179">
        <v>2014</v>
      </c>
      <c r="B813" s="61">
        <v>30</v>
      </c>
      <c r="C813" s="2">
        <f t="shared" si="12"/>
        <v>41838</v>
      </c>
      <c r="D813" s="197">
        <v>196.85</v>
      </c>
      <c r="E813" s="197">
        <v>167.84</v>
      </c>
      <c r="G813" s="12"/>
      <c r="H813" s="12"/>
      <c r="I813" s="12"/>
      <c r="J813" s="12"/>
      <c r="K813" s="12"/>
      <c r="L813" s="12"/>
      <c r="M813" s="12"/>
      <c r="N813" s="12"/>
      <c r="O813" s="12"/>
      <c r="P813" s="12"/>
      <c r="Q813" s="12"/>
      <c r="R813" s="12"/>
      <c r="S813" s="12"/>
      <c r="T813" s="12"/>
      <c r="U813" s="12"/>
      <c r="V813" s="12"/>
      <c r="W813" s="12"/>
    </row>
    <row r="814" spans="1:23" x14ac:dyDescent="0.25">
      <c r="A814" s="179">
        <v>2014</v>
      </c>
      <c r="B814" s="61">
        <v>31</v>
      </c>
      <c r="C814" s="2">
        <f t="shared" si="12"/>
        <v>41845</v>
      </c>
      <c r="D814" s="197">
        <v>209.18</v>
      </c>
      <c r="E814" s="197">
        <v>167.86</v>
      </c>
      <c r="G814" s="12"/>
      <c r="H814" s="12"/>
      <c r="I814" s="12"/>
      <c r="J814" s="12"/>
      <c r="K814" s="12"/>
      <c r="L814" s="12"/>
      <c r="M814" s="12"/>
      <c r="N814" s="12"/>
      <c r="O814" s="12"/>
      <c r="P814" s="12"/>
      <c r="Q814" s="12"/>
      <c r="R814" s="12"/>
      <c r="S814" s="12"/>
      <c r="T814" s="12"/>
      <c r="U814" s="12"/>
      <c r="V814" s="12"/>
      <c r="W814" s="12"/>
    </row>
    <row r="815" spans="1:23" x14ac:dyDescent="0.25">
      <c r="A815" s="179">
        <v>2014</v>
      </c>
      <c r="B815" s="61">
        <v>32</v>
      </c>
      <c r="C815" s="2">
        <f t="shared" si="12"/>
        <v>41852</v>
      </c>
      <c r="D815" s="197">
        <v>207.69</v>
      </c>
      <c r="E815" s="197">
        <v>174.49</v>
      </c>
      <c r="G815" s="12"/>
      <c r="H815" s="12"/>
      <c r="I815" s="12"/>
      <c r="J815" s="12"/>
      <c r="K815" s="12"/>
      <c r="L815" s="12"/>
      <c r="M815" s="12"/>
      <c r="N815" s="12"/>
      <c r="O815" s="12"/>
      <c r="P815" s="12"/>
      <c r="Q815" s="12"/>
      <c r="R815" s="12"/>
      <c r="S815" s="12"/>
      <c r="T815" s="12"/>
      <c r="U815" s="12"/>
      <c r="V815" s="12"/>
      <c r="W815" s="12"/>
    </row>
    <row r="816" spans="1:23" x14ac:dyDescent="0.25">
      <c r="A816" s="179">
        <v>2014</v>
      </c>
      <c r="B816" s="61">
        <v>33</v>
      </c>
      <c r="C816" s="2">
        <f t="shared" si="12"/>
        <v>41859</v>
      </c>
      <c r="D816" s="197">
        <v>210</v>
      </c>
      <c r="E816" s="197">
        <v>170.59</v>
      </c>
      <c r="G816" s="12"/>
      <c r="H816" s="12"/>
      <c r="I816" s="12"/>
      <c r="J816" s="12"/>
      <c r="K816" s="12"/>
      <c r="L816" s="12"/>
      <c r="M816" s="12"/>
      <c r="N816" s="12"/>
      <c r="O816" s="12"/>
      <c r="P816" s="12"/>
      <c r="Q816" s="12"/>
      <c r="R816" s="12"/>
      <c r="S816" s="12"/>
      <c r="T816" s="12"/>
      <c r="U816" s="12"/>
      <c r="V816" s="12"/>
      <c r="W816" s="12"/>
    </row>
    <row r="817" spans="1:23" x14ac:dyDescent="0.25">
      <c r="A817" s="179">
        <v>2014</v>
      </c>
      <c r="B817" s="61">
        <v>34</v>
      </c>
      <c r="C817" s="2">
        <f t="shared" si="12"/>
        <v>41866</v>
      </c>
      <c r="D817" s="197">
        <v>216.36</v>
      </c>
      <c r="E817" s="197">
        <v>167.68</v>
      </c>
      <c r="G817" s="12"/>
      <c r="H817" s="12"/>
      <c r="I817" s="12"/>
      <c r="J817" s="12"/>
      <c r="K817" s="12"/>
      <c r="L817" s="12"/>
      <c r="M817" s="12"/>
      <c r="N817" s="12"/>
      <c r="O817" s="12"/>
      <c r="P817" s="12"/>
      <c r="Q817" s="12"/>
      <c r="R817" s="12"/>
      <c r="S817" s="12"/>
      <c r="T817" s="12"/>
      <c r="U817" s="12"/>
      <c r="V817" s="12"/>
      <c r="W817" s="12"/>
    </row>
    <row r="818" spans="1:23" x14ac:dyDescent="0.25">
      <c r="A818" s="179">
        <v>2014</v>
      </c>
      <c r="B818" s="61">
        <v>35</v>
      </c>
      <c r="C818" s="2">
        <f t="shared" si="12"/>
        <v>41873</v>
      </c>
      <c r="D818" s="197">
        <v>215.31</v>
      </c>
      <c r="E818" s="197">
        <v>164.96</v>
      </c>
      <c r="G818" s="12"/>
      <c r="H818" s="12"/>
      <c r="I818" s="12"/>
      <c r="J818" s="12"/>
      <c r="K818" s="12"/>
      <c r="L818" s="12"/>
      <c r="M818" s="12"/>
      <c r="N818" s="12"/>
      <c r="O818" s="12"/>
      <c r="P818" s="12"/>
      <c r="Q818" s="12"/>
      <c r="R818" s="12"/>
      <c r="S818" s="12"/>
      <c r="T818" s="12"/>
      <c r="U818" s="12"/>
      <c r="V818" s="12"/>
      <c r="W818" s="12"/>
    </row>
    <row r="819" spans="1:23" x14ac:dyDescent="0.25">
      <c r="A819" s="179">
        <v>2014</v>
      </c>
      <c r="B819" s="61">
        <v>36</v>
      </c>
      <c r="C819" s="2">
        <f t="shared" si="12"/>
        <v>41880</v>
      </c>
      <c r="D819" s="197">
        <v>201.79</v>
      </c>
      <c r="E819" s="197">
        <v>156.19999999999999</v>
      </c>
      <c r="G819" s="12"/>
      <c r="H819" s="12"/>
      <c r="I819" s="12"/>
      <c r="J819" s="12"/>
      <c r="K819" s="12"/>
      <c r="L819" s="12"/>
      <c r="M819" s="12"/>
      <c r="N819" s="12"/>
      <c r="O819" s="12"/>
      <c r="P819" s="12"/>
      <c r="Q819" s="12"/>
      <c r="R819" s="12"/>
      <c r="S819" s="12"/>
      <c r="T819" s="12"/>
      <c r="U819" s="12"/>
      <c r="V819" s="12"/>
      <c r="W819" s="12"/>
    </row>
    <row r="820" spans="1:23" x14ac:dyDescent="0.25">
      <c r="A820" s="179">
        <v>2014</v>
      </c>
      <c r="B820" s="61">
        <v>37</v>
      </c>
      <c r="C820" s="2">
        <f t="shared" si="12"/>
        <v>41887</v>
      </c>
      <c r="D820" s="197">
        <v>205.11</v>
      </c>
      <c r="E820" s="197">
        <v>157.71</v>
      </c>
      <c r="G820" s="12"/>
      <c r="H820" s="12"/>
      <c r="I820" s="12"/>
      <c r="J820" s="12"/>
      <c r="K820" s="12"/>
      <c r="L820" s="12"/>
      <c r="M820" s="12"/>
      <c r="N820" s="12"/>
      <c r="O820" s="12"/>
      <c r="P820" s="12"/>
      <c r="Q820" s="12"/>
      <c r="R820" s="12"/>
      <c r="S820" s="12"/>
      <c r="T820" s="12"/>
      <c r="U820" s="12"/>
      <c r="V820" s="12"/>
      <c r="W820" s="12"/>
    </row>
    <row r="821" spans="1:23" x14ac:dyDescent="0.25">
      <c r="A821" s="179">
        <v>2014</v>
      </c>
      <c r="B821" s="61">
        <v>38</v>
      </c>
      <c r="C821" s="2">
        <f t="shared" si="12"/>
        <v>41894</v>
      </c>
      <c r="D821" s="197">
        <v>219.89</v>
      </c>
      <c r="E821" s="197">
        <v>153.46</v>
      </c>
      <c r="G821" s="12"/>
      <c r="H821" s="12"/>
      <c r="I821" s="12"/>
      <c r="J821" s="12"/>
      <c r="K821" s="12"/>
      <c r="L821" s="12"/>
      <c r="M821" s="12"/>
      <c r="N821" s="12"/>
      <c r="O821" s="12"/>
      <c r="P821" s="12"/>
      <c r="Q821" s="12"/>
      <c r="R821" s="12"/>
      <c r="S821" s="12"/>
      <c r="T821" s="12"/>
      <c r="U821" s="12"/>
      <c r="V821" s="12"/>
      <c r="W821" s="12"/>
    </row>
    <row r="822" spans="1:23" x14ac:dyDescent="0.25">
      <c r="A822" s="179">
        <v>2014</v>
      </c>
      <c r="B822" s="61">
        <v>39</v>
      </c>
      <c r="C822" s="2">
        <f t="shared" si="12"/>
        <v>41901</v>
      </c>
      <c r="D822" s="197">
        <v>223.72</v>
      </c>
      <c r="E822" s="197">
        <v>159.59</v>
      </c>
      <c r="G822" s="12"/>
      <c r="H822" s="12"/>
      <c r="I822" s="12"/>
      <c r="J822" s="12"/>
      <c r="K822" s="12"/>
      <c r="L822" s="12"/>
      <c r="M822" s="12"/>
      <c r="N822" s="12"/>
      <c r="O822" s="12"/>
      <c r="P822" s="12"/>
      <c r="Q822" s="12"/>
      <c r="R822" s="12"/>
      <c r="S822" s="12"/>
      <c r="T822" s="12"/>
      <c r="U822" s="12"/>
      <c r="V822" s="12"/>
      <c r="W822" s="12"/>
    </row>
    <row r="823" spans="1:23" x14ac:dyDescent="0.25">
      <c r="A823" s="179">
        <v>2014</v>
      </c>
      <c r="B823" s="61">
        <v>40</v>
      </c>
      <c r="C823" s="2">
        <f t="shared" si="12"/>
        <v>41908</v>
      </c>
      <c r="D823" s="197">
        <v>220.66</v>
      </c>
      <c r="E823" s="197">
        <v>161.32</v>
      </c>
      <c r="G823" s="12"/>
      <c r="H823" s="12"/>
      <c r="I823" s="12"/>
      <c r="J823" s="12"/>
      <c r="K823" s="12"/>
      <c r="L823" s="12"/>
      <c r="M823" s="12"/>
      <c r="N823" s="12"/>
      <c r="O823" s="12"/>
      <c r="P823" s="12"/>
      <c r="Q823" s="12"/>
      <c r="R823" s="12"/>
      <c r="S823" s="12"/>
      <c r="T823" s="12"/>
      <c r="U823" s="12"/>
      <c r="V823" s="12"/>
      <c r="W823" s="12"/>
    </row>
    <row r="824" spans="1:23" x14ac:dyDescent="0.25">
      <c r="A824" s="179">
        <v>2014</v>
      </c>
      <c r="B824" s="61">
        <v>41</v>
      </c>
      <c r="C824" s="2">
        <f t="shared" si="12"/>
        <v>41915</v>
      </c>
      <c r="D824" s="197">
        <v>232.65</v>
      </c>
      <c r="E824" s="197">
        <v>161.47999999999999</v>
      </c>
      <c r="G824" s="12"/>
      <c r="H824" s="12"/>
      <c r="I824" s="12"/>
      <c r="J824" s="12"/>
      <c r="K824" s="12"/>
      <c r="L824" s="12"/>
      <c r="M824" s="12"/>
      <c r="N824" s="12"/>
      <c r="O824" s="12"/>
      <c r="P824" s="12"/>
      <c r="Q824" s="12"/>
      <c r="R824" s="12"/>
      <c r="S824" s="12"/>
      <c r="T824" s="12"/>
      <c r="U824" s="12"/>
      <c r="V824" s="12"/>
      <c r="W824" s="12"/>
    </row>
    <row r="825" spans="1:23" x14ac:dyDescent="0.25">
      <c r="A825" s="179">
        <v>2014</v>
      </c>
      <c r="B825" s="61">
        <v>42</v>
      </c>
      <c r="C825" s="2">
        <f t="shared" si="12"/>
        <v>41922</v>
      </c>
      <c r="D825" s="197">
        <v>241.45</v>
      </c>
      <c r="E825" s="197">
        <v>166.29</v>
      </c>
      <c r="G825" s="12"/>
      <c r="H825" s="12"/>
      <c r="I825" s="12"/>
      <c r="J825" s="12"/>
      <c r="K825" s="12"/>
      <c r="L825" s="12"/>
      <c r="M825" s="12"/>
      <c r="N825" s="12"/>
      <c r="O825" s="12"/>
      <c r="P825" s="12"/>
      <c r="Q825" s="12"/>
      <c r="R825" s="12"/>
      <c r="S825" s="12"/>
      <c r="T825" s="12"/>
      <c r="U825" s="12"/>
      <c r="V825" s="12"/>
      <c r="W825" s="12"/>
    </row>
    <row r="826" spans="1:23" x14ac:dyDescent="0.25">
      <c r="A826" s="179">
        <v>2014</v>
      </c>
      <c r="B826" s="61">
        <v>43</v>
      </c>
      <c r="C826" s="2">
        <f t="shared" si="12"/>
        <v>41929</v>
      </c>
      <c r="D826" s="197">
        <v>238.38</v>
      </c>
      <c r="E826" s="197">
        <v>166.31</v>
      </c>
      <c r="G826" s="12"/>
      <c r="H826" s="12"/>
      <c r="I826" s="12"/>
      <c r="J826" s="12"/>
      <c r="K826" s="12"/>
      <c r="L826" s="12"/>
      <c r="M826" s="12"/>
      <c r="N826" s="12"/>
      <c r="O826" s="12"/>
      <c r="P826" s="12"/>
      <c r="Q826" s="12"/>
      <c r="R826" s="12"/>
      <c r="S826" s="12"/>
      <c r="T826" s="12"/>
      <c r="U826" s="12"/>
      <c r="V826" s="12"/>
      <c r="W826" s="12"/>
    </row>
    <row r="827" spans="1:23" x14ac:dyDescent="0.25">
      <c r="A827" s="179">
        <v>2014</v>
      </c>
      <c r="B827" s="61">
        <v>44</v>
      </c>
      <c r="C827" s="2">
        <f t="shared" si="12"/>
        <v>41936</v>
      </c>
      <c r="D827" s="197">
        <v>239.43</v>
      </c>
      <c r="E827" s="197">
        <v>168.97</v>
      </c>
      <c r="G827" s="12"/>
      <c r="H827" s="12"/>
      <c r="I827" s="12"/>
      <c r="J827" s="12"/>
      <c r="K827" s="12"/>
      <c r="L827" s="12"/>
      <c r="M827" s="12"/>
      <c r="N827" s="12"/>
      <c r="O827" s="12"/>
      <c r="P827" s="12"/>
      <c r="Q827" s="12"/>
      <c r="R827" s="12"/>
      <c r="S827" s="12"/>
      <c r="T827" s="12"/>
      <c r="U827" s="12"/>
      <c r="V827" s="12"/>
      <c r="W827" s="12"/>
    </row>
    <row r="828" spans="1:23" x14ac:dyDescent="0.25">
      <c r="A828" s="179">
        <v>2014</v>
      </c>
      <c r="B828" s="61">
        <v>45</v>
      </c>
      <c r="C828" s="2">
        <f t="shared" si="12"/>
        <v>41943</v>
      </c>
      <c r="D828" s="197">
        <v>232.19</v>
      </c>
      <c r="E828" s="197">
        <v>170.92</v>
      </c>
      <c r="G828" s="12"/>
      <c r="H828" s="12"/>
      <c r="I828" s="12"/>
      <c r="J828" s="12"/>
      <c r="K828" s="12"/>
      <c r="L828" s="12"/>
      <c r="M828" s="12"/>
      <c r="N828" s="12"/>
      <c r="O828" s="12"/>
      <c r="P828" s="12"/>
      <c r="Q828" s="12"/>
      <c r="R828" s="12"/>
      <c r="S828" s="12"/>
      <c r="T828" s="12"/>
      <c r="U828" s="12"/>
      <c r="V828" s="12"/>
      <c r="W828" s="12"/>
    </row>
    <row r="829" spans="1:23" x14ac:dyDescent="0.25">
      <c r="A829" s="179">
        <v>2014</v>
      </c>
      <c r="B829" s="61">
        <v>46</v>
      </c>
      <c r="C829" s="2">
        <f t="shared" si="12"/>
        <v>41950</v>
      </c>
      <c r="D829" s="197">
        <v>235.83</v>
      </c>
      <c r="E829" s="197">
        <v>171.8</v>
      </c>
      <c r="G829" s="12"/>
      <c r="H829" s="12"/>
      <c r="I829" s="12"/>
      <c r="J829" s="12"/>
      <c r="K829" s="12"/>
      <c r="L829" s="12"/>
      <c r="M829" s="12"/>
      <c r="N829" s="12"/>
      <c r="O829" s="12"/>
      <c r="P829" s="12"/>
      <c r="Q829" s="12"/>
      <c r="R829" s="12"/>
      <c r="S829" s="12"/>
      <c r="T829" s="12"/>
      <c r="U829" s="12"/>
      <c r="V829" s="12"/>
      <c r="W829" s="12"/>
    </row>
    <row r="830" spans="1:23" x14ac:dyDescent="0.25">
      <c r="A830" s="179">
        <v>2014</v>
      </c>
      <c r="B830" s="61">
        <v>47</v>
      </c>
      <c r="C830" s="2">
        <f t="shared" si="12"/>
        <v>41957</v>
      </c>
      <c r="D830" s="197">
        <v>229.25</v>
      </c>
      <c r="E830" s="197">
        <v>174.04</v>
      </c>
      <c r="G830" s="12"/>
      <c r="H830" s="12"/>
      <c r="I830" s="12"/>
      <c r="J830" s="12"/>
      <c r="K830" s="12"/>
      <c r="L830" s="12"/>
      <c r="M830" s="12"/>
      <c r="N830" s="12"/>
      <c r="O830" s="12"/>
      <c r="P830" s="12"/>
      <c r="Q830" s="12"/>
      <c r="R830" s="12"/>
      <c r="S830" s="12"/>
      <c r="T830" s="12"/>
      <c r="U830" s="12"/>
      <c r="V830" s="12"/>
      <c r="W830" s="12"/>
    </row>
    <row r="831" spans="1:23" x14ac:dyDescent="0.25">
      <c r="A831" s="179">
        <v>2014</v>
      </c>
      <c r="B831" s="61">
        <v>48</v>
      </c>
      <c r="C831" s="2">
        <f t="shared" si="12"/>
        <v>41964</v>
      </c>
      <c r="D831" s="197">
        <v>243.06</v>
      </c>
      <c r="E831" s="197">
        <v>174.74</v>
      </c>
      <c r="G831" s="12"/>
      <c r="H831" s="12"/>
      <c r="I831" s="12"/>
      <c r="J831" s="12"/>
      <c r="K831" s="12"/>
      <c r="L831" s="12"/>
      <c r="M831" s="12"/>
      <c r="N831" s="12"/>
      <c r="O831" s="12"/>
      <c r="P831" s="12"/>
      <c r="Q831" s="12"/>
      <c r="R831" s="12"/>
      <c r="S831" s="12"/>
      <c r="T831" s="12"/>
      <c r="U831" s="12"/>
      <c r="V831" s="12"/>
      <c r="W831" s="12"/>
    </row>
    <row r="832" spans="1:23" x14ac:dyDescent="0.25">
      <c r="A832" s="179">
        <v>2014</v>
      </c>
      <c r="B832" s="61">
        <v>49</v>
      </c>
      <c r="C832" s="2">
        <f t="shared" si="12"/>
        <v>41971</v>
      </c>
      <c r="D832" s="197">
        <v>240.49</v>
      </c>
      <c r="E832" s="197">
        <v>178.05</v>
      </c>
      <c r="G832" s="12"/>
      <c r="H832" s="12"/>
      <c r="I832" s="12"/>
      <c r="J832" s="12"/>
      <c r="K832" s="12"/>
      <c r="L832" s="12"/>
      <c r="M832" s="12"/>
      <c r="N832" s="12"/>
      <c r="O832" s="12"/>
      <c r="P832" s="12"/>
      <c r="Q832" s="12"/>
      <c r="R832" s="12"/>
      <c r="S832" s="12"/>
      <c r="T832" s="12"/>
      <c r="U832" s="12"/>
      <c r="V832" s="12"/>
      <c r="W832" s="12"/>
    </row>
    <row r="833" spans="1:23" x14ac:dyDescent="0.25">
      <c r="A833" s="179">
        <v>2014</v>
      </c>
      <c r="B833" s="61">
        <v>50</v>
      </c>
      <c r="C833" s="2">
        <f t="shared" si="12"/>
        <v>41978</v>
      </c>
      <c r="D833" s="197">
        <v>236.25</v>
      </c>
      <c r="E833" s="197">
        <v>178.33</v>
      </c>
      <c r="G833" s="12"/>
      <c r="H833" s="12"/>
      <c r="I833" s="12"/>
      <c r="J833" s="12"/>
      <c r="K833" s="12"/>
      <c r="L833" s="12"/>
      <c r="M833" s="12"/>
      <c r="N833" s="12"/>
      <c r="O833" s="12"/>
      <c r="P833" s="12"/>
      <c r="Q833" s="12"/>
      <c r="R833" s="12"/>
      <c r="S833" s="12"/>
      <c r="T833" s="12"/>
      <c r="U833" s="12"/>
      <c r="V833" s="12"/>
      <c r="W833" s="12"/>
    </row>
    <row r="834" spans="1:23" x14ac:dyDescent="0.25">
      <c r="A834" s="179">
        <v>2014</v>
      </c>
      <c r="B834" s="61">
        <v>51</v>
      </c>
      <c r="C834" s="2">
        <f t="shared" si="12"/>
        <v>41985</v>
      </c>
      <c r="D834" s="197">
        <v>242.73</v>
      </c>
      <c r="E834" s="197">
        <v>180.25</v>
      </c>
      <c r="G834" s="12"/>
      <c r="H834" s="12"/>
      <c r="I834" s="12"/>
      <c r="J834" s="12"/>
      <c r="K834" s="12"/>
      <c r="L834" s="12"/>
      <c r="M834" s="12"/>
      <c r="N834" s="12"/>
      <c r="O834" s="12"/>
      <c r="P834" s="12"/>
      <c r="Q834" s="12"/>
      <c r="R834" s="12"/>
      <c r="S834" s="12"/>
      <c r="T834" s="12"/>
      <c r="U834" s="12"/>
      <c r="V834" s="12"/>
      <c r="W834" s="12"/>
    </row>
    <row r="835" spans="1:23" ht="13" thickBot="1" x14ac:dyDescent="0.3">
      <c r="A835" s="180">
        <v>2014</v>
      </c>
      <c r="B835" s="182">
        <v>52</v>
      </c>
      <c r="C835" s="2">
        <f t="shared" si="12"/>
        <v>41992</v>
      </c>
      <c r="D835" s="197">
        <v>242.73</v>
      </c>
      <c r="E835" s="197">
        <v>175.07</v>
      </c>
      <c r="G835" s="12"/>
      <c r="H835" s="12"/>
      <c r="I835" s="12"/>
      <c r="J835" s="12"/>
      <c r="K835" s="12"/>
      <c r="L835" s="12"/>
      <c r="M835" s="12"/>
      <c r="N835" s="12"/>
      <c r="O835" s="12"/>
      <c r="P835" s="12"/>
      <c r="Q835" s="12"/>
      <c r="R835" s="12"/>
      <c r="S835" s="12"/>
      <c r="T835" s="12"/>
      <c r="U835" s="12"/>
      <c r="V835" s="12"/>
      <c r="W835" s="12"/>
    </row>
    <row r="836" spans="1:23" ht="13" thickBot="1" x14ac:dyDescent="0.3">
      <c r="A836" s="180">
        <v>2014</v>
      </c>
      <c r="B836" s="182">
        <v>52</v>
      </c>
      <c r="C836" s="2">
        <f t="shared" si="12"/>
        <v>41999</v>
      </c>
      <c r="D836" s="197">
        <v>215.46</v>
      </c>
      <c r="E836" s="197">
        <v>157.41999999999999</v>
      </c>
      <c r="G836" s="12"/>
      <c r="H836" s="12"/>
      <c r="I836" s="12"/>
      <c r="J836" s="12"/>
      <c r="K836" s="12"/>
      <c r="L836" s="12"/>
      <c r="M836" s="12"/>
      <c r="N836" s="12"/>
      <c r="O836" s="12"/>
      <c r="P836" s="12"/>
      <c r="Q836" s="12"/>
      <c r="R836" s="12"/>
      <c r="S836" s="12"/>
      <c r="T836" s="12"/>
      <c r="U836" s="12"/>
      <c r="V836" s="12"/>
      <c r="W836" s="12"/>
    </row>
    <row r="837" spans="1:23" s="14" customFormat="1" ht="13" thickBot="1" x14ac:dyDescent="0.3">
      <c r="A837" s="180">
        <v>2014</v>
      </c>
      <c r="B837" s="182">
        <v>53</v>
      </c>
      <c r="C837" s="2">
        <f t="shared" ref="C837:C900" si="13">C836+7</f>
        <v>42006</v>
      </c>
      <c r="D837" s="37">
        <v>237.77</v>
      </c>
      <c r="E837" s="37">
        <v>168.92</v>
      </c>
      <c r="F837" s="38"/>
      <c r="G837" s="39"/>
      <c r="H837" s="39"/>
      <c r="I837" s="39"/>
      <c r="J837" s="39"/>
      <c r="K837" s="39"/>
      <c r="L837" s="39"/>
      <c r="M837" s="39"/>
      <c r="N837" s="39"/>
      <c r="O837" s="39"/>
      <c r="P837" s="39"/>
      <c r="Q837" s="39"/>
      <c r="R837" s="39"/>
      <c r="S837" s="39"/>
      <c r="T837" s="39"/>
      <c r="U837" s="39"/>
      <c r="V837" s="39"/>
      <c r="W837" s="39"/>
    </row>
    <row r="838" spans="1:23" ht="14.25" customHeight="1" x14ac:dyDescent="0.25">
      <c r="A838" s="61">
        <v>2015</v>
      </c>
      <c r="B838" s="51">
        <v>1</v>
      </c>
      <c r="C838" s="2">
        <f t="shared" si="13"/>
        <v>42013</v>
      </c>
      <c r="D838" s="197">
        <v>213.48</v>
      </c>
      <c r="E838" s="197">
        <v>181.51</v>
      </c>
      <c r="G838" s="12"/>
      <c r="H838" s="12"/>
      <c r="I838" s="12"/>
      <c r="J838" s="12"/>
      <c r="K838" s="12"/>
      <c r="L838" s="12"/>
      <c r="M838" s="12"/>
      <c r="N838" s="12"/>
      <c r="O838" s="12"/>
      <c r="P838" s="12"/>
      <c r="Q838" s="12"/>
      <c r="R838" s="12"/>
      <c r="S838" s="12"/>
      <c r="T838" s="12"/>
      <c r="U838" s="12"/>
      <c r="V838" s="12"/>
      <c r="W838" s="12"/>
    </row>
    <row r="839" spans="1:23" x14ac:dyDescent="0.25">
      <c r="A839" s="61">
        <v>2015</v>
      </c>
      <c r="B839" s="61">
        <v>2</v>
      </c>
      <c r="C839" s="2">
        <f t="shared" si="13"/>
        <v>42020</v>
      </c>
      <c r="D839" s="197">
        <v>238.06</v>
      </c>
      <c r="E839" s="197">
        <v>186.24</v>
      </c>
      <c r="G839" s="12"/>
      <c r="H839" s="12"/>
      <c r="I839" s="12"/>
      <c r="J839" s="12"/>
      <c r="K839" s="12"/>
      <c r="L839" s="12"/>
      <c r="M839" s="12"/>
      <c r="N839" s="12"/>
      <c r="O839" s="12"/>
      <c r="P839" s="12"/>
      <c r="Q839" s="12"/>
      <c r="R839" s="12"/>
      <c r="S839" s="12"/>
      <c r="T839" s="12"/>
      <c r="U839" s="12"/>
      <c r="V839" s="12"/>
      <c r="W839" s="12"/>
    </row>
    <row r="840" spans="1:23" x14ac:dyDescent="0.25">
      <c r="A840" s="61">
        <v>2015</v>
      </c>
      <c r="B840" s="61">
        <v>3</v>
      </c>
      <c r="C840" s="2">
        <f t="shared" si="13"/>
        <v>42027</v>
      </c>
      <c r="D840" s="197">
        <v>239.42</v>
      </c>
      <c r="E840" s="197">
        <v>186.59</v>
      </c>
      <c r="G840" s="12"/>
      <c r="H840" s="12"/>
      <c r="I840" s="12"/>
      <c r="J840" s="12"/>
      <c r="K840" s="12"/>
      <c r="L840" s="12"/>
      <c r="M840" s="12"/>
      <c r="N840" s="12"/>
      <c r="O840" s="12"/>
      <c r="P840" s="12"/>
      <c r="Q840" s="12"/>
      <c r="R840" s="12"/>
      <c r="S840" s="12"/>
      <c r="T840" s="12"/>
      <c r="U840" s="12"/>
      <c r="V840" s="12"/>
      <c r="W840" s="12"/>
    </row>
    <row r="841" spans="1:23" x14ac:dyDescent="0.25">
      <c r="A841" s="61">
        <v>2015</v>
      </c>
      <c r="B841" s="61">
        <v>4</v>
      </c>
      <c r="C841" s="2">
        <f t="shared" si="13"/>
        <v>42034</v>
      </c>
      <c r="D841" s="197">
        <v>233.16</v>
      </c>
      <c r="E841" s="197">
        <v>185.91</v>
      </c>
      <c r="G841" s="12"/>
      <c r="H841" s="12"/>
      <c r="I841" s="12"/>
      <c r="J841" s="12"/>
      <c r="K841" s="12"/>
      <c r="L841" s="12"/>
      <c r="M841" s="12"/>
      <c r="N841" s="12"/>
      <c r="O841" s="12"/>
      <c r="P841" s="12"/>
      <c r="Q841" s="12"/>
      <c r="R841" s="12"/>
      <c r="S841" s="12"/>
      <c r="T841" s="12"/>
      <c r="U841" s="12"/>
      <c r="V841" s="12"/>
      <c r="W841" s="12"/>
    </row>
    <row r="842" spans="1:23" x14ac:dyDescent="0.25">
      <c r="A842" s="61">
        <v>2015</v>
      </c>
      <c r="B842" s="61">
        <v>5</v>
      </c>
      <c r="C842" s="2">
        <f t="shared" si="13"/>
        <v>42041</v>
      </c>
      <c r="D842" s="197">
        <v>227.16</v>
      </c>
      <c r="E842" s="197">
        <v>187.94</v>
      </c>
      <c r="G842" s="12"/>
      <c r="H842" s="12"/>
      <c r="I842" s="12"/>
      <c r="J842" s="12"/>
      <c r="K842" s="12"/>
      <c r="L842" s="12"/>
      <c r="M842" s="12"/>
      <c r="N842" s="12"/>
      <c r="O842" s="12"/>
      <c r="P842" s="12"/>
      <c r="Q842" s="12"/>
      <c r="R842" s="12"/>
      <c r="S842" s="12"/>
      <c r="T842" s="12"/>
      <c r="U842" s="12"/>
      <c r="V842" s="12"/>
      <c r="W842" s="12"/>
    </row>
    <row r="843" spans="1:23" x14ac:dyDescent="0.25">
      <c r="A843" s="61">
        <v>2015</v>
      </c>
      <c r="B843" s="61">
        <v>6</v>
      </c>
      <c r="C843" s="2">
        <f t="shared" si="13"/>
        <v>42048</v>
      </c>
      <c r="D843" s="197">
        <v>224.86</v>
      </c>
      <c r="E843" s="197">
        <v>188.75</v>
      </c>
      <c r="G843" s="12"/>
      <c r="H843" s="12"/>
      <c r="I843" s="12"/>
      <c r="J843" s="12"/>
      <c r="K843" s="12"/>
      <c r="L843" s="12"/>
      <c r="M843" s="12"/>
      <c r="N843" s="12"/>
      <c r="O843" s="12"/>
      <c r="P843" s="12"/>
      <c r="Q843" s="12"/>
      <c r="R843" s="12"/>
      <c r="S843" s="12"/>
      <c r="T843" s="12"/>
      <c r="U843" s="12"/>
      <c r="V843" s="12"/>
      <c r="W843" s="12"/>
    </row>
    <row r="844" spans="1:23" x14ac:dyDescent="0.25">
      <c r="A844" s="61">
        <v>2015</v>
      </c>
      <c r="B844" s="61">
        <v>7</v>
      </c>
      <c r="C844" s="2">
        <f t="shared" si="13"/>
        <v>42055</v>
      </c>
      <c r="D844" s="197">
        <v>230.23</v>
      </c>
      <c r="E844" s="197">
        <v>191.44</v>
      </c>
      <c r="G844" s="12"/>
      <c r="H844" s="12"/>
      <c r="I844" s="12"/>
      <c r="J844" s="12"/>
      <c r="K844" s="12"/>
      <c r="L844" s="12"/>
      <c r="M844" s="12"/>
      <c r="N844" s="12"/>
      <c r="O844" s="12"/>
      <c r="P844" s="12"/>
      <c r="Q844" s="12"/>
      <c r="R844" s="12"/>
      <c r="S844" s="12"/>
      <c r="T844" s="12"/>
      <c r="U844" s="12"/>
      <c r="V844" s="12"/>
      <c r="W844" s="12"/>
    </row>
    <row r="845" spans="1:23" x14ac:dyDescent="0.25">
      <c r="A845" s="61">
        <v>2015</v>
      </c>
      <c r="B845" s="61">
        <v>8</v>
      </c>
      <c r="C845" s="2">
        <f t="shared" si="13"/>
        <v>42062</v>
      </c>
      <c r="D845" s="197">
        <v>217.35</v>
      </c>
      <c r="E845" s="197">
        <v>189.85</v>
      </c>
      <c r="G845" s="12"/>
      <c r="H845" s="12"/>
      <c r="I845" s="12"/>
      <c r="J845" s="12"/>
      <c r="K845" s="12"/>
      <c r="L845" s="12"/>
      <c r="M845" s="12"/>
      <c r="N845" s="12"/>
      <c r="O845" s="12"/>
      <c r="P845" s="12"/>
      <c r="Q845" s="12"/>
      <c r="R845" s="12"/>
      <c r="S845" s="12"/>
      <c r="T845" s="12"/>
      <c r="U845" s="12"/>
      <c r="V845" s="12"/>
      <c r="W845" s="12"/>
    </row>
    <row r="846" spans="1:23" x14ac:dyDescent="0.25">
      <c r="A846" s="61">
        <v>2015</v>
      </c>
      <c r="B846" s="61">
        <v>9</v>
      </c>
      <c r="C846" s="2">
        <f t="shared" si="13"/>
        <v>42069</v>
      </c>
      <c r="D846" s="197">
        <v>222.52</v>
      </c>
      <c r="E846" s="197">
        <v>190.92</v>
      </c>
      <c r="G846" s="12"/>
      <c r="H846" s="12"/>
      <c r="I846" s="12"/>
      <c r="J846" s="12"/>
      <c r="K846" s="12"/>
      <c r="L846" s="12"/>
      <c r="M846" s="12"/>
      <c r="N846" s="12"/>
      <c r="O846" s="12"/>
      <c r="P846" s="12"/>
      <c r="Q846" s="12"/>
      <c r="R846" s="12"/>
      <c r="S846" s="12"/>
      <c r="T846" s="12"/>
      <c r="U846" s="12"/>
      <c r="V846" s="12"/>
      <c r="W846" s="12"/>
    </row>
    <row r="847" spans="1:23" x14ac:dyDescent="0.25">
      <c r="A847" s="61">
        <v>2015</v>
      </c>
      <c r="B847" s="61">
        <v>10</v>
      </c>
      <c r="C847" s="2">
        <f t="shared" si="13"/>
        <v>42076</v>
      </c>
      <c r="D847" s="197">
        <v>226.73</v>
      </c>
      <c r="E847" s="197">
        <v>195.48</v>
      </c>
      <c r="G847" s="12"/>
      <c r="H847" s="12"/>
      <c r="I847" s="12"/>
      <c r="J847" s="12"/>
      <c r="K847" s="12"/>
      <c r="L847" s="12"/>
      <c r="M847" s="12"/>
      <c r="N847" s="12"/>
      <c r="O847" s="12"/>
      <c r="P847" s="12"/>
      <c r="Q847" s="12"/>
      <c r="R847" s="12"/>
      <c r="S847" s="12"/>
      <c r="T847" s="12"/>
      <c r="U847" s="12"/>
      <c r="V847" s="12"/>
      <c r="W847" s="12"/>
    </row>
    <row r="848" spans="1:23" x14ac:dyDescent="0.25">
      <c r="A848" s="61">
        <v>2015</v>
      </c>
      <c r="B848" s="61">
        <v>11</v>
      </c>
      <c r="C848" s="2">
        <f t="shared" si="13"/>
        <v>42083</v>
      </c>
      <c r="D848" s="197">
        <v>226.02</v>
      </c>
      <c r="E848" s="197">
        <v>196.14</v>
      </c>
      <c r="G848" s="12"/>
      <c r="H848" s="12"/>
      <c r="I848" s="12"/>
      <c r="J848" s="12"/>
      <c r="K848" s="12"/>
      <c r="L848" s="12"/>
      <c r="M848" s="12"/>
      <c r="N848" s="12"/>
      <c r="O848" s="12"/>
      <c r="P848" s="12"/>
      <c r="Q848" s="12"/>
      <c r="R848" s="12"/>
      <c r="S848" s="12"/>
      <c r="T848" s="12"/>
      <c r="U848" s="12"/>
      <c r="V848" s="12"/>
      <c r="W848" s="12"/>
    </row>
    <row r="849" spans="1:23" x14ac:dyDescent="0.25">
      <c r="A849" s="61">
        <v>2015</v>
      </c>
      <c r="B849" s="61">
        <v>12</v>
      </c>
      <c r="C849" s="2">
        <f t="shared" si="13"/>
        <v>42090</v>
      </c>
      <c r="D849" s="197">
        <v>227.57</v>
      </c>
      <c r="E849" s="197">
        <v>195.49</v>
      </c>
      <c r="G849" s="12"/>
      <c r="H849" s="12"/>
      <c r="I849" s="12"/>
      <c r="J849" s="12"/>
      <c r="K849" s="12"/>
      <c r="L849" s="12"/>
      <c r="M849" s="12"/>
      <c r="N849" s="12"/>
      <c r="O849" s="12"/>
      <c r="P849" s="12"/>
      <c r="Q849" s="12"/>
      <c r="R849" s="12"/>
      <c r="S849" s="12"/>
      <c r="T849" s="12"/>
      <c r="U849" s="12"/>
      <c r="V849" s="12"/>
      <c r="W849" s="12"/>
    </row>
    <row r="850" spans="1:23" x14ac:dyDescent="0.25">
      <c r="A850" s="61">
        <v>2015</v>
      </c>
      <c r="B850" s="61">
        <v>13</v>
      </c>
      <c r="C850" s="2">
        <f t="shared" si="13"/>
        <v>42097</v>
      </c>
      <c r="D850" s="197">
        <v>234.84</v>
      </c>
      <c r="E850" s="197">
        <v>195.65</v>
      </c>
      <c r="G850" s="12"/>
      <c r="H850" s="12"/>
      <c r="I850" s="12"/>
      <c r="J850" s="12"/>
      <c r="K850" s="12"/>
      <c r="L850" s="12"/>
      <c r="M850" s="12"/>
      <c r="N850" s="12"/>
      <c r="O850" s="12"/>
      <c r="P850" s="12"/>
      <c r="Q850" s="12"/>
      <c r="R850" s="12"/>
      <c r="S850" s="12"/>
      <c r="T850" s="12"/>
      <c r="U850" s="12"/>
      <c r="V850" s="12"/>
      <c r="W850" s="12"/>
    </row>
    <row r="851" spans="1:23" x14ac:dyDescent="0.25">
      <c r="A851" s="61">
        <v>2015</v>
      </c>
      <c r="B851" s="61">
        <v>14</v>
      </c>
      <c r="C851" s="2">
        <f t="shared" si="13"/>
        <v>42104</v>
      </c>
      <c r="D851" s="197">
        <v>238.73</v>
      </c>
      <c r="E851" s="197">
        <v>203.32</v>
      </c>
      <c r="G851" s="12"/>
      <c r="H851" s="12"/>
      <c r="I851" s="12"/>
      <c r="J851" s="12"/>
      <c r="K851" s="12"/>
      <c r="L851" s="12"/>
      <c r="M851" s="12"/>
      <c r="N851" s="12"/>
      <c r="O851" s="12"/>
      <c r="P851" s="12"/>
      <c r="Q851" s="12"/>
      <c r="R851" s="12"/>
      <c r="S851" s="12"/>
      <c r="T851" s="12"/>
      <c r="U851" s="12"/>
      <c r="V851" s="12"/>
      <c r="W851" s="12"/>
    </row>
    <row r="852" spans="1:23" x14ac:dyDescent="0.25">
      <c r="A852" s="61">
        <v>2015</v>
      </c>
      <c r="B852" s="61">
        <v>15</v>
      </c>
      <c r="C852" s="2">
        <f t="shared" si="13"/>
        <v>42111</v>
      </c>
      <c r="D852" s="197">
        <v>241.28</v>
      </c>
      <c r="E852" s="197">
        <v>200.7</v>
      </c>
      <c r="G852" s="12"/>
      <c r="H852" s="12"/>
      <c r="I852" s="12"/>
      <c r="J852" s="12"/>
      <c r="K852" s="12"/>
      <c r="L852" s="12"/>
      <c r="M852" s="12"/>
      <c r="N852" s="12"/>
      <c r="O852" s="12"/>
      <c r="P852" s="12"/>
      <c r="Q852" s="12"/>
      <c r="R852" s="12"/>
      <c r="S852" s="12"/>
      <c r="T852" s="12"/>
      <c r="U852" s="12"/>
      <c r="V852" s="12"/>
      <c r="W852" s="12"/>
    </row>
    <row r="853" spans="1:23" x14ac:dyDescent="0.25">
      <c r="A853" s="61">
        <v>2015</v>
      </c>
      <c r="B853" s="61">
        <v>16</v>
      </c>
      <c r="C853" s="2">
        <f t="shared" si="13"/>
        <v>42118</v>
      </c>
      <c r="D853" s="197">
        <v>235.85</v>
      </c>
      <c r="E853" s="197">
        <v>198.88</v>
      </c>
      <c r="G853" s="12"/>
      <c r="H853" s="12"/>
      <c r="I853" s="12"/>
      <c r="J853" s="12"/>
      <c r="K853" s="12"/>
      <c r="L853" s="12"/>
      <c r="M853" s="12"/>
      <c r="N853" s="12"/>
      <c r="O853" s="12"/>
      <c r="P853" s="12"/>
      <c r="Q853" s="12"/>
      <c r="R853" s="12"/>
      <c r="S853" s="12"/>
      <c r="T853" s="12"/>
      <c r="U853" s="12"/>
      <c r="V853" s="12"/>
      <c r="W853" s="12"/>
    </row>
    <row r="854" spans="1:23" x14ac:dyDescent="0.25">
      <c r="A854" s="61">
        <v>2015</v>
      </c>
      <c r="B854" s="61">
        <v>17</v>
      </c>
      <c r="C854" s="2">
        <f t="shared" si="13"/>
        <v>42125</v>
      </c>
      <c r="D854" s="197">
        <v>236.62</v>
      </c>
      <c r="E854" s="197">
        <v>193.79</v>
      </c>
      <c r="G854" s="12"/>
      <c r="H854" s="12"/>
      <c r="I854" s="12"/>
      <c r="J854" s="12"/>
      <c r="K854" s="12"/>
      <c r="L854" s="12"/>
      <c r="M854" s="12"/>
      <c r="N854" s="12"/>
      <c r="O854" s="12"/>
      <c r="P854" s="12"/>
      <c r="Q854" s="12"/>
      <c r="R854" s="12"/>
      <c r="S854" s="12"/>
      <c r="T854" s="12"/>
      <c r="U854" s="12"/>
      <c r="V854" s="12"/>
      <c r="W854" s="12"/>
    </row>
    <row r="855" spans="1:23" x14ac:dyDescent="0.25">
      <c r="A855" s="61">
        <v>2015</v>
      </c>
      <c r="B855" s="61">
        <v>18</v>
      </c>
      <c r="C855" s="2">
        <f t="shared" si="13"/>
        <v>42132</v>
      </c>
      <c r="D855" s="197">
        <v>237.85</v>
      </c>
      <c r="E855" s="197">
        <v>198.02</v>
      </c>
      <c r="G855" s="12"/>
      <c r="H855" s="12"/>
      <c r="I855" s="12"/>
      <c r="J855" s="12"/>
      <c r="K855" s="12"/>
      <c r="L855" s="12"/>
      <c r="M855" s="12"/>
      <c r="N855" s="12"/>
      <c r="O855" s="12"/>
      <c r="P855" s="12"/>
      <c r="Q855" s="12"/>
      <c r="R855" s="12"/>
      <c r="S855" s="12"/>
      <c r="T855" s="12"/>
      <c r="U855" s="12"/>
      <c r="V855" s="12"/>
      <c r="W855" s="12"/>
    </row>
    <row r="856" spans="1:23" x14ac:dyDescent="0.25">
      <c r="A856" s="61">
        <v>2015</v>
      </c>
      <c r="B856" s="61">
        <v>19</v>
      </c>
      <c r="C856" s="2">
        <f t="shared" si="13"/>
        <v>42139</v>
      </c>
      <c r="D856" s="197">
        <v>235.24</v>
      </c>
      <c r="E856" s="197">
        <v>196.88</v>
      </c>
      <c r="G856" s="12"/>
      <c r="H856" s="12"/>
      <c r="I856" s="12"/>
      <c r="J856" s="12"/>
      <c r="K856" s="12"/>
      <c r="L856" s="12"/>
      <c r="M856" s="12"/>
      <c r="N856" s="12"/>
      <c r="O856" s="12"/>
      <c r="P856" s="12"/>
      <c r="Q856" s="12"/>
      <c r="R856" s="12"/>
      <c r="S856" s="12"/>
      <c r="T856" s="12"/>
      <c r="U856" s="12"/>
      <c r="V856" s="12"/>
      <c r="W856" s="12"/>
    </row>
    <row r="857" spans="1:23" x14ac:dyDescent="0.25">
      <c r="A857" s="61">
        <v>2015</v>
      </c>
      <c r="B857" s="61">
        <v>20</v>
      </c>
      <c r="C857" s="2">
        <f t="shared" si="13"/>
        <v>42146</v>
      </c>
      <c r="D857" s="197">
        <v>240.44</v>
      </c>
      <c r="E857" s="197">
        <v>199.5</v>
      </c>
      <c r="G857" s="12"/>
      <c r="H857" s="12"/>
      <c r="I857" s="12"/>
      <c r="J857" s="12"/>
      <c r="K857" s="12"/>
      <c r="L857" s="12"/>
      <c r="M857" s="12"/>
      <c r="N857" s="12"/>
      <c r="O857" s="12"/>
      <c r="P857" s="12"/>
      <c r="Q857" s="12"/>
      <c r="R857" s="12"/>
      <c r="S857" s="12"/>
      <c r="T857" s="12"/>
      <c r="U857" s="12"/>
      <c r="V857" s="12"/>
      <c r="W857" s="12"/>
    </row>
    <row r="858" spans="1:23" x14ac:dyDescent="0.25">
      <c r="A858" s="61">
        <v>2015</v>
      </c>
      <c r="B858" s="61">
        <v>21</v>
      </c>
      <c r="C858" s="2">
        <f t="shared" si="13"/>
        <v>42153</v>
      </c>
      <c r="D858" s="197">
        <v>248.76</v>
      </c>
      <c r="E858" s="197">
        <v>198.93</v>
      </c>
      <c r="G858" s="12"/>
      <c r="H858" s="12"/>
      <c r="I858" s="12"/>
      <c r="J858" s="12"/>
      <c r="K858" s="12"/>
      <c r="L858" s="12"/>
      <c r="M858" s="12"/>
      <c r="N858" s="12"/>
      <c r="O858" s="12"/>
      <c r="P858" s="12"/>
      <c r="Q858" s="12"/>
      <c r="R858" s="12"/>
      <c r="S858" s="12"/>
      <c r="T858" s="12"/>
      <c r="U858" s="12"/>
      <c r="V858" s="12"/>
      <c r="W858" s="12"/>
    </row>
    <row r="859" spans="1:23" x14ac:dyDescent="0.25">
      <c r="A859" s="61">
        <v>2015</v>
      </c>
      <c r="B859" s="61">
        <v>22</v>
      </c>
      <c r="C859" s="2">
        <f t="shared" si="13"/>
        <v>42160</v>
      </c>
      <c r="D859" s="197">
        <v>238.6</v>
      </c>
      <c r="E859" s="197">
        <v>203.26</v>
      </c>
      <c r="G859" s="12"/>
      <c r="H859" s="12"/>
      <c r="I859" s="12"/>
      <c r="J859" s="12"/>
      <c r="K859" s="12"/>
      <c r="L859" s="12"/>
      <c r="M859" s="12"/>
      <c r="N859" s="12"/>
      <c r="O859" s="12"/>
      <c r="P859" s="12"/>
      <c r="Q859" s="12"/>
      <c r="R859" s="12"/>
      <c r="S859" s="12"/>
      <c r="T859" s="12"/>
      <c r="U859" s="12"/>
      <c r="V859" s="12"/>
      <c r="W859" s="12"/>
    </row>
    <row r="860" spans="1:23" x14ac:dyDescent="0.25">
      <c r="A860" s="61">
        <v>2015</v>
      </c>
      <c r="B860" s="61">
        <v>23</v>
      </c>
      <c r="C860" s="2">
        <f t="shared" si="13"/>
        <v>42167</v>
      </c>
      <c r="D860" s="197">
        <v>238.2</v>
      </c>
      <c r="E860" s="197">
        <v>197.06</v>
      </c>
      <c r="G860" s="12"/>
      <c r="H860" s="12"/>
      <c r="I860" s="12"/>
      <c r="J860" s="12"/>
      <c r="K860" s="12"/>
      <c r="L860" s="12"/>
      <c r="M860" s="12"/>
      <c r="N860" s="12"/>
      <c r="O860" s="12"/>
      <c r="P860" s="12"/>
      <c r="Q860" s="12"/>
      <c r="R860" s="12"/>
      <c r="S860" s="12"/>
      <c r="T860" s="12"/>
      <c r="U860" s="12"/>
      <c r="V860" s="12"/>
      <c r="W860" s="12"/>
    </row>
    <row r="861" spans="1:23" x14ac:dyDescent="0.25">
      <c r="A861" s="61">
        <v>2015</v>
      </c>
      <c r="B861" s="61">
        <v>24</v>
      </c>
      <c r="C861" s="2">
        <f t="shared" si="13"/>
        <v>42174</v>
      </c>
      <c r="D861" s="197">
        <v>235.27</v>
      </c>
      <c r="E861" s="197">
        <v>195.01</v>
      </c>
      <c r="G861" s="12"/>
      <c r="H861" s="12"/>
      <c r="I861" s="12"/>
      <c r="J861" s="12"/>
      <c r="K861" s="12"/>
      <c r="L861" s="12"/>
      <c r="M861" s="12"/>
      <c r="N861" s="12"/>
      <c r="O861" s="12"/>
      <c r="P861" s="12"/>
      <c r="Q861" s="12"/>
      <c r="R861" s="12"/>
      <c r="S861" s="12"/>
      <c r="T861" s="12"/>
      <c r="U861" s="12"/>
      <c r="V861" s="12"/>
      <c r="W861" s="12"/>
    </row>
    <row r="862" spans="1:23" x14ac:dyDescent="0.25">
      <c r="A862" s="61">
        <v>2015</v>
      </c>
      <c r="B862" s="61">
        <v>25</v>
      </c>
      <c r="C862" s="2">
        <f t="shared" si="13"/>
        <v>42181</v>
      </c>
      <c r="D862" s="197">
        <v>241.94</v>
      </c>
      <c r="E862" s="197">
        <v>196.73</v>
      </c>
      <c r="G862" s="12"/>
      <c r="H862" s="12"/>
      <c r="I862" s="12"/>
      <c r="J862" s="12"/>
      <c r="K862" s="12"/>
      <c r="L862" s="12"/>
      <c r="M862" s="12"/>
      <c r="N862" s="12"/>
      <c r="O862" s="12"/>
      <c r="P862" s="12"/>
      <c r="Q862" s="12"/>
      <c r="R862" s="12"/>
      <c r="S862" s="12"/>
      <c r="T862" s="12"/>
      <c r="U862" s="12"/>
      <c r="V862" s="12"/>
      <c r="W862" s="12"/>
    </row>
    <row r="863" spans="1:23" x14ac:dyDescent="0.25">
      <c r="A863" s="61">
        <v>2015</v>
      </c>
      <c r="B863" s="61">
        <v>26</v>
      </c>
      <c r="C863" s="2">
        <f t="shared" si="13"/>
        <v>42188</v>
      </c>
      <c r="D863" s="197">
        <v>238.65</v>
      </c>
      <c r="E863" s="197">
        <v>193.86</v>
      </c>
      <c r="G863" s="12"/>
      <c r="H863" s="12"/>
      <c r="I863" s="12"/>
      <c r="J863" s="12"/>
      <c r="K863" s="12"/>
      <c r="L863" s="12"/>
      <c r="M863" s="12"/>
      <c r="N863" s="12"/>
      <c r="O863" s="12"/>
      <c r="P863" s="12"/>
      <c r="Q863" s="12"/>
      <c r="R863" s="12"/>
      <c r="S863" s="12"/>
      <c r="T863" s="12"/>
      <c r="U863" s="12"/>
      <c r="V863" s="12"/>
      <c r="W863" s="12"/>
    </row>
    <row r="864" spans="1:23" x14ac:dyDescent="0.25">
      <c r="A864" s="61">
        <v>2015</v>
      </c>
      <c r="B864" s="61">
        <v>27</v>
      </c>
      <c r="C864" s="2">
        <f t="shared" si="13"/>
        <v>42195</v>
      </c>
      <c r="D864" s="197">
        <v>236.04</v>
      </c>
      <c r="E864" s="197">
        <v>198.67</v>
      </c>
      <c r="G864" s="12"/>
      <c r="H864" s="12"/>
      <c r="I864" s="12"/>
      <c r="J864" s="12"/>
      <c r="K864" s="12"/>
      <c r="L864" s="12"/>
      <c r="M864" s="12"/>
      <c r="N864" s="12"/>
      <c r="O864" s="12"/>
      <c r="P864" s="12"/>
      <c r="Q864" s="12"/>
      <c r="R864" s="12"/>
      <c r="S864" s="12"/>
      <c r="T864" s="12"/>
      <c r="U864" s="12"/>
      <c r="V864" s="12"/>
      <c r="W864" s="12"/>
    </row>
    <row r="865" spans="1:23" x14ac:dyDescent="0.25">
      <c r="A865" s="61">
        <v>2015</v>
      </c>
      <c r="B865" s="61">
        <v>28</v>
      </c>
      <c r="C865" s="2">
        <f t="shared" si="13"/>
        <v>42202</v>
      </c>
      <c r="D865" s="197">
        <v>241.72</v>
      </c>
      <c r="E865" s="197">
        <v>195.77</v>
      </c>
      <c r="G865" s="12"/>
      <c r="H865" s="12"/>
      <c r="I865" s="12"/>
      <c r="J865" s="12"/>
      <c r="K865" s="12"/>
      <c r="L865" s="12"/>
      <c r="M865" s="12"/>
      <c r="N865" s="12"/>
      <c r="O865" s="12"/>
      <c r="P865" s="12"/>
      <c r="Q865" s="12"/>
      <c r="R865" s="12"/>
      <c r="S865" s="12"/>
      <c r="T865" s="12"/>
      <c r="U865" s="12"/>
      <c r="V865" s="12"/>
      <c r="W865" s="12"/>
    </row>
    <row r="866" spans="1:23" x14ac:dyDescent="0.25">
      <c r="A866" s="61">
        <v>2015</v>
      </c>
      <c r="B866" s="61">
        <v>29</v>
      </c>
      <c r="C866" s="2">
        <f t="shared" si="13"/>
        <v>42209</v>
      </c>
      <c r="D866" s="197">
        <v>240.22</v>
      </c>
      <c r="E866" s="197">
        <v>195.4</v>
      </c>
      <c r="G866" s="12"/>
      <c r="H866" s="12"/>
      <c r="I866" s="12"/>
      <c r="J866" s="12"/>
      <c r="K866" s="12"/>
      <c r="L866" s="12"/>
      <c r="M866" s="12"/>
      <c r="N866" s="12"/>
      <c r="O866" s="12"/>
      <c r="P866" s="12"/>
      <c r="Q866" s="12"/>
      <c r="R866" s="12"/>
      <c r="S866" s="12"/>
      <c r="T866" s="12"/>
      <c r="U866" s="12"/>
      <c r="V866" s="12"/>
      <c r="W866" s="12"/>
    </row>
    <row r="867" spans="1:23" x14ac:dyDescent="0.25">
      <c r="A867" s="61">
        <v>2015</v>
      </c>
      <c r="B867" s="61">
        <v>30</v>
      </c>
      <c r="C867" s="2">
        <f t="shared" si="13"/>
        <v>42216</v>
      </c>
      <c r="D867" s="197">
        <v>241.17</v>
      </c>
      <c r="E867" s="197">
        <v>190.26</v>
      </c>
      <c r="G867" s="12"/>
      <c r="H867" s="12"/>
      <c r="I867" s="12"/>
      <c r="J867" s="12"/>
      <c r="K867" s="12"/>
      <c r="L867" s="12"/>
      <c r="M867" s="12"/>
      <c r="N867" s="12"/>
      <c r="O867" s="12"/>
      <c r="P867" s="12"/>
      <c r="Q867" s="12"/>
      <c r="R867" s="12"/>
      <c r="S867" s="12"/>
      <c r="T867" s="12"/>
      <c r="U867" s="12"/>
      <c r="V867" s="12"/>
      <c r="W867" s="12"/>
    </row>
    <row r="868" spans="1:23" x14ac:dyDescent="0.25">
      <c r="A868" s="61">
        <v>2015</v>
      </c>
      <c r="B868" s="61">
        <v>31</v>
      </c>
      <c r="C868" s="2">
        <f t="shared" si="13"/>
        <v>42223</v>
      </c>
      <c r="D868" s="197">
        <v>240.77</v>
      </c>
      <c r="E868" s="197">
        <v>189.09</v>
      </c>
      <c r="G868" s="12"/>
      <c r="H868" s="12"/>
      <c r="I868" s="12"/>
      <c r="J868" s="12"/>
      <c r="K868" s="12"/>
      <c r="L868" s="12"/>
      <c r="M868" s="12"/>
      <c r="N868" s="12"/>
      <c r="O868" s="12"/>
      <c r="P868" s="12"/>
      <c r="Q868" s="12"/>
      <c r="R868" s="12"/>
      <c r="S868" s="12"/>
      <c r="T868" s="12"/>
      <c r="U868" s="12"/>
      <c r="V868" s="12"/>
      <c r="W868" s="12"/>
    </row>
    <row r="869" spans="1:23" x14ac:dyDescent="0.25">
      <c r="A869" s="61">
        <v>2015</v>
      </c>
      <c r="B869" s="61">
        <v>32</v>
      </c>
      <c r="C869" s="2">
        <f t="shared" si="13"/>
        <v>42230</v>
      </c>
      <c r="D869" s="197">
        <v>249.55</v>
      </c>
      <c r="E869" s="197">
        <v>190.18</v>
      </c>
      <c r="G869" s="12"/>
      <c r="H869" s="12"/>
      <c r="I869" s="12"/>
      <c r="J869" s="12"/>
      <c r="K869" s="12"/>
      <c r="L869" s="12"/>
      <c r="M869" s="12"/>
      <c r="N869" s="12"/>
      <c r="O869" s="12"/>
      <c r="P869" s="12"/>
      <c r="Q869" s="12"/>
      <c r="R869" s="12"/>
      <c r="S869" s="12"/>
      <c r="T869" s="12"/>
      <c r="U869" s="12"/>
      <c r="V869" s="12"/>
      <c r="W869" s="12"/>
    </row>
    <row r="870" spans="1:23" x14ac:dyDescent="0.25">
      <c r="A870" s="61">
        <v>2015</v>
      </c>
      <c r="B870" s="61">
        <v>33</v>
      </c>
      <c r="C870" s="2">
        <f t="shared" si="13"/>
        <v>42237</v>
      </c>
      <c r="D870" s="197">
        <v>244.58</v>
      </c>
      <c r="E870" s="197">
        <v>186.89</v>
      </c>
      <c r="G870" s="12"/>
      <c r="H870" s="12"/>
      <c r="I870" s="12"/>
      <c r="J870" s="12"/>
      <c r="K870" s="12"/>
      <c r="L870" s="12"/>
      <c r="M870" s="12"/>
      <c r="N870" s="12"/>
      <c r="O870" s="12"/>
      <c r="P870" s="12"/>
      <c r="Q870" s="12"/>
      <c r="R870" s="12"/>
      <c r="S870" s="12"/>
      <c r="T870" s="12"/>
      <c r="U870" s="12"/>
      <c r="V870" s="12"/>
      <c r="W870" s="12"/>
    </row>
    <row r="871" spans="1:23" x14ac:dyDescent="0.25">
      <c r="A871" s="61">
        <v>2015</v>
      </c>
      <c r="B871" s="61">
        <v>34</v>
      </c>
      <c r="C871" s="2">
        <f t="shared" si="13"/>
        <v>42244</v>
      </c>
      <c r="D871" s="197">
        <v>244.42</v>
      </c>
      <c r="E871" s="197">
        <v>187.42</v>
      </c>
      <c r="G871" s="12"/>
      <c r="H871" s="12"/>
      <c r="I871" s="12"/>
      <c r="J871" s="12"/>
      <c r="K871" s="12"/>
      <c r="L871" s="12"/>
      <c r="M871" s="12"/>
      <c r="N871" s="12"/>
      <c r="O871" s="12"/>
      <c r="P871" s="12"/>
      <c r="Q871" s="12"/>
      <c r="R871" s="12"/>
      <c r="S871" s="12"/>
      <c r="T871" s="12"/>
      <c r="U871" s="12"/>
      <c r="V871" s="12"/>
      <c r="W871" s="12"/>
    </row>
    <row r="872" spans="1:23" x14ac:dyDescent="0.25">
      <c r="A872" s="61">
        <v>2015</v>
      </c>
      <c r="B872" s="61">
        <v>35</v>
      </c>
      <c r="C872" s="2">
        <f t="shared" si="13"/>
        <v>42251</v>
      </c>
      <c r="D872" s="197">
        <v>242.94</v>
      </c>
      <c r="E872" s="197">
        <v>184.91</v>
      </c>
      <c r="G872" s="12"/>
      <c r="H872" s="12"/>
      <c r="I872" s="12"/>
      <c r="J872" s="12"/>
      <c r="K872" s="12"/>
      <c r="L872" s="12"/>
      <c r="M872" s="12"/>
      <c r="N872" s="12"/>
      <c r="O872" s="12"/>
      <c r="P872" s="12"/>
      <c r="Q872" s="12"/>
      <c r="R872" s="12"/>
      <c r="S872" s="12"/>
      <c r="T872" s="12"/>
      <c r="U872" s="12"/>
      <c r="V872" s="12"/>
      <c r="W872" s="12"/>
    </row>
    <row r="873" spans="1:23" x14ac:dyDescent="0.25">
      <c r="A873" s="61">
        <v>2015</v>
      </c>
      <c r="B873" s="61">
        <v>36</v>
      </c>
      <c r="C873" s="2">
        <f t="shared" si="13"/>
        <v>42258</v>
      </c>
      <c r="D873" s="197">
        <v>242.53</v>
      </c>
      <c r="E873" s="197">
        <v>181.78</v>
      </c>
      <c r="G873" s="12"/>
      <c r="H873" s="12"/>
      <c r="I873" s="12"/>
      <c r="J873" s="12"/>
      <c r="K873" s="12"/>
      <c r="L873" s="12"/>
      <c r="M873" s="12"/>
      <c r="N873" s="12"/>
      <c r="O873" s="12"/>
      <c r="P873" s="12"/>
      <c r="Q873" s="12"/>
      <c r="R873" s="12"/>
      <c r="S873" s="12"/>
      <c r="T873" s="12"/>
      <c r="U873" s="12"/>
      <c r="V873" s="12"/>
      <c r="W873" s="12"/>
    </row>
    <row r="874" spans="1:23" x14ac:dyDescent="0.25">
      <c r="A874" s="61">
        <v>2015</v>
      </c>
      <c r="B874" s="61">
        <v>37</v>
      </c>
      <c r="C874" s="2">
        <f t="shared" si="13"/>
        <v>42265</v>
      </c>
      <c r="D874" s="197">
        <v>256.2</v>
      </c>
      <c r="E874" s="197">
        <v>178.8</v>
      </c>
      <c r="G874" s="12"/>
      <c r="H874" s="12"/>
      <c r="I874" s="12"/>
      <c r="J874" s="12"/>
      <c r="K874" s="12"/>
      <c r="L874" s="12"/>
      <c r="M874" s="12"/>
      <c r="N874" s="12"/>
      <c r="O874" s="12"/>
      <c r="P874" s="12"/>
      <c r="Q874" s="12"/>
      <c r="R874" s="12"/>
      <c r="S874" s="12"/>
      <c r="T874" s="12"/>
      <c r="U874" s="12"/>
      <c r="V874" s="12"/>
      <c r="W874" s="12"/>
    </row>
    <row r="875" spans="1:23" x14ac:dyDescent="0.25">
      <c r="A875" s="61">
        <v>2015</v>
      </c>
      <c r="B875" s="61">
        <v>38</v>
      </c>
      <c r="C875" s="2">
        <f t="shared" si="13"/>
        <v>42272</v>
      </c>
      <c r="D875" s="197">
        <v>243.28</v>
      </c>
      <c r="E875" s="197">
        <v>170.93</v>
      </c>
      <c r="G875" s="12"/>
      <c r="H875" s="12"/>
      <c r="I875" s="12"/>
      <c r="J875" s="12"/>
      <c r="K875" s="12"/>
      <c r="L875" s="12"/>
      <c r="M875" s="12"/>
      <c r="N875" s="12"/>
      <c r="O875" s="12"/>
      <c r="P875" s="12"/>
      <c r="Q875" s="12"/>
      <c r="R875" s="12"/>
      <c r="S875" s="12"/>
      <c r="T875" s="12"/>
      <c r="U875" s="12"/>
      <c r="V875" s="12"/>
      <c r="W875" s="12"/>
    </row>
    <row r="876" spans="1:23" x14ac:dyDescent="0.25">
      <c r="A876" s="61">
        <v>2015</v>
      </c>
      <c r="B876" s="61">
        <v>39</v>
      </c>
      <c r="C876" s="2">
        <f t="shared" si="13"/>
        <v>42279</v>
      </c>
      <c r="D876" s="197">
        <v>242.81</v>
      </c>
      <c r="E876" s="197">
        <v>163.91</v>
      </c>
      <c r="G876" s="12"/>
      <c r="H876" s="12"/>
      <c r="I876" s="12"/>
      <c r="J876" s="12"/>
      <c r="K876" s="12"/>
      <c r="L876" s="12"/>
      <c r="M876" s="12"/>
      <c r="N876" s="12"/>
      <c r="O876" s="12"/>
      <c r="P876" s="12"/>
      <c r="Q876" s="12"/>
      <c r="R876" s="12"/>
      <c r="S876" s="12"/>
      <c r="T876" s="12"/>
      <c r="U876" s="12"/>
      <c r="V876" s="12"/>
      <c r="W876" s="12"/>
    </row>
    <row r="877" spans="1:23" x14ac:dyDescent="0.25">
      <c r="A877" s="61">
        <v>2015</v>
      </c>
      <c r="B877" s="61">
        <v>40</v>
      </c>
      <c r="C877" s="2">
        <f t="shared" si="13"/>
        <v>42286</v>
      </c>
      <c r="D877" s="197">
        <v>230.96</v>
      </c>
      <c r="E877" s="197">
        <v>155.37</v>
      </c>
      <c r="G877" s="12"/>
      <c r="H877" s="12"/>
      <c r="I877" s="12"/>
      <c r="J877" s="12"/>
      <c r="K877" s="12"/>
      <c r="L877" s="12"/>
      <c r="M877" s="12"/>
      <c r="N877" s="12"/>
      <c r="O877" s="12"/>
      <c r="P877" s="12"/>
      <c r="Q877" s="12"/>
      <c r="R877" s="12"/>
      <c r="S877" s="12"/>
      <c r="T877" s="12"/>
      <c r="U877" s="12"/>
      <c r="V877" s="12"/>
      <c r="W877" s="12"/>
    </row>
    <row r="878" spans="1:23" x14ac:dyDescent="0.25">
      <c r="A878" s="61">
        <v>2015</v>
      </c>
      <c r="B878" s="61">
        <v>41</v>
      </c>
      <c r="C878" s="2">
        <f t="shared" si="13"/>
        <v>42293</v>
      </c>
      <c r="D878" s="197">
        <v>235.37</v>
      </c>
      <c r="E878" s="197">
        <v>157.97999999999999</v>
      </c>
      <c r="G878" s="12"/>
      <c r="H878" s="12"/>
      <c r="I878" s="12"/>
      <c r="J878" s="12"/>
      <c r="K878" s="12"/>
      <c r="L878" s="12"/>
      <c r="M878" s="12"/>
      <c r="N878" s="12"/>
      <c r="O878" s="12"/>
      <c r="P878" s="12"/>
      <c r="Q878" s="12"/>
      <c r="R878" s="12"/>
      <c r="S878" s="12"/>
      <c r="T878" s="12"/>
      <c r="U878" s="12"/>
      <c r="V878" s="12"/>
      <c r="W878" s="12"/>
    </row>
    <row r="879" spans="1:23" x14ac:dyDescent="0.25">
      <c r="A879" s="61">
        <v>2015</v>
      </c>
      <c r="B879" s="61">
        <v>42</v>
      </c>
      <c r="C879" s="2">
        <f t="shared" si="13"/>
        <v>42300</v>
      </c>
      <c r="D879" s="197">
        <v>239.23</v>
      </c>
      <c r="E879" s="197">
        <v>162.4</v>
      </c>
      <c r="G879" s="12"/>
      <c r="H879" s="12"/>
      <c r="I879" s="12"/>
      <c r="J879" s="12"/>
      <c r="K879" s="12"/>
      <c r="L879" s="12"/>
      <c r="M879" s="12"/>
      <c r="N879" s="12"/>
      <c r="O879" s="12"/>
      <c r="P879" s="12"/>
      <c r="Q879" s="12"/>
      <c r="R879" s="12"/>
      <c r="S879" s="12"/>
      <c r="T879" s="12"/>
      <c r="U879" s="12"/>
      <c r="V879" s="12"/>
      <c r="W879" s="12"/>
    </row>
    <row r="880" spans="1:23" x14ac:dyDescent="0.25">
      <c r="A880" s="61">
        <v>2015</v>
      </c>
      <c r="B880" s="61">
        <v>43</v>
      </c>
      <c r="C880" s="2">
        <f t="shared" si="13"/>
        <v>42307</v>
      </c>
      <c r="D880" s="197">
        <v>233.55</v>
      </c>
      <c r="E880" s="197">
        <v>165.57</v>
      </c>
      <c r="G880" s="12"/>
      <c r="H880" s="12"/>
      <c r="I880" s="12"/>
      <c r="J880" s="12"/>
      <c r="K880" s="12"/>
      <c r="L880" s="12"/>
      <c r="M880" s="12"/>
      <c r="N880" s="12"/>
      <c r="O880" s="12"/>
      <c r="P880" s="12"/>
      <c r="Q880" s="12"/>
      <c r="R880" s="12"/>
      <c r="S880" s="12"/>
      <c r="T880" s="12"/>
      <c r="U880" s="12"/>
      <c r="V880" s="12"/>
      <c r="W880" s="12"/>
    </row>
    <row r="881" spans="1:23" x14ac:dyDescent="0.25">
      <c r="A881" s="61">
        <v>2015</v>
      </c>
      <c r="B881" s="61">
        <v>44</v>
      </c>
      <c r="C881" s="2">
        <f t="shared" si="13"/>
        <v>42314</v>
      </c>
      <c r="D881" s="197">
        <v>228.86</v>
      </c>
      <c r="E881" s="197">
        <v>164.03</v>
      </c>
      <c r="G881" s="12"/>
      <c r="H881" s="12"/>
      <c r="I881" s="12"/>
      <c r="J881" s="12"/>
      <c r="K881" s="12"/>
      <c r="L881" s="12"/>
      <c r="M881" s="12"/>
      <c r="N881" s="12"/>
      <c r="O881" s="12"/>
      <c r="P881" s="12"/>
      <c r="Q881" s="12"/>
      <c r="R881" s="12"/>
      <c r="S881" s="12"/>
      <c r="T881" s="12"/>
      <c r="U881" s="12"/>
      <c r="V881" s="12"/>
      <c r="W881" s="12"/>
    </row>
    <row r="882" spans="1:23" s="14" customFormat="1" x14ac:dyDescent="0.25">
      <c r="A882" s="61">
        <v>2015</v>
      </c>
      <c r="B882" s="61">
        <v>45</v>
      </c>
      <c r="C882" s="2">
        <f t="shared" si="13"/>
        <v>42321</v>
      </c>
      <c r="D882" s="37">
        <v>217.11</v>
      </c>
      <c r="E882" s="37">
        <v>160.63999999999999</v>
      </c>
      <c r="F882" s="38"/>
      <c r="G882" s="39"/>
      <c r="H882" s="39"/>
      <c r="I882" s="39"/>
      <c r="J882" s="39"/>
      <c r="K882" s="39"/>
      <c r="L882" s="39"/>
      <c r="M882" s="39"/>
      <c r="N882" s="39"/>
      <c r="O882" s="39"/>
      <c r="P882" s="39"/>
      <c r="Q882" s="39"/>
      <c r="R882" s="39"/>
      <c r="S882" s="39"/>
      <c r="T882" s="39"/>
      <c r="U882" s="39"/>
      <c r="V882" s="39"/>
      <c r="W882" s="39"/>
    </row>
    <row r="883" spans="1:23" x14ac:dyDescent="0.25">
      <c r="A883" s="61">
        <v>2015</v>
      </c>
      <c r="B883" s="61">
        <v>46</v>
      </c>
      <c r="C883" s="2">
        <f t="shared" si="13"/>
        <v>42328</v>
      </c>
      <c r="D883" s="197">
        <v>210.44</v>
      </c>
      <c r="E883" s="197">
        <v>153.63999999999999</v>
      </c>
      <c r="G883" s="12"/>
      <c r="H883" s="12"/>
      <c r="I883" s="12"/>
      <c r="J883" s="12"/>
      <c r="K883" s="12"/>
      <c r="L883" s="12"/>
      <c r="M883" s="12"/>
      <c r="N883" s="12"/>
      <c r="O883" s="12"/>
      <c r="P883" s="12"/>
      <c r="Q883" s="12"/>
      <c r="R883" s="12"/>
      <c r="S883" s="12"/>
      <c r="T883" s="12"/>
      <c r="U883" s="12"/>
      <c r="V883" s="12"/>
      <c r="W883" s="12"/>
    </row>
    <row r="884" spans="1:23" x14ac:dyDescent="0.25">
      <c r="A884" s="61">
        <v>2015</v>
      </c>
      <c r="B884" s="61">
        <v>47</v>
      </c>
      <c r="C884" s="2">
        <f t="shared" si="13"/>
        <v>42335</v>
      </c>
      <c r="D884" s="197">
        <v>208.34</v>
      </c>
      <c r="E884" s="197">
        <v>155.71</v>
      </c>
      <c r="G884" s="12"/>
      <c r="H884" s="12"/>
      <c r="I884" s="12"/>
      <c r="J884" s="12"/>
      <c r="K884" s="12"/>
      <c r="L884" s="12"/>
      <c r="M884" s="12"/>
      <c r="N884" s="12"/>
      <c r="O884" s="12"/>
      <c r="P884" s="12"/>
      <c r="Q884" s="12"/>
      <c r="R884" s="12"/>
      <c r="S884" s="12"/>
      <c r="T884" s="12"/>
      <c r="U884" s="12"/>
      <c r="V884" s="12"/>
      <c r="W884" s="12"/>
    </row>
    <row r="885" spans="1:23" x14ac:dyDescent="0.25">
      <c r="A885" s="61">
        <v>2015</v>
      </c>
      <c r="B885" s="61">
        <v>48</v>
      </c>
      <c r="C885" s="2">
        <f t="shared" si="13"/>
        <v>42342</v>
      </c>
      <c r="D885" s="197">
        <v>216.07</v>
      </c>
      <c r="E885" s="197">
        <v>154.26</v>
      </c>
      <c r="G885" s="12"/>
      <c r="H885" s="12"/>
      <c r="I885" s="12"/>
      <c r="J885" s="12"/>
      <c r="K885" s="12"/>
      <c r="L885" s="12"/>
      <c r="M885" s="12"/>
      <c r="N885" s="12"/>
      <c r="O885" s="12"/>
      <c r="P885" s="12"/>
      <c r="Q885" s="12"/>
      <c r="R885" s="12"/>
      <c r="S885" s="12"/>
      <c r="T885" s="12"/>
      <c r="U885" s="12"/>
      <c r="V885" s="12"/>
      <c r="W885" s="12"/>
    </row>
    <row r="886" spans="1:23" x14ac:dyDescent="0.25">
      <c r="A886" s="61">
        <v>2015</v>
      </c>
      <c r="B886" s="61">
        <v>49</v>
      </c>
      <c r="C886" s="2">
        <f t="shared" si="13"/>
        <v>42349</v>
      </c>
      <c r="D886" s="197">
        <v>204.6</v>
      </c>
      <c r="E886" s="197">
        <v>153.01</v>
      </c>
      <c r="G886" s="12"/>
      <c r="H886" s="12"/>
      <c r="I886" s="12"/>
      <c r="J886" s="12"/>
      <c r="K886" s="12"/>
      <c r="L886" s="12"/>
      <c r="M886" s="12"/>
      <c r="N886" s="12"/>
      <c r="O886" s="12"/>
      <c r="P886" s="12"/>
      <c r="Q886" s="12"/>
      <c r="R886" s="12"/>
      <c r="S886" s="12"/>
      <c r="T886" s="12"/>
      <c r="U886" s="12"/>
      <c r="V886" s="12"/>
      <c r="W886" s="12"/>
    </row>
    <row r="887" spans="1:23" x14ac:dyDescent="0.25">
      <c r="A887" s="61">
        <v>2015</v>
      </c>
      <c r="B887" s="61">
        <v>50</v>
      </c>
      <c r="C887" s="2">
        <f t="shared" si="13"/>
        <v>42356</v>
      </c>
      <c r="D887" s="197">
        <v>201.5</v>
      </c>
      <c r="E887" s="197">
        <v>150.91</v>
      </c>
      <c r="G887" s="12"/>
      <c r="H887" s="12"/>
      <c r="I887" s="12"/>
      <c r="J887" s="12"/>
      <c r="K887" s="12"/>
      <c r="L887" s="12"/>
      <c r="M887" s="12"/>
      <c r="N887" s="12"/>
      <c r="O887" s="12"/>
      <c r="P887" s="12"/>
      <c r="Q887" s="12"/>
      <c r="R887" s="12"/>
      <c r="S887" s="12"/>
      <c r="T887" s="12"/>
      <c r="U887" s="12"/>
      <c r="V887" s="12"/>
      <c r="W887" s="12"/>
    </row>
    <row r="888" spans="1:23" x14ac:dyDescent="0.25">
      <c r="A888" s="61">
        <v>2015</v>
      </c>
      <c r="B888" s="61">
        <v>51</v>
      </c>
      <c r="C888" s="2">
        <f t="shared" si="13"/>
        <v>42363</v>
      </c>
      <c r="D888" s="197">
        <v>195.59</v>
      </c>
      <c r="E888" s="197">
        <v>173.04</v>
      </c>
      <c r="G888" s="12"/>
      <c r="H888" s="12"/>
      <c r="I888" s="12"/>
      <c r="J888" s="12"/>
      <c r="K888" s="12"/>
      <c r="L888" s="12"/>
      <c r="M888" s="12"/>
      <c r="N888" s="12"/>
      <c r="O888" s="12"/>
      <c r="P888" s="12"/>
      <c r="Q888" s="12"/>
      <c r="R888" s="12"/>
      <c r="S888" s="12"/>
      <c r="T888" s="12"/>
      <c r="U888" s="12"/>
      <c r="V888" s="12"/>
      <c r="W888" s="12"/>
    </row>
    <row r="889" spans="1:23" ht="13" thickBot="1" x14ac:dyDescent="0.3">
      <c r="A889" s="61">
        <v>2015</v>
      </c>
      <c r="B889" s="182">
        <v>52</v>
      </c>
      <c r="C889" s="2">
        <f t="shared" si="13"/>
        <v>42370</v>
      </c>
      <c r="D889" s="197">
        <v>195.59</v>
      </c>
      <c r="E889" s="197">
        <v>173.04</v>
      </c>
      <c r="G889" s="12"/>
      <c r="H889" s="12"/>
      <c r="I889" s="12"/>
      <c r="J889" s="12"/>
      <c r="K889" s="12"/>
      <c r="L889" s="12"/>
      <c r="M889" s="12"/>
      <c r="N889" s="12"/>
      <c r="O889" s="12"/>
      <c r="P889" s="12"/>
      <c r="Q889" s="12"/>
      <c r="R889" s="12"/>
      <c r="S889" s="12"/>
      <c r="T889" s="12"/>
      <c r="U889" s="12"/>
      <c r="V889" s="12"/>
      <c r="W889" s="12"/>
    </row>
    <row r="890" spans="1:23" ht="13" thickBot="1" x14ac:dyDescent="0.3">
      <c r="A890" s="113">
        <v>2016</v>
      </c>
      <c r="B890" s="182">
        <v>1</v>
      </c>
      <c r="C890" s="2">
        <f t="shared" si="13"/>
        <v>42377</v>
      </c>
      <c r="D890" s="197">
        <v>223.33</v>
      </c>
      <c r="E890" s="197">
        <v>173.04</v>
      </c>
      <c r="G890" s="12"/>
      <c r="H890" s="12"/>
      <c r="I890" s="12"/>
      <c r="J890" s="12"/>
      <c r="K890" s="12"/>
      <c r="L890" s="12"/>
      <c r="M890" s="12"/>
      <c r="N890" s="12"/>
      <c r="O890" s="12"/>
      <c r="P890" s="12"/>
      <c r="Q890" s="12"/>
      <c r="R890" s="12"/>
      <c r="S890" s="12"/>
      <c r="T890" s="12"/>
      <c r="U890" s="12"/>
      <c r="V890" s="12"/>
      <c r="W890" s="12"/>
    </row>
    <row r="891" spans="1:23" ht="13" thickBot="1" x14ac:dyDescent="0.3">
      <c r="A891" s="61">
        <v>2016</v>
      </c>
      <c r="B891" s="181">
        <v>2</v>
      </c>
      <c r="C891" s="2">
        <f t="shared" si="13"/>
        <v>42384</v>
      </c>
      <c r="D891" s="197">
        <v>219.42</v>
      </c>
      <c r="E891" s="197">
        <v>171.43</v>
      </c>
      <c r="G891" s="12"/>
      <c r="H891" s="12"/>
      <c r="I891" s="12"/>
      <c r="J891" s="12"/>
      <c r="K891" s="12"/>
      <c r="L891" s="12"/>
      <c r="M891" s="12"/>
      <c r="N891" s="12"/>
      <c r="O891" s="12"/>
      <c r="P891" s="12"/>
      <c r="Q891" s="12"/>
      <c r="R891" s="12"/>
      <c r="S891" s="12"/>
      <c r="T891" s="12"/>
      <c r="U891" s="12"/>
      <c r="V891" s="12"/>
      <c r="W891" s="12"/>
    </row>
    <row r="892" spans="1:23" x14ac:dyDescent="0.25">
      <c r="A892" s="61">
        <v>2016</v>
      </c>
      <c r="B892" s="61">
        <v>3</v>
      </c>
      <c r="C892" s="2">
        <f t="shared" si="13"/>
        <v>42391</v>
      </c>
      <c r="D892" s="197">
        <v>219.26</v>
      </c>
      <c r="E892" s="197">
        <v>172.25</v>
      </c>
      <c r="G892" s="12"/>
      <c r="H892" s="12"/>
      <c r="I892" s="12"/>
      <c r="J892" s="12"/>
      <c r="K892" s="12"/>
      <c r="L892" s="12"/>
      <c r="M892" s="12"/>
      <c r="N892" s="12"/>
      <c r="O892" s="12"/>
      <c r="P892" s="12"/>
      <c r="Q892" s="12"/>
      <c r="R892" s="12"/>
      <c r="S892" s="12"/>
      <c r="T892" s="12"/>
      <c r="U892" s="12"/>
      <c r="V892" s="12"/>
      <c r="W892" s="12"/>
    </row>
    <row r="893" spans="1:23" x14ac:dyDescent="0.25">
      <c r="A893" s="61">
        <v>2016</v>
      </c>
      <c r="B893" s="61">
        <v>4</v>
      </c>
      <c r="C893" s="2">
        <f t="shared" si="13"/>
        <v>42398</v>
      </c>
      <c r="D893" s="197">
        <v>212.55</v>
      </c>
      <c r="E893" s="197">
        <v>172.2</v>
      </c>
      <c r="G893" s="12"/>
      <c r="H893" s="12"/>
      <c r="I893" s="12"/>
      <c r="J893" s="12"/>
      <c r="K893" s="12"/>
      <c r="L893" s="12"/>
      <c r="M893" s="12"/>
      <c r="N893" s="12"/>
      <c r="O893" s="12"/>
      <c r="P893" s="12"/>
      <c r="Q893" s="12"/>
      <c r="R893" s="12"/>
      <c r="S893" s="12"/>
      <c r="T893" s="12"/>
      <c r="U893" s="12"/>
      <c r="V893" s="12"/>
      <c r="W893" s="12"/>
    </row>
    <row r="894" spans="1:23" x14ac:dyDescent="0.25">
      <c r="A894" s="61">
        <v>2016</v>
      </c>
      <c r="B894" s="61">
        <v>5</v>
      </c>
      <c r="C894" s="2">
        <f t="shared" si="13"/>
        <v>42405</v>
      </c>
      <c r="D894" s="197">
        <v>213.21</v>
      </c>
      <c r="E894" s="197">
        <v>170.57</v>
      </c>
      <c r="G894" s="12"/>
      <c r="H894" s="12"/>
      <c r="I894" s="12"/>
      <c r="J894" s="12"/>
      <c r="K894" s="12"/>
      <c r="L894" s="12"/>
      <c r="M894" s="12"/>
      <c r="N894" s="12"/>
      <c r="O894" s="12"/>
      <c r="P894" s="12"/>
      <c r="Q894" s="12"/>
      <c r="R894" s="12"/>
      <c r="S894" s="12"/>
      <c r="T894" s="12"/>
      <c r="U894" s="12"/>
      <c r="V894" s="12"/>
      <c r="W894" s="12"/>
    </row>
    <row r="895" spans="1:23" x14ac:dyDescent="0.25">
      <c r="A895" s="61">
        <v>2016</v>
      </c>
      <c r="B895" s="61">
        <v>6</v>
      </c>
      <c r="C895" s="2">
        <f t="shared" si="13"/>
        <v>42412</v>
      </c>
      <c r="D895" s="197">
        <v>210.13</v>
      </c>
      <c r="E895" s="197">
        <v>170.59</v>
      </c>
      <c r="G895" s="12"/>
      <c r="H895" s="12"/>
      <c r="I895" s="12"/>
      <c r="J895" s="12"/>
      <c r="K895" s="12"/>
      <c r="L895" s="12"/>
      <c r="M895" s="12"/>
      <c r="N895" s="12"/>
      <c r="O895" s="12"/>
      <c r="P895" s="12"/>
      <c r="Q895" s="12"/>
      <c r="R895" s="12"/>
      <c r="S895" s="12"/>
      <c r="T895" s="12"/>
      <c r="U895" s="12"/>
      <c r="V895" s="12"/>
      <c r="W895" s="12"/>
    </row>
    <row r="896" spans="1:23" x14ac:dyDescent="0.25">
      <c r="A896" s="61">
        <v>2016</v>
      </c>
      <c r="B896" s="61">
        <v>7</v>
      </c>
      <c r="C896" s="2">
        <f t="shared" si="13"/>
        <v>42419</v>
      </c>
      <c r="D896" s="197">
        <v>206.69</v>
      </c>
      <c r="E896" s="197">
        <v>167.89</v>
      </c>
      <c r="G896" s="12"/>
      <c r="H896" s="12"/>
      <c r="I896" s="12"/>
      <c r="J896" s="12"/>
      <c r="K896" s="12"/>
      <c r="L896" s="12"/>
      <c r="M896" s="12"/>
      <c r="N896" s="12"/>
      <c r="O896" s="12"/>
      <c r="P896" s="12"/>
      <c r="Q896" s="12"/>
      <c r="R896" s="12"/>
      <c r="S896" s="12"/>
      <c r="T896" s="12"/>
      <c r="U896" s="12"/>
      <c r="V896" s="12"/>
      <c r="W896" s="12"/>
    </row>
    <row r="897" spans="1:23" x14ac:dyDescent="0.25">
      <c r="A897" s="61">
        <v>2016</v>
      </c>
      <c r="B897" s="61">
        <v>8</v>
      </c>
      <c r="C897" s="2">
        <f t="shared" si="13"/>
        <v>42426</v>
      </c>
      <c r="D897" s="197">
        <v>202.65</v>
      </c>
      <c r="E897" s="197">
        <v>165.77</v>
      </c>
      <c r="G897" s="12"/>
      <c r="H897" s="12"/>
      <c r="I897" s="12"/>
      <c r="J897" s="12"/>
      <c r="K897" s="12"/>
      <c r="L897" s="12"/>
      <c r="M897" s="12"/>
      <c r="N897" s="12"/>
      <c r="O897" s="12"/>
      <c r="P897" s="12"/>
      <c r="Q897" s="12"/>
      <c r="R897" s="12"/>
      <c r="S897" s="12"/>
      <c r="T897" s="12"/>
      <c r="U897" s="12"/>
      <c r="V897" s="12"/>
      <c r="W897" s="12"/>
    </row>
    <row r="898" spans="1:23" x14ac:dyDescent="0.25">
      <c r="A898" s="61">
        <v>2016</v>
      </c>
      <c r="B898" s="61">
        <v>9</v>
      </c>
      <c r="C898" s="2">
        <f t="shared" si="13"/>
        <v>42433</v>
      </c>
      <c r="D898" s="197">
        <v>198.45</v>
      </c>
      <c r="E898" s="197">
        <v>167.37</v>
      </c>
      <c r="G898" s="12"/>
      <c r="H898" s="12"/>
      <c r="I898" s="12"/>
      <c r="J898" s="12"/>
      <c r="K898" s="12"/>
      <c r="L898" s="12"/>
      <c r="M898" s="12"/>
      <c r="N898" s="12"/>
      <c r="O898" s="12"/>
      <c r="P898" s="12"/>
      <c r="Q898" s="12"/>
      <c r="R898" s="12"/>
      <c r="S898" s="12"/>
      <c r="T898" s="12"/>
      <c r="U898" s="12"/>
      <c r="V898" s="12"/>
      <c r="W898" s="12"/>
    </row>
    <row r="899" spans="1:23" x14ac:dyDescent="0.25">
      <c r="A899" s="61">
        <v>2016</v>
      </c>
      <c r="B899" s="61">
        <v>10</v>
      </c>
      <c r="C899" s="2">
        <f t="shared" si="13"/>
        <v>42440</v>
      </c>
      <c r="D899" s="197">
        <v>192.48</v>
      </c>
      <c r="E899" s="197">
        <v>168.67</v>
      </c>
      <c r="G899" s="12"/>
      <c r="H899" s="12"/>
      <c r="I899" s="12"/>
      <c r="J899" s="12"/>
      <c r="K899" s="12"/>
      <c r="L899" s="12"/>
      <c r="M899" s="12"/>
      <c r="N899" s="12"/>
      <c r="O899" s="12"/>
      <c r="P899" s="12"/>
      <c r="Q899" s="12"/>
      <c r="R899" s="12"/>
      <c r="S899" s="12"/>
      <c r="T899" s="12"/>
      <c r="U899" s="12"/>
      <c r="V899" s="12"/>
      <c r="W899" s="12"/>
    </row>
    <row r="900" spans="1:23" x14ac:dyDescent="0.25">
      <c r="A900" s="61">
        <v>2016</v>
      </c>
      <c r="B900" s="61">
        <v>11</v>
      </c>
      <c r="C900" s="2">
        <f t="shared" si="13"/>
        <v>42447</v>
      </c>
      <c r="D900" s="197">
        <v>190.74</v>
      </c>
      <c r="E900" s="197">
        <v>165.97</v>
      </c>
      <c r="G900" s="12"/>
      <c r="H900" s="12"/>
      <c r="I900" s="12"/>
      <c r="J900" s="12"/>
      <c r="K900" s="12"/>
      <c r="L900" s="12"/>
      <c r="M900" s="12"/>
      <c r="N900" s="12"/>
      <c r="O900" s="12"/>
      <c r="P900" s="12"/>
      <c r="Q900" s="12"/>
      <c r="R900" s="12"/>
      <c r="S900" s="12"/>
      <c r="T900" s="12"/>
      <c r="U900" s="12"/>
      <c r="V900" s="12"/>
      <c r="W900" s="12"/>
    </row>
    <row r="901" spans="1:23" x14ac:dyDescent="0.25">
      <c r="A901" s="61">
        <v>2016</v>
      </c>
      <c r="B901" s="61">
        <v>12</v>
      </c>
      <c r="C901" s="2">
        <f t="shared" ref="C901:C964" si="14">C900+7</f>
        <v>42454</v>
      </c>
      <c r="D901" s="197">
        <v>184.88</v>
      </c>
      <c r="E901" s="197">
        <v>163.78</v>
      </c>
      <c r="G901" s="12"/>
      <c r="H901" s="12"/>
      <c r="I901" s="12"/>
      <c r="J901" s="12"/>
      <c r="K901" s="12"/>
      <c r="L901" s="12"/>
      <c r="M901" s="12"/>
      <c r="N901" s="12"/>
      <c r="O901" s="12"/>
      <c r="P901" s="12"/>
      <c r="Q901" s="12"/>
      <c r="R901" s="12"/>
      <c r="S901" s="12"/>
      <c r="T901" s="12"/>
      <c r="U901" s="12"/>
      <c r="V901" s="12"/>
      <c r="W901" s="12"/>
    </row>
    <row r="902" spans="1:23" x14ac:dyDescent="0.25">
      <c r="A902" s="61">
        <v>2016</v>
      </c>
      <c r="B902" s="61">
        <v>13</v>
      </c>
      <c r="C902" s="2">
        <f t="shared" si="14"/>
        <v>42461</v>
      </c>
      <c r="D902" s="197">
        <v>189.34</v>
      </c>
      <c r="E902" s="197">
        <v>162.41999999999999</v>
      </c>
      <c r="G902" s="12"/>
      <c r="H902" s="12"/>
      <c r="I902" s="12"/>
      <c r="J902" s="12"/>
      <c r="K902" s="12"/>
      <c r="L902" s="12"/>
      <c r="M902" s="12"/>
      <c r="N902" s="12"/>
      <c r="O902" s="12"/>
      <c r="P902" s="12"/>
      <c r="Q902" s="12"/>
      <c r="R902" s="12"/>
      <c r="S902" s="12"/>
      <c r="T902" s="12"/>
      <c r="U902" s="12"/>
      <c r="V902" s="12"/>
      <c r="W902" s="12"/>
    </row>
    <row r="903" spans="1:23" x14ac:dyDescent="0.25">
      <c r="A903" s="61">
        <v>2016</v>
      </c>
      <c r="B903" s="61">
        <v>14</v>
      </c>
      <c r="C903" s="2">
        <f t="shared" si="14"/>
        <v>42468</v>
      </c>
      <c r="D903" s="197">
        <v>183.05</v>
      </c>
      <c r="E903" s="197">
        <v>157.66999999999999</v>
      </c>
      <c r="G903" s="12"/>
      <c r="H903" s="12"/>
      <c r="I903" s="12"/>
      <c r="J903" s="12"/>
      <c r="K903" s="12"/>
      <c r="L903" s="12"/>
      <c r="M903" s="12"/>
      <c r="N903" s="12"/>
      <c r="O903" s="12"/>
      <c r="P903" s="12"/>
      <c r="Q903" s="12"/>
      <c r="R903" s="12"/>
      <c r="S903" s="12"/>
      <c r="T903" s="12"/>
      <c r="U903" s="12"/>
      <c r="V903" s="12"/>
      <c r="W903" s="12"/>
    </row>
    <row r="904" spans="1:23" x14ac:dyDescent="0.25">
      <c r="A904" s="61">
        <v>2016</v>
      </c>
      <c r="B904" s="61">
        <v>15</v>
      </c>
      <c r="C904" s="2">
        <f t="shared" si="14"/>
        <v>42475</v>
      </c>
      <c r="D904" s="197">
        <v>181.06</v>
      </c>
      <c r="E904" s="197">
        <v>150.49</v>
      </c>
      <c r="G904" s="12"/>
      <c r="H904" s="12"/>
      <c r="I904" s="12"/>
      <c r="J904" s="12"/>
      <c r="K904" s="12"/>
      <c r="L904" s="12"/>
      <c r="M904" s="12"/>
      <c r="N904" s="12"/>
      <c r="O904" s="12"/>
      <c r="P904" s="12"/>
      <c r="Q904" s="12"/>
      <c r="R904" s="12"/>
      <c r="S904" s="12"/>
      <c r="T904" s="12"/>
      <c r="U904" s="12"/>
      <c r="V904" s="12"/>
      <c r="W904" s="12"/>
    </row>
    <row r="905" spans="1:23" x14ac:dyDescent="0.25">
      <c r="A905" s="61">
        <v>2016</v>
      </c>
      <c r="B905" s="61">
        <v>16</v>
      </c>
      <c r="C905" s="2">
        <f t="shared" si="14"/>
        <v>42482</v>
      </c>
      <c r="D905" s="197">
        <v>172.58</v>
      </c>
      <c r="E905" s="197">
        <v>149.03</v>
      </c>
      <c r="G905" s="12"/>
      <c r="H905" s="12"/>
      <c r="I905" s="12"/>
      <c r="J905" s="12"/>
      <c r="K905" s="12"/>
      <c r="L905" s="12"/>
      <c r="M905" s="12"/>
      <c r="N905" s="12"/>
      <c r="O905" s="12"/>
      <c r="P905" s="12"/>
      <c r="Q905" s="12"/>
      <c r="R905" s="12"/>
      <c r="S905" s="12"/>
      <c r="T905" s="12"/>
      <c r="U905" s="12"/>
      <c r="V905" s="12"/>
      <c r="W905" s="12"/>
    </row>
    <row r="906" spans="1:23" x14ac:dyDescent="0.25">
      <c r="A906" s="61">
        <v>2016</v>
      </c>
      <c r="B906" s="61">
        <v>17</v>
      </c>
      <c r="C906" s="2">
        <f t="shared" si="14"/>
        <v>42489</v>
      </c>
      <c r="D906" s="197">
        <v>164.86</v>
      </c>
      <c r="E906" s="197">
        <v>148.38</v>
      </c>
      <c r="G906" s="12"/>
      <c r="H906" s="12"/>
      <c r="I906" s="12"/>
      <c r="J906" s="12"/>
      <c r="K906" s="12"/>
      <c r="L906" s="12"/>
      <c r="M906" s="12"/>
      <c r="N906" s="12"/>
      <c r="O906" s="12"/>
      <c r="P906" s="12"/>
      <c r="Q906" s="12"/>
      <c r="R906" s="12"/>
      <c r="S906" s="12"/>
      <c r="T906" s="12"/>
      <c r="U906" s="12"/>
      <c r="V906" s="12"/>
      <c r="W906" s="12"/>
    </row>
    <row r="907" spans="1:23" x14ac:dyDescent="0.25">
      <c r="A907" s="61">
        <v>2016</v>
      </c>
      <c r="B907" s="61">
        <v>18</v>
      </c>
      <c r="C907" s="2">
        <f t="shared" si="14"/>
        <v>42496</v>
      </c>
      <c r="D907" s="197">
        <v>168.33</v>
      </c>
      <c r="E907" s="197">
        <v>147.69</v>
      </c>
      <c r="G907" s="12"/>
      <c r="H907" s="12"/>
      <c r="I907" s="12"/>
      <c r="J907" s="12"/>
      <c r="K907" s="12"/>
      <c r="L907" s="12"/>
      <c r="M907" s="12"/>
      <c r="N907" s="12"/>
      <c r="O907" s="12"/>
      <c r="P907" s="12"/>
      <c r="Q907" s="12"/>
      <c r="R907" s="12"/>
      <c r="S907" s="12"/>
      <c r="T907" s="12"/>
      <c r="U907" s="12"/>
      <c r="V907" s="12"/>
      <c r="W907" s="12"/>
    </row>
    <row r="908" spans="1:23" x14ac:dyDescent="0.25">
      <c r="A908" s="61">
        <v>2016</v>
      </c>
      <c r="B908" s="61">
        <v>19</v>
      </c>
      <c r="C908" s="2">
        <f t="shared" si="14"/>
        <v>42503</v>
      </c>
      <c r="D908" s="197">
        <v>167.55</v>
      </c>
      <c r="E908" s="197">
        <v>148.34</v>
      </c>
      <c r="G908" s="12"/>
      <c r="H908" s="12"/>
      <c r="I908" s="12"/>
      <c r="J908" s="12"/>
      <c r="K908" s="12"/>
      <c r="L908" s="12"/>
      <c r="M908" s="12"/>
      <c r="N908" s="12"/>
      <c r="O908" s="12"/>
      <c r="P908" s="12"/>
      <c r="Q908" s="12"/>
      <c r="R908" s="12"/>
      <c r="S908" s="12"/>
      <c r="T908" s="12"/>
      <c r="U908" s="12"/>
      <c r="V908" s="12"/>
      <c r="W908" s="12"/>
    </row>
    <row r="909" spans="1:23" x14ac:dyDescent="0.25">
      <c r="A909" s="61">
        <v>2016</v>
      </c>
      <c r="B909" s="61">
        <v>20</v>
      </c>
      <c r="C909" s="2">
        <f t="shared" si="14"/>
        <v>42510</v>
      </c>
      <c r="D909" s="197">
        <v>174.47</v>
      </c>
      <c r="E909" s="197">
        <v>158.12</v>
      </c>
      <c r="G909" s="12"/>
      <c r="H909" s="12"/>
      <c r="I909" s="12"/>
      <c r="J909" s="12"/>
      <c r="K909" s="12"/>
      <c r="L909" s="12"/>
      <c r="M909" s="12"/>
      <c r="N909" s="12"/>
      <c r="O909" s="12"/>
      <c r="P909" s="12"/>
      <c r="Q909" s="12"/>
      <c r="R909" s="12"/>
      <c r="S909" s="12"/>
      <c r="T909" s="12"/>
      <c r="U909" s="12"/>
      <c r="V909" s="12"/>
      <c r="W909" s="12"/>
    </row>
    <row r="910" spans="1:23" x14ac:dyDescent="0.25">
      <c r="A910" s="61">
        <v>2016</v>
      </c>
      <c r="B910" s="61">
        <v>21</v>
      </c>
      <c r="C910" s="2">
        <f t="shared" si="14"/>
        <v>42517</v>
      </c>
      <c r="D910" s="197">
        <v>183.87</v>
      </c>
      <c r="E910" s="197">
        <v>158.27000000000001</v>
      </c>
      <c r="G910" s="12"/>
      <c r="H910" s="12"/>
      <c r="I910" s="12"/>
      <c r="J910" s="12"/>
      <c r="K910" s="12"/>
      <c r="L910" s="12"/>
      <c r="M910" s="12"/>
      <c r="N910" s="12"/>
      <c r="O910" s="12"/>
      <c r="P910" s="12"/>
      <c r="Q910" s="12"/>
      <c r="R910" s="12"/>
      <c r="S910" s="12"/>
      <c r="T910" s="12"/>
      <c r="U910" s="12"/>
      <c r="V910" s="12"/>
      <c r="W910" s="12"/>
    </row>
    <row r="911" spans="1:23" x14ac:dyDescent="0.25">
      <c r="A911" s="61">
        <v>2016</v>
      </c>
      <c r="B911" s="61">
        <v>22</v>
      </c>
      <c r="C911" s="2">
        <f t="shared" si="14"/>
        <v>42524</v>
      </c>
      <c r="D911" s="197">
        <v>181.87</v>
      </c>
      <c r="E911" s="197">
        <v>157.41999999999999</v>
      </c>
      <c r="G911" s="12"/>
      <c r="H911" s="12"/>
      <c r="I911" s="12"/>
      <c r="J911" s="12"/>
      <c r="K911" s="12"/>
      <c r="L911" s="12"/>
      <c r="M911" s="12"/>
      <c r="N911" s="12"/>
      <c r="O911" s="12"/>
      <c r="P911" s="12"/>
      <c r="Q911" s="12"/>
      <c r="R911" s="12"/>
      <c r="S911" s="12"/>
      <c r="T911" s="12"/>
      <c r="U911" s="12"/>
      <c r="V911" s="12"/>
      <c r="W911" s="12"/>
    </row>
    <row r="912" spans="1:23" x14ac:dyDescent="0.25">
      <c r="A912" s="61">
        <v>2016</v>
      </c>
      <c r="B912" s="61">
        <v>23</v>
      </c>
      <c r="C912" s="2">
        <f t="shared" si="14"/>
        <v>42531</v>
      </c>
      <c r="D912" s="197">
        <v>183.09</v>
      </c>
      <c r="E912" s="197">
        <v>155.44</v>
      </c>
      <c r="G912" s="12"/>
      <c r="H912" s="12"/>
      <c r="I912" s="12"/>
      <c r="J912" s="12"/>
      <c r="K912" s="12"/>
      <c r="L912" s="12"/>
      <c r="M912" s="12"/>
      <c r="N912" s="12"/>
      <c r="O912" s="12"/>
      <c r="P912" s="12"/>
      <c r="Q912" s="12"/>
      <c r="R912" s="12"/>
      <c r="S912" s="12"/>
      <c r="T912" s="12"/>
      <c r="U912" s="12"/>
      <c r="V912" s="12"/>
      <c r="W912" s="12"/>
    </row>
    <row r="913" spans="1:23" x14ac:dyDescent="0.25">
      <c r="A913" s="61">
        <v>2016</v>
      </c>
      <c r="B913" s="61">
        <v>24</v>
      </c>
      <c r="C913" s="2">
        <f t="shared" si="14"/>
        <v>42538</v>
      </c>
      <c r="D913" s="197">
        <v>176.28</v>
      </c>
      <c r="E913" s="197">
        <v>151.97999999999999</v>
      </c>
      <c r="G913" s="12"/>
      <c r="H913" s="12"/>
      <c r="I913" s="12"/>
      <c r="J913" s="12"/>
      <c r="K913" s="12"/>
      <c r="L913" s="12"/>
      <c r="M913" s="12"/>
      <c r="N913" s="12"/>
      <c r="O913" s="12"/>
      <c r="P913" s="12"/>
      <c r="Q913" s="12"/>
      <c r="R913" s="12"/>
      <c r="S913" s="12"/>
      <c r="T913" s="12"/>
      <c r="U913" s="12"/>
      <c r="V913" s="12"/>
      <c r="W913" s="12"/>
    </row>
    <row r="914" spans="1:23" x14ac:dyDescent="0.25">
      <c r="A914" s="61">
        <v>2016</v>
      </c>
      <c r="B914" s="61">
        <v>25</v>
      </c>
      <c r="C914" s="2">
        <f t="shared" si="14"/>
        <v>42545</v>
      </c>
      <c r="D914" s="197">
        <v>167.41</v>
      </c>
      <c r="E914" s="197">
        <v>147.66999999999999</v>
      </c>
      <c r="G914" s="12"/>
      <c r="H914" s="12"/>
      <c r="I914" s="12"/>
      <c r="J914" s="12"/>
      <c r="K914" s="12"/>
      <c r="L914" s="12"/>
      <c r="M914" s="12"/>
      <c r="N914" s="12"/>
      <c r="O914" s="12"/>
      <c r="P914" s="12"/>
      <c r="Q914" s="12"/>
      <c r="R914" s="12"/>
      <c r="S914" s="12"/>
      <c r="T914" s="12"/>
      <c r="U914" s="12"/>
      <c r="V914" s="12"/>
      <c r="W914" s="12"/>
    </row>
    <row r="915" spans="1:23" x14ac:dyDescent="0.25">
      <c r="A915" s="61">
        <v>2016</v>
      </c>
      <c r="B915" s="61">
        <v>26</v>
      </c>
      <c r="C915" s="2">
        <f t="shared" si="14"/>
        <v>42552</v>
      </c>
      <c r="D915" s="197">
        <v>165.13</v>
      </c>
      <c r="E915" s="197">
        <v>146.93</v>
      </c>
      <c r="G915" s="12"/>
      <c r="H915" s="12"/>
      <c r="I915" s="12"/>
      <c r="J915" s="12"/>
      <c r="K915" s="12"/>
      <c r="L915" s="12"/>
      <c r="M915" s="12"/>
      <c r="N915" s="12"/>
      <c r="O915" s="12"/>
      <c r="P915" s="12"/>
      <c r="Q915" s="12"/>
      <c r="R915" s="12"/>
      <c r="S915" s="12"/>
      <c r="T915" s="12"/>
      <c r="U915" s="12"/>
      <c r="V915" s="12"/>
      <c r="W915" s="12"/>
    </row>
    <row r="916" spans="1:23" x14ac:dyDescent="0.25">
      <c r="A916" s="61">
        <v>2016</v>
      </c>
      <c r="B916" s="61">
        <v>27</v>
      </c>
      <c r="C916" s="2">
        <f t="shared" si="14"/>
        <v>42559</v>
      </c>
      <c r="D916" s="197">
        <v>169.86</v>
      </c>
      <c r="E916" s="197">
        <v>150.33000000000001</v>
      </c>
      <c r="G916" s="12"/>
      <c r="H916" s="12"/>
      <c r="I916" s="12"/>
      <c r="J916" s="12"/>
      <c r="K916" s="12"/>
      <c r="L916" s="12"/>
      <c r="M916" s="12"/>
      <c r="N916" s="12"/>
      <c r="O916" s="12"/>
      <c r="P916" s="12"/>
      <c r="Q916" s="12"/>
      <c r="R916" s="12"/>
      <c r="S916" s="12"/>
      <c r="T916" s="12"/>
      <c r="U916" s="12"/>
      <c r="V916" s="12"/>
      <c r="W916" s="12"/>
    </row>
    <row r="917" spans="1:23" x14ac:dyDescent="0.25">
      <c r="A917" s="61">
        <v>2016</v>
      </c>
      <c r="B917" s="61">
        <v>28</v>
      </c>
      <c r="C917" s="2">
        <f t="shared" si="14"/>
        <v>42566</v>
      </c>
      <c r="D917" s="197">
        <v>174.02</v>
      </c>
      <c r="E917" s="197">
        <v>152.61000000000001</v>
      </c>
      <c r="G917" s="12"/>
      <c r="H917" s="12"/>
      <c r="I917" s="12"/>
      <c r="J917" s="12"/>
      <c r="K917" s="12"/>
      <c r="L917" s="12"/>
      <c r="M917" s="12"/>
      <c r="N917" s="12"/>
      <c r="O917" s="12"/>
      <c r="P917" s="12"/>
      <c r="Q917" s="12"/>
      <c r="R917" s="12"/>
      <c r="S917" s="12"/>
      <c r="T917" s="12"/>
      <c r="U917" s="12"/>
      <c r="V917" s="12"/>
      <c r="W917" s="12"/>
    </row>
    <row r="918" spans="1:23" x14ac:dyDescent="0.25">
      <c r="A918" s="61">
        <v>2016</v>
      </c>
      <c r="B918" s="61">
        <v>29</v>
      </c>
      <c r="C918" s="2">
        <f t="shared" si="14"/>
        <v>42573</v>
      </c>
      <c r="D918" s="197">
        <v>171.9</v>
      </c>
      <c r="E918" s="197">
        <v>149.16</v>
      </c>
      <c r="G918" s="12"/>
      <c r="H918" s="12"/>
      <c r="I918" s="12"/>
      <c r="J918" s="12"/>
      <c r="K918" s="12"/>
      <c r="L918" s="12"/>
      <c r="M918" s="12"/>
      <c r="N918" s="12"/>
      <c r="O918" s="12"/>
      <c r="P918" s="12"/>
      <c r="Q918" s="12"/>
      <c r="R918" s="12"/>
      <c r="S918" s="12"/>
      <c r="T918" s="12"/>
      <c r="U918" s="12"/>
      <c r="V918" s="12"/>
      <c r="W918" s="12"/>
    </row>
    <row r="919" spans="1:23" x14ac:dyDescent="0.25">
      <c r="A919" s="61">
        <v>2016</v>
      </c>
      <c r="B919" s="61">
        <v>30</v>
      </c>
      <c r="C919" s="2">
        <f t="shared" si="14"/>
        <v>42580</v>
      </c>
      <c r="D919" s="197">
        <v>168.48</v>
      </c>
      <c r="E919" s="197">
        <v>146.24</v>
      </c>
      <c r="G919" s="12"/>
      <c r="H919" s="12"/>
      <c r="I919" s="12"/>
      <c r="J919" s="12"/>
      <c r="K919" s="12"/>
      <c r="L919" s="12"/>
      <c r="M919" s="12"/>
      <c r="N919" s="12"/>
      <c r="O919" s="12"/>
      <c r="P919" s="12"/>
      <c r="Q919" s="12"/>
      <c r="R919" s="12"/>
      <c r="S919" s="12"/>
      <c r="T919" s="12"/>
      <c r="U919" s="12"/>
      <c r="V919" s="12"/>
      <c r="W919" s="12"/>
    </row>
    <row r="920" spans="1:23" x14ac:dyDescent="0.25">
      <c r="A920" s="61">
        <v>2016</v>
      </c>
      <c r="B920" s="61">
        <v>31</v>
      </c>
      <c r="C920" s="2">
        <f t="shared" si="14"/>
        <v>42587</v>
      </c>
      <c r="D920" s="197">
        <v>167.46</v>
      </c>
      <c r="E920" s="197">
        <v>148.97999999999999</v>
      </c>
      <c r="G920" s="12"/>
      <c r="H920" s="12"/>
      <c r="I920" s="12"/>
      <c r="J920" s="12"/>
      <c r="K920" s="12"/>
      <c r="L920" s="12"/>
      <c r="M920" s="12"/>
      <c r="N920" s="12"/>
      <c r="O920" s="12"/>
      <c r="P920" s="12"/>
      <c r="Q920" s="12"/>
      <c r="R920" s="12"/>
      <c r="S920" s="12"/>
      <c r="T920" s="12"/>
      <c r="U920" s="12"/>
      <c r="V920" s="12"/>
      <c r="W920" s="12"/>
    </row>
    <row r="921" spans="1:23" x14ac:dyDescent="0.25">
      <c r="A921" s="61">
        <v>2016</v>
      </c>
      <c r="B921" s="61">
        <v>32</v>
      </c>
      <c r="C921" s="2">
        <f t="shared" si="14"/>
        <v>42594</v>
      </c>
      <c r="D921" s="197">
        <v>172.92</v>
      </c>
      <c r="E921" s="197">
        <v>151.9</v>
      </c>
      <c r="G921" s="12"/>
      <c r="H921" s="12"/>
      <c r="I921" s="12"/>
      <c r="J921" s="12"/>
      <c r="K921" s="12"/>
      <c r="L921" s="12"/>
      <c r="M921" s="12"/>
      <c r="N921" s="12"/>
      <c r="O921" s="12"/>
      <c r="P921" s="12"/>
      <c r="Q921" s="12"/>
      <c r="R921" s="12"/>
      <c r="S921" s="12"/>
      <c r="T921" s="12"/>
      <c r="U921" s="12"/>
      <c r="V921" s="12"/>
      <c r="W921" s="12"/>
    </row>
    <row r="922" spans="1:23" x14ac:dyDescent="0.25">
      <c r="A922" s="61">
        <v>2016</v>
      </c>
      <c r="B922" s="61">
        <v>33</v>
      </c>
      <c r="C922" s="2">
        <f t="shared" si="14"/>
        <v>42601</v>
      </c>
      <c r="D922" s="197">
        <v>174.08</v>
      </c>
      <c r="E922" s="197">
        <v>140.80000000000001</v>
      </c>
      <c r="G922" s="12"/>
      <c r="H922" s="12"/>
      <c r="I922" s="12"/>
      <c r="J922" s="12"/>
      <c r="K922" s="12"/>
      <c r="L922" s="12"/>
      <c r="M922" s="12"/>
      <c r="N922" s="12"/>
      <c r="O922" s="12"/>
      <c r="P922" s="12"/>
      <c r="Q922" s="12"/>
      <c r="R922" s="12"/>
      <c r="S922" s="12"/>
      <c r="T922" s="12"/>
      <c r="U922" s="12"/>
      <c r="V922" s="12"/>
      <c r="W922" s="12"/>
    </row>
    <row r="923" spans="1:23" x14ac:dyDescent="0.25">
      <c r="A923" s="61">
        <v>2016</v>
      </c>
      <c r="B923" s="61">
        <v>34</v>
      </c>
      <c r="C923" s="2">
        <f t="shared" si="14"/>
        <v>42608</v>
      </c>
      <c r="D923" s="197">
        <v>172.35</v>
      </c>
      <c r="E923" s="197">
        <v>138.38999999999999</v>
      </c>
      <c r="G923" s="12"/>
      <c r="H923" s="12"/>
      <c r="I923" s="12"/>
      <c r="J923" s="12"/>
      <c r="K923" s="12"/>
      <c r="L923" s="12"/>
      <c r="M923" s="12"/>
      <c r="N923" s="12"/>
      <c r="O923" s="12"/>
      <c r="P923" s="12"/>
      <c r="Q923" s="12"/>
      <c r="R923" s="12"/>
      <c r="S923" s="12"/>
      <c r="T923" s="12"/>
      <c r="U923" s="12"/>
      <c r="V923" s="12"/>
      <c r="W923" s="12"/>
    </row>
    <row r="924" spans="1:23" x14ac:dyDescent="0.25">
      <c r="A924" s="61">
        <v>2016</v>
      </c>
      <c r="B924" s="61">
        <v>35</v>
      </c>
      <c r="C924" s="2">
        <f t="shared" si="14"/>
        <v>42615</v>
      </c>
      <c r="D924" s="197">
        <v>166.29</v>
      </c>
      <c r="E924" s="197">
        <v>133.43</v>
      </c>
      <c r="G924" s="12"/>
      <c r="H924" s="12"/>
      <c r="I924" s="12"/>
      <c r="J924" s="12"/>
      <c r="K924" s="12"/>
      <c r="L924" s="12"/>
      <c r="M924" s="12"/>
      <c r="N924" s="12"/>
      <c r="O924" s="12"/>
      <c r="P924" s="12"/>
      <c r="Q924" s="12"/>
      <c r="R924" s="12"/>
      <c r="S924" s="12"/>
      <c r="T924" s="12"/>
      <c r="U924" s="12"/>
      <c r="V924" s="12"/>
      <c r="W924" s="12"/>
    </row>
    <row r="925" spans="1:23" x14ac:dyDescent="0.25">
      <c r="A925" s="61">
        <v>2016</v>
      </c>
      <c r="B925" s="61">
        <v>36</v>
      </c>
      <c r="C925" s="2">
        <f t="shared" si="14"/>
        <v>42622</v>
      </c>
      <c r="D925" s="197">
        <v>157.44</v>
      </c>
      <c r="E925" s="197">
        <v>126.52</v>
      </c>
      <c r="G925" s="12"/>
      <c r="H925" s="12"/>
      <c r="I925" s="12"/>
      <c r="J925" s="12"/>
      <c r="K925" s="12"/>
      <c r="L925" s="12"/>
      <c r="M925" s="12"/>
      <c r="N925" s="12"/>
      <c r="O925" s="12"/>
      <c r="P925" s="12"/>
      <c r="Q925" s="12"/>
      <c r="R925" s="12"/>
      <c r="S925" s="12"/>
      <c r="T925" s="12"/>
      <c r="U925" s="12"/>
      <c r="V925" s="12"/>
      <c r="W925" s="12"/>
    </row>
    <row r="926" spans="1:23" x14ac:dyDescent="0.25">
      <c r="A926" s="61">
        <v>2016</v>
      </c>
      <c r="B926" s="61">
        <v>37</v>
      </c>
      <c r="C926" s="2">
        <f t="shared" si="14"/>
        <v>42629</v>
      </c>
      <c r="D926" s="197">
        <v>165.94</v>
      </c>
      <c r="E926" s="197">
        <v>126.32</v>
      </c>
      <c r="G926" s="12"/>
      <c r="H926" s="12"/>
      <c r="I926" s="12"/>
      <c r="J926" s="12"/>
      <c r="K926" s="12"/>
      <c r="L926" s="12"/>
      <c r="M926" s="12"/>
      <c r="N926" s="12"/>
      <c r="O926" s="12"/>
      <c r="P926" s="12"/>
      <c r="Q926" s="12"/>
      <c r="R926" s="12"/>
      <c r="S926" s="12"/>
      <c r="T926" s="12"/>
      <c r="U926" s="12"/>
      <c r="V926" s="12"/>
      <c r="W926" s="12"/>
    </row>
    <row r="927" spans="1:23" x14ac:dyDescent="0.25">
      <c r="A927" s="61">
        <v>2016</v>
      </c>
      <c r="B927" s="61">
        <v>38</v>
      </c>
      <c r="C927" s="2">
        <f t="shared" si="14"/>
        <v>42636</v>
      </c>
      <c r="D927" s="197">
        <v>171.16</v>
      </c>
      <c r="E927" s="197">
        <v>129.09</v>
      </c>
      <c r="G927" s="12"/>
      <c r="H927" s="12"/>
      <c r="I927" s="12"/>
      <c r="J927" s="12"/>
      <c r="K927" s="12"/>
      <c r="L927" s="12"/>
      <c r="M927" s="12"/>
      <c r="N927" s="12"/>
      <c r="O927" s="12"/>
      <c r="P927" s="12"/>
      <c r="Q927" s="12"/>
      <c r="R927" s="12"/>
      <c r="S927" s="12"/>
      <c r="T927" s="12"/>
      <c r="U927" s="12"/>
      <c r="V927" s="12"/>
      <c r="W927" s="12"/>
    </row>
    <row r="928" spans="1:23" x14ac:dyDescent="0.25">
      <c r="A928" s="61">
        <v>2016</v>
      </c>
      <c r="B928" s="61">
        <v>39</v>
      </c>
      <c r="C928" s="2">
        <f t="shared" si="14"/>
        <v>42643</v>
      </c>
      <c r="D928" s="197">
        <v>179.32</v>
      </c>
      <c r="E928" s="197">
        <v>125.71</v>
      </c>
      <c r="G928" s="12"/>
      <c r="H928" s="12"/>
      <c r="I928" s="12"/>
      <c r="J928" s="12"/>
      <c r="K928" s="12"/>
      <c r="L928" s="12"/>
      <c r="M928" s="12"/>
      <c r="N928" s="12"/>
      <c r="O928" s="12"/>
      <c r="P928" s="12"/>
      <c r="Q928" s="12"/>
      <c r="R928" s="12"/>
      <c r="S928" s="12"/>
      <c r="T928" s="12"/>
      <c r="U928" s="12"/>
      <c r="V928" s="12"/>
      <c r="W928" s="12"/>
    </row>
    <row r="929" spans="1:23" x14ac:dyDescent="0.25">
      <c r="A929" s="61">
        <v>2016</v>
      </c>
      <c r="B929" s="61">
        <v>40</v>
      </c>
      <c r="C929" s="2">
        <f t="shared" si="14"/>
        <v>42650</v>
      </c>
      <c r="D929" s="197">
        <v>157.44</v>
      </c>
      <c r="E929" s="197">
        <v>126.52</v>
      </c>
      <c r="G929" s="12"/>
      <c r="H929" s="12"/>
      <c r="I929" s="12"/>
      <c r="J929" s="12"/>
      <c r="K929" s="12"/>
      <c r="L929" s="12"/>
      <c r="M929" s="12"/>
      <c r="N929" s="12"/>
      <c r="O929" s="12"/>
      <c r="P929" s="12"/>
      <c r="Q929" s="12"/>
      <c r="R929" s="12"/>
      <c r="S929" s="12"/>
      <c r="T929" s="12"/>
      <c r="U929" s="12"/>
      <c r="V929" s="12"/>
      <c r="W929" s="12"/>
    </row>
    <row r="930" spans="1:23" x14ac:dyDescent="0.25">
      <c r="A930" s="61">
        <v>2016</v>
      </c>
      <c r="B930" s="61">
        <v>41</v>
      </c>
      <c r="C930" s="2">
        <f t="shared" si="14"/>
        <v>42657</v>
      </c>
      <c r="D930" s="197">
        <v>176.9</v>
      </c>
      <c r="E930" s="197">
        <v>126.89</v>
      </c>
      <c r="G930" s="12"/>
      <c r="H930" s="12"/>
      <c r="I930" s="12"/>
      <c r="J930" s="12"/>
      <c r="K930" s="12"/>
      <c r="L930" s="12"/>
      <c r="M930" s="12"/>
      <c r="N930" s="12"/>
      <c r="O930" s="12"/>
      <c r="P930" s="12"/>
      <c r="Q930" s="12"/>
      <c r="R930" s="12"/>
      <c r="S930" s="12"/>
      <c r="T930" s="12"/>
      <c r="U930" s="12"/>
      <c r="V930" s="12"/>
      <c r="W930" s="12"/>
    </row>
    <row r="931" spans="1:23" x14ac:dyDescent="0.25">
      <c r="A931" s="61">
        <v>2016</v>
      </c>
      <c r="B931" s="61">
        <v>42</v>
      </c>
      <c r="C931" s="2">
        <f t="shared" si="14"/>
        <v>42664</v>
      </c>
      <c r="D931" s="197">
        <v>169.5</v>
      </c>
      <c r="E931" s="197">
        <v>123.67</v>
      </c>
      <c r="G931" s="12"/>
      <c r="H931" s="12"/>
      <c r="I931" s="12"/>
      <c r="J931" s="12"/>
      <c r="K931" s="12"/>
      <c r="L931" s="12"/>
      <c r="M931" s="12"/>
      <c r="N931" s="12"/>
      <c r="O931" s="12"/>
      <c r="P931" s="12"/>
      <c r="Q931" s="12"/>
      <c r="R931" s="12"/>
      <c r="S931" s="12"/>
      <c r="T931" s="12"/>
      <c r="U931" s="12"/>
      <c r="V931" s="12"/>
      <c r="W931" s="12"/>
    </row>
    <row r="932" spans="1:23" x14ac:dyDescent="0.25">
      <c r="A932" s="61">
        <v>2016</v>
      </c>
      <c r="B932" s="61">
        <v>43</v>
      </c>
      <c r="C932" s="2">
        <f t="shared" si="14"/>
        <v>42671</v>
      </c>
      <c r="D932" s="197">
        <v>163.22999999999999</v>
      </c>
      <c r="E932" s="197">
        <v>123.47</v>
      </c>
      <c r="G932" s="12"/>
      <c r="H932" s="12"/>
      <c r="I932" s="12"/>
      <c r="J932" s="12"/>
      <c r="K932" s="12"/>
      <c r="L932" s="12"/>
      <c r="M932" s="12"/>
      <c r="N932" s="12"/>
      <c r="O932" s="12"/>
      <c r="P932" s="12"/>
      <c r="Q932" s="12"/>
      <c r="R932" s="12"/>
      <c r="S932" s="12"/>
      <c r="T932" s="12"/>
      <c r="U932" s="12"/>
      <c r="V932" s="12"/>
      <c r="W932" s="12"/>
    </row>
    <row r="933" spans="1:23" x14ac:dyDescent="0.25">
      <c r="A933" s="61">
        <v>2016</v>
      </c>
      <c r="B933" s="61">
        <v>44</v>
      </c>
      <c r="C933" s="2">
        <f t="shared" si="14"/>
        <v>42678</v>
      </c>
      <c r="D933" s="197">
        <v>168.24</v>
      </c>
      <c r="E933" s="197">
        <v>123.79</v>
      </c>
      <c r="G933" s="12"/>
      <c r="H933" s="12"/>
      <c r="I933" s="12"/>
      <c r="J933" s="12"/>
      <c r="K933" s="12"/>
      <c r="L933" s="12"/>
      <c r="M933" s="12"/>
      <c r="N933" s="12"/>
      <c r="O933" s="12"/>
      <c r="P933" s="12"/>
      <c r="Q933" s="12"/>
      <c r="R933" s="12"/>
      <c r="S933" s="12"/>
      <c r="T933" s="12"/>
      <c r="U933" s="12"/>
      <c r="V933" s="12"/>
      <c r="W933" s="12"/>
    </row>
    <row r="934" spans="1:23" s="14" customFormat="1" x14ac:dyDescent="0.25">
      <c r="A934" s="61">
        <v>2016</v>
      </c>
      <c r="B934" s="61">
        <v>45</v>
      </c>
      <c r="C934" s="13">
        <f t="shared" si="14"/>
        <v>42685</v>
      </c>
      <c r="D934" s="37">
        <v>161.91999999999999</v>
      </c>
      <c r="E934" s="37">
        <v>124.42</v>
      </c>
      <c r="F934" s="38"/>
      <c r="G934" s="39"/>
      <c r="H934" s="39"/>
      <c r="I934" s="39"/>
      <c r="J934" s="39"/>
      <c r="K934" s="39"/>
      <c r="L934" s="39"/>
      <c r="M934" s="39"/>
      <c r="N934" s="39"/>
      <c r="O934" s="39"/>
      <c r="P934" s="39"/>
      <c r="Q934" s="39"/>
      <c r="R934" s="39"/>
      <c r="S934" s="39"/>
      <c r="T934" s="39"/>
      <c r="U934" s="39"/>
      <c r="V934" s="39"/>
      <c r="W934" s="39"/>
    </row>
    <row r="935" spans="1:23" x14ac:dyDescent="0.25">
      <c r="A935" s="61">
        <v>2016</v>
      </c>
      <c r="B935" s="61">
        <v>46</v>
      </c>
      <c r="C935" s="2">
        <f t="shared" si="14"/>
        <v>42692</v>
      </c>
      <c r="D935" s="197">
        <v>170</v>
      </c>
      <c r="E935" s="197">
        <v>126.9</v>
      </c>
      <c r="G935" s="12"/>
      <c r="H935" s="12"/>
      <c r="I935" s="12"/>
      <c r="J935" s="12"/>
      <c r="K935" s="12"/>
      <c r="L935" s="12"/>
      <c r="M935" s="12"/>
      <c r="N935" s="12"/>
      <c r="O935" s="12"/>
      <c r="P935" s="12"/>
      <c r="Q935" s="12"/>
      <c r="R935" s="12"/>
      <c r="S935" s="12"/>
      <c r="T935" s="12"/>
      <c r="U935" s="12"/>
      <c r="V935" s="12"/>
      <c r="W935" s="12"/>
    </row>
    <row r="936" spans="1:23" x14ac:dyDescent="0.25">
      <c r="A936" s="61">
        <v>2016</v>
      </c>
      <c r="B936" s="61">
        <v>47</v>
      </c>
      <c r="C936" s="2">
        <f t="shared" si="14"/>
        <v>42699</v>
      </c>
      <c r="D936" s="197">
        <v>165.36</v>
      </c>
      <c r="E936" s="197">
        <v>128.91999999999999</v>
      </c>
      <c r="G936" s="12"/>
      <c r="H936" s="12"/>
      <c r="I936" s="12"/>
      <c r="J936" s="12"/>
      <c r="K936" s="12"/>
      <c r="L936" s="12"/>
      <c r="M936" s="12"/>
      <c r="N936" s="12"/>
      <c r="O936" s="12"/>
      <c r="P936" s="12"/>
      <c r="Q936" s="12"/>
      <c r="R936" s="12"/>
      <c r="S936" s="12"/>
      <c r="T936" s="12"/>
      <c r="U936" s="12"/>
      <c r="V936" s="12"/>
      <c r="W936" s="12"/>
    </row>
    <row r="937" spans="1:23" x14ac:dyDescent="0.25">
      <c r="A937" s="61">
        <v>2016</v>
      </c>
      <c r="B937" s="61">
        <v>48</v>
      </c>
      <c r="C937" s="2">
        <f t="shared" si="14"/>
        <v>42706</v>
      </c>
      <c r="D937" s="197">
        <v>177.69</v>
      </c>
      <c r="E937" s="197">
        <v>131.13</v>
      </c>
      <c r="G937" s="12"/>
      <c r="H937" s="12"/>
      <c r="I937" s="12"/>
      <c r="J937" s="12"/>
      <c r="K937" s="12"/>
      <c r="L937" s="12"/>
      <c r="M937" s="12"/>
      <c r="N937" s="12"/>
      <c r="O937" s="12"/>
      <c r="P937" s="12"/>
      <c r="Q937" s="12"/>
      <c r="R937" s="12"/>
      <c r="S937" s="12"/>
      <c r="T937" s="12"/>
      <c r="U937" s="12"/>
      <c r="V937" s="12"/>
      <c r="W937" s="12"/>
    </row>
    <row r="938" spans="1:23" x14ac:dyDescent="0.25">
      <c r="A938" s="61">
        <v>2016</v>
      </c>
      <c r="B938" s="61">
        <v>49</v>
      </c>
      <c r="C938" s="2">
        <f t="shared" si="14"/>
        <v>42713</v>
      </c>
      <c r="D938" s="197">
        <v>180.13</v>
      </c>
      <c r="E938" s="197">
        <v>134.84</v>
      </c>
      <c r="G938" s="12"/>
      <c r="H938" s="12"/>
      <c r="I938" s="12"/>
      <c r="J938" s="12"/>
      <c r="K938" s="12"/>
      <c r="L938" s="12"/>
      <c r="M938" s="12"/>
      <c r="N938" s="12"/>
      <c r="O938" s="12"/>
      <c r="P938" s="12"/>
      <c r="Q938" s="12"/>
      <c r="R938" s="12"/>
      <c r="S938" s="12"/>
      <c r="T938" s="12"/>
      <c r="U938" s="12"/>
      <c r="V938" s="12"/>
      <c r="W938" s="12"/>
    </row>
    <row r="939" spans="1:23" x14ac:dyDescent="0.25">
      <c r="A939" s="61">
        <v>2016</v>
      </c>
      <c r="B939" s="61">
        <v>50</v>
      </c>
      <c r="C939" s="2">
        <f t="shared" si="14"/>
        <v>42720</v>
      </c>
      <c r="D939" s="197">
        <v>180.57</v>
      </c>
      <c r="E939" s="197">
        <v>132.44999999999999</v>
      </c>
      <c r="G939" s="12"/>
      <c r="H939" s="12"/>
      <c r="I939" s="12"/>
      <c r="J939" s="12"/>
      <c r="K939" s="12"/>
      <c r="L939" s="12"/>
      <c r="M939" s="12"/>
      <c r="N939" s="12"/>
      <c r="O939" s="12"/>
      <c r="P939" s="12"/>
      <c r="Q939" s="12"/>
      <c r="R939" s="12"/>
      <c r="S939" s="12"/>
      <c r="T939" s="12"/>
      <c r="U939" s="12"/>
      <c r="V939" s="12"/>
      <c r="W939" s="12"/>
    </row>
    <row r="940" spans="1:23" x14ac:dyDescent="0.25">
      <c r="A940" s="61">
        <v>2016</v>
      </c>
      <c r="B940" s="61">
        <v>51</v>
      </c>
      <c r="C940" s="2">
        <f t="shared" si="14"/>
        <v>42727</v>
      </c>
      <c r="D940" s="197">
        <v>180.24</v>
      </c>
      <c r="E940" s="197">
        <v>128.36000000000001</v>
      </c>
      <c r="G940" s="12"/>
      <c r="H940" s="12"/>
      <c r="I940" s="12"/>
      <c r="J940" s="12"/>
      <c r="K940" s="12"/>
      <c r="L940" s="12"/>
      <c r="M940" s="12"/>
      <c r="N940" s="12"/>
      <c r="O940" s="12"/>
      <c r="P940" s="12"/>
      <c r="Q940" s="12"/>
      <c r="R940" s="12"/>
      <c r="S940" s="12"/>
      <c r="T940" s="12"/>
      <c r="U940" s="12"/>
      <c r="V940" s="12"/>
      <c r="W940" s="12"/>
    </row>
    <row r="941" spans="1:23" ht="13" thickBot="1" x14ac:dyDescent="0.3">
      <c r="A941" s="61">
        <v>2016</v>
      </c>
      <c r="B941" s="182">
        <v>52</v>
      </c>
      <c r="C941" s="2">
        <f t="shared" si="14"/>
        <v>42734</v>
      </c>
      <c r="D941" s="197">
        <v>181.38</v>
      </c>
      <c r="E941" s="197">
        <v>139.19</v>
      </c>
      <c r="G941" s="12"/>
      <c r="H941" s="12"/>
      <c r="I941" s="12"/>
      <c r="J941" s="12"/>
      <c r="K941" s="12"/>
      <c r="L941" s="12"/>
      <c r="M941" s="12"/>
      <c r="N941" s="12"/>
      <c r="O941" s="12"/>
      <c r="P941" s="12"/>
      <c r="Q941" s="12"/>
      <c r="R941" s="12"/>
      <c r="S941" s="12"/>
      <c r="T941" s="12"/>
      <c r="U941" s="12"/>
      <c r="V941" s="12"/>
      <c r="W941" s="12"/>
    </row>
    <row r="942" spans="1:23" ht="13" thickBot="1" x14ac:dyDescent="0.3">
      <c r="A942" s="113">
        <v>2017</v>
      </c>
      <c r="B942" s="181">
        <v>1</v>
      </c>
      <c r="C942" s="2">
        <f t="shared" si="14"/>
        <v>42741</v>
      </c>
      <c r="D942" s="197">
        <v>163.49</v>
      </c>
      <c r="E942" s="197">
        <v>141.59</v>
      </c>
      <c r="G942" s="12"/>
      <c r="H942" s="12"/>
      <c r="I942" s="12"/>
      <c r="J942" s="12"/>
      <c r="K942" s="12"/>
      <c r="L942" s="12"/>
      <c r="M942" s="12"/>
      <c r="N942" s="12"/>
      <c r="O942" s="12"/>
      <c r="P942" s="12"/>
      <c r="Q942" s="12"/>
      <c r="R942" s="12"/>
      <c r="S942" s="12"/>
      <c r="T942" s="12"/>
      <c r="U942" s="12"/>
      <c r="V942" s="12"/>
      <c r="W942" s="12"/>
    </row>
    <row r="943" spans="1:23" x14ac:dyDescent="0.25">
      <c r="A943" s="61">
        <v>2017</v>
      </c>
      <c r="B943" s="61">
        <v>2</v>
      </c>
      <c r="C943" s="2">
        <f t="shared" si="14"/>
        <v>42748</v>
      </c>
      <c r="D943" s="197">
        <v>189.19</v>
      </c>
      <c r="E943" s="197">
        <v>146.21</v>
      </c>
      <c r="G943" s="12"/>
      <c r="H943" s="12"/>
      <c r="I943" s="12"/>
      <c r="J943" s="12"/>
      <c r="K943" s="12"/>
      <c r="L943" s="12"/>
      <c r="M943" s="12"/>
      <c r="N943" s="12"/>
      <c r="O943" s="12"/>
      <c r="P943" s="12"/>
      <c r="Q943" s="12"/>
      <c r="R943" s="12"/>
      <c r="S943" s="12"/>
      <c r="T943" s="12"/>
      <c r="U943" s="12"/>
      <c r="V943" s="12"/>
      <c r="W943" s="12"/>
    </row>
    <row r="944" spans="1:23" x14ac:dyDescent="0.25">
      <c r="A944" s="61">
        <v>2017</v>
      </c>
      <c r="B944" s="61">
        <v>3</v>
      </c>
      <c r="C944" s="2">
        <f t="shared" si="14"/>
        <v>42755</v>
      </c>
      <c r="D944" s="197">
        <v>178.59</v>
      </c>
      <c r="E944" s="197">
        <v>141.77000000000001</v>
      </c>
      <c r="G944" s="12"/>
      <c r="H944" s="12"/>
      <c r="I944" s="12"/>
      <c r="J944" s="12"/>
      <c r="K944" s="12"/>
      <c r="L944" s="12"/>
      <c r="M944" s="12"/>
      <c r="N944" s="12"/>
      <c r="O944" s="12"/>
      <c r="P944" s="12"/>
      <c r="Q944" s="12"/>
      <c r="R944" s="12"/>
      <c r="S944" s="12"/>
      <c r="T944" s="12"/>
      <c r="U944" s="12"/>
      <c r="V944" s="12"/>
      <c r="W944" s="12"/>
    </row>
    <row r="945" spans="1:23" x14ac:dyDescent="0.25">
      <c r="A945" s="61">
        <v>2017</v>
      </c>
      <c r="B945" s="61">
        <v>4</v>
      </c>
      <c r="C945" s="2">
        <f t="shared" si="14"/>
        <v>42762</v>
      </c>
      <c r="D945" s="197">
        <v>171.88</v>
      </c>
      <c r="E945" s="197">
        <v>148.72</v>
      </c>
      <c r="G945" s="12"/>
      <c r="H945" s="12"/>
      <c r="I945" s="12"/>
      <c r="J945" s="12"/>
      <c r="K945" s="12"/>
      <c r="L945" s="12"/>
      <c r="M945" s="12"/>
      <c r="N945" s="12"/>
      <c r="O945" s="12"/>
      <c r="P945" s="12"/>
      <c r="Q945" s="12"/>
      <c r="R945" s="12"/>
      <c r="S945" s="12"/>
      <c r="T945" s="12"/>
      <c r="U945" s="12"/>
      <c r="V945" s="12"/>
      <c r="W945" s="12"/>
    </row>
    <row r="946" spans="1:23" x14ac:dyDescent="0.25">
      <c r="A946" s="61">
        <v>2017</v>
      </c>
      <c r="B946" s="61">
        <v>5</v>
      </c>
      <c r="C946" s="2">
        <f t="shared" si="14"/>
        <v>42769</v>
      </c>
      <c r="D946" s="197">
        <v>175.7</v>
      </c>
      <c r="E946" s="197">
        <v>144.44999999999999</v>
      </c>
      <c r="G946" s="12"/>
      <c r="H946" s="12"/>
      <c r="I946" s="12"/>
      <c r="J946" s="12"/>
      <c r="K946" s="12"/>
      <c r="L946" s="12"/>
      <c r="M946" s="12"/>
      <c r="N946" s="12"/>
      <c r="O946" s="12"/>
      <c r="P946" s="12"/>
      <c r="Q946" s="12"/>
      <c r="R946" s="12"/>
      <c r="S946" s="12"/>
      <c r="T946" s="12"/>
      <c r="U946" s="12"/>
      <c r="V946" s="12"/>
      <c r="W946" s="12"/>
    </row>
    <row r="947" spans="1:23" x14ac:dyDescent="0.25">
      <c r="A947" s="61">
        <v>2017</v>
      </c>
      <c r="B947" s="61">
        <v>6</v>
      </c>
      <c r="C947" s="2">
        <f t="shared" si="14"/>
        <v>42776</v>
      </c>
      <c r="D947" s="197">
        <v>175.95</v>
      </c>
      <c r="E947" s="197">
        <v>144.44</v>
      </c>
      <c r="G947" s="12"/>
      <c r="H947" s="12"/>
      <c r="I947" s="12"/>
      <c r="J947" s="12"/>
      <c r="K947" s="12"/>
      <c r="L947" s="12"/>
      <c r="M947" s="12"/>
      <c r="N947" s="12"/>
      <c r="O947" s="12"/>
      <c r="P947" s="12"/>
      <c r="Q947" s="12"/>
      <c r="R947" s="12"/>
      <c r="S947" s="12"/>
      <c r="T947" s="12"/>
      <c r="U947" s="12"/>
      <c r="V947" s="12"/>
      <c r="W947" s="12"/>
    </row>
    <row r="948" spans="1:23" x14ac:dyDescent="0.25">
      <c r="A948" s="61">
        <v>2017</v>
      </c>
      <c r="B948" s="61">
        <v>7</v>
      </c>
      <c r="C948" s="2">
        <f t="shared" si="14"/>
        <v>42783</v>
      </c>
      <c r="D948" s="197">
        <v>177.01</v>
      </c>
      <c r="E948" s="197">
        <v>147.15</v>
      </c>
      <c r="G948" s="12"/>
      <c r="H948" s="12"/>
      <c r="I948" s="12"/>
      <c r="J948" s="12"/>
      <c r="K948" s="12"/>
      <c r="L948" s="12"/>
      <c r="M948" s="12"/>
      <c r="N948" s="12"/>
      <c r="O948" s="12"/>
      <c r="P948" s="12"/>
      <c r="Q948" s="12"/>
      <c r="R948" s="12"/>
      <c r="S948" s="12"/>
      <c r="T948" s="12"/>
      <c r="U948" s="12"/>
      <c r="V948" s="12"/>
      <c r="W948" s="12"/>
    </row>
    <row r="949" spans="1:23" x14ac:dyDescent="0.25">
      <c r="A949" s="61">
        <v>2017</v>
      </c>
      <c r="B949" s="61">
        <v>8</v>
      </c>
      <c r="C949" s="2">
        <f t="shared" si="14"/>
        <v>42790</v>
      </c>
      <c r="D949" s="197">
        <v>167.47</v>
      </c>
      <c r="E949" s="197">
        <v>146.66</v>
      </c>
      <c r="G949" s="12"/>
      <c r="H949" s="12"/>
      <c r="I949" s="12"/>
      <c r="J949" s="12"/>
      <c r="K949" s="12"/>
      <c r="L949" s="12"/>
      <c r="M949" s="12"/>
      <c r="N949" s="12"/>
      <c r="O949" s="12"/>
      <c r="P949" s="12"/>
      <c r="Q949" s="12"/>
      <c r="R949" s="12"/>
      <c r="S949" s="12"/>
      <c r="T949" s="12"/>
      <c r="U949" s="12"/>
      <c r="V949" s="12"/>
      <c r="W949" s="12"/>
    </row>
    <row r="950" spans="1:23" x14ac:dyDescent="0.25">
      <c r="A950" s="61">
        <v>2017</v>
      </c>
      <c r="B950" s="61">
        <v>9</v>
      </c>
      <c r="C950" s="2">
        <f t="shared" si="14"/>
        <v>42797</v>
      </c>
      <c r="D950" s="197">
        <v>168.22</v>
      </c>
      <c r="E950" s="197">
        <v>146.46</v>
      </c>
      <c r="G950" s="12"/>
      <c r="H950" s="12"/>
      <c r="I950" s="12"/>
      <c r="J950" s="12"/>
      <c r="K950" s="12"/>
      <c r="L950" s="12"/>
      <c r="M950" s="12"/>
      <c r="N950" s="12"/>
      <c r="O950" s="12"/>
      <c r="P950" s="12"/>
      <c r="Q950" s="12"/>
      <c r="R950" s="12"/>
      <c r="S950" s="12"/>
      <c r="T950" s="12"/>
      <c r="U950" s="12"/>
      <c r="V950" s="12"/>
      <c r="W950" s="12"/>
    </row>
    <row r="951" spans="1:23" x14ac:dyDescent="0.25">
      <c r="A951" s="61">
        <v>2017</v>
      </c>
      <c r="B951" s="61">
        <v>10</v>
      </c>
      <c r="C951" s="2">
        <f t="shared" si="14"/>
        <v>42804</v>
      </c>
      <c r="D951" s="197">
        <v>167.69</v>
      </c>
      <c r="E951" s="197">
        <v>150.18</v>
      </c>
      <c r="G951" s="12"/>
      <c r="H951" s="12"/>
      <c r="I951" s="12"/>
      <c r="J951" s="12"/>
      <c r="K951" s="12"/>
      <c r="L951" s="12"/>
      <c r="M951" s="12"/>
      <c r="N951" s="12"/>
      <c r="O951" s="12"/>
      <c r="P951" s="12"/>
      <c r="Q951" s="12"/>
      <c r="R951" s="12"/>
      <c r="S951" s="12"/>
      <c r="T951" s="12"/>
      <c r="U951" s="12"/>
      <c r="V951" s="12"/>
      <c r="W951" s="12"/>
    </row>
    <row r="952" spans="1:23" x14ac:dyDescent="0.25">
      <c r="A952" s="61">
        <v>2017</v>
      </c>
      <c r="B952" s="61">
        <v>11</v>
      </c>
      <c r="C952" s="2">
        <f t="shared" si="14"/>
        <v>42811</v>
      </c>
      <c r="D952" s="197">
        <v>171.14</v>
      </c>
      <c r="E952" s="197">
        <v>158.31</v>
      </c>
      <c r="G952" s="12"/>
      <c r="H952" s="12"/>
      <c r="I952" s="12"/>
      <c r="J952" s="12"/>
      <c r="K952" s="12"/>
      <c r="L952" s="12"/>
      <c r="M952" s="12"/>
      <c r="N952" s="12"/>
      <c r="O952" s="12"/>
      <c r="P952" s="12"/>
      <c r="Q952" s="12"/>
      <c r="R952" s="12"/>
      <c r="S952" s="12"/>
      <c r="T952" s="12"/>
      <c r="U952" s="12"/>
      <c r="V952" s="12"/>
      <c r="W952" s="12"/>
    </row>
    <row r="953" spans="1:23" x14ac:dyDescent="0.25">
      <c r="A953" s="61">
        <v>2017</v>
      </c>
      <c r="B953" s="61">
        <v>12</v>
      </c>
      <c r="C953" s="2">
        <f t="shared" si="14"/>
        <v>42818</v>
      </c>
      <c r="D953" s="197">
        <v>169.6</v>
      </c>
      <c r="E953" s="197">
        <v>157.53</v>
      </c>
      <c r="G953" s="12"/>
      <c r="H953" s="12"/>
      <c r="I953" s="12"/>
      <c r="J953" s="12"/>
      <c r="K953" s="12"/>
      <c r="L953" s="12"/>
      <c r="M953" s="12"/>
      <c r="N953" s="12"/>
      <c r="O953" s="12"/>
      <c r="P953" s="12"/>
      <c r="Q953" s="12"/>
      <c r="R953" s="12"/>
      <c r="S953" s="12"/>
      <c r="T953" s="12"/>
      <c r="U953" s="12"/>
      <c r="V953" s="12"/>
      <c r="W953" s="12"/>
    </row>
    <row r="954" spans="1:23" x14ac:dyDescent="0.25">
      <c r="A954" s="61">
        <v>2017</v>
      </c>
      <c r="B954" s="61">
        <v>13</v>
      </c>
      <c r="C954" s="2">
        <f t="shared" si="14"/>
        <v>42825</v>
      </c>
      <c r="D954" s="197">
        <v>171.2</v>
      </c>
      <c r="E954" s="197">
        <v>159.9</v>
      </c>
      <c r="G954" s="12"/>
      <c r="H954" s="12"/>
      <c r="I954" s="12"/>
      <c r="J954" s="12"/>
      <c r="K954" s="12"/>
      <c r="L954" s="12"/>
      <c r="M954" s="12"/>
      <c r="N954" s="12"/>
      <c r="O954" s="12"/>
      <c r="P954" s="12"/>
      <c r="Q954" s="12"/>
      <c r="R954" s="12"/>
      <c r="S954" s="12"/>
      <c r="T954" s="12"/>
      <c r="U954" s="12"/>
      <c r="V954" s="12"/>
      <c r="W954" s="12"/>
    </row>
    <row r="955" spans="1:23" x14ac:dyDescent="0.25">
      <c r="A955" s="61">
        <v>2017</v>
      </c>
      <c r="B955" s="61">
        <v>14</v>
      </c>
      <c r="C955" s="2">
        <f t="shared" si="14"/>
        <v>42832</v>
      </c>
      <c r="D955" s="197">
        <v>168.18</v>
      </c>
      <c r="E955" s="197">
        <v>155.80000000000001</v>
      </c>
      <c r="G955" s="12"/>
      <c r="H955" s="12"/>
      <c r="I955" s="12"/>
      <c r="J955" s="12"/>
      <c r="K955" s="12"/>
      <c r="L955" s="12"/>
      <c r="M955" s="12"/>
      <c r="N955" s="12"/>
      <c r="O955" s="12"/>
      <c r="P955" s="12"/>
      <c r="Q955" s="12"/>
      <c r="R955" s="12"/>
      <c r="S955" s="12"/>
      <c r="T955" s="12"/>
      <c r="U955" s="12"/>
      <c r="V955" s="12"/>
      <c r="W955" s="12"/>
    </row>
    <row r="956" spans="1:23" x14ac:dyDescent="0.25">
      <c r="A956" s="61">
        <v>2017</v>
      </c>
      <c r="B956" s="61">
        <v>15</v>
      </c>
      <c r="C956" s="2">
        <f t="shared" si="14"/>
        <v>42839</v>
      </c>
      <c r="D956" s="197">
        <v>166.61</v>
      </c>
      <c r="E956" s="197">
        <v>152.1</v>
      </c>
      <c r="G956" s="12"/>
      <c r="H956" s="12"/>
      <c r="I956" s="12"/>
      <c r="J956" s="12"/>
      <c r="K956" s="12"/>
      <c r="L956" s="12"/>
      <c r="M956" s="12"/>
      <c r="N956" s="12"/>
      <c r="O956" s="12"/>
      <c r="P956" s="12"/>
      <c r="Q956" s="12"/>
      <c r="R956" s="12"/>
      <c r="S956" s="12"/>
      <c r="T956" s="12"/>
      <c r="U956" s="12"/>
      <c r="V956" s="12"/>
      <c r="W956" s="12"/>
    </row>
    <row r="957" spans="1:23" x14ac:dyDescent="0.25">
      <c r="A957" s="61">
        <v>2017</v>
      </c>
      <c r="B957" s="61">
        <v>16</v>
      </c>
      <c r="C957" s="2">
        <f t="shared" si="14"/>
        <v>42846</v>
      </c>
      <c r="D957" s="197">
        <v>166.26</v>
      </c>
      <c r="E957" s="197">
        <v>159.35</v>
      </c>
      <c r="G957" s="12"/>
      <c r="H957" s="12"/>
      <c r="I957" s="12"/>
      <c r="J957" s="12"/>
      <c r="K957" s="12"/>
      <c r="L957" s="12"/>
      <c r="M957" s="12"/>
      <c r="N957" s="12"/>
      <c r="O957" s="12"/>
      <c r="P957" s="12"/>
      <c r="Q957" s="12"/>
      <c r="R957" s="12"/>
      <c r="S957" s="12"/>
      <c r="T957" s="12"/>
      <c r="U957" s="12"/>
      <c r="V957" s="12"/>
      <c r="W957" s="12"/>
    </row>
    <row r="958" spans="1:23" x14ac:dyDescent="0.25">
      <c r="A958" s="61">
        <v>2017</v>
      </c>
      <c r="B958" s="61">
        <v>17</v>
      </c>
      <c r="C958" s="2">
        <f t="shared" si="14"/>
        <v>42853</v>
      </c>
      <c r="D958" s="197">
        <v>171.2</v>
      </c>
      <c r="E958" s="197">
        <v>163.05000000000001</v>
      </c>
      <c r="G958" s="12"/>
      <c r="H958" s="12"/>
      <c r="I958" s="12"/>
      <c r="J958" s="12"/>
      <c r="K958" s="12"/>
      <c r="L958" s="12"/>
      <c r="M958" s="12"/>
      <c r="N958" s="12"/>
      <c r="O958" s="12"/>
      <c r="P958" s="12"/>
      <c r="Q958" s="12"/>
      <c r="R958" s="12"/>
      <c r="S958" s="12"/>
      <c r="T958" s="12"/>
      <c r="U958" s="12"/>
      <c r="V958" s="12"/>
      <c r="W958" s="12"/>
    </row>
    <row r="959" spans="1:23" x14ac:dyDescent="0.25">
      <c r="A959" s="61">
        <v>2017</v>
      </c>
      <c r="B959" s="61">
        <v>18</v>
      </c>
      <c r="C959" s="2">
        <f t="shared" si="14"/>
        <v>42860</v>
      </c>
      <c r="D959" s="197">
        <v>178.73</v>
      </c>
      <c r="E959" s="197">
        <v>167.85</v>
      </c>
      <c r="G959" s="12"/>
      <c r="H959" s="12"/>
      <c r="I959" s="12"/>
      <c r="J959" s="12"/>
      <c r="K959" s="12"/>
      <c r="L959" s="12"/>
      <c r="M959" s="12"/>
      <c r="N959" s="12"/>
      <c r="O959" s="12"/>
      <c r="P959" s="12"/>
      <c r="Q959" s="12"/>
      <c r="R959" s="12"/>
      <c r="S959" s="12"/>
      <c r="T959" s="12"/>
      <c r="U959" s="12"/>
      <c r="V959" s="12"/>
      <c r="W959" s="12"/>
    </row>
    <row r="960" spans="1:23" x14ac:dyDescent="0.25">
      <c r="A960" s="61">
        <v>2017</v>
      </c>
      <c r="B960" s="61">
        <v>19</v>
      </c>
      <c r="C960" s="2">
        <f t="shared" si="14"/>
        <v>42867</v>
      </c>
      <c r="D960" s="197">
        <v>175.95</v>
      </c>
      <c r="E960" s="197">
        <v>177.11</v>
      </c>
      <c r="G960" s="12"/>
      <c r="H960" s="12"/>
      <c r="I960" s="12"/>
      <c r="J960" s="12"/>
      <c r="K960" s="12"/>
      <c r="L960" s="12"/>
      <c r="M960" s="12"/>
      <c r="N960" s="12"/>
      <c r="O960" s="12"/>
      <c r="P960" s="12"/>
      <c r="Q960" s="12"/>
      <c r="R960" s="12"/>
      <c r="S960" s="12"/>
      <c r="T960" s="12"/>
      <c r="U960" s="12"/>
      <c r="V960" s="12"/>
      <c r="W960" s="12"/>
    </row>
    <row r="961" spans="1:23" x14ac:dyDescent="0.25">
      <c r="A961" s="61">
        <v>2017</v>
      </c>
      <c r="B961" s="61">
        <v>20</v>
      </c>
      <c r="C961" s="2">
        <f t="shared" si="14"/>
        <v>42874</v>
      </c>
      <c r="D961" s="197">
        <v>181.08</v>
      </c>
      <c r="E961" s="197">
        <v>173.83</v>
      </c>
      <c r="G961" s="12"/>
      <c r="H961" s="12"/>
      <c r="I961" s="12"/>
      <c r="J961" s="12"/>
      <c r="K961" s="12"/>
      <c r="L961" s="12"/>
      <c r="M961" s="12"/>
      <c r="N961" s="12"/>
      <c r="O961" s="12"/>
      <c r="P961" s="12"/>
      <c r="Q961" s="12"/>
      <c r="R961" s="12"/>
      <c r="S961" s="12"/>
      <c r="T961" s="12"/>
      <c r="U961" s="12"/>
      <c r="V961" s="12"/>
      <c r="W961" s="12"/>
    </row>
    <row r="962" spans="1:23" x14ac:dyDescent="0.25">
      <c r="A962" s="61">
        <v>2017</v>
      </c>
      <c r="B962" s="61">
        <v>21</v>
      </c>
      <c r="C962" s="2">
        <f t="shared" si="14"/>
        <v>42881</v>
      </c>
      <c r="D962" s="197">
        <v>183.66</v>
      </c>
      <c r="E962" s="197">
        <v>170.62</v>
      </c>
      <c r="G962" s="12"/>
      <c r="H962" s="12"/>
      <c r="I962" s="12"/>
      <c r="J962" s="12"/>
      <c r="K962" s="12"/>
      <c r="L962" s="12"/>
      <c r="M962" s="12"/>
      <c r="N962" s="12"/>
      <c r="O962" s="12"/>
      <c r="P962" s="12"/>
      <c r="Q962" s="12"/>
      <c r="R962" s="12"/>
      <c r="S962" s="12"/>
      <c r="T962" s="12"/>
      <c r="U962" s="12"/>
      <c r="V962" s="12"/>
      <c r="W962" s="12"/>
    </row>
    <row r="963" spans="1:23" x14ac:dyDescent="0.25">
      <c r="A963" s="61">
        <v>2017</v>
      </c>
      <c r="B963" s="61">
        <v>22</v>
      </c>
      <c r="C963" s="2">
        <f t="shared" si="14"/>
        <v>42888</v>
      </c>
      <c r="D963" s="197">
        <v>180.45</v>
      </c>
      <c r="E963" s="197">
        <v>172.35</v>
      </c>
      <c r="G963" s="12"/>
      <c r="H963" s="12"/>
      <c r="I963" s="12"/>
      <c r="J963" s="12"/>
      <c r="K963" s="12"/>
      <c r="L963" s="12"/>
      <c r="M963" s="12"/>
      <c r="N963" s="12"/>
      <c r="O963" s="12"/>
      <c r="P963" s="12"/>
      <c r="Q963" s="12"/>
      <c r="R963" s="12"/>
      <c r="S963" s="12"/>
      <c r="T963" s="12"/>
      <c r="U963" s="12"/>
      <c r="V963" s="12"/>
      <c r="W963" s="12"/>
    </row>
    <row r="964" spans="1:23" x14ac:dyDescent="0.25">
      <c r="A964" s="61">
        <v>2017</v>
      </c>
      <c r="B964" s="61">
        <v>23</v>
      </c>
      <c r="C964" s="2">
        <f t="shared" si="14"/>
        <v>42895</v>
      </c>
      <c r="D964" s="197">
        <v>189.79</v>
      </c>
      <c r="E964" s="197">
        <v>179</v>
      </c>
      <c r="G964" s="12"/>
      <c r="H964" s="12"/>
      <c r="I964" s="12"/>
      <c r="J964" s="12"/>
      <c r="K964" s="12"/>
      <c r="L964" s="12"/>
      <c r="M964" s="12"/>
      <c r="N964" s="12"/>
      <c r="O964" s="12"/>
      <c r="P964" s="12"/>
      <c r="Q964" s="12"/>
      <c r="R964" s="12"/>
      <c r="S964" s="12"/>
      <c r="T964" s="12"/>
      <c r="U964" s="12"/>
      <c r="V964" s="12"/>
      <c r="W964" s="12"/>
    </row>
    <row r="965" spans="1:23" x14ac:dyDescent="0.25">
      <c r="A965" s="61">
        <v>2017</v>
      </c>
      <c r="B965" s="61">
        <v>24</v>
      </c>
      <c r="C965" s="2">
        <f t="shared" ref="C965:C1028" si="15">C964+7</f>
        <v>42902</v>
      </c>
      <c r="D965" s="197">
        <v>190.07</v>
      </c>
      <c r="E965" s="197">
        <v>174.59</v>
      </c>
      <c r="G965" s="12"/>
      <c r="H965" s="12"/>
      <c r="I965" s="12"/>
      <c r="J965" s="12"/>
      <c r="K965" s="12"/>
      <c r="L965" s="12"/>
      <c r="M965" s="12"/>
      <c r="N965" s="12"/>
      <c r="O965" s="12"/>
      <c r="P965" s="12"/>
      <c r="Q965" s="12"/>
      <c r="R965" s="12"/>
      <c r="S965" s="12"/>
      <c r="T965" s="12"/>
      <c r="U965" s="12"/>
      <c r="V965" s="12"/>
      <c r="W965" s="12"/>
    </row>
    <row r="966" spans="1:23" x14ac:dyDescent="0.25">
      <c r="A966" s="61">
        <v>2017</v>
      </c>
      <c r="B966" s="61">
        <v>25</v>
      </c>
      <c r="C966" s="2">
        <f t="shared" si="15"/>
        <v>42909</v>
      </c>
      <c r="D966" s="197">
        <v>179.4</v>
      </c>
      <c r="E966" s="197">
        <v>166.11</v>
      </c>
      <c r="G966" s="12"/>
      <c r="H966" s="12"/>
      <c r="I966" s="12"/>
      <c r="J966" s="12"/>
      <c r="K966" s="12"/>
      <c r="L966" s="12"/>
      <c r="M966" s="12"/>
      <c r="N966" s="12"/>
      <c r="O966" s="12"/>
      <c r="P966" s="12"/>
      <c r="Q966" s="12"/>
      <c r="R966" s="12"/>
      <c r="S966" s="12"/>
      <c r="T966" s="12"/>
      <c r="U966" s="12"/>
      <c r="V966" s="12"/>
      <c r="W966" s="12"/>
    </row>
    <row r="967" spans="1:23" x14ac:dyDescent="0.25">
      <c r="A967" s="61">
        <v>2017</v>
      </c>
      <c r="B967" s="61">
        <v>26</v>
      </c>
      <c r="C967" s="2">
        <f t="shared" si="15"/>
        <v>42916</v>
      </c>
      <c r="D967" s="197">
        <v>177.11</v>
      </c>
      <c r="E967" s="197">
        <v>161.93</v>
      </c>
      <c r="G967" s="12"/>
      <c r="H967" s="12"/>
      <c r="I967" s="12"/>
      <c r="J967" s="12"/>
      <c r="K967" s="12"/>
      <c r="L967" s="12"/>
      <c r="M967" s="12"/>
      <c r="N967" s="12"/>
      <c r="O967" s="12"/>
      <c r="P967" s="12"/>
      <c r="Q967" s="12"/>
      <c r="R967" s="12"/>
      <c r="S967" s="12"/>
      <c r="T967" s="12"/>
      <c r="U967" s="12"/>
      <c r="V967" s="12"/>
      <c r="W967" s="12"/>
    </row>
    <row r="968" spans="1:23" x14ac:dyDescent="0.25">
      <c r="A968" s="61">
        <v>2017</v>
      </c>
      <c r="B968" s="61">
        <v>27</v>
      </c>
      <c r="C968" s="2">
        <f t="shared" si="15"/>
        <v>42923</v>
      </c>
      <c r="D968" s="197">
        <v>173.3</v>
      </c>
      <c r="E968" s="197">
        <v>153.37</v>
      </c>
      <c r="G968" s="12"/>
      <c r="H968" s="12"/>
      <c r="I968" s="12"/>
      <c r="J968" s="12"/>
      <c r="K968" s="12"/>
      <c r="L968" s="12"/>
      <c r="M968" s="12"/>
      <c r="N968" s="12"/>
      <c r="O968" s="12"/>
      <c r="P968" s="12"/>
      <c r="Q968" s="12"/>
      <c r="R968" s="12"/>
      <c r="S968" s="12"/>
      <c r="T968" s="12"/>
      <c r="U968" s="12"/>
      <c r="V968" s="12"/>
      <c r="W968" s="12"/>
    </row>
    <row r="969" spans="1:23" x14ac:dyDescent="0.25">
      <c r="A969" s="61">
        <v>2017</v>
      </c>
      <c r="B969" s="61">
        <v>28</v>
      </c>
      <c r="C969" s="2">
        <f t="shared" si="15"/>
        <v>42930</v>
      </c>
      <c r="D969" s="197">
        <v>174.98</v>
      </c>
      <c r="E969" s="197">
        <v>155.11000000000001</v>
      </c>
      <c r="G969" s="12"/>
      <c r="H969" s="12"/>
      <c r="I969" s="12"/>
      <c r="J969" s="12"/>
      <c r="K969" s="12"/>
      <c r="L969" s="12"/>
      <c r="M969" s="12"/>
      <c r="N969" s="12"/>
      <c r="O969" s="12"/>
      <c r="P969" s="12"/>
      <c r="Q969" s="12"/>
      <c r="R969" s="12"/>
      <c r="S969" s="12"/>
      <c r="T969" s="12"/>
      <c r="U969" s="12"/>
      <c r="V969" s="12"/>
      <c r="W969" s="12"/>
    </row>
    <row r="970" spans="1:23" x14ac:dyDescent="0.25">
      <c r="A970" s="61">
        <v>2017</v>
      </c>
      <c r="B970" s="61">
        <v>29</v>
      </c>
      <c r="C970" s="2">
        <f t="shared" si="15"/>
        <v>42937</v>
      </c>
      <c r="D970" s="197">
        <v>178.78</v>
      </c>
      <c r="E970" s="197">
        <v>151.79</v>
      </c>
      <c r="G970" s="12"/>
      <c r="H970" s="12"/>
      <c r="I970" s="12"/>
      <c r="J970" s="12"/>
      <c r="K970" s="12"/>
      <c r="L970" s="12"/>
      <c r="M970" s="12"/>
      <c r="N970" s="12"/>
      <c r="O970" s="12"/>
      <c r="P970" s="12"/>
      <c r="Q970" s="12"/>
      <c r="R970" s="12"/>
      <c r="S970" s="12"/>
      <c r="T970" s="12"/>
      <c r="U970" s="12"/>
      <c r="V970" s="12"/>
      <c r="W970" s="12"/>
    </row>
    <row r="971" spans="1:23" x14ac:dyDescent="0.25">
      <c r="A971" s="61">
        <v>2017</v>
      </c>
      <c r="B971" s="61">
        <v>30</v>
      </c>
      <c r="C971" s="2">
        <f t="shared" si="15"/>
        <v>42944</v>
      </c>
      <c r="D971" s="197">
        <v>171.31</v>
      </c>
      <c r="E971" s="197">
        <v>145.9</v>
      </c>
      <c r="G971" s="12"/>
      <c r="H971" s="12"/>
      <c r="I971" s="12"/>
      <c r="J971" s="12"/>
      <c r="K971" s="12"/>
      <c r="L971" s="12"/>
      <c r="M971" s="12"/>
      <c r="N971" s="12"/>
      <c r="O971" s="12"/>
      <c r="P971" s="12"/>
      <c r="Q971" s="12"/>
      <c r="R971" s="12"/>
      <c r="S971" s="12"/>
      <c r="T971" s="12"/>
      <c r="U971" s="12"/>
      <c r="V971" s="12"/>
      <c r="W971" s="12"/>
    </row>
    <row r="972" spans="1:23" x14ac:dyDescent="0.25">
      <c r="A972" s="61">
        <v>2017</v>
      </c>
      <c r="B972" s="61">
        <v>31</v>
      </c>
      <c r="C972" s="2">
        <f t="shared" si="15"/>
        <v>42951</v>
      </c>
      <c r="D972" s="197">
        <v>167.29</v>
      </c>
      <c r="E972" s="197">
        <v>145.61000000000001</v>
      </c>
      <c r="G972" s="12"/>
      <c r="H972" s="12"/>
      <c r="I972" s="12"/>
      <c r="J972" s="12"/>
      <c r="K972" s="12"/>
      <c r="L972" s="12"/>
      <c r="M972" s="12"/>
      <c r="N972" s="12"/>
      <c r="O972" s="12"/>
      <c r="P972" s="12"/>
      <c r="Q972" s="12"/>
      <c r="R972" s="12"/>
      <c r="S972" s="12"/>
      <c r="T972" s="12"/>
      <c r="U972" s="12"/>
      <c r="V972" s="12"/>
      <c r="W972" s="12"/>
    </row>
    <row r="973" spans="1:23" x14ac:dyDescent="0.25">
      <c r="A973" s="61">
        <v>2017</v>
      </c>
      <c r="B973" s="61">
        <v>32</v>
      </c>
      <c r="C973" s="2">
        <f t="shared" si="15"/>
        <v>42958</v>
      </c>
      <c r="D973" s="197">
        <v>177.79</v>
      </c>
      <c r="E973" s="197">
        <v>145.35</v>
      </c>
      <c r="G973" s="12"/>
      <c r="H973" s="12"/>
      <c r="I973" s="12"/>
      <c r="J973" s="12"/>
      <c r="K973" s="12"/>
      <c r="L973" s="12"/>
      <c r="M973" s="12"/>
      <c r="N973" s="12"/>
      <c r="O973" s="12"/>
      <c r="P973" s="12"/>
      <c r="Q973" s="12"/>
      <c r="R973" s="12"/>
      <c r="S973" s="12"/>
      <c r="T973" s="12"/>
      <c r="U973" s="12"/>
      <c r="V973" s="12"/>
      <c r="W973" s="12"/>
    </row>
    <row r="974" spans="1:23" x14ac:dyDescent="0.25">
      <c r="A974" s="61">
        <v>2017</v>
      </c>
      <c r="B974" s="61">
        <v>33</v>
      </c>
      <c r="C974" s="2">
        <f t="shared" si="15"/>
        <v>42965</v>
      </c>
      <c r="D974" s="197">
        <v>175.05</v>
      </c>
      <c r="E974" s="197">
        <v>140.85</v>
      </c>
      <c r="G974" s="12"/>
      <c r="H974" s="12"/>
      <c r="I974" s="12"/>
      <c r="J974" s="12"/>
      <c r="K974" s="12"/>
      <c r="L974" s="12"/>
      <c r="M974" s="12"/>
      <c r="N974" s="12"/>
      <c r="O974" s="12"/>
      <c r="P974" s="12"/>
      <c r="Q974" s="12"/>
      <c r="R974" s="12"/>
      <c r="S974" s="12"/>
      <c r="T974" s="12"/>
      <c r="U974" s="12"/>
      <c r="V974" s="12"/>
      <c r="W974" s="12"/>
    </row>
    <row r="975" spans="1:23" x14ac:dyDescent="0.25">
      <c r="A975" s="61">
        <v>2017</v>
      </c>
      <c r="B975" s="61">
        <v>34</v>
      </c>
      <c r="C975" s="2">
        <f t="shared" si="15"/>
        <v>42972</v>
      </c>
      <c r="D975" s="197">
        <v>173.71</v>
      </c>
      <c r="E975" s="197">
        <v>136.06</v>
      </c>
      <c r="G975" s="12"/>
      <c r="H975" s="12"/>
      <c r="I975" s="12"/>
      <c r="J975" s="12"/>
      <c r="K975" s="12"/>
      <c r="L975" s="12"/>
      <c r="M975" s="12"/>
      <c r="N975" s="12"/>
      <c r="O975" s="12"/>
      <c r="P975" s="12"/>
      <c r="Q975" s="12"/>
      <c r="R975" s="12"/>
      <c r="S975" s="12"/>
      <c r="T975" s="12"/>
      <c r="U975" s="12"/>
      <c r="V975" s="12"/>
      <c r="W975" s="12"/>
    </row>
    <row r="976" spans="1:23" x14ac:dyDescent="0.25">
      <c r="A976" s="61">
        <v>2017</v>
      </c>
      <c r="B976" s="61">
        <v>35</v>
      </c>
      <c r="C976" s="2">
        <f t="shared" si="15"/>
        <v>42979</v>
      </c>
      <c r="D976" s="197">
        <v>175.7</v>
      </c>
      <c r="E976" s="197">
        <v>128.9</v>
      </c>
      <c r="G976" s="12"/>
      <c r="H976" s="12"/>
      <c r="I976" s="12"/>
      <c r="J976" s="12"/>
      <c r="K976" s="12"/>
      <c r="L976" s="12"/>
      <c r="M976" s="12"/>
      <c r="N976" s="12"/>
      <c r="O976" s="12"/>
      <c r="P976" s="12"/>
      <c r="Q976" s="12"/>
      <c r="R976" s="12"/>
      <c r="S976" s="12"/>
      <c r="T976" s="12"/>
      <c r="U976" s="12"/>
      <c r="V976" s="12"/>
      <c r="W976" s="12"/>
    </row>
    <row r="977" spans="1:23" x14ac:dyDescent="0.25">
      <c r="A977" s="61">
        <v>2017</v>
      </c>
      <c r="B977" s="61">
        <v>36</v>
      </c>
      <c r="C977" s="2">
        <f t="shared" si="15"/>
        <v>42986</v>
      </c>
      <c r="D977" s="197">
        <v>184.39</v>
      </c>
      <c r="E977" s="197">
        <v>125.13</v>
      </c>
      <c r="G977" s="12"/>
      <c r="H977" s="12"/>
      <c r="I977" s="12"/>
      <c r="J977" s="12"/>
      <c r="K977" s="12"/>
      <c r="L977" s="12"/>
      <c r="M977" s="12"/>
      <c r="N977" s="12"/>
      <c r="O977" s="12"/>
      <c r="P977" s="12"/>
      <c r="Q977" s="12"/>
      <c r="R977" s="12"/>
      <c r="S977" s="12"/>
      <c r="T977" s="12"/>
      <c r="U977" s="12"/>
      <c r="V977" s="12"/>
      <c r="W977" s="12"/>
    </row>
    <row r="978" spans="1:23" x14ac:dyDescent="0.25">
      <c r="A978" s="61">
        <v>2017</v>
      </c>
      <c r="B978" s="61">
        <v>37</v>
      </c>
      <c r="C978" s="2">
        <f t="shared" si="15"/>
        <v>42993</v>
      </c>
      <c r="D978" s="197">
        <v>174.51</v>
      </c>
      <c r="E978" s="197">
        <v>124.53</v>
      </c>
      <c r="G978" s="12"/>
      <c r="H978" s="12"/>
      <c r="I978" s="12"/>
      <c r="J978" s="12"/>
      <c r="K978" s="12"/>
      <c r="L978" s="12"/>
      <c r="M978" s="12"/>
      <c r="N978" s="12"/>
      <c r="O978" s="12"/>
      <c r="P978" s="12"/>
      <c r="Q978" s="12"/>
      <c r="R978" s="12"/>
      <c r="S978" s="12"/>
      <c r="T978" s="12"/>
      <c r="U978" s="12"/>
      <c r="V978" s="12"/>
      <c r="W978" s="12"/>
    </row>
    <row r="979" spans="1:23" x14ac:dyDescent="0.25">
      <c r="A979" s="61">
        <v>2017</v>
      </c>
      <c r="B979" s="61">
        <v>38</v>
      </c>
      <c r="C979" s="2">
        <f t="shared" si="15"/>
        <v>43000</v>
      </c>
      <c r="D979" s="197">
        <v>184.83</v>
      </c>
      <c r="E979" s="197">
        <v>123.93</v>
      </c>
      <c r="G979" s="12"/>
      <c r="H979" s="12"/>
      <c r="I979" s="12"/>
      <c r="J979" s="12"/>
      <c r="K979" s="12"/>
      <c r="L979" s="12"/>
      <c r="M979" s="12"/>
      <c r="N979" s="12"/>
      <c r="O979" s="12"/>
      <c r="P979" s="12"/>
      <c r="Q979" s="12"/>
      <c r="R979" s="12"/>
      <c r="S979" s="12"/>
      <c r="T979" s="12"/>
      <c r="U979" s="12"/>
      <c r="V979" s="12"/>
      <c r="W979" s="12"/>
    </row>
    <row r="980" spans="1:23" x14ac:dyDescent="0.25">
      <c r="A980" s="61">
        <v>2017</v>
      </c>
      <c r="B980" s="61">
        <v>39</v>
      </c>
      <c r="C980" s="2">
        <f t="shared" si="15"/>
        <v>43007</v>
      </c>
      <c r="D980" s="197">
        <v>187.04</v>
      </c>
      <c r="E980" s="197">
        <v>124.7</v>
      </c>
      <c r="G980" s="12"/>
      <c r="H980" s="12"/>
      <c r="I980" s="12"/>
      <c r="J980" s="12"/>
      <c r="K980" s="12"/>
      <c r="L980" s="12"/>
      <c r="M980" s="12"/>
      <c r="N980" s="12"/>
      <c r="O980" s="12"/>
      <c r="P980" s="12"/>
      <c r="Q980" s="12"/>
      <c r="R980" s="12"/>
      <c r="S980" s="12"/>
      <c r="T980" s="12"/>
      <c r="U980" s="12"/>
      <c r="V980" s="12"/>
      <c r="W980" s="12"/>
    </row>
    <row r="981" spans="1:23" x14ac:dyDescent="0.25">
      <c r="A981" s="61">
        <v>2017</v>
      </c>
      <c r="B981" s="61">
        <v>40</v>
      </c>
      <c r="C981" s="2">
        <f t="shared" si="15"/>
        <v>43014</v>
      </c>
      <c r="D981" s="197">
        <v>191.26</v>
      </c>
      <c r="E981" s="197">
        <v>130.52000000000001</v>
      </c>
      <c r="G981" s="12"/>
      <c r="H981" s="12"/>
      <c r="I981" s="12"/>
      <c r="J981" s="12"/>
      <c r="K981" s="12"/>
      <c r="L981" s="12"/>
      <c r="M981" s="12"/>
      <c r="N981" s="12"/>
      <c r="O981" s="12"/>
      <c r="P981" s="12"/>
      <c r="Q981" s="12"/>
      <c r="R981" s="12"/>
      <c r="S981" s="12"/>
      <c r="T981" s="12"/>
      <c r="U981" s="12"/>
      <c r="V981" s="12"/>
      <c r="W981" s="12"/>
    </row>
    <row r="982" spans="1:23" x14ac:dyDescent="0.25">
      <c r="A982" s="61">
        <v>2017</v>
      </c>
      <c r="B982" s="61">
        <v>41</v>
      </c>
      <c r="C982" s="2">
        <f t="shared" si="15"/>
        <v>43021</v>
      </c>
      <c r="D982" s="197">
        <v>203.88</v>
      </c>
      <c r="E982" s="197">
        <v>131.72999999999999</v>
      </c>
      <c r="G982" s="12"/>
      <c r="H982" s="12"/>
      <c r="I982" s="12"/>
      <c r="J982" s="12"/>
      <c r="K982" s="12"/>
      <c r="L982" s="12"/>
      <c r="M982" s="12"/>
      <c r="N982" s="12"/>
      <c r="O982" s="12"/>
      <c r="P982" s="12"/>
      <c r="Q982" s="12"/>
      <c r="R982" s="12"/>
      <c r="S982" s="12"/>
      <c r="T982" s="12"/>
      <c r="U982" s="12"/>
      <c r="V982" s="12"/>
      <c r="W982" s="12"/>
    </row>
    <row r="983" spans="1:23" x14ac:dyDescent="0.25">
      <c r="A983" s="61">
        <v>2017</v>
      </c>
      <c r="B983" s="61">
        <v>42</v>
      </c>
      <c r="C983" s="2">
        <f t="shared" si="15"/>
        <v>43028</v>
      </c>
      <c r="D983" s="197">
        <v>202.63</v>
      </c>
      <c r="E983" s="197">
        <v>131.63999999999999</v>
      </c>
      <c r="G983" s="12"/>
      <c r="H983" s="12"/>
      <c r="I983" s="12"/>
      <c r="J983" s="12"/>
      <c r="K983" s="12"/>
      <c r="L983" s="12"/>
      <c r="M983" s="12"/>
      <c r="N983" s="12"/>
      <c r="O983" s="12"/>
      <c r="P983" s="12"/>
      <c r="Q983" s="12"/>
      <c r="R983" s="12"/>
      <c r="S983" s="12"/>
      <c r="T983" s="12"/>
      <c r="U983" s="12"/>
      <c r="V983" s="12"/>
      <c r="W983" s="12"/>
    </row>
    <row r="984" spans="1:23" x14ac:dyDescent="0.25">
      <c r="A984" s="61">
        <v>2017</v>
      </c>
      <c r="B984" s="61">
        <v>43</v>
      </c>
      <c r="C984" s="2">
        <f t="shared" si="15"/>
        <v>43035</v>
      </c>
      <c r="D984" s="197">
        <v>202.86</v>
      </c>
      <c r="E984" s="197">
        <v>134.19999999999999</v>
      </c>
      <c r="G984" s="12"/>
      <c r="H984" s="12"/>
      <c r="I984" s="12"/>
      <c r="J984" s="12"/>
      <c r="K984" s="12"/>
      <c r="L984" s="12"/>
      <c r="M984" s="12"/>
      <c r="N984" s="12"/>
      <c r="O984" s="12"/>
      <c r="P984" s="12"/>
      <c r="Q984" s="12"/>
      <c r="R984" s="12"/>
      <c r="S984" s="12"/>
      <c r="T984" s="12"/>
      <c r="U984" s="12"/>
      <c r="V984" s="12"/>
      <c r="W984" s="12"/>
    </row>
    <row r="985" spans="1:23" x14ac:dyDescent="0.25">
      <c r="A985" s="61">
        <v>2017</v>
      </c>
      <c r="B985" s="61">
        <v>44</v>
      </c>
      <c r="C985" s="2">
        <f t="shared" si="15"/>
        <v>43042</v>
      </c>
      <c r="D985" s="197">
        <v>202.86</v>
      </c>
      <c r="E985" s="197">
        <v>134.19999999999999</v>
      </c>
      <c r="G985" s="12"/>
      <c r="H985" s="12"/>
      <c r="I985" s="12"/>
      <c r="J985" s="12"/>
      <c r="K985" s="12"/>
      <c r="L985" s="12"/>
      <c r="M985" s="12"/>
      <c r="N985" s="12"/>
      <c r="O985" s="12"/>
      <c r="P985" s="12"/>
      <c r="Q985" s="12"/>
      <c r="R985" s="12"/>
      <c r="S985" s="12"/>
      <c r="T985" s="12"/>
      <c r="U985" s="12"/>
      <c r="V985" s="12"/>
      <c r="W985" s="12"/>
    </row>
    <row r="986" spans="1:23" ht="13" x14ac:dyDescent="0.3">
      <c r="A986" s="61">
        <v>2017</v>
      </c>
      <c r="B986" s="61">
        <v>45</v>
      </c>
      <c r="C986" s="2">
        <f t="shared" si="15"/>
        <v>43049</v>
      </c>
      <c r="D986" s="45">
        <v>198.47</v>
      </c>
      <c r="E986" s="45">
        <v>139.99</v>
      </c>
      <c r="G986" s="12"/>
      <c r="H986" s="12"/>
      <c r="I986" s="12"/>
      <c r="J986" s="12"/>
      <c r="K986" s="12"/>
      <c r="L986" s="12"/>
      <c r="M986" s="12"/>
      <c r="N986" s="12"/>
      <c r="O986" s="12"/>
      <c r="P986" s="12"/>
      <c r="Q986" s="12"/>
      <c r="R986" s="12"/>
      <c r="S986" s="12"/>
      <c r="T986" s="12"/>
      <c r="U986" s="12"/>
      <c r="V986" s="12"/>
      <c r="W986" s="12"/>
    </row>
    <row r="987" spans="1:23" ht="13" x14ac:dyDescent="0.3">
      <c r="A987" s="61">
        <v>2017</v>
      </c>
      <c r="B987" s="61">
        <v>46</v>
      </c>
      <c r="C987" s="2">
        <f t="shared" si="15"/>
        <v>43056</v>
      </c>
      <c r="D987" s="46">
        <v>188.36</v>
      </c>
      <c r="E987" s="46">
        <v>139.08000000000001</v>
      </c>
      <c r="G987" s="12"/>
      <c r="H987" s="12"/>
      <c r="I987" s="12"/>
      <c r="J987" s="12"/>
      <c r="K987" s="12"/>
      <c r="L987" s="12"/>
      <c r="M987" s="12"/>
      <c r="N987" s="12"/>
      <c r="O987" s="12"/>
      <c r="P987" s="12"/>
      <c r="Q987" s="12"/>
      <c r="R987" s="12"/>
      <c r="S987" s="12"/>
      <c r="T987" s="12"/>
      <c r="U987" s="12"/>
      <c r="V987" s="12"/>
      <c r="W987" s="12"/>
    </row>
    <row r="988" spans="1:23" ht="13" x14ac:dyDescent="0.3">
      <c r="A988" s="61">
        <v>2017</v>
      </c>
      <c r="B988" s="61">
        <v>47</v>
      </c>
      <c r="C988" s="2">
        <f t="shared" si="15"/>
        <v>43063</v>
      </c>
      <c r="D988" s="46">
        <v>205.45</v>
      </c>
      <c r="E988" s="46">
        <v>136.62</v>
      </c>
      <c r="G988" s="12"/>
      <c r="H988" s="12"/>
      <c r="I988" s="12"/>
      <c r="J988" s="12"/>
      <c r="K988" s="12"/>
      <c r="L988" s="12"/>
      <c r="M988" s="12"/>
      <c r="N988" s="12"/>
      <c r="O988" s="12"/>
      <c r="P988" s="12"/>
      <c r="Q988" s="12"/>
      <c r="R988" s="12"/>
      <c r="S988" s="12"/>
      <c r="T988" s="12"/>
      <c r="U988" s="12"/>
      <c r="V988" s="12"/>
      <c r="W988" s="12"/>
    </row>
    <row r="989" spans="1:23" ht="13" x14ac:dyDescent="0.3">
      <c r="A989" s="61">
        <v>2017</v>
      </c>
      <c r="B989" s="61">
        <v>48</v>
      </c>
      <c r="C989" s="2">
        <f t="shared" si="15"/>
        <v>43070</v>
      </c>
      <c r="D989" s="46">
        <v>197.67</v>
      </c>
      <c r="E989" s="46">
        <v>135.87</v>
      </c>
      <c r="G989" s="12"/>
      <c r="H989" s="12"/>
      <c r="I989" s="12"/>
      <c r="J989" s="12"/>
      <c r="K989" s="12"/>
      <c r="L989" s="12"/>
      <c r="M989" s="12"/>
      <c r="N989" s="12"/>
      <c r="O989" s="12"/>
      <c r="P989" s="12"/>
      <c r="Q989" s="12"/>
      <c r="R989" s="12"/>
      <c r="S989" s="12"/>
      <c r="T989" s="12"/>
      <c r="U989" s="12"/>
      <c r="V989" s="12"/>
      <c r="W989" s="12"/>
    </row>
    <row r="990" spans="1:23" ht="13" x14ac:dyDescent="0.3">
      <c r="A990" s="61">
        <v>2017</v>
      </c>
      <c r="B990" s="61">
        <v>49</v>
      </c>
      <c r="C990" s="2">
        <f t="shared" si="15"/>
        <v>43077</v>
      </c>
      <c r="D990" s="46">
        <v>199.73</v>
      </c>
      <c r="E990" s="46">
        <v>137.54</v>
      </c>
      <c r="G990" s="12"/>
      <c r="H990" s="12"/>
      <c r="I990" s="12"/>
      <c r="J990" s="12"/>
      <c r="K990" s="12"/>
      <c r="L990" s="12"/>
      <c r="M990" s="12"/>
      <c r="N990" s="12"/>
      <c r="O990" s="12"/>
      <c r="P990" s="12"/>
      <c r="Q990" s="12"/>
      <c r="R990" s="12"/>
      <c r="S990" s="12"/>
      <c r="T990" s="12"/>
      <c r="U990" s="12"/>
      <c r="V990" s="12"/>
      <c r="W990" s="12"/>
    </row>
    <row r="991" spans="1:23" ht="13" x14ac:dyDescent="0.3">
      <c r="A991" s="61">
        <v>2017</v>
      </c>
      <c r="B991" s="61">
        <v>50</v>
      </c>
      <c r="C991" s="2">
        <f t="shared" si="15"/>
        <v>43084</v>
      </c>
      <c r="D991" s="46">
        <v>212.53</v>
      </c>
      <c r="E991" s="46">
        <v>135.63999999999999</v>
      </c>
      <c r="G991" s="12"/>
      <c r="H991" s="12"/>
      <c r="I991" s="12"/>
      <c r="J991" s="12"/>
      <c r="K991" s="12"/>
      <c r="L991" s="12"/>
      <c r="M991" s="12"/>
      <c r="N991" s="12"/>
      <c r="O991" s="12"/>
      <c r="P991" s="12"/>
      <c r="Q991" s="12"/>
      <c r="R991" s="12"/>
      <c r="S991" s="12"/>
      <c r="T991" s="12"/>
      <c r="U991" s="12"/>
      <c r="V991" s="12"/>
      <c r="W991" s="12"/>
    </row>
    <row r="992" spans="1:23" ht="13" x14ac:dyDescent="0.3">
      <c r="A992" s="61">
        <v>2017</v>
      </c>
      <c r="B992" s="61">
        <v>51</v>
      </c>
      <c r="C992" s="2">
        <f t="shared" si="15"/>
        <v>43091</v>
      </c>
      <c r="D992" s="46">
        <v>217.59</v>
      </c>
      <c r="E992" s="46">
        <v>138.97999999999999</v>
      </c>
      <c r="G992" s="12"/>
      <c r="H992" s="12"/>
      <c r="I992" s="12"/>
      <c r="J992" s="12"/>
      <c r="K992" s="12"/>
      <c r="L992" s="12"/>
      <c r="M992" s="12"/>
      <c r="N992" s="12"/>
      <c r="O992" s="12"/>
      <c r="P992" s="12"/>
      <c r="Q992" s="12"/>
      <c r="R992" s="12"/>
      <c r="S992" s="12"/>
      <c r="T992" s="12"/>
      <c r="U992" s="12"/>
      <c r="V992" s="12"/>
      <c r="W992" s="12"/>
    </row>
    <row r="993" spans="1:23" ht="13.5" thickBot="1" x14ac:dyDescent="0.35">
      <c r="A993" s="61">
        <v>2017</v>
      </c>
      <c r="B993" s="61">
        <v>52</v>
      </c>
      <c r="C993" s="2">
        <f t="shared" si="15"/>
        <v>43098</v>
      </c>
      <c r="D993" s="46">
        <v>200.12</v>
      </c>
      <c r="E993" s="46">
        <v>138.54</v>
      </c>
      <c r="G993" s="12"/>
      <c r="H993" s="12"/>
      <c r="I993" s="12"/>
      <c r="J993" s="12"/>
      <c r="K993" s="12"/>
      <c r="L993" s="12"/>
      <c r="M993" s="12"/>
      <c r="N993" s="12"/>
      <c r="O993" s="12"/>
      <c r="P993" s="12"/>
      <c r="Q993" s="12"/>
      <c r="R993" s="12"/>
      <c r="S993" s="12"/>
      <c r="T993" s="12"/>
      <c r="U993" s="12"/>
      <c r="V993" s="12"/>
      <c r="W993" s="12"/>
    </row>
    <row r="994" spans="1:23" ht="13.5" thickBot="1" x14ac:dyDescent="0.35">
      <c r="A994" s="113">
        <v>2018</v>
      </c>
      <c r="B994" s="181">
        <v>1</v>
      </c>
      <c r="C994" s="2">
        <f t="shared" si="15"/>
        <v>43105</v>
      </c>
      <c r="D994" s="46">
        <v>197</v>
      </c>
      <c r="E994" s="46">
        <v>149.27000000000001</v>
      </c>
      <c r="G994" s="12"/>
      <c r="H994" s="12"/>
      <c r="I994" s="12"/>
      <c r="J994" s="12"/>
      <c r="K994" s="12"/>
      <c r="L994" s="12"/>
      <c r="M994" s="12"/>
      <c r="N994" s="12"/>
      <c r="O994" s="12"/>
      <c r="P994" s="12"/>
      <c r="Q994" s="12"/>
      <c r="R994" s="12"/>
      <c r="S994" s="12"/>
      <c r="T994" s="12"/>
      <c r="U994" s="12"/>
      <c r="V994" s="12"/>
      <c r="W994" s="12"/>
    </row>
    <row r="995" spans="1:23" ht="13" x14ac:dyDescent="0.3">
      <c r="A995" s="183">
        <v>2018</v>
      </c>
      <c r="B995" s="61">
        <v>2</v>
      </c>
      <c r="C995" s="2">
        <f t="shared" si="15"/>
        <v>43112</v>
      </c>
      <c r="D995" s="46">
        <v>194.63</v>
      </c>
      <c r="E995" s="46">
        <v>147.18</v>
      </c>
      <c r="G995" s="12"/>
      <c r="H995" s="12"/>
      <c r="I995" s="12"/>
      <c r="J995" s="12"/>
      <c r="K995" s="12"/>
      <c r="L995" s="12"/>
      <c r="M995" s="12"/>
      <c r="N995" s="12"/>
      <c r="O995" s="12"/>
      <c r="P995" s="12"/>
      <c r="Q995" s="12"/>
      <c r="R995" s="12"/>
      <c r="S995" s="12"/>
      <c r="T995" s="12"/>
      <c r="U995" s="12"/>
      <c r="V995" s="12"/>
      <c r="W995" s="12"/>
    </row>
    <row r="996" spans="1:23" ht="13" x14ac:dyDescent="0.3">
      <c r="A996" s="183">
        <v>2018</v>
      </c>
      <c r="B996" s="61">
        <v>3</v>
      </c>
      <c r="C996" s="2">
        <f t="shared" si="15"/>
        <v>43119</v>
      </c>
      <c r="D996" s="46">
        <v>190.09</v>
      </c>
      <c r="E996" s="46">
        <v>134.36000000000001</v>
      </c>
      <c r="G996" s="12"/>
      <c r="H996" s="12"/>
      <c r="I996" s="12"/>
      <c r="J996" s="12"/>
      <c r="K996" s="12"/>
      <c r="L996" s="12"/>
      <c r="M996" s="12"/>
      <c r="N996" s="12"/>
      <c r="O996" s="12"/>
      <c r="P996" s="12"/>
      <c r="Q996" s="12"/>
      <c r="R996" s="12"/>
      <c r="S996" s="12"/>
      <c r="T996" s="12"/>
      <c r="U996" s="12"/>
      <c r="V996" s="12"/>
      <c r="W996" s="12"/>
    </row>
    <row r="997" spans="1:23" ht="13" x14ac:dyDescent="0.3">
      <c r="A997" s="183">
        <v>2018</v>
      </c>
      <c r="B997" s="61">
        <v>4</v>
      </c>
      <c r="C997" s="2">
        <f t="shared" si="15"/>
        <v>43126</v>
      </c>
      <c r="D997" s="46">
        <v>184.3</v>
      </c>
      <c r="E997" s="46">
        <v>136.55000000000001</v>
      </c>
      <c r="G997" s="12"/>
      <c r="H997" s="12"/>
      <c r="I997" s="12"/>
      <c r="J997" s="12"/>
      <c r="K997" s="12"/>
      <c r="L997" s="12"/>
      <c r="M997" s="12"/>
      <c r="N997" s="12"/>
      <c r="O997" s="12"/>
      <c r="P997" s="12"/>
      <c r="Q997" s="12"/>
      <c r="R997" s="12"/>
      <c r="S997" s="12"/>
      <c r="T997" s="12"/>
      <c r="U997" s="12"/>
      <c r="V997" s="12"/>
      <c r="W997" s="12"/>
    </row>
    <row r="998" spans="1:23" ht="13" x14ac:dyDescent="0.3">
      <c r="A998" s="183">
        <v>2018</v>
      </c>
      <c r="B998" s="61">
        <v>5</v>
      </c>
      <c r="C998" s="2">
        <f t="shared" si="15"/>
        <v>43133</v>
      </c>
      <c r="D998" s="46">
        <v>181.62</v>
      </c>
      <c r="E998" s="46">
        <v>141.66</v>
      </c>
      <c r="G998" s="12"/>
      <c r="H998" s="12"/>
      <c r="I998" s="12"/>
      <c r="J998" s="12"/>
      <c r="K998" s="12"/>
      <c r="L998" s="12"/>
      <c r="M998" s="12"/>
      <c r="N998" s="12"/>
      <c r="O998" s="12"/>
      <c r="P998" s="12"/>
      <c r="Q998" s="12"/>
      <c r="R998" s="12"/>
      <c r="S998" s="12"/>
      <c r="T998" s="12"/>
      <c r="U998" s="12"/>
      <c r="V998" s="12"/>
      <c r="W998" s="12"/>
    </row>
    <row r="999" spans="1:23" ht="13" x14ac:dyDescent="0.3">
      <c r="A999" s="183">
        <v>2018</v>
      </c>
      <c r="B999" s="61">
        <v>6</v>
      </c>
      <c r="C999" s="2">
        <f t="shared" si="15"/>
        <v>43140</v>
      </c>
      <c r="D999" s="46">
        <v>191.08</v>
      </c>
      <c r="E999" s="46">
        <v>144.74</v>
      </c>
      <c r="G999" s="12"/>
      <c r="H999" s="12"/>
      <c r="I999" s="12"/>
      <c r="J999" s="12"/>
      <c r="K999" s="12"/>
      <c r="L999" s="12"/>
      <c r="M999" s="12"/>
      <c r="N999" s="12"/>
      <c r="O999" s="12"/>
      <c r="P999" s="12"/>
      <c r="Q999" s="12"/>
      <c r="R999" s="12"/>
      <c r="S999" s="12"/>
      <c r="T999" s="12"/>
      <c r="U999" s="12"/>
      <c r="V999" s="12"/>
      <c r="W999" s="12"/>
    </row>
    <row r="1000" spans="1:23" ht="13" x14ac:dyDescent="0.3">
      <c r="A1000" s="183">
        <v>2018</v>
      </c>
      <c r="B1000" s="61">
        <v>7</v>
      </c>
      <c r="C1000" s="2">
        <f t="shared" si="15"/>
        <v>43147</v>
      </c>
      <c r="D1000" s="46">
        <v>185.91</v>
      </c>
      <c r="E1000" s="46">
        <v>146.24</v>
      </c>
      <c r="G1000" s="12"/>
      <c r="H1000" s="12"/>
      <c r="I1000" s="12"/>
      <c r="J1000" s="12"/>
      <c r="K1000" s="12"/>
      <c r="L1000" s="12"/>
      <c r="M1000" s="12"/>
      <c r="N1000" s="12"/>
      <c r="O1000" s="12"/>
      <c r="P1000" s="12"/>
      <c r="Q1000" s="12"/>
      <c r="R1000" s="12"/>
      <c r="S1000" s="12"/>
      <c r="T1000" s="12"/>
      <c r="U1000" s="12"/>
      <c r="V1000" s="12"/>
      <c r="W1000" s="12"/>
    </row>
    <row r="1001" spans="1:23" ht="13" x14ac:dyDescent="0.3">
      <c r="A1001" s="183">
        <v>2018</v>
      </c>
      <c r="B1001" s="61">
        <v>8</v>
      </c>
      <c r="C1001" s="2">
        <f t="shared" si="15"/>
        <v>43154</v>
      </c>
      <c r="D1001" s="46">
        <v>185.28</v>
      </c>
      <c r="E1001" s="46">
        <v>149.36000000000001</v>
      </c>
      <c r="G1001" s="12"/>
      <c r="H1001" s="12"/>
      <c r="I1001" s="12"/>
      <c r="J1001" s="12"/>
      <c r="K1001" s="12"/>
      <c r="L1001" s="12"/>
      <c r="M1001" s="12"/>
      <c r="N1001" s="12"/>
      <c r="O1001" s="12"/>
      <c r="P1001" s="12"/>
      <c r="Q1001" s="12"/>
      <c r="R1001" s="12"/>
      <c r="S1001" s="12"/>
      <c r="T1001" s="12"/>
      <c r="U1001" s="12"/>
      <c r="V1001" s="12"/>
      <c r="W1001" s="12"/>
    </row>
    <row r="1002" spans="1:23" ht="13" x14ac:dyDescent="0.3">
      <c r="A1002" s="183">
        <v>2018</v>
      </c>
      <c r="B1002" s="61">
        <v>9</v>
      </c>
      <c r="C1002" s="2">
        <f t="shared" si="15"/>
        <v>43161</v>
      </c>
      <c r="D1002" s="46">
        <v>178.69</v>
      </c>
      <c r="E1002" s="46">
        <v>147.57</v>
      </c>
      <c r="G1002" s="12"/>
      <c r="H1002" s="12"/>
      <c r="I1002" s="12"/>
      <c r="J1002" s="12"/>
      <c r="K1002" s="12"/>
      <c r="L1002" s="12"/>
      <c r="M1002" s="12"/>
      <c r="N1002" s="12"/>
      <c r="O1002" s="12"/>
      <c r="P1002" s="12"/>
      <c r="Q1002" s="12"/>
      <c r="R1002" s="12"/>
      <c r="S1002" s="12"/>
      <c r="T1002" s="12"/>
      <c r="U1002" s="12"/>
      <c r="V1002" s="12"/>
      <c r="W1002" s="12"/>
    </row>
    <row r="1003" spans="1:23" ht="13" x14ac:dyDescent="0.3">
      <c r="A1003" s="183">
        <v>2018</v>
      </c>
      <c r="B1003" s="61">
        <v>10</v>
      </c>
      <c r="C1003" s="2">
        <f t="shared" si="15"/>
        <v>43168</v>
      </c>
      <c r="D1003" s="46">
        <v>179.77</v>
      </c>
      <c r="E1003" s="46">
        <v>149.13999999999999</v>
      </c>
      <c r="G1003" s="12"/>
      <c r="H1003" s="12"/>
      <c r="I1003" s="12"/>
      <c r="J1003" s="12"/>
      <c r="K1003" s="12"/>
      <c r="L1003" s="12"/>
      <c r="M1003" s="12"/>
      <c r="N1003" s="12"/>
      <c r="O1003" s="12"/>
      <c r="P1003" s="12"/>
      <c r="Q1003" s="12"/>
      <c r="R1003" s="12"/>
      <c r="S1003" s="12"/>
      <c r="T1003" s="12"/>
      <c r="U1003" s="12"/>
      <c r="V1003" s="12"/>
      <c r="W1003" s="12"/>
    </row>
    <row r="1004" spans="1:23" ht="13" x14ac:dyDescent="0.3">
      <c r="A1004" s="183">
        <v>2018</v>
      </c>
      <c r="B1004" s="61">
        <v>11</v>
      </c>
      <c r="C1004" s="2">
        <f t="shared" si="15"/>
        <v>43175</v>
      </c>
      <c r="D1004" s="46">
        <v>178.72</v>
      </c>
      <c r="E1004" s="46">
        <v>151.19999999999999</v>
      </c>
      <c r="G1004" s="12"/>
      <c r="H1004" s="12"/>
      <c r="I1004" s="12"/>
      <c r="J1004" s="12"/>
      <c r="K1004" s="12"/>
      <c r="L1004" s="12"/>
      <c r="M1004" s="12"/>
      <c r="N1004" s="12"/>
      <c r="O1004" s="12"/>
      <c r="P1004" s="12"/>
      <c r="Q1004" s="12"/>
      <c r="R1004" s="12"/>
      <c r="S1004" s="12"/>
      <c r="T1004" s="12"/>
      <c r="U1004" s="12"/>
      <c r="V1004" s="12"/>
      <c r="W1004" s="12"/>
    </row>
    <row r="1005" spans="1:23" ht="13" x14ac:dyDescent="0.3">
      <c r="A1005" s="183">
        <v>2018</v>
      </c>
      <c r="B1005" s="61">
        <v>12</v>
      </c>
      <c r="C1005" s="2">
        <f t="shared" si="15"/>
        <v>43182</v>
      </c>
      <c r="D1005" s="46">
        <v>176.4</v>
      </c>
      <c r="E1005" s="46">
        <v>147.94</v>
      </c>
      <c r="G1005" s="12"/>
      <c r="H1005" s="12"/>
      <c r="I1005" s="12"/>
      <c r="J1005" s="12"/>
      <c r="K1005" s="12"/>
      <c r="L1005" s="12"/>
      <c r="M1005" s="12"/>
      <c r="N1005" s="12"/>
      <c r="O1005" s="12"/>
      <c r="P1005" s="12"/>
      <c r="Q1005" s="12"/>
      <c r="R1005" s="12"/>
      <c r="S1005" s="12"/>
      <c r="T1005" s="12"/>
      <c r="U1005" s="12"/>
      <c r="V1005" s="12"/>
      <c r="W1005" s="12"/>
    </row>
    <row r="1006" spans="1:23" ht="13" x14ac:dyDescent="0.3">
      <c r="A1006" s="183">
        <v>2018</v>
      </c>
      <c r="B1006" s="61">
        <v>13</v>
      </c>
      <c r="C1006" s="2">
        <f t="shared" si="15"/>
        <v>43189</v>
      </c>
      <c r="D1006" s="46">
        <v>162.81</v>
      </c>
      <c r="E1006" s="46">
        <v>146.19</v>
      </c>
      <c r="G1006" s="12"/>
      <c r="H1006" s="12"/>
      <c r="I1006" s="12"/>
      <c r="J1006" s="12"/>
      <c r="K1006" s="12"/>
      <c r="L1006" s="12"/>
      <c r="M1006" s="12"/>
      <c r="N1006" s="12"/>
      <c r="O1006" s="12"/>
      <c r="P1006" s="12"/>
      <c r="Q1006" s="12"/>
      <c r="R1006" s="12"/>
      <c r="S1006" s="12"/>
      <c r="T1006" s="12"/>
      <c r="U1006" s="12"/>
      <c r="V1006" s="12"/>
      <c r="W1006" s="12"/>
    </row>
    <row r="1007" spans="1:23" ht="13" x14ac:dyDescent="0.3">
      <c r="A1007" s="183">
        <v>2018</v>
      </c>
      <c r="B1007" s="61">
        <v>14</v>
      </c>
      <c r="C1007" s="2">
        <f t="shared" si="15"/>
        <v>43196</v>
      </c>
      <c r="D1007" s="46">
        <v>164.05</v>
      </c>
      <c r="E1007" s="46">
        <v>143.78</v>
      </c>
      <c r="G1007" s="12"/>
      <c r="H1007" s="12"/>
      <c r="I1007" s="12"/>
      <c r="J1007" s="12"/>
      <c r="K1007" s="12"/>
      <c r="L1007" s="12"/>
      <c r="M1007" s="12"/>
      <c r="N1007" s="12"/>
      <c r="O1007" s="12"/>
      <c r="P1007" s="12"/>
      <c r="Q1007" s="12"/>
      <c r="R1007" s="12"/>
      <c r="S1007" s="12"/>
      <c r="T1007" s="12"/>
      <c r="U1007" s="12"/>
      <c r="V1007" s="12"/>
      <c r="W1007" s="12"/>
    </row>
    <row r="1008" spans="1:23" ht="13" x14ac:dyDescent="0.3">
      <c r="A1008" s="183">
        <v>2018</v>
      </c>
      <c r="B1008" s="61">
        <v>15</v>
      </c>
      <c r="C1008" s="2">
        <f t="shared" si="15"/>
        <v>43203</v>
      </c>
      <c r="D1008" s="46">
        <v>161.24</v>
      </c>
      <c r="E1008" s="46">
        <v>139.21</v>
      </c>
      <c r="G1008" s="12"/>
      <c r="H1008" s="12"/>
      <c r="I1008" s="12"/>
      <c r="J1008" s="12"/>
      <c r="K1008" s="12"/>
      <c r="L1008" s="12"/>
      <c r="M1008" s="12"/>
      <c r="N1008" s="12"/>
      <c r="O1008" s="12"/>
      <c r="P1008" s="12"/>
      <c r="Q1008" s="12"/>
      <c r="R1008" s="12"/>
      <c r="S1008" s="12"/>
      <c r="T1008" s="12"/>
      <c r="U1008" s="12"/>
      <c r="V1008" s="12"/>
      <c r="W1008" s="12"/>
    </row>
    <row r="1009" spans="1:23" ht="13" x14ac:dyDescent="0.3">
      <c r="A1009" s="183">
        <v>2018</v>
      </c>
      <c r="B1009" s="61">
        <v>16</v>
      </c>
      <c r="C1009" s="2">
        <f t="shared" si="15"/>
        <v>43210</v>
      </c>
      <c r="D1009" s="46">
        <v>162.28</v>
      </c>
      <c r="E1009" s="46">
        <v>141.79</v>
      </c>
      <c r="G1009" s="12"/>
      <c r="H1009" s="12"/>
      <c r="I1009" s="12"/>
      <c r="J1009" s="12"/>
      <c r="K1009" s="12"/>
      <c r="L1009" s="12"/>
      <c r="M1009" s="12"/>
      <c r="N1009" s="12"/>
      <c r="O1009" s="12"/>
      <c r="P1009" s="12"/>
      <c r="Q1009" s="12"/>
      <c r="R1009" s="12"/>
      <c r="S1009" s="12"/>
      <c r="T1009" s="12"/>
      <c r="U1009" s="12"/>
      <c r="V1009" s="12"/>
      <c r="W1009" s="12"/>
    </row>
    <row r="1010" spans="1:23" ht="13" x14ac:dyDescent="0.3">
      <c r="A1010" s="183">
        <v>2018</v>
      </c>
      <c r="B1010" s="61">
        <v>17</v>
      </c>
      <c r="C1010" s="2">
        <f t="shared" si="15"/>
        <v>43217</v>
      </c>
      <c r="D1010" s="46">
        <v>161.27000000000001</v>
      </c>
      <c r="E1010" s="46">
        <v>142.54</v>
      </c>
      <c r="G1010" s="12"/>
      <c r="H1010" s="12"/>
      <c r="I1010" s="12"/>
      <c r="J1010" s="12"/>
      <c r="K1010" s="12"/>
      <c r="L1010" s="12"/>
      <c r="M1010" s="12"/>
      <c r="N1010" s="12"/>
      <c r="O1010" s="12"/>
      <c r="P1010" s="12"/>
      <c r="Q1010" s="12"/>
      <c r="R1010" s="12"/>
      <c r="S1010" s="12"/>
      <c r="T1010" s="12"/>
      <c r="U1010" s="12"/>
      <c r="V1010" s="12"/>
      <c r="W1010" s="12"/>
    </row>
    <row r="1011" spans="1:23" ht="13" x14ac:dyDescent="0.3">
      <c r="A1011" s="183">
        <v>2018</v>
      </c>
      <c r="B1011" s="61">
        <v>18</v>
      </c>
      <c r="C1011" s="2">
        <f t="shared" si="15"/>
        <v>43224</v>
      </c>
      <c r="D1011" s="46">
        <v>171.14</v>
      </c>
      <c r="E1011" s="46">
        <v>136.37</v>
      </c>
      <c r="G1011" s="12"/>
      <c r="H1011" s="12"/>
      <c r="I1011" s="12"/>
      <c r="J1011" s="12"/>
      <c r="K1011" s="12"/>
      <c r="L1011" s="12"/>
      <c r="M1011" s="12"/>
      <c r="N1011" s="12"/>
      <c r="O1011" s="12"/>
      <c r="P1011" s="12"/>
      <c r="Q1011" s="12"/>
      <c r="R1011" s="12"/>
      <c r="S1011" s="12"/>
      <c r="T1011" s="12"/>
      <c r="U1011" s="12"/>
      <c r="V1011" s="12"/>
      <c r="W1011" s="12"/>
    </row>
    <row r="1012" spans="1:23" ht="13" x14ac:dyDescent="0.3">
      <c r="A1012" s="183">
        <v>2018</v>
      </c>
      <c r="B1012" s="61">
        <v>19</v>
      </c>
      <c r="C1012" s="2">
        <f t="shared" si="15"/>
        <v>43231</v>
      </c>
      <c r="D1012" s="46">
        <v>169.29</v>
      </c>
      <c r="E1012" s="46">
        <v>152</v>
      </c>
      <c r="G1012" s="12"/>
      <c r="H1012" s="12"/>
      <c r="I1012" s="12"/>
      <c r="J1012" s="12"/>
      <c r="K1012" s="12"/>
      <c r="L1012" s="12"/>
      <c r="M1012" s="12"/>
      <c r="N1012" s="12"/>
      <c r="O1012" s="12"/>
      <c r="P1012" s="12"/>
      <c r="Q1012" s="12"/>
      <c r="R1012" s="12"/>
      <c r="S1012" s="12"/>
      <c r="T1012" s="12"/>
      <c r="U1012" s="12"/>
      <c r="V1012" s="12"/>
      <c r="W1012" s="12"/>
    </row>
    <row r="1013" spans="1:23" x14ac:dyDescent="0.25">
      <c r="A1013" s="183">
        <v>2018</v>
      </c>
      <c r="B1013" s="61">
        <v>20</v>
      </c>
      <c r="C1013" s="2">
        <f t="shared" si="15"/>
        <v>43238</v>
      </c>
      <c r="D1013" s="47">
        <v>165.92</v>
      </c>
      <c r="E1013" s="47">
        <v>143.72</v>
      </c>
      <c r="G1013" s="12"/>
      <c r="H1013" s="12"/>
      <c r="I1013" s="12"/>
      <c r="J1013" s="12"/>
      <c r="K1013" s="12"/>
      <c r="L1013" s="12"/>
      <c r="M1013" s="12"/>
      <c r="N1013" s="12"/>
      <c r="O1013" s="12"/>
      <c r="P1013" s="12"/>
      <c r="Q1013" s="12"/>
      <c r="R1013" s="12"/>
      <c r="S1013" s="12"/>
      <c r="T1013" s="12"/>
      <c r="U1013" s="12"/>
      <c r="V1013" s="12"/>
      <c r="W1013" s="12"/>
    </row>
    <row r="1014" spans="1:23" x14ac:dyDescent="0.25">
      <c r="A1014" s="183">
        <v>2018</v>
      </c>
      <c r="B1014" s="61">
        <v>21</v>
      </c>
      <c r="C1014" s="2">
        <f t="shared" si="15"/>
        <v>43245</v>
      </c>
      <c r="D1014" s="47">
        <v>171.43</v>
      </c>
      <c r="E1014" s="47">
        <v>143.22999999999999</v>
      </c>
      <c r="G1014" s="12"/>
      <c r="H1014" s="12"/>
      <c r="I1014" s="12"/>
      <c r="J1014" s="12"/>
      <c r="K1014" s="12"/>
      <c r="L1014" s="12"/>
      <c r="M1014" s="12"/>
      <c r="N1014" s="12"/>
      <c r="O1014" s="12"/>
      <c r="P1014" s="12"/>
      <c r="Q1014" s="12"/>
      <c r="R1014" s="12"/>
      <c r="S1014" s="12"/>
      <c r="T1014" s="12"/>
      <c r="U1014" s="12"/>
      <c r="V1014" s="12"/>
      <c r="W1014" s="12"/>
    </row>
    <row r="1015" spans="1:23" x14ac:dyDescent="0.25">
      <c r="A1015" s="183">
        <v>2018</v>
      </c>
      <c r="B1015" s="61">
        <v>22</v>
      </c>
      <c r="C1015" s="2">
        <f t="shared" si="15"/>
        <v>43252</v>
      </c>
      <c r="D1015" s="47">
        <v>164.69</v>
      </c>
      <c r="E1015" s="47">
        <v>141.97999999999999</v>
      </c>
      <c r="G1015" s="12"/>
      <c r="H1015" s="12"/>
      <c r="I1015" s="12"/>
      <c r="J1015" s="12"/>
      <c r="K1015" s="12"/>
      <c r="L1015" s="12"/>
      <c r="M1015" s="12"/>
      <c r="N1015" s="12"/>
      <c r="O1015" s="12"/>
      <c r="P1015" s="12"/>
      <c r="Q1015" s="12"/>
      <c r="R1015" s="12"/>
      <c r="S1015" s="12"/>
      <c r="T1015" s="12"/>
      <c r="U1015" s="12"/>
      <c r="V1015" s="12"/>
      <c r="W1015" s="12"/>
    </row>
    <row r="1016" spans="1:23" x14ac:dyDescent="0.25">
      <c r="A1016" s="183">
        <v>2018</v>
      </c>
      <c r="B1016" s="61">
        <v>23</v>
      </c>
      <c r="C1016" s="2">
        <f t="shared" si="15"/>
        <v>43259</v>
      </c>
      <c r="D1016" s="47">
        <v>168.68</v>
      </c>
      <c r="E1016" s="47">
        <v>143.93</v>
      </c>
      <c r="G1016" s="12"/>
      <c r="H1016" s="12"/>
      <c r="I1016" s="12"/>
      <c r="J1016" s="12"/>
      <c r="K1016" s="12"/>
      <c r="L1016" s="12"/>
      <c r="M1016" s="12"/>
      <c r="N1016" s="12"/>
      <c r="O1016" s="12"/>
      <c r="P1016" s="12"/>
      <c r="Q1016" s="12"/>
      <c r="R1016" s="12"/>
      <c r="S1016" s="12"/>
      <c r="T1016" s="12"/>
      <c r="U1016" s="12"/>
      <c r="V1016" s="12"/>
      <c r="W1016" s="12"/>
    </row>
    <row r="1017" spans="1:23" x14ac:dyDescent="0.25">
      <c r="A1017" s="183">
        <v>2018</v>
      </c>
      <c r="B1017" s="61">
        <v>24</v>
      </c>
      <c r="C1017" s="2">
        <f t="shared" si="15"/>
        <v>43266</v>
      </c>
      <c r="D1017" s="47">
        <v>171.87</v>
      </c>
      <c r="E1017" s="47">
        <v>146.97</v>
      </c>
      <c r="G1017" s="12"/>
      <c r="H1017" s="12"/>
      <c r="I1017" s="12"/>
      <c r="J1017" s="12"/>
      <c r="K1017" s="12"/>
      <c r="L1017" s="12"/>
      <c r="M1017" s="12"/>
      <c r="N1017" s="12"/>
      <c r="O1017" s="12"/>
      <c r="P1017" s="12"/>
      <c r="Q1017" s="12"/>
      <c r="R1017" s="12"/>
      <c r="S1017" s="12"/>
      <c r="T1017" s="12"/>
      <c r="U1017" s="12"/>
      <c r="V1017" s="12"/>
      <c r="W1017" s="12"/>
    </row>
    <row r="1018" spans="1:23" x14ac:dyDescent="0.25">
      <c r="A1018" s="183">
        <v>2018</v>
      </c>
      <c r="B1018" s="61">
        <v>25</v>
      </c>
      <c r="C1018" s="2">
        <f t="shared" si="15"/>
        <v>43273</v>
      </c>
      <c r="D1018" s="47">
        <v>169.78</v>
      </c>
      <c r="E1018" s="47">
        <v>146.43</v>
      </c>
      <c r="G1018" s="12"/>
      <c r="H1018" s="12"/>
      <c r="I1018" s="12"/>
      <c r="J1018" s="12"/>
      <c r="K1018" s="12"/>
      <c r="L1018" s="12"/>
      <c r="M1018" s="12"/>
      <c r="N1018" s="12"/>
      <c r="O1018" s="12"/>
      <c r="P1018" s="12"/>
      <c r="Q1018" s="12"/>
      <c r="R1018" s="12"/>
      <c r="S1018" s="12"/>
      <c r="T1018" s="12"/>
      <c r="U1018" s="12"/>
      <c r="V1018" s="12"/>
      <c r="W1018" s="12"/>
    </row>
    <row r="1019" spans="1:23" x14ac:dyDescent="0.25">
      <c r="A1019" s="183">
        <v>2018</v>
      </c>
      <c r="B1019" s="61">
        <v>26</v>
      </c>
      <c r="C1019" s="2">
        <f t="shared" si="15"/>
        <v>43280</v>
      </c>
      <c r="D1019" s="47">
        <v>172.06</v>
      </c>
      <c r="E1019" s="47">
        <v>141.44999999999999</v>
      </c>
      <c r="G1019" s="12"/>
      <c r="H1019" s="12"/>
      <c r="I1019" s="12"/>
      <c r="J1019" s="12"/>
      <c r="K1019" s="12"/>
      <c r="L1019" s="12"/>
      <c r="M1019" s="12"/>
      <c r="N1019" s="12"/>
      <c r="O1019" s="12"/>
      <c r="P1019" s="12"/>
      <c r="Q1019" s="12"/>
      <c r="R1019" s="12"/>
      <c r="S1019" s="12"/>
      <c r="T1019" s="12"/>
      <c r="U1019" s="12"/>
      <c r="V1019" s="12"/>
      <c r="W1019" s="12"/>
    </row>
    <row r="1020" spans="1:23" x14ac:dyDescent="0.25">
      <c r="A1020" s="183">
        <v>2018</v>
      </c>
      <c r="B1020" s="61">
        <v>27</v>
      </c>
      <c r="C1020" s="2">
        <f t="shared" si="15"/>
        <v>43287</v>
      </c>
      <c r="D1020" s="47">
        <v>168.41</v>
      </c>
      <c r="E1020" s="47">
        <v>138.69</v>
      </c>
      <c r="G1020" s="12"/>
      <c r="H1020" s="12"/>
      <c r="I1020" s="12"/>
      <c r="J1020" s="12"/>
      <c r="K1020" s="12"/>
      <c r="L1020" s="12"/>
      <c r="M1020" s="12"/>
      <c r="N1020" s="12"/>
      <c r="O1020" s="12"/>
      <c r="P1020" s="12"/>
      <c r="Q1020" s="12"/>
      <c r="R1020" s="12"/>
      <c r="S1020" s="12"/>
      <c r="T1020" s="12"/>
      <c r="U1020" s="12"/>
      <c r="V1020" s="12"/>
      <c r="W1020" s="12"/>
    </row>
    <row r="1021" spans="1:23" x14ac:dyDescent="0.25">
      <c r="A1021" s="183">
        <v>2018</v>
      </c>
      <c r="B1021" s="61">
        <v>28</v>
      </c>
      <c r="C1021" s="2">
        <f t="shared" si="15"/>
        <v>43294</v>
      </c>
      <c r="D1021" s="47">
        <v>169.33</v>
      </c>
      <c r="E1021" s="47">
        <v>143.16999999999999</v>
      </c>
      <c r="G1021" s="12"/>
      <c r="H1021" s="12"/>
      <c r="I1021" s="12"/>
      <c r="J1021" s="12"/>
      <c r="K1021" s="12"/>
      <c r="L1021" s="12"/>
      <c r="M1021" s="12"/>
      <c r="N1021" s="12"/>
      <c r="O1021" s="12"/>
      <c r="P1021" s="12"/>
      <c r="Q1021" s="12"/>
      <c r="R1021" s="12"/>
      <c r="S1021" s="12"/>
      <c r="T1021" s="12"/>
      <c r="U1021" s="12"/>
      <c r="V1021" s="12"/>
      <c r="W1021" s="12"/>
    </row>
    <row r="1022" spans="1:23" x14ac:dyDescent="0.25">
      <c r="A1022" s="183">
        <v>2018</v>
      </c>
      <c r="B1022" s="61">
        <v>29</v>
      </c>
      <c r="C1022" s="2">
        <f t="shared" si="15"/>
        <v>43301</v>
      </c>
      <c r="D1022" s="47">
        <v>171.32</v>
      </c>
      <c r="E1022" s="47">
        <v>138.66</v>
      </c>
      <c r="G1022" s="12"/>
      <c r="H1022" s="12"/>
      <c r="I1022" s="12"/>
      <c r="J1022" s="12"/>
      <c r="K1022" s="12"/>
      <c r="L1022" s="12"/>
      <c r="M1022" s="12"/>
      <c r="N1022" s="12"/>
      <c r="O1022" s="12"/>
      <c r="P1022" s="12"/>
      <c r="Q1022" s="12"/>
      <c r="R1022" s="12"/>
      <c r="S1022" s="12"/>
      <c r="T1022" s="12"/>
      <c r="U1022" s="12"/>
      <c r="V1022" s="12"/>
      <c r="W1022" s="12"/>
    </row>
    <row r="1023" spans="1:23" ht="13" x14ac:dyDescent="0.3">
      <c r="A1023" s="183">
        <v>2018</v>
      </c>
      <c r="B1023" s="61">
        <v>30</v>
      </c>
      <c r="C1023" s="2">
        <f t="shared" si="15"/>
        <v>43308</v>
      </c>
      <c r="D1023" s="46">
        <v>178.61</v>
      </c>
      <c r="E1023" s="46">
        <v>140.69</v>
      </c>
      <c r="G1023" s="12"/>
      <c r="H1023" s="12"/>
      <c r="I1023" s="12"/>
      <c r="J1023" s="12"/>
      <c r="K1023" s="12"/>
      <c r="L1023" s="12"/>
      <c r="M1023" s="12"/>
      <c r="N1023" s="12"/>
      <c r="O1023" s="12"/>
      <c r="P1023" s="12"/>
      <c r="Q1023" s="12"/>
      <c r="R1023" s="12"/>
      <c r="S1023" s="12"/>
      <c r="T1023" s="12"/>
      <c r="U1023" s="12"/>
      <c r="V1023" s="12"/>
      <c r="W1023" s="12"/>
    </row>
    <row r="1024" spans="1:23" ht="13" x14ac:dyDescent="0.3">
      <c r="A1024" s="183">
        <v>2018</v>
      </c>
      <c r="B1024" s="61">
        <v>31</v>
      </c>
      <c r="C1024" s="2">
        <f t="shared" si="15"/>
        <v>43315</v>
      </c>
      <c r="D1024" s="46">
        <v>183.8</v>
      </c>
      <c r="E1024" s="46">
        <v>140.93</v>
      </c>
      <c r="G1024" s="12"/>
      <c r="H1024" s="12"/>
      <c r="I1024" s="12"/>
      <c r="J1024" s="12"/>
      <c r="K1024" s="12"/>
      <c r="L1024" s="12"/>
      <c r="M1024" s="12"/>
      <c r="N1024" s="12"/>
      <c r="O1024" s="12"/>
      <c r="P1024" s="12"/>
      <c r="Q1024" s="12"/>
      <c r="R1024" s="12"/>
      <c r="S1024" s="12"/>
      <c r="T1024" s="12"/>
      <c r="U1024" s="12"/>
      <c r="V1024" s="12"/>
      <c r="W1024" s="12"/>
    </row>
    <row r="1025" spans="1:23" ht="13" x14ac:dyDescent="0.3">
      <c r="A1025" s="183">
        <v>2018</v>
      </c>
      <c r="B1025" s="61">
        <v>32</v>
      </c>
      <c r="C1025" s="2">
        <f t="shared" si="15"/>
        <v>43322</v>
      </c>
      <c r="D1025" s="46">
        <v>186.74</v>
      </c>
      <c r="E1025" s="46">
        <v>139.12</v>
      </c>
      <c r="G1025" s="12"/>
      <c r="H1025" s="12"/>
      <c r="I1025" s="12"/>
      <c r="J1025" s="12"/>
      <c r="K1025" s="12"/>
      <c r="L1025" s="12"/>
      <c r="M1025" s="12"/>
      <c r="N1025" s="12"/>
      <c r="O1025" s="12"/>
      <c r="P1025" s="12"/>
      <c r="Q1025" s="12"/>
      <c r="R1025" s="12"/>
      <c r="S1025" s="12"/>
      <c r="T1025" s="12"/>
      <c r="U1025" s="12"/>
      <c r="V1025" s="12"/>
      <c r="W1025" s="12"/>
    </row>
    <row r="1026" spans="1:23" ht="13" x14ac:dyDescent="0.3">
      <c r="A1026" s="183">
        <v>2018</v>
      </c>
      <c r="B1026" s="61">
        <v>33</v>
      </c>
      <c r="C1026" s="2">
        <f t="shared" si="15"/>
        <v>43329</v>
      </c>
      <c r="D1026" s="46">
        <v>187.13</v>
      </c>
      <c r="E1026" s="46">
        <v>138.72</v>
      </c>
      <c r="G1026" s="12"/>
      <c r="H1026" s="12"/>
      <c r="I1026" s="12"/>
      <c r="J1026" s="12"/>
      <c r="K1026" s="12"/>
      <c r="L1026" s="12"/>
      <c r="M1026" s="12"/>
      <c r="N1026" s="12"/>
      <c r="O1026" s="12"/>
      <c r="P1026" s="12"/>
      <c r="Q1026" s="12"/>
      <c r="R1026" s="12"/>
      <c r="S1026" s="12"/>
      <c r="T1026" s="12"/>
      <c r="U1026" s="12"/>
      <c r="V1026" s="12"/>
      <c r="W1026" s="12"/>
    </row>
    <row r="1027" spans="1:23" ht="13" x14ac:dyDescent="0.3">
      <c r="A1027" s="183">
        <v>2018</v>
      </c>
      <c r="B1027" s="61">
        <v>34</v>
      </c>
      <c r="C1027" s="2">
        <f t="shared" si="15"/>
        <v>43336</v>
      </c>
      <c r="D1027" s="46">
        <v>189.93</v>
      </c>
      <c r="E1027" s="46">
        <v>133.07</v>
      </c>
      <c r="G1027" s="12"/>
      <c r="H1027" s="12"/>
      <c r="I1027" s="12"/>
      <c r="J1027" s="12"/>
      <c r="K1027" s="12"/>
      <c r="L1027" s="12"/>
      <c r="M1027" s="12"/>
      <c r="N1027" s="12"/>
      <c r="O1027" s="12"/>
      <c r="P1027" s="12"/>
      <c r="Q1027" s="12"/>
      <c r="R1027" s="12"/>
      <c r="S1027" s="12"/>
      <c r="T1027" s="12"/>
      <c r="U1027" s="12"/>
      <c r="V1027" s="12"/>
      <c r="W1027" s="12"/>
    </row>
    <row r="1028" spans="1:23" ht="13" x14ac:dyDescent="0.3">
      <c r="A1028" s="183">
        <v>2018</v>
      </c>
      <c r="B1028" s="61">
        <v>35</v>
      </c>
      <c r="C1028" s="2">
        <f t="shared" si="15"/>
        <v>43343</v>
      </c>
      <c r="D1028" s="46">
        <v>189.31</v>
      </c>
      <c r="E1028" s="46">
        <v>133.02000000000001</v>
      </c>
      <c r="G1028" s="12"/>
      <c r="H1028" s="12"/>
      <c r="I1028" s="12"/>
      <c r="J1028" s="12"/>
      <c r="K1028" s="12"/>
      <c r="L1028" s="12"/>
      <c r="M1028" s="12"/>
      <c r="N1028" s="12"/>
      <c r="O1028" s="12"/>
      <c r="P1028" s="12"/>
      <c r="Q1028" s="12"/>
      <c r="R1028" s="12"/>
      <c r="S1028" s="12"/>
      <c r="T1028" s="12"/>
      <c r="U1028" s="12"/>
      <c r="V1028" s="12"/>
      <c r="W1028" s="12"/>
    </row>
    <row r="1029" spans="1:23" ht="13" x14ac:dyDescent="0.3">
      <c r="A1029" s="183">
        <v>2018</v>
      </c>
      <c r="B1029" s="61">
        <v>36</v>
      </c>
      <c r="C1029" s="2">
        <f t="shared" ref="C1029:C1092" si="16">C1028+7</f>
        <v>43350</v>
      </c>
      <c r="D1029" s="46">
        <v>184.33</v>
      </c>
      <c r="E1029" s="46">
        <v>133.29</v>
      </c>
      <c r="G1029" s="12"/>
      <c r="H1029" s="12"/>
      <c r="I1029" s="12"/>
      <c r="J1029" s="12"/>
      <c r="K1029" s="12"/>
      <c r="L1029" s="12"/>
      <c r="M1029" s="12"/>
      <c r="N1029" s="12"/>
      <c r="O1029" s="12"/>
      <c r="P1029" s="12"/>
      <c r="Q1029" s="12"/>
      <c r="R1029" s="12"/>
      <c r="S1029" s="12"/>
      <c r="T1029" s="12"/>
      <c r="U1029" s="12"/>
      <c r="V1029" s="12"/>
      <c r="W1029" s="12"/>
    </row>
    <row r="1030" spans="1:23" ht="13" x14ac:dyDescent="0.3">
      <c r="A1030" s="183">
        <v>2018</v>
      </c>
      <c r="B1030" s="61">
        <v>37</v>
      </c>
      <c r="C1030" s="2">
        <f t="shared" si="16"/>
        <v>43357</v>
      </c>
      <c r="D1030" s="46">
        <v>195.96</v>
      </c>
      <c r="E1030" s="46">
        <v>133.96</v>
      </c>
      <c r="G1030" s="12"/>
      <c r="H1030" s="12"/>
      <c r="I1030" s="12"/>
      <c r="J1030" s="12"/>
      <c r="K1030" s="12"/>
      <c r="L1030" s="12"/>
      <c r="M1030" s="12"/>
      <c r="N1030" s="12"/>
      <c r="O1030" s="12"/>
      <c r="P1030" s="12"/>
      <c r="Q1030" s="12"/>
      <c r="R1030" s="12"/>
      <c r="S1030" s="12"/>
      <c r="T1030" s="12"/>
      <c r="U1030" s="12"/>
      <c r="V1030" s="12"/>
      <c r="W1030" s="12"/>
    </row>
    <row r="1031" spans="1:23" ht="13" x14ac:dyDescent="0.3">
      <c r="A1031" s="183">
        <v>2018</v>
      </c>
      <c r="B1031" s="61">
        <v>38</v>
      </c>
      <c r="C1031" s="2">
        <f t="shared" si="16"/>
        <v>43364</v>
      </c>
      <c r="D1031" s="46">
        <v>198.67</v>
      </c>
      <c r="E1031" s="46">
        <v>136.76</v>
      </c>
      <c r="G1031" s="12"/>
      <c r="H1031" s="12"/>
      <c r="I1031" s="12"/>
      <c r="J1031" s="12"/>
      <c r="K1031" s="12"/>
      <c r="L1031" s="12"/>
      <c r="M1031" s="12"/>
      <c r="N1031" s="12"/>
      <c r="O1031" s="12"/>
      <c r="P1031" s="12"/>
      <c r="Q1031" s="12"/>
      <c r="R1031" s="12"/>
      <c r="S1031" s="12"/>
      <c r="T1031" s="12"/>
      <c r="U1031" s="12"/>
      <c r="V1031" s="12"/>
      <c r="W1031" s="12"/>
    </row>
    <row r="1032" spans="1:23" ht="13" x14ac:dyDescent="0.3">
      <c r="A1032" s="183">
        <v>2018</v>
      </c>
      <c r="B1032" s="61">
        <v>39</v>
      </c>
      <c r="C1032" s="2">
        <f t="shared" si="16"/>
        <v>43371</v>
      </c>
      <c r="D1032" s="46">
        <v>201.05</v>
      </c>
      <c r="E1032" s="46">
        <v>133.87</v>
      </c>
      <c r="G1032" s="12"/>
      <c r="H1032" s="12"/>
      <c r="I1032" s="12"/>
      <c r="J1032" s="12"/>
      <c r="K1032" s="12"/>
      <c r="L1032" s="12"/>
      <c r="M1032" s="12"/>
      <c r="N1032" s="12"/>
      <c r="O1032" s="12"/>
      <c r="P1032" s="12"/>
      <c r="Q1032" s="12"/>
      <c r="R1032" s="12"/>
      <c r="S1032" s="12"/>
      <c r="T1032" s="12"/>
      <c r="U1032" s="12"/>
      <c r="V1032" s="12"/>
      <c r="W1032" s="12"/>
    </row>
    <row r="1033" spans="1:23" ht="13" x14ac:dyDescent="0.3">
      <c r="A1033" s="183">
        <v>2018</v>
      </c>
      <c r="B1033" s="61">
        <v>40</v>
      </c>
      <c r="C1033" s="2">
        <f t="shared" si="16"/>
        <v>43378</v>
      </c>
      <c r="D1033" s="46">
        <v>206.47</v>
      </c>
      <c r="E1033" s="46">
        <v>138.35</v>
      </c>
      <c r="G1033" s="12"/>
      <c r="H1033" s="12"/>
      <c r="I1033" s="12"/>
      <c r="J1033" s="12"/>
      <c r="K1033" s="12"/>
      <c r="L1033" s="12"/>
      <c r="M1033" s="12"/>
      <c r="N1033" s="12"/>
      <c r="O1033" s="12"/>
      <c r="P1033" s="12"/>
      <c r="Q1033" s="12"/>
      <c r="R1033" s="12"/>
      <c r="S1033" s="12"/>
      <c r="T1033" s="12"/>
      <c r="U1033" s="12"/>
      <c r="V1033" s="12"/>
      <c r="W1033" s="12"/>
    </row>
    <row r="1034" spans="1:23" ht="13" x14ac:dyDescent="0.3">
      <c r="A1034" s="183">
        <v>2018</v>
      </c>
      <c r="B1034" s="61">
        <v>41</v>
      </c>
      <c r="C1034" s="2">
        <f t="shared" si="16"/>
        <v>43385</v>
      </c>
      <c r="D1034" s="46">
        <v>206.23</v>
      </c>
      <c r="E1034" s="46">
        <v>134.72</v>
      </c>
      <c r="G1034" s="12"/>
      <c r="H1034" s="12"/>
      <c r="I1034" s="12"/>
      <c r="J1034" s="12"/>
      <c r="K1034" s="12"/>
      <c r="L1034" s="12"/>
      <c r="M1034" s="12"/>
      <c r="N1034" s="12"/>
      <c r="O1034" s="12"/>
      <c r="P1034" s="12"/>
      <c r="Q1034" s="12"/>
      <c r="R1034" s="12"/>
      <c r="S1034" s="12"/>
      <c r="T1034" s="12"/>
      <c r="U1034" s="12"/>
      <c r="V1034" s="12"/>
      <c r="W1034" s="12"/>
    </row>
    <row r="1035" spans="1:23" ht="13" x14ac:dyDescent="0.3">
      <c r="A1035" s="183">
        <v>2018</v>
      </c>
      <c r="B1035" s="61">
        <v>42</v>
      </c>
      <c r="C1035" s="2">
        <f t="shared" si="16"/>
        <v>43392</v>
      </c>
      <c r="D1035" s="46">
        <v>204.26</v>
      </c>
      <c r="E1035" s="46">
        <v>139.13</v>
      </c>
      <c r="G1035" s="12"/>
      <c r="H1035" s="12"/>
      <c r="I1035" s="12"/>
      <c r="J1035" s="12"/>
      <c r="K1035" s="12"/>
      <c r="L1035" s="12"/>
      <c r="M1035" s="12"/>
      <c r="N1035" s="12"/>
      <c r="O1035" s="12"/>
      <c r="P1035" s="12"/>
      <c r="Q1035" s="12"/>
      <c r="R1035" s="12"/>
      <c r="S1035" s="12"/>
      <c r="T1035" s="12"/>
      <c r="U1035" s="12"/>
      <c r="V1035" s="12"/>
      <c r="W1035" s="12"/>
    </row>
    <row r="1036" spans="1:23" ht="13" x14ac:dyDescent="0.3">
      <c r="A1036" s="183">
        <v>2018</v>
      </c>
      <c r="B1036" s="61">
        <v>43</v>
      </c>
      <c r="C1036" s="2">
        <f t="shared" si="16"/>
        <v>43399</v>
      </c>
      <c r="D1036" s="46">
        <v>197.17</v>
      </c>
      <c r="E1036" s="46">
        <v>134.97</v>
      </c>
      <c r="G1036" s="12"/>
      <c r="H1036" s="12"/>
      <c r="I1036" s="12"/>
      <c r="J1036" s="12"/>
      <c r="K1036" s="12"/>
      <c r="L1036" s="12"/>
      <c r="M1036" s="12"/>
      <c r="N1036" s="12"/>
      <c r="O1036" s="12"/>
      <c r="P1036" s="12"/>
      <c r="Q1036" s="12"/>
      <c r="R1036" s="12"/>
      <c r="S1036" s="12"/>
      <c r="T1036" s="12"/>
      <c r="U1036" s="12"/>
      <c r="V1036" s="12"/>
      <c r="W1036" s="12"/>
    </row>
    <row r="1037" spans="1:23" ht="13" x14ac:dyDescent="0.3">
      <c r="A1037" s="183">
        <v>2018</v>
      </c>
      <c r="B1037" s="61">
        <v>44</v>
      </c>
      <c r="C1037" s="2">
        <f t="shared" si="16"/>
        <v>43406</v>
      </c>
      <c r="D1037" s="46">
        <v>192.67</v>
      </c>
      <c r="E1037" s="46">
        <v>127.81</v>
      </c>
      <c r="G1037" s="12"/>
      <c r="H1037" s="12"/>
      <c r="I1037" s="12"/>
      <c r="J1037" s="12"/>
      <c r="K1037" s="12"/>
      <c r="L1037" s="12"/>
      <c r="M1037" s="12"/>
      <c r="N1037" s="12"/>
      <c r="O1037" s="12"/>
      <c r="P1037" s="12"/>
      <c r="Q1037" s="12"/>
      <c r="R1037" s="12"/>
      <c r="S1037" s="12"/>
      <c r="T1037" s="12"/>
      <c r="U1037" s="12"/>
      <c r="V1037" s="12"/>
      <c r="W1037" s="12"/>
    </row>
    <row r="1038" spans="1:23" ht="13" x14ac:dyDescent="0.3">
      <c r="A1038" s="183">
        <v>2018</v>
      </c>
      <c r="B1038" s="61">
        <v>45</v>
      </c>
      <c r="C1038" s="2">
        <f t="shared" si="16"/>
        <v>43413</v>
      </c>
      <c r="D1038" s="46">
        <v>193.24</v>
      </c>
      <c r="E1038" s="46">
        <v>133.46</v>
      </c>
      <c r="G1038" s="12"/>
      <c r="H1038" s="12"/>
      <c r="I1038" s="12"/>
      <c r="J1038" s="12"/>
      <c r="K1038" s="12"/>
      <c r="L1038" s="12"/>
      <c r="M1038" s="12"/>
      <c r="N1038" s="12"/>
      <c r="O1038" s="12"/>
      <c r="P1038" s="12"/>
      <c r="Q1038" s="12"/>
      <c r="R1038" s="12"/>
      <c r="S1038" s="12"/>
      <c r="T1038" s="12"/>
      <c r="U1038" s="12"/>
      <c r="V1038" s="12"/>
      <c r="W1038" s="12"/>
    </row>
    <row r="1039" spans="1:23" s="14" customFormat="1" x14ac:dyDescent="0.25">
      <c r="A1039" s="183">
        <v>2018</v>
      </c>
      <c r="B1039" s="61">
        <v>46</v>
      </c>
      <c r="C1039" s="13">
        <f t="shared" si="16"/>
        <v>43420</v>
      </c>
      <c r="D1039" s="37">
        <v>182.01</v>
      </c>
      <c r="E1039" s="37">
        <v>131.82</v>
      </c>
      <c r="F1039" s="38"/>
      <c r="G1039" s="39"/>
      <c r="H1039" s="39"/>
      <c r="I1039" s="39"/>
      <c r="J1039" s="39"/>
      <c r="K1039" s="39"/>
      <c r="L1039" s="39"/>
      <c r="M1039" s="39"/>
      <c r="N1039" s="39"/>
      <c r="O1039" s="39"/>
      <c r="P1039" s="39"/>
      <c r="Q1039" s="39"/>
      <c r="R1039" s="39"/>
      <c r="S1039" s="39"/>
      <c r="T1039" s="39"/>
      <c r="U1039" s="39"/>
      <c r="V1039" s="39"/>
      <c r="W1039" s="39"/>
    </row>
    <row r="1040" spans="1:23" x14ac:dyDescent="0.25">
      <c r="A1040" s="183">
        <v>2018</v>
      </c>
      <c r="B1040" s="61">
        <v>47</v>
      </c>
      <c r="C1040" s="2">
        <f t="shared" si="16"/>
        <v>43427</v>
      </c>
      <c r="D1040" s="197">
        <v>195.71</v>
      </c>
      <c r="E1040" s="197">
        <v>132.13</v>
      </c>
      <c r="G1040" s="12"/>
      <c r="H1040" s="12"/>
      <c r="I1040" s="12"/>
      <c r="J1040" s="12"/>
      <c r="K1040" s="12"/>
      <c r="L1040" s="12"/>
      <c r="M1040" s="12"/>
      <c r="N1040" s="12"/>
      <c r="O1040" s="12"/>
      <c r="P1040" s="12"/>
      <c r="Q1040" s="12"/>
      <c r="R1040" s="12"/>
      <c r="S1040" s="12"/>
      <c r="T1040" s="12"/>
      <c r="U1040" s="12"/>
      <c r="V1040" s="12"/>
      <c r="W1040" s="12"/>
    </row>
    <row r="1041" spans="1:23" x14ac:dyDescent="0.25">
      <c r="A1041" s="183">
        <v>2018</v>
      </c>
      <c r="B1041" s="61">
        <v>48</v>
      </c>
      <c r="C1041" s="2">
        <f t="shared" si="16"/>
        <v>43434</v>
      </c>
      <c r="D1041" s="197">
        <v>190.7</v>
      </c>
      <c r="E1041" s="197">
        <v>126.99</v>
      </c>
      <c r="G1041" s="12"/>
      <c r="H1041" s="12"/>
      <c r="I1041" s="12"/>
      <c r="J1041" s="12"/>
      <c r="K1041" s="12"/>
      <c r="L1041" s="12"/>
      <c r="M1041" s="12"/>
      <c r="N1041" s="12"/>
      <c r="O1041" s="12"/>
      <c r="P1041" s="12"/>
      <c r="Q1041" s="12"/>
      <c r="R1041" s="12"/>
      <c r="S1041" s="12"/>
      <c r="T1041" s="12"/>
      <c r="U1041" s="12"/>
      <c r="V1041" s="12"/>
      <c r="W1041" s="12"/>
    </row>
    <row r="1042" spans="1:23" x14ac:dyDescent="0.25">
      <c r="A1042" s="183">
        <v>2018</v>
      </c>
      <c r="B1042" s="61">
        <v>49</v>
      </c>
      <c r="C1042" s="2">
        <f t="shared" si="16"/>
        <v>43441</v>
      </c>
      <c r="D1042" s="197">
        <v>193.9</v>
      </c>
      <c r="E1042" s="197">
        <v>130.99</v>
      </c>
      <c r="G1042" s="12"/>
      <c r="H1042" s="12"/>
      <c r="I1042" s="12"/>
      <c r="J1042" s="12"/>
      <c r="K1042" s="12"/>
      <c r="L1042" s="12"/>
      <c r="M1042" s="12"/>
      <c r="N1042" s="12"/>
      <c r="O1042" s="12"/>
      <c r="P1042" s="12"/>
      <c r="Q1042" s="12"/>
      <c r="R1042" s="12"/>
      <c r="S1042" s="12"/>
      <c r="T1042" s="12"/>
      <c r="U1042" s="12"/>
      <c r="V1042" s="12"/>
      <c r="W1042" s="12"/>
    </row>
    <row r="1043" spans="1:23" x14ac:dyDescent="0.25">
      <c r="A1043" s="183">
        <v>2018</v>
      </c>
      <c r="B1043" s="61">
        <v>50</v>
      </c>
      <c r="C1043" s="2">
        <f t="shared" si="16"/>
        <v>43448</v>
      </c>
      <c r="D1043" s="197">
        <v>197.59</v>
      </c>
      <c r="E1043" s="197">
        <v>134.9</v>
      </c>
      <c r="G1043" s="12"/>
      <c r="H1043" s="12"/>
      <c r="I1043" s="12"/>
      <c r="J1043" s="12"/>
      <c r="K1043" s="12"/>
      <c r="L1043" s="12"/>
      <c r="M1043" s="12"/>
      <c r="N1043" s="12"/>
      <c r="O1043" s="12"/>
      <c r="P1043" s="12"/>
      <c r="Q1043" s="12"/>
      <c r="R1043" s="12"/>
      <c r="S1043" s="12"/>
      <c r="T1043" s="12"/>
      <c r="U1043" s="12"/>
      <c r="V1043" s="12"/>
      <c r="W1043" s="12"/>
    </row>
    <row r="1044" spans="1:23" x14ac:dyDescent="0.25">
      <c r="A1044" s="183">
        <v>2018</v>
      </c>
      <c r="B1044" s="61">
        <v>51</v>
      </c>
      <c r="C1044" s="2">
        <f t="shared" si="16"/>
        <v>43455</v>
      </c>
      <c r="D1044" s="197">
        <v>198.72</v>
      </c>
      <c r="E1044" s="197">
        <v>134.59</v>
      </c>
      <c r="G1044" s="12"/>
      <c r="H1044" s="12"/>
      <c r="I1044" s="12"/>
      <c r="J1044" s="12"/>
      <c r="K1044" s="12"/>
      <c r="L1044" s="12"/>
      <c r="M1044" s="12"/>
      <c r="N1044" s="12"/>
      <c r="O1044" s="12"/>
      <c r="P1044" s="12"/>
      <c r="Q1044" s="12"/>
      <c r="R1044" s="12"/>
      <c r="S1044" s="12"/>
      <c r="T1044" s="12"/>
      <c r="U1044" s="12"/>
      <c r="V1044" s="12"/>
      <c r="W1044" s="12"/>
    </row>
    <row r="1045" spans="1:23" ht="13" thickBot="1" x14ac:dyDescent="0.3">
      <c r="A1045" s="183">
        <v>2018</v>
      </c>
      <c r="B1045" s="61">
        <v>52</v>
      </c>
      <c r="C1045" s="2">
        <f t="shared" si="16"/>
        <v>43462</v>
      </c>
      <c r="D1045" s="197">
        <v>191.67</v>
      </c>
      <c r="E1045" s="197">
        <v>131.22999999999999</v>
      </c>
      <c r="G1045" s="12"/>
      <c r="H1045" s="12"/>
      <c r="I1045" s="12"/>
      <c r="J1045" s="12"/>
      <c r="K1045" s="12"/>
      <c r="L1045" s="12"/>
      <c r="M1045" s="12"/>
      <c r="N1045" s="12"/>
      <c r="O1045" s="12"/>
      <c r="P1045" s="12"/>
      <c r="Q1045" s="12"/>
      <c r="R1045" s="12"/>
      <c r="S1045" s="12"/>
      <c r="T1045" s="12"/>
      <c r="U1045" s="12"/>
      <c r="V1045" s="12"/>
      <c r="W1045" s="12"/>
    </row>
    <row r="1046" spans="1:23" ht="13" thickBot="1" x14ac:dyDescent="0.3">
      <c r="A1046" s="183">
        <v>2019</v>
      </c>
      <c r="B1046" s="181">
        <v>1</v>
      </c>
      <c r="C1046" s="2">
        <f t="shared" si="16"/>
        <v>43469</v>
      </c>
      <c r="D1046" s="197">
        <v>199.77</v>
      </c>
      <c r="E1046" s="197">
        <v>142.77000000000001</v>
      </c>
      <c r="G1046" s="12"/>
      <c r="H1046" s="12"/>
      <c r="I1046" s="12"/>
      <c r="J1046" s="12"/>
      <c r="K1046" s="12"/>
      <c r="L1046" s="12"/>
      <c r="M1046" s="12"/>
      <c r="N1046" s="12"/>
      <c r="O1046" s="12"/>
      <c r="P1046" s="12"/>
      <c r="Q1046" s="12"/>
      <c r="R1046" s="12"/>
      <c r="S1046" s="12"/>
      <c r="T1046" s="12"/>
      <c r="U1046" s="12"/>
      <c r="V1046" s="12"/>
      <c r="W1046" s="12"/>
    </row>
    <row r="1047" spans="1:23" x14ac:dyDescent="0.25">
      <c r="A1047" s="183">
        <v>2019</v>
      </c>
      <c r="B1047" s="61">
        <v>2</v>
      </c>
      <c r="C1047" s="2">
        <f t="shared" si="16"/>
        <v>43476</v>
      </c>
      <c r="D1047" s="197">
        <v>187.97</v>
      </c>
      <c r="E1047" s="197">
        <v>140.02000000000001</v>
      </c>
      <c r="G1047" s="12"/>
      <c r="H1047" s="12"/>
      <c r="I1047" s="12"/>
      <c r="J1047" s="12"/>
      <c r="K1047" s="12"/>
      <c r="L1047" s="12"/>
      <c r="M1047" s="12"/>
      <c r="N1047" s="12"/>
      <c r="O1047" s="12"/>
      <c r="P1047" s="12"/>
      <c r="Q1047" s="12"/>
      <c r="R1047" s="12"/>
      <c r="S1047" s="12"/>
      <c r="T1047" s="12"/>
      <c r="U1047" s="12"/>
      <c r="V1047" s="12"/>
      <c r="W1047" s="12"/>
    </row>
    <row r="1048" spans="1:23" x14ac:dyDescent="0.25">
      <c r="A1048" s="183">
        <v>2019</v>
      </c>
      <c r="B1048" s="61">
        <v>3</v>
      </c>
      <c r="C1048" s="2">
        <f t="shared" si="16"/>
        <v>43483</v>
      </c>
      <c r="D1048" s="197">
        <v>189.33</v>
      </c>
      <c r="E1048" s="197">
        <v>137.9</v>
      </c>
      <c r="G1048" s="12"/>
      <c r="H1048" s="12"/>
      <c r="I1048" s="12"/>
      <c r="J1048" s="12"/>
      <c r="K1048" s="12"/>
      <c r="L1048" s="12"/>
      <c r="M1048" s="12"/>
      <c r="N1048" s="12"/>
      <c r="O1048" s="12"/>
      <c r="P1048" s="12"/>
      <c r="Q1048" s="12"/>
      <c r="R1048" s="12"/>
      <c r="S1048" s="12"/>
      <c r="T1048" s="12"/>
      <c r="U1048" s="12"/>
      <c r="V1048" s="12"/>
      <c r="W1048" s="12"/>
    </row>
    <row r="1049" spans="1:23" x14ac:dyDescent="0.25">
      <c r="A1049" s="183">
        <v>2019</v>
      </c>
      <c r="B1049" s="61">
        <v>4</v>
      </c>
      <c r="C1049" s="2">
        <f t="shared" si="16"/>
        <v>43490</v>
      </c>
      <c r="D1049" s="197">
        <v>188.11</v>
      </c>
      <c r="E1049" s="197">
        <v>141.99</v>
      </c>
      <c r="G1049" s="12"/>
      <c r="H1049" s="12"/>
      <c r="I1049" s="12"/>
      <c r="J1049" s="12"/>
      <c r="K1049" s="12"/>
      <c r="L1049" s="12"/>
      <c r="M1049" s="12"/>
      <c r="N1049" s="12"/>
      <c r="O1049" s="12"/>
      <c r="P1049" s="12"/>
      <c r="Q1049" s="12"/>
      <c r="R1049" s="12"/>
      <c r="S1049" s="12"/>
      <c r="T1049" s="12"/>
      <c r="U1049" s="12"/>
      <c r="V1049" s="12"/>
      <c r="W1049" s="12"/>
    </row>
    <row r="1050" spans="1:23" x14ac:dyDescent="0.25">
      <c r="A1050" s="183">
        <v>2019</v>
      </c>
      <c r="B1050" s="61">
        <v>5</v>
      </c>
      <c r="C1050" s="2">
        <f t="shared" si="16"/>
        <v>43497</v>
      </c>
      <c r="D1050" s="197">
        <v>187.48</v>
      </c>
      <c r="E1050" s="197">
        <v>142.52000000000001</v>
      </c>
      <c r="G1050" s="12"/>
      <c r="H1050" s="12"/>
      <c r="I1050" s="12"/>
      <c r="J1050" s="12"/>
      <c r="K1050" s="12"/>
      <c r="L1050" s="12"/>
      <c r="M1050" s="12"/>
      <c r="N1050" s="12"/>
      <c r="O1050" s="12"/>
      <c r="P1050" s="12"/>
      <c r="Q1050" s="12"/>
      <c r="R1050" s="12"/>
      <c r="S1050" s="12"/>
      <c r="T1050" s="12"/>
      <c r="U1050" s="12"/>
      <c r="V1050" s="12"/>
      <c r="W1050" s="12"/>
    </row>
    <row r="1051" spans="1:23" x14ac:dyDescent="0.25">
      <c r="A1051" s="183">
        <v>2019</v>
      </c>
      <c r="B1051" s="61">
        <v>6</v>
      </c>
      <c r="C1051" s="2">
        <f t="shared" si="16"/>
        <v>43504</v>
      </c>
      <c r="D1051" s="197">
        <v>186.84</v>
      </c>
      <c r="E1051" s="197">
        <v>147.32</v>
      </c>
      <c r="G1051" s="12"/>
      <c r="H1051" s="12"/>
      <c r="I1051" s="12"/>
      <c r="J1051" s="12"/>
      <c r="K1051" s="12"/>
      <c r="L1051" s="12"/>
      <c r="M1051" s="12"/>
      <c r="N1051" s="12"/>
      <c r="O1051" s="12"/>
      <c r="P1051" s="12"/>
      <c r="Q1051" s="12"/>
      <c r="R1051" s="12"/>
      <c r="S1051" s="12"/>
      <c r="T1051" s="12"/>
      <c r="U1051" s="12"/>
      <c r="V1051" s="12"/>
      <c r="W1051" s="12"/>
    </row>
    <row r="1052" spans="1:23" x14ac:dyDescent="0.25">
      <c r="A1052" s="183">
        <v>2019</v>
      </c>
      <c r="B1052" s="61">
        <v>7</v>
      </c>
      <c r="C1052" s="2">
        <f t="shared" si="16"/>
        <v>43511</v>
      </c>
      <c r="D1052" s="197">
        <v>182.58</v>
      </c>
      <c r="E1052" s="197">
        <v>146.22999999999999</v>
      </c>
      <c r="G1052" s="12"/>
      <c r="H1052" s="12"/>
      <c r="I1052" s="12"/>
      <c r="J1052" s="12"/>
      <c r="K1052" s="12"/>
      <c r="L1052" s="12"/>
      <c r="M1052" s="12"/>
      <c r="N1052" s="12"/>
      <c r="O1052" s="12"/>
      <c r="P1052" s="12"/>
      <c r="Q1052" s="12"/>
      <c r="R1052" s="12"/>
      <c r="S1052" s="12"/>
      <c r="T1052" s="12"/>
      <c r="U1052" s="12"/>
      <c r="V1052" s="12"/>
      <c r="W1052" s="12"/>
    </row>
    <row r="1053" spans="1:23" x14ac:dyDescent="0.25">
      <c r="A1053" s="183">
        <v>2019</v>
      </c>
      <c r="B1053" s="61">
        <v>8</v>
      </c>
      <c r="C1053" s="2">
        <f t="shared" si="16"/>
        <v>43518</v>
      </c>
      <c r="D1053" s="197">
        <v>180.22</v>
      </c>
      <c r="E1053" s="197">
        <v>144.15</v>
      </c>
      <c r="G1053" s="12"/>
      <c r="H1053" s="12"/>
      <c r="I1053" s="12"/>
      <c r="J1053" s="12"/>
      <c r="K1053" s="12"/>
      <c r="L1053" s="12"/>
      <c r="M1053" s="12"/>
      <c r="N1053" s="12"/>
      <c r="O1053" s="12"/>
      <c r="P1053" s="12"/>
      <c r="Q1053" s="12"/>
      <c r="R1053" s="12"/>
      <c r="S1053" s="12"/>
      <c r="T1053" s="12"/>
      <c r="U1053" s="12"/>
      <c r="V1053" s="12"/>
      <c r="W1053" s="12"/>
    </row>
    <row r="1054" spans="1:23" x14ac:dyDescent="0.25">
      <c r="A1054" s="183">
        <v>2019</v>
      </c>
      <c r="B1054" s="61">
        <v>9</v>
      </c>
      <c r="C1054" s="2">
        <f t="shared" si="16"/>
        <v>43525</v>
      </c>
      <c r="D1054" s="197">
        <v>173.91</v>
      </c>
      <c r="E1054" s="197">
        <v>139.66999999999999</v>
      </c>
      <c r="G1054" s="12"/>
      <c r="H1054" s="12"/>
      <c r="I1054" s="12"/>
      <c r="J1054" s="12"/>
      <c r="K1054" s="12"/>
      <c r="L1054" s="12"/>
      <c r="M1054" s="12"/>
      <c r="N1054" s="12"/>
      <c r="O1054" s="12"/>
      <c r="P1054" s="12"/>
      <c r="Q1054" s="12"/>
      <c r="R1054" s="12"/>
      <c r="S1054" s="12"/>
      <c r="T1054" s="12"/>
      <c r="U1054" s="12"/>
      <c r="V1054" s="12"/>
      <c r="W1054" s="12"/>
    </row>
    <row r="1055" spans="1:23" x14ac:dyDescent="0.25">
      <c r="A1055" s="183">
        <v>2019</v>
      </c>
      <c r="B1055" s="61">
        <v>10</v>
      </c>
      <c r="C1055" s="2">
        <f t="shared" si="16"/>
        <v>43532</v>
      </c>
      <c r="D1055" s="197">
        <v>172.17</v>
      </c>
      <c r="E1055" s="197">
        <v>133.34</v>
      </c>
      <c r="G1055" s="12"/>
      <c r="H1055" s="12"/>
      <c r="I1055" s="12"/>
      <c r="J1055" s="12"/>
      <c r="K1055" s="12"/>
      <c r="L1055" s="12"/>
      <c r="M1055" s="12"/>
      <c r="N1055" s="12"/>
      <c r="O1055" s="12"/>
      <c r="P1055" s="12"/>
      <c r="Q1055" s="12"/>
      <c r="R1055" s="12"/>
      <c r="S1055" s="12"/>
      <c r="T1055" s="12"/>
      <c r="U1055" s="12"/>
      <c r="V1055" s="12"/>
      <c r="W1055" s="12"/>
    </row>
    <row r="1056" spans="1:23" x14ac:dyDescent="0.25">
      <c r="A1056" s="183">
        <v>2019</v>
      </c>
      <c r="B1056" s="61">
        <v>11</v>
      </c>
      <c r="C1056" s="202">
        <f t="shared" si="16"/>
        <v>43539</v>
      </c>
      <c r="D1056" s="198">
        <v>174.14</v>
      </c>
      <c r="E1056" s="198">
        <v>131.97</v>
      </c>
      <c r="G1056" s="12"/>
      <c r="H1056" s="12"/>
      <c r="I1056" s="12"/>
      <c r="J1056" s="12"/>
      <c r="K1056" s="12"/>
      <c r="L1056" s="12"/>
      <c r="M1056" s="12"/>
      <c r="N1056" s="12"/>
      <c r="O1056" s="12"/>
      <c r="P1056" s="12"/>
      <c r="Q1056" s="12"/>
      <c r="R1056" s="12"/>
      <c r="S1056" s="12"/>
      <c r="T1056" s="12"/>
      <c r="U1056" s="12"/>
      <c r="V1056" s="12"/>
      <c r="W1056" s="12"/>
    </row>
    <row r="1057" spans="1:23" x14ac:dyDescent="0.25">
      <c r="A1057" s="183">
        <v>2019</v>
      </c>
      <c r="B1057" s="61">
        <v>12</v>
      </c>
      <c r="C1057" s="202">
        <f t="shared" si="16"/>
        <v>43546</v>
      </c>
      <c r="D1057" s="198">
        <v>162.88</v>
      </c>
      <c r="E1057" s="198">
        <v>123.68</v>
      </c>
      <c r="G1057" s="12"/>
      <c r="H1057" s="12"/>
      <c r="I1057" s="12"/>
      <c r="J1057" s="12"/>
      <c r="K1057" s="12"/>
      <c r="L1057" s="12"/>
      <c r="M1057" s="12"/>
      <c r="N1057" s="12"/>
      <c r="O1057" s="12"/>
      <c r="P1057" s="12"/>
      <c r="Q1057" s="12"/>
      <c r="R1057" s="12"/>
      <c r="S1057" s="12"/>
      <c r="T1057" s="12"/>
      <c r="U1057" s="12"/>
      <c r="V1057" s="12"/>
      <c r="W1057" s="12"/>
    </row>
    <row r="1058" spans="1:23" x14ac:dyDescent="0.25">
      <c r="A1058" s="183">
        <v>2019</v>
      </c>
      <c r="B1058" s="61">
        <v>13</v>
      </c>
      <c r="C1058" s="2">
        <f t="shared" si="16"/>
        <v>43553</v>
      </c>
      <c r="D1058" s="197">
        <v>168.05</v>
      </c>
      <c r="E1058" s="197">
        <v>139.01</v>
      </c>
      <c r="G1058" s="12"/>
      <c r="H1058" s="12"/>
      <c r="I1058" s="12"/>
      <c r="J1058" s="12"/>
      <c r="K1058" s="12"/>
      <c r="L1058" s="12"/>
      <c r="M1058" s="12"/>
      <c r="N1058" s="12"/>
      <c r="O1058" s="12"/>
      <c r="P1058" s="12"/>
      <c r="Q1058" s="12"/>
      <c r="R1058" s="12"/>
      <c r="S1058" s="12"/>
      <c r="T1058" s="12"/>
      <c r="U1058" s="12"/>
      <c r="V1058" s="12"/>
      <c r="W1058" s="12"/>
    </row>
    <row r="1059" spans="1:23" x14ac:dyDescent="0.25">
      <c r="A1059" s="183">
        <v>2019</v>
      </c>
      <c r="B1059" s="61">
        <v>14</v>
      </c>
      <c r="C1059" s="2">
        <f t="shared" si="16"/>
        <v>43560</v>
      </c>
      <c r="D1059" s="197">
        <v>174.65</v>
      </c>
      <c r="E1059" s="197">
        <v>140.77000000000001</v>
      </c>
      <c r="G1059" s="12"/>
      <c r="H1059" s="12"/>
      <c r="I1059" s="12"/>
      <c r="J1059" s="12"/>
      <c r="K1059" s="12"/>
      <c r="L1059" s="12"/>
      <c r="M1059" s="12"/>
      <c r="N1059" s="12"/>
      <c r="O1059" s="12"/>
      <c r="P1059" s="12"/>
      <c r="Q1059" s="12"/>
      <c r="R1059" s="12"/>
      <c r="S1059" s="12"/>
      <c r="T1059" s="12"/>
      <c r="U1059" s="12"/>
      <c r="V1059" s="12"/>
      <c r="W1059" s="12"/>
    </row>
    <row r="1060" spans="1:23" x14ac:dyDescent="0.25">
      <c r="A1060" s="183">
        <v>2019</v>
      </c>
      <c r="B1060" s="61">
        <v>15</v>
      </c>
      <c r="C1060" s="2">
        <f t="shared" si="16"/>
        <v>43567</v>
      </c>
      <c r="D1060" s="197">
        <v>173.64</v>
      </c>
      <c r="E1060" s="197">
        <v>148.51</v>
      </c>
      <c r="G1060" s="12"/>
      <c r="H1060" s="12"/>
      <c r="I1060" s="12"/>
      <c r="J1060" s="12"/>
      <c r="K1060" s="12"/>
      <c r="L1060" s="12"/>
      <c r="M1060" s="12"/>
      <c r="N1060" s="12"/>
      <c r="O1060" s="12"/>
      <c r="P1060" s="12"/>
      <c r="Q1060" s="12"/>
      <c r="R1060" s="12"/>
      <c r="S1060" s="12"/>
      <c r="T1060" s="12"/>
      <c r="U1060" s="12"/>
      <c r="V1060" s="12"/>
      <c r="W1060" s="12"/>
    </row>
    <row r="1061" spans="1:23" x14ac:dyDescent="0.25">
      <c r="A1061" s="183">
        <v>2019</v>
      </c>
      <c r="B1061" s="61">
        <v>16</v>
      </c>
      <c r="C1061" s="2">
        <f t="shared" si="16"/>
        <v>43574</v>
      </c>
      <c r="D1061" s="197">
        <v>173.79</v>
      </c>
      <c r="E1061" s="197">
        <v>147.38</v>
      </c>
      <c r="G1061" s="12"/>
      <c r="H1061" s="12"/>
      <c r="I1061" s="12"/>
      <c r="J1061" s="12"/>
      <c r="K1061" s="12"/>
      <c r="L1061" s="12"/>
      <c r="M1061" s="12"/>
      <c r="N1061" s="12"/>
      <c r="O1061" s="12"/>
      <c r="P1061" s="12"/>
      <c r="Q1061" s="12"/>
      <c r="R1061" s="12"/>
      <c r="S1061" s="12"/>
      <c r="T1061" s="12"/>
      <c r="U1061" s="12"/>
      <c r="V1061" s="12"/>
      <c r="W1061" s="12"/>
    </row>
    <row r="1062" spans="1:23" x14ac:dyDescent="0.25">
      <c r="A1062" s="183">
        <v>2019</v>
      </c>
      <c r="B1062" s="61">
        <v>17</v>
      </c>
      <c r="C1062" s="2">
        <f t="shared" si="16"/>
        <v>43581</v>
      </c>
      <c r="D1062" s="197">
        <v>173.87</v>
      </c>
      <c r="E1062" s="197">
        <v>142.85</v>
      </c>
      <c r="G1062" s="12"/>
      <c r="H1062" s="12"/>
      <c r="I1062" s="12"/>
      <c r="J1062" s="12"/>
      <c r="K1062" s="12"/>
      <c r="L1062" s="12"/>
      <c r="M1062" s="12"/>
      <c r="N1062" s="12"/>
      <c r="O1062" s="12"/>
      <c r="P1062" s="12"/>
      <c r="Q1062" s="12"/>
      <c r="R1062" s="12"/>
      <c r="S1062" s="12"/>
      <c r="T1062" s="12"/>
      <c r="U1062" s="12"/>
      <c r="V1062" s="12"/>
      <c r="W1062" s="12"/>
    </row>
    <row r="1063" spans="1:23" x14ac:dyDescent="0.25">
      <c r="A1063" s="183">
        <v>2019</v>
      </c>
      <c r="B1063" s="61">
        <v>18</v>
      </c>
      <c r="C1063" s="2">
        <f t="shared" si="16"/>
        <v>43588</v>
      </c>
      <c r="D1063" s="197">
        <v>173.64</v>
      </c>
      <c r="E1063" s="197">
        <v>151.27000000000001</v>
      </c>
      <c r="G1063" s="12"/>
      <c r="H1063" s="12"/>
      <c r="I1063" s="12"/>
      <c r="J1063" s="12"/>
      <c r="K1063" s="12"/>
      <c r="L1063" s="12"/>
      <c r="M1063" s="12"/>
      <c r="N1063" s="12"/>
      <c r="O1063" s="12"/>
      <c r="P1063" s="12"/>
      <c r="Q1063" s="12"/>
      <c r="R1063" s="12"/>
      <c r="S1063" s="12"/>
      <c r="T1063" s="12"/>
      <c r="U1063" s="12"/>
      <c r="V1063" s="12"/>
      <c r="W1063" s="12"/>
    </row>
    <row r="1064" spans="1:23" x14ac:dyDescent="0.25">
      <c r="A1064" s="183">
        <v>2019</v>
      </c>
      <c r="B1064" s="61">
        <v>19</v>
      </c>
      <c r="C1064" s="2">
        <f t="shared" si="16"/>
        <v>43595</v>
      </c>
      <c r="D1064" s="197">
        <v>176.76</v>
      </c>
      <c r="E1064" s="197">
        <v>149.07</v>
      </c>
      <c r="G1064" s="12"/>
      <c r="H1064" s="12"/>
      <c r="I1064" s="12"/>
      <c r="J1064" s="12"/>
      <c r="K1064" s="12"/>
      <c r="L1064" s="12"/>
      <c r="M1064" s="12"/>
      <c r="N1064" s="12"/>
      <c r="O1064" s="12"/>
      <c r="P1064" s="12"/>
      <c r="Q1064" s="12"/>
      <c r="R1064" s="12"/>
      <c r="S1064" s="12"/>
      <c r="T1064" s="12"/>
      <c r="U1064" s="12"/>
      <c r="V1064" s="12"/>
      <c r="W1064" s="12"/>
    </row>
    <row r="1065" spans="1:23" x14ac:dyDescent="0.25">
      <c r="A1065" s="183">
        <v>2019</v>
      </c>
      <c r="B1065" s="61">
        <v>20</v>
      </c>
      <c r="C1065" s="2">
        <f t="shared" si="16"/>
        <v>43602</v>
      </c>
      <c r="D1065" s="197">
        <v>173.74</v>
      </c>
      <c r="E1065" s="197">
        <v>150.41</v>
      </c>
      <c r="G1065" s="12"/>
      <c r="H1065" s="12"/>
      <c r="I1065" s="12"/>
      <c r="J1065" s="12"/>
      <c r="K1065" s="12"/>
      <c r="L1065" s="12"/>
      <c r="M1065" s="12"/>
      <c r="N1065" s="12"/>
      <c r="O1065" s="12"/>
      <c r="P1065" s="12"/>
      <c r="Q1065" s="12"/>
      <c r="R1065" s="12"/>
      <c r="S1065" s="12"/>
      <c r="T1065" s="12"/>
      <c r="U1065" s="12"/>
      <c r="V1065" s="12"/>
      <c r="W1065" s="12"/>
    </row>
    <row r="1066" spans="1:23" x14ac:dyDescent="0.25">
      <c r="A1066" s="183">
        <v>2019</v>
      </c>
      <c r="B1066" s="61">
        <v>21</v>
      </c>
      <c r="C1066" s="2">
        <f t="shared" si="16"/>
        <v>43609</v>
      </c>
      <c r="D1066" s="197">
        <v>170.47</v>
      </c>
      <c r="E1066" s="197">
        <v>140.16</v>
      </c>
      <c r="G1066" s="12"/>
      <c r="H1066" s="12"/>
      <c r="I1066" s="12"/>
      <c r="J1066" s="12"/>
      <c r="K1066" s="12"/>
      <c r="L1066" s="12"/>
      <c r="M1066" s="12"/>
      <c r="N1066" s="12"/>
      <c r="O1066" s="12"/>
      <c r="P1066" s="12"/>
      <c r="Q1066" s="12"/>
      <c r="R1066" s="12"/>
      <c r="S1066" s="12"/>
      <c r="T1066" s="12"/>
      <c r="U1066" s="12"/>
      <c r="V1066" s="12"/>
      <c r="W1066" s="12"/>
    </row>
    <row r="1067" spans="1:23" x14ac:dyDescent="0.25">
      <c r="A1067" s="183">
        <v>2019</v>
      </c>
      <c r="B1067" s="61">
        <v>22</v>
      </c>
      <c r="C1067" s="2">
        <f t="shared" si="16"/>
        <v>43616</v>
      </c>
      <c r="D1067" s="197">
        <v>173.44</v>
      </c>
      <c r="E1067" s="197">
        <v>143.91</v>
      </c>
      <c r="G1067" s="12"/>
      <c r="H1067" s="12"/>
      <c r="I1067" s="12"/>
      <c r="J1067" s="12"/>
      <c r="K1067" s="12"/>
      <c r="L1067" s="12"/>
      <c r="M1067" s="12"/>
      <c r="N1067" s="12"/>
      <c r="O1067" s="12"/>
      <c r="P1067" s="12"/>
      <c r="Q1067" s="12"/>
      <c r="R1067" s="12"/>
      <c r="S1067" s="12"/>
      <c r="T1067" s="12"/>
      <c r="U1067" s="12"/>
      <c r="V1067" s="12"/>
      <c r="W1067" s="12"/>
    </row>
    <row r="1068" spans="1:23" x14ac:dyDescent="0.25">
      <c r="A1068" s="183">
        <v>2019</v>
      </c>
      <c r="B1068" s="61">
        <v>23</v>
      </c>
      <c r="C1068" s="2">
        <f t="shared" si="16"/>
        <v>43623</v>
      </c>
      <c r="D1068" s="197">
        <v>172.08</v>
      </c>
      <c r="E1068" s="197">
        <v>144.94</v>
      </c>
      <c r="G1068" s="12"/>
      <c r="H1068" s="12"/>
      <c r="I1068" s="12"/>
      <c r="J1068" s="12"/>
      <c r="K1068" s="12"/>
      <c r="L1068" s="12"/>
      <c r="M1068" s="12"/>
      <c r="N1068" s="12"/>
      <c r="O1068" s="12"/>
      <c r="P1068" s="12"/>
      <c r="Q1068" s="12"/>
      <c r="R1068" s="12"/>
      <c r="S1068" s="12"/>
      <c r="T1068" s="12"/>
      <c r="U1068" s="12"/>
      <c r="V1068" s="12"/>
      <c r="W1068" s="12"/>
    </row>
    <row r="1069" spans="1:23" x14ac:dyDescent="0.25">
      <c r="A1069" s="183">
        <v>2019</v>
      </c>
      <c r="B1069" s="61">
        <v>24</v>
      </c>
      <c r="C1069" s="2">
        <f t="shared" si="16"/>
        <v>43630</v>
      </c>
      <c r="D1069" s="197">
        <v>166.73</v>
      </c>
      <c r="E1069" s="197">
        <v>143.55000000000001</v>
      </c>
      <c r="G1069" s="12"/>
      <c r="H1069" s="12"/>
      <c r="I1069" s="12"/>
      <c r="J1069" s="12"/>
      <c r="K1069" s="12"/>
      <c r="L1069" s="12"/>
      <c r="M1069" s="12"/>
      <c r="N1069" s="12"/>
      <c r="O1069" s="12"/>
      <c r="P1069" s="12"/>
      <c r="Q1069" s="12"/>
      <c r="R1069" s="12"/>
      <c r="S1069" s="12"/>
      <c r="T1069" s="12"/>
      <c r="U1069" s="12"/>
      <c r="V1069" s="12"/>
      <c r="W1069" s="12"/>
    </row>
    <row r="1070" spans="1:23" x14ac:dyDescent="0.25">
      <c r="A1070" s="183">
        <v>2019</v>
      </c>
      <c r="B1070" s="61">
        <v>25</v>
      </c>
      <c r="C1070" s="2">
        <f t="shared" si="16"/>
        <v>43637</v>
      </c>
      <c r="D1070" s="197">
        <v>170.11</v>
      </c>
      <c r="E1070" s="197">
        <v>144.19</v>
      </c>
      <c r="G1070" s="12"/>
      <c r="H1070" s="12"/>
      <c r="I1070" s="12"/>
      <c r="J1070" s="12"/>
      <c r="K1070" s="12"/>
      <c r="L1070" s="12"/>
      <c r="M1070" s="12"/>
      <c r="N1070" s="12"/>
      <c r="O1070" s="12"/>
      <c r="P1070" s="12"/>
      <c r="Q1070" s="12"/>
      <c r="R1070" s="12"/>
      <c r="S1070" s="12"/>
      <c r="T1070" s="12"/>
      <c r="U1070" s="12"/>
      <c r="V1070" s="12"/>
      <c r="W1070" s="12"/>
    </row>
    <row r="1071" spans="1:23" x14ac:dyDescent="0.25">
      <c r="A1071" s="183">
        <v>2019</v>
      </c>
      <c r="B1071" s="61">
        <v>26</v>
      </c>
      <c r="C1071" s="2">
        <f t="shared" si="16"/>
        <v>43644</v>
      </c>
      <c r="D1071" s="197">
        <v>163.37</v>
      </c>
      <c r="E1071" s="197">
        <v>144.22999999999999</v>
      </c>
      <c r="G1071" s="12"/>
      <c r="H1071" s="12"/>
      <c r="I1071" s="12"/>
      <c r="J1071" s="12"/>
      <c r="K1071" s="12"/>
      <c r="L1071" s="12"/>
      <c r="M1071" s="12"/>
      <c r="N1071" s="12"/>
      <c r="O1071" s="12"/>
      <c r="P1071" s="12"/>
      <c r="Q1071" s="12"/>
      <c r="R1071" s="12"/>
      <c r="S1071" s="12"/>
      <c r="T1071" s="12"/>
      <c r="U1071" s="12"/>
      <c r="V1071" s="12"/>
      <c r="W1071" s="12"/>
    </row>
    <row r="1072" spans="1:23" x14ac:dyDescent="0.25">
      <c r="A1072" s="183">
        <v>2019</v>
      </c>
      <c r="B1072" s="61">
        <v>27</v>
      </c>
      <c r="C1072" s="2">
        <f t="shared" si="16"/>
        <v>43651</v>
      </c>
      <c r="D1072" s="197">
        <v>160.62</v>
      </c>
      <c r="E1072" s="197">
        <v>141.91</v>
      </c>
      <c r="G1072" s="12"/>
      <c r="H1072" s="12"/>
      <c r="I1072" s="12"/>
      <c r="J1072" s="12"/>
      <c r="K1072" s="12"/>
      <c r="L1072" s="12"/>
      <c r="M1072" s="12"/>
      <c r="N1072" s="12"/>
      <c r="O1072" s="12"/>
      <c r="P1072" s="12"/>
      <c r="Q1072" s="12"/>
      <c r="R1072" s="12"/>
      <c r="S1072" s="12"/>
      <c r="T1072" s="12"/>
      <c r="U1072" s="12"/>
      <c r="V1072" s="12"/>
      <c r="W1072" s="12"/>
    </row>
    <row r="1073" spans="1:23" x14ac:dyDescent="0.25">
      <c r="A1073" s="183">
        <v>2019</v>
      </c>
      <c r="B1073" s="61">
        <v>28</v>
      </c>
      <c r="C1073" s="2">
        <f t="shared" si="16"/>
        <v>43658</v>
      </c>
      <c r="D1073" s="197">
        <v>171.63</v>
      </c>
      <c r="E1073" s="197">
        <v>143.19999999999999</v>
      </c>
      <c r="G1073" s="12"/>
      <c r="H1073" s="12"/>
      <c r="I1073" s="12"/>
      <c r="J1073" s="12"/>
      <c r="K1073" s="12"/>
      <c r="L1073" s="12"/>
      <c r="M1073" s="12"/>
      <c r="N1073" s="12"/>
      <c r="O1073" s="12"/>
      <c r="P1073" s="12"/>
      <c r="Q1073" s="12"/>
      <c r="R1073" s="12"/>
      <c r="S1073" s="12"/>
      <c r="T1073" s="12"/>
      <c r="U1073" s="12"/>
      <c r="V1073" s="12"/>
      <c r="W1073" s="12"/>
    </row>
    <row r="1074" spans="1:23" x14ac:dyDescent="0.25">
      <c r="A1074" s="183">
        <v>2019</v>
      </c>
      <c r="B1074" s="61">
        <v>29</v>
      </c>
      <c r="C1074" s="2">
        <f t="shared" si="16"/>
        <v>43665</v>
      </c>
      <c r="D1074" s="197">
        <v>174.91</v>
      </c>
      <c r="E1074" s="197">
        <v>143.22999999999999</v>
      </c>
      <c r="G1074" s="12"/>
      <c r="H1074" s="12"/>
      <c r="I1074" s="12"/>
      <c r="J1074" s="12"/>
      <c r="K1074" s="12"/>
      <c r="L1074" s="12"/>
      <c r="M1074" s="12"/>
      <c r="N1074" s="12"/>
      <c r="O1074" s="12"/>
      <c r="P1074" s="12"/>
      <c r="Q1074" s="12"/>
      <c r="R1074" s="12"/>
      <c r="S1074" s="12"/>
      <c r="T1074" s="12"/>
      <c r="U1074" s="12"/>
      <c r="V1074" s="12"/>
      <c r="W1074" s="12"/>
    </row>
    <row r="1075" spans="1:23" x14ac:dyDescent="0.25">
      <c r="A1075" s="183">
        <v>2019</v>
      </c>
      <c r="B1075" s="61">
        <v>30</v>
      </c>
      <c r="C1075" s="2">
        <f t="shared" si="16"/>
        <v>43672</v>
      </c>
      <c r="D1075" s="197">
        <v>180.61</v>
      </c>
      <c r="E1075" s="197">
        <v>142.88</v>
      </c>
      <c r="G1075" s="12"/>
      <c r="H1075" s="12"/>
      <c r="I1075" s="12"/>
      <c r="J1075" s="12"/>
      <c r="K1075" s="12"/>
      <c r="L1075" s="12"/>
      <c r="M1075" s="12"/>
      <c r="N1075" s="12"/>
      <c r="O1075" s="12"/>
      <c r="P1075" s="12"/>
      <c r="Q1075" s="12"/>
      <c r="R1075" s="12"/>
      <c r="S1075" s="12"/>
      <c r="T1075" s="12"/>
      <c r="U1075" s="12"/>
      <c r="V1075" s="12"/>
      <c r="W1075" s="12"/>
    </row>
    <row r="1076" spans="1:23" x14ac:dyDescent="0.25">
      <c r="A1076" s="183">
        <v>2019</v>
      </c>
      <c r="B1076" s="61">
        <v>31</v>
      </c>
      <c r="C1076" s="2">
        <f t="shared" si="16"/>
        <v>43679</v>
      </c>
      <c r="D1076" s="197">
        <v>179.94</v>
      </c>
      <c r="E1076" s="197">
        <v>140.85</v>
      </c>
      <c r="G1076" s="12"/>
      <c r="H1076" s="12"/>
      <c r="I1076" s="12"/>
      <c r="J1076" s="12"/>
      <c r="K1076" s="12"/>
      <c r="L1076" s="12"/>
      <c r="M1076" s="12"/>
      <c r="N1076" s="12"/>
      <c r="O1076" s="12"/>
      <c r="P1076" s="12"/>
      <c r="Q1076" s="12"/>
      <c r="R1076" s="12"/>
      <c r="S1076" s="12"/>
      <c r="T1076" s="12"/>
      <c r="U1076" s="12"/>
      <c r="V1076" s="12"/>
      <c r="W1076" s="12"/>
    </row>
    <row r="1077" spans="1:23" x14ac:dyDescent="0.25">
      <c r="A1077" s="183">
        <v>2019</v>
      </c>
      <c r="B1077" s="61">
        <v>32</v>
      </c>
      <c r="C1077" s="2">
        <f t="shared" si="16"/>
        <v>43686</v>
      </c>
      <c r="D1077" s="197">
        <v>182.8</v>
      </c>
      <c r="E1077" s="197">
        <v>139.5</v>
      </c>
      <c r="G1077" s="12"/>
      <c r="H1077" s="12"/>
      <c r="I1077" s="12"/>
      <c r="J1077" s="12"/>
      <c r="K1077" s="12"/>
      <c r="L1077" s="12"/>
      <c r="M1077" s="12"/>
      <c r="N1077" s="12"/>
      <c r="O1077" s="12"/>
      <c r="P1077" s="12"/>
      <c r="Q1077" s="12"/>
      <c r="R1077" s="12"/>
      <c r="S1077" s="12"/>
      <c r="T1077" s="12"/>
      <c r="U1077" s="12"/>
      <c r="V1077" s="12"/>
      <c r="W1077" s="12"/>
    </row>
    <row r="1078" spans="1:23" x14ac:dyDescent="0.25">
      <c r="A1078" s="183">
        <v>2019</v>
      </c>
      <c r="B1078" s="61">
        <v>33</v>
      </c>
      <c r="C1078" s="2">
        <f t="shared" si="16"/>
        <v>43693</v>
      </c>
      <c r="D1078" s="197">
        <v>185.51</v>
      </c>
      <c r="E1078" s="197">
        <v>139.93</v>
      </c>
      <c r="G1078" s="12"/>
      <c r="H1078" s="12"/>
      <c r="I1078" s="12"/>
      <c r="J1078" s="12"/>
      <c r="K1078" s="12"/>
      <c r="L1078" s="12"/>
      <c r="M1078" s="12"/>
      <c r="N1078" s="12"/>
      <c r="O1078" s="12"/>
      <c r="P1078" s="12"/>
      <c r="Q1078" s="12"/>
      <c r="R1078" s="12"/>
      <c r="S1078" s="12"/>
      <c r="T1078" s="12"/>
      <c r="U1078" s="12"/>
      <c r="V1078" s="12"/>
      <c r="W1078" s="12"/>
    </row>
    <row r="1079" spans="1:23" x14ac:dyDescent="0.25">
      <c r="A1079" s="183">
        <v>2019</v>
      </c>
      <c r="B1079" s="61">
        <v>34</v>
      </c>
      <c r="C1079" s="2">
        <f t="shared" si="16"/>
        <v>43700</v>
      </c>
      <c r="D1079" s="197">
        <v>184.08</v>
      </c>
      <c r="E1079" s="197">
        <v>138.96</v>
      </c>
      <c r="G1079" s="12"/>
      <c r="H1079" s="12"/>
      <c r="I1079" s="12"/>
      <c r="J1079" s="12"/>
      <c r="K1079" s="12"/>
      <c r="L1079" s="12"/>
      <c r="M1079" s="12"/>
      <c r="N1079" s="12"/>
      <c r="O1079" s="12"/>
      <c r="P1079" s="12"/>
      <c r="Q1079" s="12"/>
      <c r="R1079" s="12"/>
      <c r="S1079" s="12"/>
      <c r="T1079" s="12"/>
      <c r="U1079" s="12"/>
      <c r="V1079" s="12"/>
      <c r="W1079" s="12"/>
    </row>
    <row r="1080" spans="1:23" x14ac:dyDescent="0.25">
      <c r="A1080" s="183">
        <v>2019</v>
      </c>
      <c r="B1080" s="61">
        <v>35</v>
      </c>
      <c r="C1080" s="2">
        <f t="shared" si="16"/>
        <v>43707</v>
      </c>
      <c r="D1080" s="197">
        <v>187.12</v>
      </c>
      <c r="E1080" s="197">
        <v>138.18</v>
      </c>
      <c r="G1080" s="12"/>
      <c r="H1080" s="12"/>
      <c r="I1080" s="12"/>
      <c r="J1080" s="12"/>
      <c r="K1080" s="12"/>
      <c r="L1080" s="12"/>
      <c r="M1080" s="12"/>
      <c r="N1080" s="12"/>
      <c r="O1080" s="12"/>
      <c r="P1080" s="12"/>
      <c r="Q1080" s="12"/>
      <c r="R1080" s="12"/>
      <c r="S1080" s="12"/>
      <c r="T1080" s="12"/>
      <c r="U1080" s="12"/>
      <c r="V1080" s="12"/>
      <c r="W1080" s="12"/>
    </row>
    <row r="1081" spans="1:23" x14ac:dyDescent="0.25">
      <c r="A1081" s="183">
        <v>2019</v>
      </c>
      <c r="B1081" s="61">
        <v>36</v>
      </c>
      <c r="C1081" s="2">
        <f t="shared" si="16"/>
        <v>43714</v>
      </c>
      <c r="D1081" s="197">
        <v>188.13</v>
      </c>
      <c r="E1081" s="197">
        <v>138.38999999999999</v>
      </c>
      <c r="G1081" s="12"/>
      <c r="H1081" s="12"/>
      <c r="I1081" s="12"/>
      <c r="J1081" s="12"/>
      <c r="K1081" s="12"/>
      <c r="L1081" s="12"/>
      <c r="M1081" s="12"/>
      <c r="N1081" s="12"/>
      <c r="O1081" s="12"/>
      <c r="P1081" s="12"/>
      <c r="Q1081" s="12"/>
      <c r="R1081" s="12"/>
      <c r="S1081" s="12"/>
      <c r="T1081" s="12"/>
      <c r="U1081" s="12"/>
      <c r="V1081" s="12"/>
      <c r="W1081" s="12"/>
    </row>
    <row r="1082" spans="1:23" x14ac:dyDescent="0.25">
      <c r="A1082" s="183">
        <v>2019</v>
      </c>
      <c r="B1082" s="61">
        <v>37</v>
      </c>
      <c r="C1082" s="2">
        <f t="shared" si="16"/>
        <v>43721</v>
      </c>
      <c r="D1082" s="197">
        <v>178.86</v>
      </c>
      <c r="E1082" s="197">
        <v>132.24</v>
      </c>
      <c r="G1082" s="12"/>
      <c r="H1082" s="12"/>
      <c r="I1082" s="12"/>
      <c r="J1082" s="12"/>
      <c r="K1082" s="12"/>
      <c r="L1082" s="12"/>
      <c r="M1082" s="12"/>
      <c r="N1082" s="12"/>
      <c r="O1082" s="12"/>
      <c r="P1082" s="12"/>
      <c r="Q1082" s="12"/>
      <c r="R1082" s="12"/>
      <c r="S1082" s="12"/>
      <c r="T1082" s="12"/>
      <c r="U1082" s="12"/>
      <c r="V1082" s="12"/>
      <c r="W1082" s="12"/>
    </row>
    <row r="1083" spans="1:23" x14ac:dyDescent="0.25">
      <c r="A1083" s="183">
        <v>2019</v>
      </c>
      <c r="B1083" s="61">
        <v>38</v>
      </c>
      <c r="C1083" s="2">
        <f t="shared" si="16"/>
        <v>43728</v>
      </c>
      <c r="D1083" s="197">
        <v>180.28</v>
      </c>
      <c r="E1083" s="197">
        <v>133.41999999999999</v>
      </c>
      <c r="G1083" s="12"/>
      <c r="H1083" s="12"/>
      <c r="I1083" s="12"/>
      <c r="J1083" s="12"/>
      <c r="K1083" s="12"/>
      <c r="L1083" s="12"/>
      <c r="M1083" s="12"/>
      <c r="N1083" s="12"/>
      <c r="O1083" s="12"/>
      <c r="P1083" s="12"/>
      <c r="Q1083" s="12"/>
      <c r="R1083" s="12"/>
      <c r="S1083" s="12"/>
      <c r="T1083" s="12"/>
      <c r="U1083" s="12"/>
      <c r="V1083" s="12"/>
      <c r="W1083" s="12"/>
    </row>
    <row r="1084" spans="1:23" x14ac:dyDescent="0.25">
      <c r="A1084" s="183">
        <v>2019</v>
      </c>
      <c r="B1084" s="61">
        <v>39</v>
      </c>
      <c r="C1084" s="2">
        <f t="shared" si="16"/>
        <v>43735</v>
      </c>
      <c r="D1084" s="197">
        <v>183.27</v>
      </c>
      <c r="E1084" s="197">
        <v>130.37</v>
      </c>
      <c r="G1084" s="12"/>
      <c r="H1084" s="12"/>
      <c r="I1084" s="12"/>
      <c r="J1084" s="12"/>
      <c r="K1084" s="12"/>
      <c r="L1084" s="12"/>
      <c r="M1084" s="12"/>
      <c r="N1084" s="12"/>
      <c r="O1084" s="12"/>
      <c r="P1084" s="12"/>
      <c r="Q1084" s="12"/>
      <c r="R1084" s="12"/>
      <c r="S1084" s="12"/>
      <c r="T1084" s="12"/>
      <c r="U1084" s="12"/>
      <c r="V1084" s="12"/>
      <c r="W1084" s="12"/>
    </row>
    <row r="1085" spans="1:23" x14ac:dyDescent="0.25">
      <c r="A1085" s="183">
        <v>2019</v>
      </c>
      <c r="B1085" s="61">
        <v>40</v>
      </c>
      <c r="C1085" s="2">
        <f t="shared" si="16"/>
        <v>43742</v>
      </c>
      <c r="D1085" s="197">
        <v>183.29</v>
      </c>
      <c r="E1085" s="197">
        <v>131.66</v>
      </c>
      <c r="G1085" s="12"/>
      <c r="H1085" s="12"/>
      <c r="I1085" s="12"/>
      <c r="J1085" s="12"/>
      <c r="K1085" s="12"/>
      <c r="L1085" s="12"/>
      <c r="M1085" s="12"/>
      <c r="N1085" s="12"/>
      <c r="O1085" s="12"/>
      <c r="P1085" s="12"/>
      <c r="Q1085" s="12"/>
      <c r="R1085" s="12"/>
      <c r="S1085" s="12"/>
      <c r="T1085" s="12"/>
      <c r="U1085" s="12"/>
      <c r="V1085" s="12"/>
      <c r="W1085" s="12"/>
    </row>
    <row r="1086" spans="1:23" x14ac:dyDescent="0.25">
      <c r="A1086" s="183">
        <v>2019</v>
      </c>
      <c r="B1086" s="61">
        <v>41</v>
      </c>
      <c r="C1086" s="2">
        <f t="shared" si="16"/>
        <v>43749</v>
      </c>
      <c r="D1086" s="197">
        <v>183.92</v>
      </c>
      <c r="E1086" s="197">
        <v>139.02000000000001</v>
      </c>
      <c r="G1086" s="12"/>
      <c r="H1086" s="12"/>
      <c r="I1086" s="12"/>
      <c r="J1086" s="12"/>
      <c r="K1086" s="12"/>
      <c r="L1086" s="12"/>
      <c r="M1086" s="12"/>
      <c r="N1086" s="12"/>
      <c r="O1086" s="12"/>
      <c r="P1086" s="12"/>
      <c r="Q1086" s="12"/>
      <c r="R1086" s="12"/>
      <c r="S1086" s="12"/>
      <c r="T1086" s="12"/>
      <c r="U1086" s="12"/>
      <c r="V1086" s="12"/>
      <c r="W1086" s="12"/>
    </row>
    <row r="1087" spans="1:23" x14ac:dyDescent="0.25">
      <c r="A1087" s="183">
        <v>2019</v>
      </c>
      <c r="B1087" s="61">
        <v>42</v>
      </c>
      <c r="C1087" s="2">
        <f t="shared" si="16"/>
        <v>43756</v>
      </c>
      <c r="D1087" s="197">
        <v>187.37</v>
      </c>
      <c r="E1087" s="197">
        <v>133.46</v>
      </c>
      <c r="G1087" s="12"/>
      <c r="H1087" s="12"/>
      <c r="I1087" s="12"/>
      <c r="J1087" s="12"/>
      <c r="K1087" s="12"/>
      <c r="L1087" s="12"/>
      <c r="M1087" s="12"/>
      <c r="N1087" s="12"/>
      <c r="O1087" s="12"/>
      <c r="P1087" s="12"/>
      <c r="Q1087" s="12"/>
      <c r="R1087" s="12"/>
      <c r="S1087" s="12"/>
      <c r="T1087" s="12"/>
      <c r="U1087" s="12"/>
      <c r="V1087" s="12"/>
      <c r="W1087" s="12"/>
    </row>
    <row r="1088" spans="1:23" x14ac:dyDescent="0.25">
      <c r="A1088" s="183">
        <v>2019</v>
      </c>
      <c r="B1088" s="61">
        <v>43</v>
      </c>
      <c r="C1088" s="2">
        <f t="shared" si="16"/>
        <v>43763</v>
      </c>
      <c r="D1088" s="197">
        <v>185.23</v>
      </c>
      <c r="E1088" s="197">
        <v>130.6</v>
      </c>
      <c r="G1088" s="12"/>
      <c r="H1088" s="12"/>
      <c r="I1088" s="12"/>
      <c r="J1088" s="12"/>
      <c r="K1088" s="12"/>
      <c r="L1088" s="12"/>
      <c r="M1088" s="12"/>
      <c r="N1088" s="12"/>
      <c r="O1088" s="12"/>
      <c r="P1088" s="12"/>
      <c r="Q1088" s="12"/>
      <c r="R1088" s="12"/>
      <c r="S1088" s="12"/>
      <c r="T1088" s="12"/>
      <c r="U1088" s="12"/>
      <c r="V1088" s="12"/>
      <c r="W1088" s="12"/>
    </row>
    <row r="1089" spans="1:23" x14ac:dyDescent="0.25">
      <c r="A1089" s="183">
        <v>2019</v>
      </c>
      <c r="B1089" s="61">
        <v>44</v>
      </c>
      <c r="C1089" s="2">
        <f t="shared" si="16"/>
        <v>43770</v>
      </c>
      <c r="D1089" s="197">
        <v>178.06</v>
      </c>
      <c r="E1089" s="197">
        <v>130.84</v>
      </c>
      <c r="G1089" s="12"/>
      <c r="H1089" s="12"/>
      <c r="I1089" s="12"/>
      <c r="J1089" s="12"/>
      <c r="K1089" s="12"/>
      <c r="L1089" s="12"/>
      <c r="M1089" s="12"/>
      <c r="N1089" s="12"/>
      <c r="O1089" s="12"/>
      <c r="P1089" s="12"/>
      <c r="Q1089" s="12"/>
      <c r="R1089" s="12"/>
      <c r="S1089" s="12"/>
      <c r="T1089" s="12"/>
      <c r="U1089" s="12"/>
      <c r="V1089" s="12"/>
      <c r="W1089" s="12"/>
    </row>
    <row r="1090" spans="1:23" x14ac:dyDescent="0.25">
      <c r="A1090" s="183">
        <v>2019</v>
      </c>
      <c r="B1090" s="61">
        <v>45</v>
      </c>
      <c r="C1090" s="2">
        <f t="shared" si="16"/>
        <v>43777</v>
      </c>
      <c r="D1090" s="197">
        <v>177.76</v>
      </c>
      <c r="E1090" s="197">
        <v>131.47</v>
      </c>
      <c r="G1090" s="12"/>
      <c r="H1090" s="12"/>
      <c r="I1090" s="12"/>
      <c r="J1090" s="12"/>
      <c r="K1090" s="12"/>
      <c r="L1090" s="12"/>
      <c r="M1090" s="12"/>
      <c r="N1090" s="12"/>
      <c r="O1090" s="12"/>
      <c r="P1090" s="12"/>
      <c r="Q1090" s="12"/>
      <c r="R1090" s="12"/>
      <c r="S1090" s="12"/>
      <c r="T1090" s="12"/>
      <c r="U1090" s="12"/>
      <c r="V1090" s="12"/>
      <c r="W1090" s="12"/>
    </row>
    <row r="1091" spans="1:23" x14ac:dyDescent="0.25">
      <c r="A1091" s="183">
        <v>2019</v>
      </c>
      <c r="B1091" s="61">
        <v>46</v>
      </c>
      <c r="C1091" s="2">
        <f t="shared" si="16"/>
        <v>43784</v>
      </c>
      <c r="D1091" s="197">
        <v>185.97</v>
      </c>
      <c r="E1091" s="197">
        <v>130.1</v>
      </c>
      <c r="G1091" s="12"/>
      <c r="H1091" s="12"/>
      <c r="I1091" s="12"/>
      <c r="J1091" s="12"/>
      <c r="K1091" s="12"/>
      <c r="L1091" s="12"/>
      <c r="M1091" s="12"/>
      <c r="N1091" s="12"/>
      <c r="O1091" s="12"/>
      <c r="P1091" s="12"/>
      <c r="Q1091" s="12"/>
      <c r="R1091" s="12"/>
      <c r="S1091" s="12"/>
      <c r="T1091" s="12"/>
      <c r="U1091" s="12"/>
      <c r="V1091" s="12"/>
      <c r="W1091" s="12"/>
    </row>
    <row r="1092" spans="1:23" x14ac:dyDescent="0.25">
      <c r="A1092" s="183">
        <v>2019</v>
      </c>
      <c r="B1092" s="61">
        <v>47</v>
      </c>
      <c r="C1092" s="2">
        <f t="shared" si="16"/>
        <v>43791</v>
      </c>
      <c r="D1092" s="197">
        <v>190.01</v>
      </c>
      <c r="E1092" s="197">
        <v>127.28</v>
      </c>
      <c r="G1092" s="12"/>
      <c r="H1092" s="12"/>
      <c r="I1092" s="12"/>
      <c r="J1092" s="12"/>
      <c r="K1092" s="12"/>
      <c r="L1092" s="12"/>
      <c r="M1092" s="12"/>
      <c r="N1092" s="12"/>
      <c r="O1092" s="12"/>
      <c r="P1092" s="12"/>
      <c r="Q1092" s="12"/>
      <c r="R1092" s="12"/>
      <c r="S1092" s="12"/>
      <c r="T1092" s="12"/>
      <c r="U1092" s="12"/>
      <c r="V1092" s="12"/>
      <c r="W1092" s="12"/>
    </row>
    <row r="1093" spans="1:23" x14ac:dyDescent="0.25">
      <c r="A1093" s="183">
        <v>2019</v>
      </c>
      <c r="B1093" s="61">
        <v>48</v>
      </c>
      <c r="C1093" s="2">
        <f>C1092+7</f>
        <v>43798</v>
      </c>
      <c r="D1093" s="197">
        <v>183.86</v>
      </c>
      <c r="E1093" s="197">
        <v>129.97999999999999</v>
      </c>
      <c r="G1093" s="12"/>
      <c r="H1093" s="12"/>
      <c r="I1093" s="12"/>
      <c r="J1093" s="12"/>
      <c r="K1093" s="12"/>
      <c r="L1093" s="12"/>
      <c r="M1093" s="12"/>
      <c r="N1093" s="12"/>
      <c r="O1093" s="12"/>
      <c r="P1093" s="12"/>
      <c r="Q1093" s="12"/>
      <c r="R1093" s="12"/>
      <c r="S1093" s="12"/>
      <c r="T1093" s="12"/>
      <c r="U1093" s="12"/>
      <c r="V1093" s="12"/>
      <c r="W1093" s="12"/>
    </row>
    <row r="1094" spans="1:23" x14ac:dyDescent="0.25">
      <c r="A1094" s="183">
        <v>2019</v>
      </c>
      <c r="B1094" s="61">
        <v>49</v>
      </c>
      <c r="C1094" s="2">
        <f>C1093+7</f>
        <v>43805</v>
      </c>
      <c r="D1094" s="197">
        <v>183.87</v>
      </c>
      <c r="E1094" s="197">
        <v>129.99</v>
      </c>
      <c r="G1094" s="12"/>
      <c r="H1094" s="12"/>
      <c r="I1094" s="12"/>
      <c r="J1094" s="12"/>
      <c r="K1094" s="12"/>
      <c r="L1094" s="12"/>
      <c r="M1094" s="12"/>
      <c r="N1094" s="12"/>
      <c r="O1094" s="12"/>
      <c r="P1094" s="12"/>
      <c r="Q1094" s="12"/>
      <c r="R1094" s="12"/>
      <c r="S1094" s="12"/>
      <c r="T1094" s="12"/>
      <c r="U1094" s="12"/>
      <c r="V1094" s="12"/>
      <c r="W1094" s="12"/>
    </row>
    <row r="1095" spans="1:23" x14ac:dyDescent="0.25">
      <c r="A1095" s="183">
        <v>2019</v>
      </c>
      <c r="B1095" s="61">
        <v>50</v>
      </c>
      <c r="C1095" s="2">
        <f>C1094+7</f>
        <v>43812</v>
      </c>
      <c r="D1095" s="197">
        <v>187.38</v>
      </c>
      <c r="E1095" s="197">
        <v>134.5</v>
      </c>
      <c r="G1095" s="12"/>
      <c r="H1095" s="12"/>
      <c r="I1095" s="12"/>
      <c r="J1095" s="12"/>
      <c r="K1095" s="12"/>
      <c r="L1095" s="12"/>
      <c r="M1095" s="12"/>
      <c r="N1095" s="12"/>
      <c r="O1095" s="12"/>
      <c r="P1095" s="12"/>
      <c r="Q1095" s="12"/>
      <c r="R1095" s="12"/>
      <c r="S1095" s="12"/>
      <c r="T1095" s="12"/>
      <c r="U1095" s="12"/>
      <c r="V1095" s="12"/>
      <c r="W1095" s="12"/>
    </row>
    <row r="1096" spans="1:23" x14ac:dyDescent="0.25">
      <c r="A1096" s="183">
        <v>2019</v>
      </c>
      <c r="B1096" s="61">
        <v>51</v>
      </c>
      <c r="C1096" s="2">
        <f>C1095+7</f>
        <v>43819</v>
      </c>
      <c r="D1096" s="197">
        <v>184.13</v>
      </c>
      <c r="E1096" s="197">
        <v>137.72</v>
      </c>
      <c r="G1096" s="12"/>
      <c r="H1096" s="12"/>
      <c r="I1096" s="12"/>
      <c r="J1096" s="12"/>
      <c r="K1096" s="12"/>
      <c r="L1096" s="12"/>
      <c r="M1096" s="12"/>
      <c r="N1096" s="12"/>
      <c r="O1096" s="12"/>
      <c r="P1096" s="12"/>
      <c r="Q1096" s="12"/>
      <c r="R1096" s="12"/>
      <c r="S1096" s="12"/>
      <c r="T1096" s="12"/>
      <c r="U1096" s="12"/>
      <c r="V1096" s="12"/>
      <c r="W1096" s="12"/>
    </row>
    <row r="1097" spans="1:23" ht="13" thickBot="1" x14ac:dyDescent="0.3">
      <c r="A1097" s="183">
        <v>2019</v>
      </c>
      <c r="B1097" s="61">
        <v>52</v>
      </c>
      <c r="C1097" s="2">
        <f>C1096+7</f>
        <v>43826</v>
      </c>
      <c r="D1097" s="197">
        <v>182.86</v>
      </c>
      <c r="E1097" s="197">
        <v>137.93</v>
      </c>
      <c r="G1097" s="12"/>
      <c r="H1097" s="12"/>
      <c r="I1097" s="12"/>
      <c r="J1097" s="12"/>
      <c r="K1097" s="12"/>
      <c r="L1097" s="12"/>
      <c r="M1097" s="12"/>
      <c r="N1097" s="12"/>
      <c r="O1097" s="12"/>
      <c r="P1097" s="12"/>
      <c r="Q1097" s="12"/>
      <c r="R1097" s="12"/>
      <c r="S1097" s="12"/>
      <c r="T1097" s="12"/>
      <c r="U1097" s="12"/>
      <c r="V1097" s="12"/>
      <c r="W1097" s="12"/>
    </row>
    <row r="1098" spans="1:23" ht="13" thickBot="1" x14ac:dyDescent="0.3">
      <c r="A1098" s="184">
        <v>2020</v>
      </c>
      <c r="B1098" s="184">
        <v>1</v>
      </c>
      <c r="C1098" s="13">
        <f t="shared" ref="C1098:C1149" si="17">C1097+7</f>
        <v>43833</v>
      </c>
      <c r="D1098" s="37">
        <v>179.35</v>
      </c>
      <c r="E1098" s="37">
        <v>137.13</v>
      </c>
      <c r="G1098" s="12"/>
      <c r="H1098" s="12"/>
      <c r="I1098" s="12"/>
      <c r="J1098" s="12"/>
      <c r="K1098" s="12"/>
      <c r="L1098" s="12"/>
      <c r="M1098" s="12"/>
      <c r="N1098" s="12"/>
      <c r="O1098" s="12"/>
      <c r="P1098" s="12"/>
      <c r="Q1098" s="12"/>
      <c r="R1098" s="12"/>
      <c r="S1098" s="12"/>
      <c r="T1098" s="12"/>
      <c r="U1098" s="12"/>
      <c r="V1098" s="12"/>
      <c r="W1098" s="12"/>
    </row>
    <row r="1099" spans="1:23" x14ac:dyDescent="0.25">
      <c r="A1099" s="183">
        <v>2020</v>
      </c>
      <c r="B1099" s="61">
        <v>2</v>
      </c>
      <c r="C1099" s="2">
        <f t="shared" si="17"/>
        <v>43840</v>
      </c>
      <c r="D1099" s="197">
        <v>186.88</v>
      </c>
      <c r="E1099" s="197">
        <v>139.71</v>
      </c>
      <c r="G1099" s="12"/>
      <c r="H1099" s="12"/>
      <c r="I1099" s="12"/>
      <c r="J1099" s="12"/>
      <c r="K1099" s="12"/>
      <c r="L1099" s="12"/>
      <c r="M1099" s="12"/>
      <c r="N1099" s="12"/>
      <c r="O1099" s="12"/>
      <c r="P1099" s="12"/>
      <c r="Q1099" s="12"/>
      <c r="R1099" s="12"/>
      <c r="S1099" s="12"/>
      <c r="T1099" s="12"/>
      <c r="U1099" s="12"/>
      <c r="V1099" s="12"/>
      <c r="W1099" s="12"/>
    </row>
    <row r="1100" spans="1:23" x14ac:dyDescent="0.25">
      <c r="A1100" s="183">
        <v>2020</v>
      </c>
      <c r="B1100" s="61">
        <v>3</v>
      </c>
      <c r="C1100" s="2">
        <f t="shared" si="17"/>
        <v>43847</v>
      </c>
      <c r="D1100" s="197">
        <v>186.9</v>
      </c>
      <c r="E1100" s="197">
        <v>143.12</v>
      </c>
      <c r="G1100" s="12"/>
      <c r="H1100" s="12"/>
      <c r="I1100" s="12"/>
      <c r="J1100" s="12"/>
      <c r="K1100" s="12"/>
      <c r="L1100" s="12"/>
      <c r="M1100" s="12"/>
      <c r="N1100" s="12"/>
      <c r="O1100" s="12"/>
      <c r="P1100" s="12"/>
      <c r="Q1100" s="12"/>
      <c r="R1100" s="12"/>
      <c r="S1100" s="12"/>
      <c r="T1100" s="12"/>
      <c r="U1100" s="12"/>
      <c r="V1100" s="12"/>
      <c r="W1100" s="12"/>
    </row>
    <row r="1101" spans="1:23" x14ac:dyDescent="0.25">
      <c r="A1101" s="183">
        <v>2020</v>
      </c>
      <c r="B1101" s="61">
        <v>4</v>
      </c>
      <c r="C1101" s="2">
        <f t="shared" si="17"/>
        <v>43854</v>
      </c>
      <c r="D1101" s="197">
        <v>186.47</v>
      </c>
      <c r="E1101" s="197">
        <v>143.82</v>
      </c>
      <c r="G1101" s="12"/>
      <c r="H1101" s="12"/>
      <c r="I1101" s="12"/>
      <c r="J1101" s="12"/>
      <c r="K1101" s="12"/>
      <c r="L1101" s="12"/>
      <c r="M1101" s="12"/>
      <c r="N1101" s="12"/>
      <c r="O1101" s="12"/>
      <c r="P1101" s="12"/>
      <c r="Q1101" s="12"/>
      <c r="R1101" s="12"/>
      <c r="S1101" s="12"/>
      <c r="T1101" s="12"/>
      <c r="U1101" s="12"/>
      <c r="V1101" s="12"/>
      <c r="W1101" s="12"/>
    </row>
    <row r="1102" spans="1:23" x14ac:dyDescent="0.25">
      <c r="A1102" s="183">
        <v>2020</v>
      </c>
      <c r="B1102" s="61">
        <v>5</v>
      </c>
      <c r="C1102" s="2">
        <f t="shared" si="17"/>
        <v>43861</v>
      </c>
      <c r="D1102" s="197">
        <v>183.79</v>
      </c>
      <c r="E1102" s="197">
        <v>143.43</v>
      </c>
      <c r="G1102" s="12"/>
      <c r="H1102" s="12"/>
      <c r="I1102" s="12"/>
      <c r="J1102" s="12"/>
      <c r="K1102" s="12"/>
      <c r="L1102" s="12"/>
      <c r="M1102" s="12"/>
      <c r="N1102" s="12"/>
      <c r="O1102" s="12"/>
      <c r="P1102" s="12"/>
      <c r="Q1102" s="12"/>
      <c r="R1102" s="12"/>
      <c r="S1102" s="12"/>
      <c r="T1102" s="12"/>
      <c r="U1102" s="12"/>
      <c r="V1102" s="12"/>
      <c r="W1102" s="12"/>
    </row>
    <row r="1103" spans="1:23" x14ac:dyDescent="0.25">
      <c r="A1103" s="183">
        <v>2020</v>
      </c>
      <c r="B1103" s="61">
        <v>6</v>
      </c>
      <c r="C1103" s="2">
        <f t="shared" si="17"/>
        <v>43868</v>
      </c>
      <c r="D1103" s="197">
        <v>191.69</v>
      </c>
      <c r="E1103" s="197">
        <v>138.85</v>
      </c>
      <c r="G1103" s="12"/>
      <c r="H1103" s="12"/>
      <c r="I1103" s="12"/>
      <c r="J1103" s="12"/>
      <c r="K1103" s="12"/>
      <c r="L1103" s="12"/>
      <c r="M1103" s="12"/>
      <c r="N1103" s="12"/>
      <c r="O1103" s="12"/>
      <c r="P1103" s="12"/>
      <c r="Q1103" s="12"/>
      <c r="R1103" s="12"/>
      <c r="S1103" s="12"/>
      <c r="T1103" s="12"/>
      <c r="U1103" s="12"/>
      <c r="V1103" s="12"/>
      <c r="W1103" s="12"/>
    </row>
    <row r="1104" spans="1:23" x14ac:dyDescent="0.25">
      <c r="A1104" s="183">
        <v>2020</v>
      </c>
      <c r="B1104" s="61">
        <v>7</v>
      </c>
      <c r="C1104" s="2">
        <f t="shared" si="17"/>
        <v>43875</v>
      </c>
      <c r="D1104" s="197">
        <v>184.1</v>
      </c>
      <c r="E1104" s="197">
        <v>138.93</v>
      </c>
      <c r="G1104" s="12"/>
      <c r="H1104" s="12"/>
      <c r="I1104" s="12"/>
      <c r="J1104" s="12"/>
      <c r="K1104" s="12"/>
      <c r="L1104" s="12"/>
      <c r="M1104" s="12"/>
      <c r="N1104" s="12"/>
      <c r="O1104" s="12"/>
      <c r="P1104" s="12"/>
      <c r="Q1104" s="12"/>
      <c r="R1104" s="12"/>
      <c r="S1104" s="12"/>
      <c r="T1104" s="12"/>
      <c r="U1104" s="12"/>
      <c r="V1104" s="12"/>
      <c r="W1104" s="12"/>
    </row>
    <row r="1105" spans="1:23" x14ac:dyDescent="0.25">
      <c r="A1105" s="183">
        <v>2020</v>
      </c>
      <c r="B1105" s="61">
        <v>8</v>
      </c>
      <c r="C1105" s="2">
        <f t="shared" si="17"/>
        <v>43882</v>
      </c>
      <c r="D1105" s="197">
        <v>177.38</v>
      </c>
      <c r="E1105" s="197">
        <v>139.96</v>
      </c>
      <c r="G1105" s="12"/>
      <c r="H1105" s="12"/>
      <c r="I1105" s="12"/>
      <c r="J1105" s="12"/>
      <c r="K1105" s="12"/>
      <c r="L1105" s="12"/>
      <c r="M1105" s="12"/>
      <c r="N1105" s="12"/>
      <c r="O1105" s="12"/>
      <c r="P1105" s="12"/>
      <c r="Q1105" s="12"/>
      <c r="R1105" s="12"/>
      <c r="S1105" s="12"/>
      <c r="T1105" s="12"/>
      <c r="U1105" s="12"/>
      <c r="V1105" s="12"/>
      <c r="W1105" s="12"/>
    </row>
    <row r="1106" spans="1:23" x14ac:dyDescent="0.25">
      <c r="A1106" s="183">
        <v>2020</v>
      </c>
      <c r="B1106" s="61">
        <v>9</v>
      </c>
      <c r="C1106" s="2">
        <f t="shared" si="17"/>
        <v>43889</v>
      </c>
      <c r="D1106" s="197">
        <v>175.12</v>
      </c>
      <c r="E1106" s="197">
        <v>143.84</v>
      </c>
      <c r="G1106" s="12"/>
      <c r="H1106" s="12"/>
      <c r="I1106" s="12"/>
      <c r="J1106" s="12"/>
      <c r="K1106" s="12"/>
      <c r="L1106" s="12"/>
      <c r="M1106" s="12"/>
      <c r="N1106" s="12"/>
      <c r="O1106" s="12"/>
      <c r="P1106" s="12"/>
      <c r="Q1106" s="12"/>
      <c r="R1106" s="12"/>
      <c r="S1106" s="12"/>
      <c r="T1106" s="12"/>
      <c r="U1106" s="12"/>
      <c r="V1106" s="12"/>
      <c r="W1106" s="12"/>
    </row>
    <row r="1107" spans="1:23" ht="12" customHeight="1" x14ac:dyDescent="0.25">
      <c r="A1107" s="183">
        <v>2020</v>
      </c>
      <c r="B1107" s="61">
        <v>10</v>
      </c>
      <c r="C1107" s="2">
        <f t="shared" si="17"/>
        <v>43896</v>
      </c>
      <c r="D1107" s="197">
        <v>174.29</v>
      </c>
      <c r="E1107" s="197">
        <v>143.58000000000001</v>
      </c>
      <c r="G1107" s="12"/>
      <c r="H1107" s="12"/>
      <c r="I1107" s="12"/>
      <c r="J1107" s="12"/>
      <c r="K1107" s="12"/>
      <c r="L1107" s="12"/>
      <c r="M1107" s="12"/>
      <c r="N1107" s="12"/>
      <c r="O1107" s="12"/>
      <c r="P1107" s="12"/>
      <c r="Q1107" s="12"/>
      <c r="R1107" s="12"/>
      <c r="S1107" s="12"/>
      <c r="T1107" s="12"/>
      <c r="U1107" s="12"/>
      <c r="V1107" s="12"/>
      <c r="W1107" s="12"/>
    </row>
    <row r="1108" spans="1:23" x14ac:dyDescent="0.25">
      <c r="A1108" s="183">
        <v>2020</v>
      </c>
      <c r="B1108" s="61">
        <v>11</v>
      </c>
      <c r="C1108" s="2">
        <f t="shared" si="17"/>
        <v>43903</v>
      </c>
      <c r="D1108" s="197">
        <v>170.11</v>
      </c>
      <c r="E1108" s="197">
        <v>135.87</v>
      </c>
      <c r="G1108" s="12"/>
      <c r="H1108" s="12"/>
      <c r="I1108" s="12"/>
      <c r="J1108" s="12"/>
      <c r="K1108" s="12"/>
      <c r="L1108" s="12"/>
      <c r="M1108" s="12"/>
      <c r="N1108" s="12"/>
      <c r="O1108" s="12"/>
      <c r="P1108" s="12"/>
      <c r="Q1108" s="12"/>
      <c r="R1108" s="12"/>
      <c r="S1108" s="12"/>
      <c r="T1108" s="12"/>
      <c r="U1108" s="12"/>
      <c r="V1108" s="12"/>
      <c r="W1108" s="12"/>
    </row>
    <row r="1109" spans="1:23" x14ac:dyDescent="0.25">
      <c r="A1109" s="183">
        <v>2020</v>
      </c>
      <c r="B1109" s="61">
        <v>12</v>
      </c>
      <c r="C1109" s="2">
        <f t="shared" si="17"/>
        <v>43910</v>
      </c>
      <c r="D1109" s="197">
        <v>158.94</v>
      </c>
      <c r="E1109" s="197">
        <v>135.68</v>
      </c>
      <c r="G1109" s="12"/>
      <c r="H1109" s="12"/>
      <c r="I1109" s="12"/>
      <c r="J1109" s="12"/>
      <c r="K1109" s="12"/>
      <c r="L1109" s="12"/>
      <c r="M1109" s="12"/>
      <c r="N1109" s="12"/>
      <c r="O1109" s="12"/>
      <c r="P1109" s="12"/>
      <c r="Q1109" s="12"/>
      <c r="R1109" s="12"/>
      <c r="S1109" s="12"/>
      <c r="T1109" s="12"/>
      <c r="U1109" s="12"/>
      <c r="V1109" s="12"/>
      <c r="W1109" s="12"/>
    </row>
    <row r="1110" spans="1:23" x14ac:dyDescent="0.25">
      <c r="A1110" s="183">
        <v>2020</v>
      </c>
      <c r="B1110" s="61">
        <v>13</v>
      </c>
      <c r="C1110" s="2">
        <f t="shared" si="17"/>
        <v>43917</v>
      </c>
      <c r="D1110" s="197">
        <v>169.43</v>
      </c>
      <c r="E1110" s="197">
        <v>138.46</v>
      </c>
      <c r="G1110" s="12"/>
      <c r="H1110" s="12"/>
      <c r="I1110" s="12"/>
      <c r="J1110" s="12"/>
      <c r="K1110" s="12"/>
      <c r="L1110" s="12"/>
      <c r="M1110" s="12"/>
      <c r="N1110" s="12"/>
      <c r="O1110" s="12"/>
      <c r="P1110" s="12"/>
      <c r="Q1110" s="12"/>
      <c r="R1110" s="12"/>
      <c r="S1110" s="12"/>
      <c r="T1110" s="12"/>
      <c r="U1110" s="12"/>
      <c r="V1110" s="12"/>
      <c r="W1110" s="12"/>
    </row>
    <row r="1111" spans="1:23" x14ac:dyDescent="0.25">
      <c r="A1111" s="183">
        <v>2020</v>
      </c>
      <c r="B1111" s="61">
        <v>14</v>
      </c>
      <c r="C1111" s="2">
        <f t="shared" si="17"/>
        <v>43924</v>
      </c>
      <c r="D1111" s="197">
        <v>163.98</v>
      </c>
      <c r="E1111" s="197">
        <v>136.72</v>
      </c>
      <c r="G1111" s="12"/>
      <c r="H1111" s="12"/>
      <c r="I1111" s="12"/>
      <c r="J1111" s="12"/>
      <c r="K1111" s="12"/>
      <c r="L1111" s="12"/>
      <c r="M1111" s="12"/>
      <c r="N1111" s="12"/>
      <c r="O1111" s="12"/>
      <c r="P1111" s="12"/>
      <c r="Q1111" s="12"/>
      <c r="R1111" s="12"/>
      <c r="S1111" s="12"/>
      <c r="T1111" s="12"/>
      <c r="U1111" s="12"/>
      <c r="V1111" s="12"/>
      <c r="W1111" s="12"/>
    </row>
    <row r="1112" spans="1:23" x14ac:dyDescent="0.25">
      <c r="A1112" s="183">
        <v>2020</v>
      </c>
      <c r="B1112" s="61">
        <v>15</v>
      </c>
      <c r="C1112" s="2">
        <f t="shared" si="17"/>
        <v>43931</v>
      </c>
      <c r="D1112" s="197">
        <v>165.34</v>
      </c>
      <c r="E1112" s="197">
        <v>137.47999999999999</v>
      </c>
      <c r="G1112" s="12"/>
      <c r="H1112" s="12"/>
      <c r="I1112" s="12"/>
      <c r="J1112" s="12"/>
      <c r="K1112" s="12"/>
      <c r="L1112" s="12"/>
      <c r="M1112" s="12"/>
      <c r="N1112" s="12"/>
      <c r="O1112" s="12"/>
      <c r="P1112" s="12"/>
      <c r="Q1112" s="12"/>
      <c r="R1112" s="12"/>
      <c r="S1112" s="12"/>
      <c r="T1112" s="12"/>
      <c r="U1112" s="12"/>
      <c r="V1112" s="12"/>
      <c r="W1112" s="12"/>
    </row>
    <row r="1113" spans="1:23" x14ac:dyDescent="0.25">
      <c r="A1113" s="183">
        <v>2020</v>
      </c>
      <c r="B1113" s="61">
        <v>16</v>
      </c>
      <c r="C1113" s="2">
        <f t="shared" si="17"/>
        <v>43938</v>
      </c>
      <c r="D1113" s="197">
        <v>163.74</v>
      </c>
      <c r="E1113" s="197">
        <v>139.04</v>
      </c>
      <c r="G1113" s="12"/>
      <c r="H1113" s="12"/>
      <c r="I1113" s="12"/>
      <c r="J1113" s="12"/>
      <c r="K1113" s="12"/>
      <c r="L1113" s="12"/>
      <c r="M1113" s="12"/>
      <c r="N1113" s="12"/>
      <c r="O1113" s="12"/>
      <c r="P1113" s="12"/>
      <c r="Q1113" s="12"/>
      <c r="R1113" s="12"/>
      <c r="S1113" s="12"/>
      <c r="T1113" s="12"/>
      <c r="U1113" s="12"/>
      <c r="V1113" s="12"/>
      <c r="W1113" s="12"/>
    </row>
    <row r="1114" spans="1:23" x14ac:dyDescent="0.25">
      <c r="A1114" s="183">
        <v>2020</v>
      </c>
      <c r="B1114" s="61">
        <v>17</v>
      </c>
      <c r="C1114" s="2">
        <f t="shared" si="17"/>
        <v>43945</v>
      </c>
      <c r="D1114" s="197">
        <v>162.06</v>
      </c>
      <c r="E1114" s="197">
        <v>137.76</v>
      </c>
      <c r="G1114" s="12"/>
      <c r="H1114" s="12"/>
      <c r="I1114" s="12"/>
      <c r="J1114" s="12"/>
      <c r="K1114" s="12"/>
      <c r="L1114" s="12"/>
      <c r="M1114" s="12"/>
      <c r="N1114" s="12"/>
      <c r="O1114" s="12"/>
      <c r="P1114" s="12"/>
      <c r="Q1114" s="12"/>
      <c r="R1114" s="12"/>
      <c r="S1114" s="12"/>
      <c r="T1114" s="12"/>
      <c r="U1114" s="12"/>
      <c r="V1114" s="12"/>
      <c r="W1114" s="12"/>
    </row>
    <row r="1115" spans="1:23" x14ac:dyDescent="0.25">
      <c r="A1115" s="183">
        <v>2020</v>
      </c>
      <c r="B1115" s="61">
        <v>18</v>
      </c>
      <c r="C1115" s="2">
        <f t="shared" si="17"/>
        <v>43952</v>
      </c>
      <c r="D1115" s="197">
        <v>163.75</v>
      </c>
      <c r="E1115" s="197">
        <v>139.44</v>
      </c>
      <c r="G1115" s="12"/>
      <c r="H1115" s="12"/>
      <c r="I1115" s="12"/>
      <c r="J1115" s="12"/>
      <c r="K1115" s="12"/>
      <c r="L1115" s="12"/>
      <c r="M1115" s="12"/>
      <c r="N1115" s="12"/>
      <c r="O1115" s="12"/>
      <c r="P1115" s="12"/>
      <c r="Q1115" s="12"/>
      <c r="R1115" s="12"/>
      <c r="S1115" s="12"/>
      <c r="T1115" s="12"/>
      <c r="U1115" s="12"/>
      <c r="V1115" s="12"/>
      <c r="W1115" s="12"/>
    </row>
    <row r="1116" spans="1:23" x14ac:dyDescent="0.25">
      <c r="A1116" s="183">
        <v>2020</v>
      </c>
      <c r="B1116" s="61">
        <v>19</v>
      </c>
      <c r="C1116" s="2">
        <f t="shared" si="17"/>
        <v>43959</v>
      </c>
      <c r="D1116" s="197">
        <v>156.88999999999999</v>
      </c>
      <c r="E1116" s="197">
        <v>139.35</v>
      </c>
      <c r="G1116" s="12"/>
      <c r="H1116" s="12"/>
      <c r="I1116" s="12"/>
      <c r="J1116" s="12"/>
      <c r="K1116" s="12"/>
      <c r="L1116" s="12"/>
      <c r="M1116" s="12"/>
      <c r="N1116" s="12"/>
      <c r="O1116" s="12"/>
      <c r="P1116" s="12"/>
      <c r="Q1116" s="12"/>
      <c r="R1116" s="12"/>
      <c r="S1116" s="12"/>
      <c r="T1116" s="12"/>
      <c r="U1116" s="12"/>
      <c r="V1116" s="12"/>
      <c r="W1116" s="12"/>
    </row>
    <row r="1117" spans="1:23" x14ac:dyDescent="0.25">
      <c r="A1117" s="183">
        <v>2020</v>
      </c>
      <c r="B1117" s="61">
        <v>20</v>
      </c>
      <c r="C1117" s="2">
        <f t="shared" si="17"/>
        <v>43966</v>
      </c>
      <c r="D1117" s="197">
        <v>174.47</v>
      </c>
      <c r="E1117" s="197">
        <v>140.6</v>
      </c>
      <c r="G1117" s="12"/>
      <c r="H1117" s="12"/>
      <c r="I1117" s="12"/>
      <c r="J1117" s="12"/>
      <c r="K1117" s="12"/>
      <c r="L1117" s="12"/>
      <c r="M1117" s="12"/>
      <c r="N1117" s="12"/>
      <c r="O1117" s="12"/>
      <c r="P1117" s="12"/>
      <c r="Q1117" s="12"/>
      <c r="R1117" s="12"/>
      <c r="S1117" s="12"/>
      <c r="T1117" s="12"/>
      <c r="U1117" s="12"/>
      <c r="V1117" s="12"/>
      <c r="W1117" s="12"/>
    </row>
    <row r="1118" spans="1:23" x14ac:dyDescent="0.25">
      <c r="A1118" s="183">
        <v>2020</v>
      </c>
      <c r="B1118" s="61">
        <v>21</v>
      </c>
      <c r="C1118" s="2">
        <f t="shared" si="17"/>
        <v>43973</v>
      </c>
      <c r="D1118" s="197">
        <v>182.35</v>
      </c>
      <c r="E1118" s="197">
        <v>151.72999999999999</v>
      </c>
      <c r="G1118" s="12"/>
      <c r="H1118" s="12"/>
      <c r="I1118" s="12"/>
      <c r="J1118" s="12"/>
      <c r="K1118" s="12"/>
      <c r="L1118" s="12"/>
      <c r="M1118" s="12"/>
      <c r="N1118" s="12"/>
      <c r="O1118" s="12"/>
      <c r="P1118" s="12"/>
      <c r="Q1118" s="12"/>
      <c r="R1118" s="12"/>
      <c r="S1118" s="12"/>
      <c r="T1118" s="12"/>
      <c r="U1118" s="12"/>
      <c r="V1118" s="12"/>
      <c r="W1118" s="12"/>
    </row>
    <row r="1119" spans="1:23" x14ac:dyDescent="0.25">
      <c r="A1119" s="183">
        <v>2020</v>
      </c>
      <c r="B1119" s="61">
        <v>22</v>
      </c>
      <c r="C1119" s="2">
        <f t="shared" si="17"/>
        <v>43980</v>
      </c>
      <c r="D1119" s="197">
        <v>185.48</v>
      </c>
      <c r="E1119" s="197">
        <v>161.53</v>
      </c>
      <c r="G1119" s="12"/>
      <c r="H1119" s="12"/>
      <c r="I1119" s="12"/>
      <c r="J1119" s="12"/>
      <c r="K1119" s="12"/>
      <c r="L1119" s="12"/>
      <c r="M1119" s="12"/>
      <c r="N1119" s="12"/>
      <c r="O1119" s="12"/>
      <c r="P1119" s="12"/>
      <c r="Q1119" s="12"/>
      <c r="R1119" s="12"/>
      <c r="S1119" s="12"/>
      <c r="T1119" s="12"/>
      <c r="U1119" s="12"/>
      <c r="V1119" s="12"/>
      <c r="W1119" s="12"/>
    </row>
    <row r="1120" spans="1:23" x14ac:dyDescent="0.25">
      <c r="A1120" s="183">
        <v>2020</v>
      </c>
      <c r="B1120" s="61">
        <v>23</v>
      </c>
      <c r="C1120" s="2">
        <f t="shared" si="17"/>
        <v>43987</v>
      </c>
      <c r="D1120" s="197">
        <v>183.6</v>
      </c>
      <c r="E1120" s="197">
        <v>159.22</v>
      </c>
      <c r="G1120" s="12"/>
      <c r="H1120" s="12"/>
      <c r="I1120" s="12"/>
      <c r="J1120" s="12"/>
      <c r="K1120" s="12"/>
      <c r="L1120" s="12"/>
      <c r="M1120" s="12"/>
      <c r="N1120" s="12"/>
      <c r="O1120" s="12"/>
      <c r="P1120" s="12"/>
      <c r="Q1120" s="12"/>
      <c r="R1120" s="12"/>
      <c r="S1120" s="12"/>
      <c r="T1120" s="12"/>
      <c r="U1120" s="12"/>
      <c r="V1120" s="12"/>
      <c r="W1120" s="12"/>
    </row>
    <row r="1121" spans="1:23" x14ac:dyDescent="0.25">
      <c r="A1121" s="183">
        <v>2020</v>
      </c>
      <c r="B1121" s="61">
        <v>24</v>
      </c>
      <c r="C1121" s="2">
        <f t="shared" si="17"/>
        <v>43994</v>
      </c>
      <c r="D1121" s="197">
        <v>178.54</v>
      </c>
      <c r="E1121" s="197">
        <v>159.85</v>
      </c>
      <c r="G1121" s="12"/>
      <c r="H1121" s="12"/>
      <c r="I1121" s="12"/>
      <c r="J1121" s="12"/>
      <c r="K1121" s="12"/>
      <c r="L1121" s="12"/>
      <c r="M1121" s="12"/>
      <c r="N1121" s="12"/>
      <c r="O1121" s="12"/>
      <c r="P1121" s="12"/>
      <c r="Q1121" s="12"/>
      <c r="R1121" s="12"/>
      <c r="S1121" s="12"/>
      <c r="T1121" s="12"/>
      <c r="U1121" s="12"/>
      <c r="V1121" s="12"/>
      <c r="W1121" s="12"/>
    </row>
    <row r="1122" spans="1:23" x14ac:dyDescent="0.25">
      <c r="A1122" s="183">
        <v>2020</v>
      </c>
      <c r="B1122" s="61">
        <v>25</v>
      </c>
      <c r="C1122" s="2">
        <f t="shared" si="17"/>
        <v>44001</v>
      </c>
      <c r="D1122" s="197">
        <v>173.53</v>
      </c>
      <c r="E1122" s="197">
        <v>154.63</v>
      </c>
      <c r="G1122" s="12"/>
      <c r="H1122" s="12"/>
      <c r="I1122" s="12"/>
      <c r="J1122" s="12"/>
      <c r="K1122" s="12"/>
      <c r="L1122" s="12"/>
      <c r="M1122" s="12"/>
      <c r="N1122" s="12"/>
      <c r="O1122" s="12"/>
      <c r="P1122" s="12"/>
      <c r="Q1122" s="12"/>
      <c r="R1122" s="12"/>
      <c r="S1122" s="12"/>
      <c r="T1122" s="12"/>
      <c r="U1122" s="12"/>
      <c r="V1122" s="12"/>
      <c r="W1122" s="12"/>
    </row>
    <row r="1123" spans="1:23" x14ac:dyDescent="0.25">
      <c r="A1123" s="183">
        <v>2020</v>
      </c>
      <c r="B1123" s="61">
        <v>26</v>
      </c>
      <c r="C1123" s="2">
        <f t="shared" si="17"/>
        <v>44008</v>
      </c>
      <c r="D1123" s="197">
        <v>165.32</v>
      </c>
      <c r="E1123" s="197">
        <v>137.72</v>
      </c>
      <c r="G1123" s="12"/>
      <c r="H1123" s="12"/>
      <c r="I1123" s="12"/>
      <c r="J1123" s="12"/>
      <c r="K1123" s="12"/>
      <c r="L1123" s="12"/>
      <c r="M1123" s="12"/>
      <c r="N1123" s="12"/>
      <c r="O1123" s="12"/>
      <c r="P1123" s="12"/>
      <c r="Q1123" s="12"/>
      <c r="R1123" s="12"/>
      <c r="S1123" s="12"/>
      <c r="T1123" s="12"/>
      <c r="U1123" s="12"/>
      <c r="V1123" s="12"/>
      <c r="W1123" s="12"/>
    </row>
    <row r="1124" spans="1:23" x14ac:dyDescent="0.25">
      <c r="A1124" s="183">
        <v>2020</v>
      </c>
      <c r="B1124" s="61">
        <v>27</v>
      </c>
      <c r="C1124" s="2">
        <f t="shared" si="17"/>
        <v>44015</v>
      </c>
      <c r="D1124" s="197">
        <v>166.68</v>
      </c>
      <c r="E1124" s="197">
        <v>130.9</v>
      </c>
      <c r="G1124" s="12"/>
      <c r="H1124" s="12"/>
      <c r="I1124" s="12"/>
      <c r="J1124" s="12"/>
      <c r="K1124" s="12"/>
      <c r="L1124" s="12"/>
      <c r="M1124" s="12"/>
      <c r="N1124" s="12"/>
      <c r="O1124" s="12"/>
      <c r="P1124" s="12"/>
      <c r="Q1124" s="12"/>
      <c r="R1124" s="12"/>
      <c r="S1124" s="12"/>
      <c r="T1124" s="12"/>
      <c r="U1124" s="12"/>
      <c r="V1124" s="12"/>
      <c r="W1124" s="12"/>
    </row>
    <row r="1125" spans="1:23" x14ac:dyDescent="0.25">
      <c r="A1125" s="183">
        <v>2020</v>
      </c>
      <c r="B1125" s="61">
        <v>28</v>
      </c>
      <c r="C1125" s="2">
        <f t="shared" si="17"/>
        <v>44022</v>
      </c>
      <c r="D1125" s="197">
        <v>173.02</v>
      </c>
      <c r="E1125" s="197">
        <v>145.94</v>
      </c>
      <c r="G1125" s="12"/>
      <c r="H1125" s="12"/>
      <c r="I1125" s="12"/>
      <c r="J1125" s="12"/>
      <c r="K1125" s="12"/>
      <c r="L1125" s="12"/>
      <c r="M1125" s="12"/>
      <c r="N1125" s="12"/>
      <c r="O1125" s="12"/>
      <c r="P1125" s="12"/>
      <c r="Q1125" s="12"/>
      <c r="R1125" s="12"/>
      <c r="S1125" s="12"/>
      <c r="T1125" s="12"/>
      <c r="U1125" s="12"/>
      <c r="V1125" s="12"/>
      <c r="W1125" s="12"/>
    </row>
    <row r="1126" spans="1:23" x14ac:dyDescent="0.25">
      <c r="A1126" s="183">
        <v>2020</v>
      </c>
      <c r="B1126" s="61">
        <v>29</v>
      </c>
      <c r="C1126" s="2">
        <f t="shared" si="17"/>
        <v>44029</v>
      </c>
      <c r="D1126" s="197">
        <v>179.36</v>
      </c>
      <c r="E1126" s="197">
        <v>146.74</v>
      </c>
      <c r="G1126" s="12"/>
      <c r="H1126" s="12"/>
      <c r="I1126" s="12"/>
      <c r="J1126" s="12"/>
      <c r="K1126" s="12"/>
      <c r="L1126" s="12"/>
      <c r="M1126" s="12"/>
      <c r="N1126" s="12"/>
      <c r="O1126" s="12"/>
      <c r="P1126" s="12"/>
      <c r="Q1126" s="12"/>
      <c r="R1126" s="12"/>
      <c r="S1126" s="12"/>
      <c r="T1126" s="12"/>
      <c r="U1126" s="12"/>
      <c r="V1126" s="12"/>
      <c r="W1126" s="12"/>
    </row>
    <row r="1127" spans="1:23" x14ac:dyDescent="0.25">
      <c r="A1127" s="183">
        <v>2020</v>
      </c>
      <c r="B1127" s="61">
        <v>30</v>
      </c>
      <c r="C1127" s="2">
        <f t="shared" si="17"/>
        <v>44036</v>
      </c>
      <c r="D1127" s="197">
        <v>178.32</v>
      </c>
      <c r="E1127" s="197">
        <v>141.28</v>
      </c>
      <c r="G1127" s="12"/>
      <c r="H1127" s="12"/>
      <c r="I1127" s="12"/>
      <c r="J1127" s="12"/>
      <c r="K1127" s="12"/>
      <c r="L1127" s="12"/>
      <c r="M1127" s="12"/>
      <c r="N1127" s="12"/>
      <c r="O1127" s="12"/>
      <c r="P1127" s="12"/>
      <c r="Q1127" s="12"/>
      <c r="R1127" s="12"/>
      <c r="S1127" s="12"/>
      <c r="T1127" s="12"/>
      <c r="U1127" s="12"/>
      <c r="V1127" s="12"/>
      <c r="W1127" s="12"/>
    </row>
    <row r="1128" spans="1:23" x14ac:dyDescent="0.25">
      <c r="A1128" s="183">
        <v>2020</v>
      </c>
      <c r="B1128" s="61">
        <v>31</v>
      </c>
      <c r="C1128" s="2">
        <f t="shared" si="17"/>
        <v>44043</v>
      </c>
      <c r="D1128" s="197">
        <v>183.95</v>
      </c>
      <c r="E1128" s="197">
        <v>139.91999999999999</v>
      </c>
      <c r="G1128" s="12"/>
      <c r="H1128" s="12"/>
      <c r="I1128" s="12"/>
      <c r="J1128" s="12"/>
      <c r="K1128" s="12"/>
      <c r="L1128" s="12"/>
      <c r="M1128" s="12"/>
      <c r="N1128" s="12"/>
      <c r="O1128" s="12"/>
      <c r="P1128" s="12"/>
      <c r="Q1128" s="12"/>
      <c r="R1128" s="12"/>
      <c r="S1128" s="12"/>
      <c r="T1128" s="12"/>
      <c r="U1128" s="12"/>
      <c r="V1128" s="12"/>
      <c r="W1128" s="12"/>
    </row>
    <row r="1129" spans="1:23" x14ac:dyDescent="0.25">
      <c r="A1129" s="183">
        <v>2020</v>
      </c>
      <c r="B1129" s="61">
        <v>32</v>
      </c>
      <c r="C1129" s="2">
        <f t="shared" si="17"/>
        <v>44050</v>
      </c>
      <c r="D1129" s="197">
        <v>185.92</v>
      </c>
      <c r="E1129" s="197">
        <v>144.02000000000001</v>
      </c>
      <c r="G1129" s="12"/>
      <c r="H1129" s="12"/>
      <c r="I1129" s="12"/>
      <c r="J1129" s="12"/>
      <c r="K1129" s="12"/>
      <c r="L1129" s="12"/>
      <c r="M1129" s="12"/>
      <c r="N1129" s="12"/>
      <c r="O1129" s="12"/>
      <c r="P1129" s="12"/>
      <c r="Q1129" s="12"/>
      <c r="R1129" s="12"/>
      <c r="S1129" s="12"/>
      <c r="T1129" s="12"/>
      <c r="U1129" s="12"/>
      <c r="V1129" s="12"/>
      <c r="W1129" s="12"/>
    </row>
    <row r="1130" spans="1:23" x14ac:dyDescent="0.25">
      <c r="A1130" s="183">
        <v>2020</v>
      </c>
      <c r="B1130" s="61">
        <v>33</v>
      </c>
      <c r="C1130" s="2">
        <f t="shared" si="17"/>
        <v>44057</v>
      </c>
      <c r="D1130" s="197">
        <v>187.71</v>
      </c>
      <c r="E1130" s="197">
        <v>143.9</v>
      </c>
      <c r="G1130" s="12"/>
      <c r="H1130" s="12"/>
      <c r="I1130" s="12"/>
      <c r="J1130" s="12"/>
      <c r="K1130" s="12"/>
      <c r="L1130" s="12"/>
      <c r="M1130" s="12"/>
      <c r="N1130" s="12"/>
      <c r="O1130" s="12"/>
      <c r="P1130" s="12"/>
      <c r="Q1130" s="12"/>
      <c r="R1130" s="12"/>
      <c r="S1130" s="12"/>
      <c r="T1130" s="12"/>
      <c r="U1130" s="12"/>
      <c r="V1130" s="12"/>
      <c r="W1130" s="12"/>
    </row>
    <row r="1131" spans="1:23" x14ac:dyDescent="0.25">
      <c r="A1131" s="183">
        <v>2020</v>
      </c>
      <c r="B1131" s="61">
        <v>34</v>
      </c>
      <c r="C1131" s="2">
        <f t="shared" si="17"/>
        <v>44064</v>
      </c>
      <c r="D1131" s="197">
        <v>187.44</v>
      </c>
      <c r="E1131" s="197">
        <v>144.99</v>
      </c>
      <c r="G1131" s="12"/>
      <c r="H1131" s="12"/>
      <c r="I1131" s="12"/>
      <c r="J1131" s="12"/>
      <c r="K1131" s="12"/>
      <c r="L1131" s="12"/>
      <c r="M1131" s="12"/>
      <c r="N1131" s="12"/>
      <c r="O1131" s="12"/>
      <c r="P1131" s="12"/>
      <c r="Q1131" s="12"/>
      <c r="R1131" s="12"/>
      <c r="S1131" s="12"/>
      <c r="T1131" s="12"/>
      <c r="U1131" s="12"/>
      <c r="V1131" s="12"/>
      <c r="W1131" s="12"/>
    </row>
    <row r="1132" spans="1:23" x14ac:dyDescent="0.25">
      <c r="A1132" s="183">
        <v>2020</v>
      </c>
      <c r="B1132" s="61">
        <v>35</v>
      </c>
      <c r="C1132" s="2">
        <f t="shared" si="17"/>
        <v>44071</v>
      </c>
      <c r="D1132" s="197">
        <v>187.09</v>
      </c>
      <c r="E1132" s="197">
        <v>142.54</v>
      </c>
      <c r="G1132" s="12"/>
      <c r="H1132" s="12"/>
      <c r="I1132" s="12"/>
      <c r="J1132" s="12"/>
      <c r="K1132" s="12"/>
      <c r="L1132" s="12"/>
      <c r="M1132" s="12"/>
      <c r="N1132" s="12"/>
      <c r="O1132" s="12"/>
      <c r="P1132" s="12"/>
      <c r="Q1132" s="12"/>
      <c r="R1132" s="12"/>
      <c r="S1132" s="12"/>
      <c r="T1132" s="12"/>
      <c r="U1132" s="12"/>
      <c r="V1132" s="12"/>
      <c r="W1132" s="12"/>
    </row>
    <row r="1133" spans="1:23" x14ac:dyDescent="0.25">
      <c r="A1133" s="183">
        <v>2020</v>
      </c>
      <c r="B1133" s="61">
        <v>36</v>
      </c>
      <c r="C1133" s="2">
        <f t="shared" si="17"/>
        <v>44078</v>
      </c>
      <c r="D1133" s="197">
        <v>183.43</v>
      </c>
      <c r="E1133" s="197">
        <v>141.63999999999999</v>
      </c>
      <c r="G1133" s="12"/>
      <c r="H1133" s="12"/>
      <c r="I1133" s="12"/>
      <c r="J1133" s="12"/>
      <c r="K1133" s="12"/>
      <c r="L1133" s="12"/>
      <c r="M1133" s="12"/>
      <c r="N1133" s="12"/>
      <c r="O1133" s="12"/>
      <c r="P1133" s="12"/>
      <c r="Q1133" s="12"/>
      <c r="R1133" s="12"/>
      <c r="S1133" s="12"/>
      <c r="T1133" s="12"/>
      <c r="U1133" s="12"/>
      <c r="V1133" s="12"/>
      <c r="W1133" s="12"/>
    </row>
    <row r="1134" spans="1:23" x14ac:dyDescent="0.25">
      <c r="A1134" s="183">
        <v>2020</v>
      </c>
      <c r="B1134" s="61">
        <v>37</v>
      </c>
      <c r="C1134" s="2">
        <f t="shared" si="17"/>
        <v>44085</v>
      </c>
      <c r="D1134" s="197">
        <v>188.43</v>
      </c>
      <c r="E1134" s="197">
        <v>138.56</v>
      </c>
      <c r="G1134" s="12"/>
      <c r="H1134" s="12"/>
      <c r="I1134" s="12"/>
      <c r="J1134" s="12"/>
      <c r="K1134" s="12"/>
      <c r="L1134" s="12"/>
      <c r="M1134" s="12"/>
      <c r="N1134" s="12"/>
      <c r="O1134" s="12"/>
      <c r="P1134" s="12"/>
      <c r="Q1134" s="12"/>
      <c r="R1134" s="12"/>
      <c r="S1134" s="12"/>
      <c r="T1134" s="12"/>
      <c r="U1134" s="12"/>
      <c r="V1134" s="12"/>
      <c r="W1134" s="12"/>
    </row>
    <row r="1135" spans="1:23" x14ac:dyDescent="0.25">
      <c r="A1135" s="183">
        <v>2020</v>
      </c>
      <c r="B1135" s="61">
        <v>38</v>
      </c>
      <c r="C1135" s="2">
        <f t="shared" si="17"/>
        <v>44092</v>
      </c>
      <c r="D1135" s="197">
        <v>185.88</v>
      </c>
      <c r="E1135" s="197">
        <v>137.36000000000001</v>
      </c>
      <c r="G1135" s="12"/>
      <c r="H1135" s="12"/>
      <c r="I1135" s="12"/>
      <c r="J1135" s="12"/>
      <c r="K1135" s="12"/>
      <c r="L1135" s="12"/>
      <c r="M1135" s="12"/>
      <c r="N1135" s="12"/>
      <c r="O1135" s="12"/>
      <c r="P1135" s="12"/>
      <c r="Q1135" s="12"/>
      <c r="R1135" s="12"/>
      <c r="S1135" s="12"/>
      <c r="T1135" s="12"/>
      <c r="U1135" s="12"/>
      <c r="V1135" s="12"/>
      <c r="W1135" s="12"/>
    </row>
    <row r="1136" spans="1:23" x14ac:dyDescent="0.25">
      <c r="A1136" s="183">
        <v>2020</v>
      </c>
      <c r="B1136" s="61">
        <v>39</v>
      </c>
      <c r="C1136" s="2">
        <f t="shared" si="17"/>
        <v>44099</v>
      </c>
      <c r="D1136" s="197">
        <v>185.32</v>
      </c>
      <c r="E1136" s="197">
        <v>138.68</v>
      </c>
      <c r="G1136" s="12"/>
      <c r="H1136" s="12"/>
      <c r="I1136" s="12"/>
      <c r="J1136" s="12"/>
      <c r="K1136" s="12"/>
      <c r="L1136" s="12"/>
      <c r="M1136" s="12"/>
      <c r="N1136" s="12"/>
      <c r="O1136" s="12"/>
      <c r="P1136" s="12"/>
      <c r="Q1136" s="12"/>
      <c r="R1136" s="12"/>
      <c r="S1136" s="12"/>
      <c r="T1136" s="12"/>
      <c r="U1136" s="12"/>
      <c r="V1136" s="12"/>
      <c r="W1136" s="12"/>
    </row>
    <row r="1137" spans="1:23" x14ac:dyDescent="0.25">
      <c r="A1137" s="183">
        <v>2020</v>
      </c>
      <c r="B1137" s="61">
        <v>40</v>
      </c>
      <c r="C1137" s="2">
        <f t="shared" si="17"/>
        <v>44106</v>
      </c>
      <c r="D1137" s="197">
        <v>193.49</v>
      </c>
      <c r="E1137" s="197">
        <v>137.05000000000001</v>
      </c>
      <c r="G1137" s="12"/>
      <c r="H1137" s="12"/>
      <c r="I1137" s="12"/>
      <c r="J1137" s="12"/>
      <c r="K1137" s="12"/>
      <c r="L1137" s="12"/>
      <c r="M1137" s="12"/>
      <c r="N1137" s="12"/>
      <c r="O1137" s="12"/>
      <c r="P1137" s="12"/>
      <c r="Q1137" s="12"/>
      <c r="R1137" s="12"/>
      <c r="S1137" s="12"/>
      <c r="T1137" s="12"/>
      <c r="U1137" s="12"/>
      <c r="V1137" s="12"/>
      <c r="W1137" s="12"/>
    </row>
    <row r="1138" spans="1:23" x14ac:dyDescent="0.25">
      <c r="A1138" s="183">
        <v>2020</v>
      </c>
      <c r="B1138" s="61">
        <v>41</v>
      </c>
      <c r="C1138" s="2">
        <f t="shared" si="17"/>
        <v>44113</v>
      </c>
      <c r="D1138" s="197">
        <v>190.89</v>
      </c>
      <c r="E1138" s="197">
        <v>138.63</v>
      </c>
      <c r="G1138" s="12"/>
      <c r="H1138" s="12"/>
      <c r="I1138" s="12"/>
      <c r="J1138" s="12"/>
      <c r="K1138" s="12"/>
      <c r="L1138" s="12"/>
      <c r="M1138" s="12"/>
      <c r="N1138" s="12"/>
      <c r="O1138" s="12"/>
      <c r="P1138" s="12"/>
      <c r="Q1138" s="12"/>
      <c r="R1138" s="12"/>
      <c r="S1138" s="12"/>
      <c r="T1138" s="12"/>
      <c r="U1138" s="12"/>
      <c r="V1138" s="12"/>
      <c r="W1138" s="12"/>
    </row>
    <row r="1139" spans="1:23" x14ac:dyDescent="0.25">
      <c r="A1139" s="183">
        <v>2020</v>
      </c>
      <c r="B1139" s="61">
        <v>42</v>
      </c>
      <c r="C1139" s="2">
        <f t="shared" si="17"/>
        <v>44120</v>
      </c>
      <c r="D1139" s="197">
        <v>191.38</v>
      </c>
      <c r="E1139" s="197">
        <v>132.74</v>
      </c>
      <c r="G1139" s="12"/>
      <c r="H1139" s="12"/>
      <c r="I1139" s="12"/>
      <c r="J1139" s="12"/>
      <c r="K1139" s="12"/>
      <c r="L1139" s="12"/>
      <c r="M1139" s="12"/>
      <c r="N1139" s="12"/>
      <c r="O1139" s="12"/>
      <c r="P1139" s="12"/>
      <c r="Q1139" s="12"/>
      <c r="R1139" s="12"/>
      <c r="S1139" s="12"/>
      <c r="T1139" s="12"/>
      <c r="U1139" s="12"/>
      <c r="V1139" s="12"/>
      <c r="W1139" s="12"/>
    </row>
    <row r="1140" spans="1:23" x14ac:dyDescent="0.25">
      <c r="A1140" s="183">
        <v>2020</v>
      </c>
      <c r="B1140" s="61">
        <v>43</v>
      </c>
      <c r="C1140" s="2">
        <f t="shared" si="17"/>
        <v>44127</v>
      </c>
      <c r="D1140" s="197">
        <v>183.26</v>
      </c>
      <c r="E1140" s="197">
        <v>135.9</v>
      </c>
      <c r="G1140" s="12"/>
      <c r="H1140" s="12"/>
      <c r="I1140" s="12"/>
      <c r="J1140" s="12"/>
      <c r="K1140" s="12"/>
      <c r="L1140" s="12"/>
      <c r="M1140" s="12"/>
      <c r="N1140" s="12"/>
      <c r="O1140" s="12"/>
      <c r="P1140" s="12"/>
      <c r="Q1140" s="12"/>
      <c r="R1140" s="12"/>
      <c r="S1140" s="12"/>
      <c r="T1140" s="12"/>
      <c r="U1140" s="12"/>
      <c r="V1140" s="12"/>
      <c r="W1140" s="12"/>
    </row>
    <row r="1141" spans="1:23" x14ac:dyDescent="0.25">
      <c r="A1141" s="183">
        <v>2020</v>
      </c>
      <c r="B1141" s="61">
        <v>44</v>
      </c>
      <c r="C1141" s="2">
        <f t="shared" si="17"/>
        <v>44134</v>
      </c>
      <c r="D1141" s="197">
        <v>179.72</v>
      </c>
      <c r="E1141" s="197">
        <v>135.6</v>
      </c>
      <c r="G1141" s="12"/>
      <c r="H1141" s="12"/>
      <c r="I1141" s="12"/>
      <c r="J1141" s="12"/>
      <c r="K1141" s="12"/>
      <c r="L1141" s="12"/>
      <c r="M1141" s="12"/>
      <c r="N1141" s="12"/>
      <c r="O1141" s="12"/>
      <c r="P1141" s="12"/>
      <c r="Q1141" s="12"/>
      <c r="R1141" s="12"/>
      <c r="S1141" s="12"/>
      <c r="T1141" s="12"/>
      <c r="U1141" s="12"/>
      <c r="V1141" s="12"/>
      <c r="W1141" s="12"/>
    </row>
    <row r="1142" spans="1:23" x14ac:dyDescent="0.25">
      <c r="A1142" s="183">
        <v>2020</v>
      </c>
      <c r="B1142" s="61">
        <v>45</v>
      </c>
      <c r="C1142" s="2">
        <f t="shared" si="17"/>
        <v>44141</v>
      </c>
      <c r="D1142" s="197">
        <v>181.49</v>
      </c>
      <c r="E1142" s="197">
        <v>134.75</v>
      </c>
      <c r="G1142" s="12"/>
      <c r="H1142" s="12"/>
      <c r="I1142" s="12"/>
      <c r="J1142" s="12"/>
      <c r="K1142" s="12"/>
      <c r="L1142" s="12"/>
      <c r="M1142" s="12"/>
      <c r="N1142" s="12"/>
      <c r="O1142" s="12"/>
      <c r="P1142" s="12"/>
      <c r="Q1142" s="12"/>
      <c r="R1142" s="12"/>
      <c r="S1142" s="12"/>
      <c r="T1142" s="12"/>
      <c r="U1142" s="12"/>
      <c r="V1142" s="12"/>
      <c r="W1142" s="12"/>
    </row>
    <row r="1143" spans="1:23" x14ac:dyDescent="0.25">
      <c r="A1143" s="183">
        <v>2020</v>
      </c>
      <c r="B1143" s="61">
        <v>46</v>
      </c>
      <c r="C1143" s="2">
        <f t="shared" si="17"/>
        <v>44148</v>
      </c>
      <c r="D1143" s="197">
        <v>171.1</v>
      </c>
      <c r="E1143" s="197">
        <v>136.72999999999999</v>
      </c>
      <c r="G1143" s="12"/>
      <c r="H1143" s="12"/>
      <c r="I1143" s="12"/>
      <c r="J1143" s="12"/>
      <c r="K1143" s="12"/>
      <c r="L1143" s="12"/>
      <c r="M1143" s="12"/>
      <c r="N1143" s="12"/>
      <c r="O1143" s="12"/>
      <c r="P1143" s="12"/>
      <c r="Q1143" s="12"/>
      <c r="R1143" s="12"/>
      <c r="S1143" s="12"/>
      <c r="T1143" s="12"/>
      <c r="U1143" s="12"/>
      <c r="V1143" s="12"/>
      <c r="W1143" s="12"/>
    </row>
    <row r="1144" spans="1:23" x14ac:dyDescent="0.25">
      <c r="A1144" s="183">
        <v>2020</v>
      </c>
      <c r="B1144" s="61">
        <v>47</v>
      </c>
      <c r="C1144" s="2">
        <f t="shared" si="17"/>
        <v>44155</v>
      </c>
      <c r="D1144" s="197">
        <v>185.65</v>
      </c>
      <c r="E1144" s="197">
        <v>137.15</v>
      </c>
      <c r="G1144" s="12"/>
      <c r="H1144" s="12"/>
      <c r="I1144" s="12"/>
      <c r="J1144" s="12"/>
      <c r="K1144" s="12"/>
      <c r="L1144" s="12"/>
      <c r="M1144" s="12"/>
      <c r="N1144" s="12"/>
      <c r="O1144" s="12"/>
      <c r="P1144" s="12"/>
      <c r="Q1144" s="12"/>
      <c r="R1144" s="12"/>
      <c r="S1144" s="12"/>
      <c r="T1144" s="12"/>
      <c r="U1144" s="12"/>
      <c r="V1144" s="12"/>
      <c r="W1144" s="12"/>
    </row>
    <row r="1145" spans="1:23" x14ac:dyDescent="0.25">
      <c r="A1145" s="183">
        <v>2020</v>
      </c>
      <c r="B1145" s="61">
        <v>48</v>
      </c>
      <c r="C1145" s="2">
        <f t="shared" si="17"/>
        <v>44162</v>
      </c>
      <c r="D1145" s="197">
        <v>179.02</v>
      </c>
      <c r="E1145" s="197">
        <v>134.31</v>
      </c>
      <c r="G1145" s="12"/>
      <c r="H1145" s="12"/>
      <c r="I1145" s="12"/>
      <c r="J1145" s="12"/>
      <c r="K1145" s="12"/>
      <c r="L1145" s="12"/>
      <c r="M1145" s="12"/>
      <c r="N1145" s="12"/>
      <c r="O1145" s="12"/>
      <c r="P1145" s="12"/>
      <c r="Q1145" s="12"/>
      <c r="R1145" s="12"/>
      <c r="S1145" s="12"/>
      <c r="T1145" s="12"/>
      <c r="U1145" s="12"/>
      <c r="V1145" s="12"/>
      <c r="W1145" s="12"/>
    </row>
    <row r="1146" spans="1:23" x14ac:dyDescent="0.25">
      <c r="A1146" s="183">
        <v>2020</v>
      </c>
      <c r="B1146" s="61">
        <v>49</v>
      </c>
      <c r="C1146" s="2">
        <f t="shared" si="17"/>
        <v>44169</v>
      </c>
      <c r="D1146" s="197">
        <v>180.43</v>
      </c>
      <c r="E1146" s="197">
        <v>135.63</v>
      </c>
      <c r="G1146" s="12"/>
      <c r="H1146" s="12"/>
      <c r="I1146" s="12"/>
      <c r="J1146" s="12"/>
      <c r="K1146" s="12"/>
      <c r="L1146" s="12"/>
      <c r="M1146" s="12"/>
      <c r="N1146" s="12"/>
      <c r="O1146" s="12"/>
      <c r="P1146" s="12"/>
      <c r="Q1146" s="12"/>
      <c r="R1146" s="12"/>
      <c r="S1146" s="12"/>
      <c r="T1146" s="12"/>
      <c r="U1146" s="12"/>
      <c r="V1146" s="12"/>
      <c r="W1146" s="12"/>
    </row>
    <row r="1147" spans="1:23" x14ac:dyDescent="0.25">
      <c r="A1147" s="183">
        <v>2020</v>
      </c>
      <c r="B1147" s="61">
        <v>50</v>
      </c>
      <c r="C1147" s="2">
        <f t="shared" si="17"/>
        <v>44176</v>
      </c>
      <c r="D1147" s="197">
        <v>172.71</v>
      </c>
      <c r="E1147" s="197">
        <v>126.71</v>
      </c>
      <c r="G1147" s="12"/>
      <c r="H1147" s="12"/>
      <c r="I1147" s="12"/>
      <c r="J1147" s="12"/>
      <c r="K1147" s="12"/>
      <c r="L1147" s="12"/>
      <c r="M1147" s="12"/>
      <c r="N1147" s="12"/>
      <c r="O1147" s="12"/>
      <c r="P1147" s="12"/>
      <c r="Q1147" s="12"/>
      <c r="R1147" s="12"/>
      <c r="S1147" s="12"/>
      <c r="T1147" s="12"/>
      <c r="U1147" s="12"/>
      <c r="V1147" s="12"/>
      <c r="W1147" s="12"/>
    </row>
    <row r="1148" spans="1:23" x14ac:dyDescent="0.25">
      <c r="A1148" s="183">
        <v>2020</v>
      </c>
      <c r="B1148" s="61">
        <v>51</v>
      </c>
      <c r="C1148" s="2">
        <f t="shared" si="17"/>
        <v>44183</v>
      </c>
      <c r="D1148" s="197">
        <v>168.91</v>
      </c>
      <c r="E1148" s="197">
        <v>115.31</v>
      </c>
      <c r="G1148" s="12"/>
      <c r="H1148" s="12"/>
      <c r="I1148" s="12"/>
      <c r="J1148" s="12"/>
      <c r="K1148" s="12"/>
      <c r="L1148" s="12"/>
      <c r="M1148" s="12"/>
      <c r="N1148" s="12"/>
      <c r="O1148" s="12"/>
      <c r="P1148" s="12"/>
      <c r="Q1148" s="12"/>
      <c r="R1148" s="12"/>
      <c r="S1148" s="12"/>
      <c r="T1148" s="12"/>
      <c r="U1148" s="12"/>
      <c r="V1148" s="12"/>
      <c r="W1148" s="12"/>
    </row>
    <row r="1149" spans="1:23" x14ac:dyDescent="0.25">
      <c r="A1149" s="183">
        <v>2020</v>
      </c>
      <c r="B1149" s="61">
        <v>52</v>
      </c>
      <c r="C1149" s="2">
        <f t="shared" si="17"/>
        <v>44190</v>
      </c>
      <c r="D1149" s="197">
        <v>164.98</v>
      </c>
      <c r="E1149" s="197">
        <v>115.31</v>
      </c>
      <c r="G1149" s="12"/>
      <c r="H1149" s="12"/>
      <c r="I1149" s="12"/>
      <c r="J1149" s="12"/>
      <c r="K1149" s="12"/>
      <c r="L1149" s="12"/>
      <c r="M1149" s="12"/>
      <c r="N1149" s="12"/>
      <c r="O1149" s="12"/>
      <c r="P1149" s="12"/>
      <c r="Q1149" s="12"/>
      <c r="R1149" s="12"/>
      <c r="S1149" s="12"/>
      <c r="T1149" s="12"/>
      <c r="U1149" s="12"/>
      <c r="V1149" s="12"/>
      <c r="W1149" s="12"/>
    </row>
    <row r="1150" spans="1:23" x14ac:dyDescent="0.25">
      <c r="A1150" s="183">
        <v>2020</v>
      </c>
      <c r="B1150" s="61">
        <v>53</v>
      </c>
      <c r="C1150" s="2">
        <f t="shared" ref="C1150:C1161" si="18">C1149+7</f>
        <v>44197</v>
      </c>
      <c r="D1150" s="197">
        <v>164.98</v>
      </c>
      <c r="E1150" s="197">
        <v>115.31</v>
      </c>
      <c r="G1150" s="12"/>
      <c r="H1150" s="12"/>
      <c r="I1150" s="12"/>
      <c r="J1150" s="12"/>
      <c r="K1150" s="12"/>
      <c r="L1150" s="12"/>
      <c r="M1150" s="12"/>
      <c r="N1150" s="12"/>
      <c r="O1150" s="12"/>
      <c r="P1150" s="12"/>
      <c r="Q1150" s="12"/>
      <c r="R1150" s="12"/>
      <c r="S1150" s="12"/>
      <c r="T1150" s="12"/>
      <c r="U1150" s="12"/>
      <c r="V1150" s="12"/>
      <c r="W1150" s="12"/>
    </row>
    <row r="1151" spans="1:23" x14ac:dyDescent="0.25">
      <c r="A1151" s="183">
        <v>2021</v>
      </c>
      <c r="B1151" s="213">
        <v>1</v>
      </c>
      <c r="C1151" s="13">
        <f t="shared" si="18"/>
        <v>44204</v>
      </c>
      <c r="D1151" s="37">
        <f>+[1]fedcat!$CS5</f>
        <v>176.39</v>
      </c>
      <c r="E1151" s="37">
        <f>+[1]fedcat!$AB5</f>
        <v>129.22999999999999</v>
      </c>
      <c r="G1151" s="12"/>
      <c r="H1151" s="12"/>
      <c r="I1151" s="12"/>
      <c r="J1151" s="12"/>
      <c r="K1151" s="12"/>
      <c r="L1151" s="12"/>
      <c r="M1151" s="12"/>
      <c r="N1151" s="12"/>
      <c r="O1151" s="12"/>
      <c r="P1151" s="12"/>
      <c r="Q1151" s="12"/>
      <c r="R1151" s="12"/>
      <c r="S1151" s="12"/>
      <c r="T1151" s="12"/>
      <c r="U1151" s="12"/>
      <c r="V1151" s="12"/>
      <c r="W1151" s="12"/>
    </row>
    <row r="1152" spans="1:23" x14ac:dyDescent="0.25">
      <c r="A1152" s="183">
        <v>2021</v>
      </c>
      <c r="B1152" s="61">
        <v>2</v>
      </c>
      <c r="C1152" s="2">
        <f t="shared" si="18"/>
        <v>44211</v>
      </c>
      <c r="D1152" s="197">
        <f>+[1]fedcat!$CS6</f>
        <v>178.45</v>
      </c>
      <c r="E1152" s="197">
        <f>+[1]fedcat!$AB6</f>
        <v>129.97999999999999</v>
      </c>
      <c r="G1152" s="12"/>
      <c r="H1152" s="12"/>
      <c r="I1152" s="12"/>
      <c r="J1152" s="12"/>
      <c r="K1152" s="12"/>
      <c r="L1152" s="12"/>
      <c r="M1152" s="12"/>
      <c r="N1152" s="12"/>
      <c r="O1152" s="12"/>
      <c r="P1152" s="12"/>
      <c r="Q1152" s="12"/>
      <c r="R1152" s="12"/>
      <c r="S1152" s="12"/>
      <c r="T1152" s="12"/>
      <c r="U1152" s="12"/>
      <c r="V1152" s="12"/>
      <c r="W1152" s="12"/>
    </row>
    <row r="1153" spans="1:23" x14ac:dyDescent="0.25">
      <c r="A1153" s="183">
        <v>2021</v>
      </c>
      <c r="B1153" s="61">
        <v>3</v>
      </c>
      <c r="C1153" s="2">
        <f t="shared" si="18"/>
        <v>44218</v>
      </c>
      <c r="D1153" s="197">
        <f>+[1]fedcat!$CS7</f>
        <v>172.73</v>
      </c>
      <c r="E1153" s="197">
        <f>+[1]fedcat!$AB7</f>
        <v>133.5</v>
      </c>
      <c r="G1153" s="12"/>
      <c r="H1153" s="12"/>
      <c r="I1153" s="12"/>
      <c r="J1153" s="12"/>
      <c r="K1153" s="12"/>
      <c r="L1153" s="12"/>
      <c r="M1153" s="12"/>
      <c r="N1153" s="12"/>
      <c r="O1153" s="12"/>
      <c r="P1153" s="12"/>
      <c r="Q1153" s="12"/>
      <c r="R1153" s="12"/>
      <c r="S1153" s="12"/>
      <c r="T1153" s="12"/>
      <c r="U1153" s="12"/>
      <c r="V1153" s="12"/>
      <c r="W1153" s="12"/>
    </row>
    <row r="1154" spans="1:23" x14ac:dyDescent="0.25">
      <c r="A1154" s="183">
        <v>2021</v>
      </c>
      <c r="B1154" s="61">
        <v>4</v>
      </c>
      <c r="C1154" s="2">
        <f t="shared" si="18"/>
        <v>44225</v>
      </c>
      <c r="D1154" s="197">
        <f>+[1]fedcat!$CS8</f>
        <v>175.62</v>
      </c>
      <c r="E1154" s="197">
        <f>+[1]fedcat!$AB8</f>
        <v>134.16</v>
      </c>
      <c r="G1154" s="12"/>
      <c r="H1154" s="12"/>
      <c r="I1154" s="12"/>
      <c r="J1154" s="12"/>
      <c r="K1154" s="12"/>
      <c r="L1154" s="12"/>
      <c r="M1154" s="12"/>
      <c r="N1154" s="12"/>
      <c r="O1154" s="12"/>
      <c r="P1154" s="12"/>
      <c r="Q1154" s="12"/>
      <c r="R1154" s="12"/>
      <c r="S1154" s="12"/>
      <c r="T1154" s="12"/>
      <c r="U1154" s="12"/>
      <c r="V1154" s="12"/>
      <c r="W1154" s="12"/>
    </row>
    <row r="1155" spans="1:23" x14ac:dyDescent="0.25">
      <c r="A1155" s="183">
        <v>2021</v>
      </c>
      <c r="B1155" s="61">
        <v>5</v>
      </c>
      <c r="C1155" s="2">
        <f t="shared" si="18"/>
        <v>44232</v>
      </c>
      <c r="D1155" s="197">
        <f>+[1]fedcat!$CS9</f>
        <v>179.09</v>
      </c>
      <c r="E1155" s="197">
        <f>+[1]fedcat!$AB9</f>
        <v>138.07</v>
      </c>
      <c r="G1155" s="12"/>
      <c r="H1155" s="12"/>
      <c r="I1155" s="12"/>
      <c r="J1155" s="12"/>
      <c r="K1155" s="12"/>
      <c r="L1155" s="12"/>
      <c r="M1155" s="12"/>
      <c r="N1155" s="12"/>
      <c r="O1155" s="12"/>
      <c r="P1155" s="12"/>
      <c r="Q1155" s="12"/>
      <c r="R1155" s="12"/>
      <c r="S1155" s="12"/>
      <c r="T1155" s="12"/>
      <c r="U1155" s="12"/>
      <c r="V1155" s="12"/>
      <c r="W1155" s="12"/>
    </row>
    <row r="1156" spans="1:23" x14ac:dyDescent="0.25">
      <c r="A1156" s="183">
        <v>2021</v>
      </c>
      <c r="B1156" s="61">
        <v>6</v>
      </c>
      <c r="C1156" s="2">
        <f t="shared" si="18"/>
        <v>44239</v>
      </c>
      <c r="D1156" s="197">
        <f>+[1]fedcat!$CS10</f>
        <v>180.48</v>
      </c>
      <c r="E1156" s="197">
        <f>+[1]fedcat!$AB10</f>
        <v>135.93</v>
      </c>
      <c r="G1156" s="12"/>
      <c r="H1156" s="12"/>
      <c r="I1156" s="12"/>
      <c r="J1156" s="12"/>
      <c r="K1156" s="12"/>
      <c r="L1156" s="12"/>
      <c r="M1156" s="12"/>
      <c r="N1156" s="12"/>
      <c r="O1156" s="12"/>
      <c r="P1156" s="12"/>
      <c r="Q1156" s="12"/>
      <c r="R1156" s="12"/>
      <c r="S1156" s="12"/>
      <c r="T1156" s="12"/>
      <c r="U1156" s="12"/>
      <c r="V1156" s="12"/>
      <c r="W1156" s="12"/>
    </row>
    <row r="1157" spans="1:23" x14ac:dyDescent="0.25">
      <c r="A1157" s="183">
        <v>2021</v>
      </c>
      <c r="B1157" s="61">
        <v>7</v>
      </c>
      <c r="C1157" s="2">
        <f t="shared" si="18"/>
        <v>44246</v>
      </c>
      <c r="D1157" s="197">
        <f>+[1]fedcat!$CS11</f>
        <v>181.67</v>
      </c>
      <c r="E1157" s="197">
        <f>+[1]fedcat!$AB11</f>
        <v>131.69999999999999</v>
      </c>
      <c r="G1157" s="12"/>
      <c r="H1157" s="12"/>
      <c r="I1157" s="12"/>
      <c r="J1157" s="12"/>
      <c r="K1157" s="12"/>
      <c r="L1157" s="12"/>
      <c r="M1157" s="12"/>
      <c r="N1157" s="12"/>
      <c r="O1157" s="12"/>
      <c r="P1157" s="12"/>
      <c r="Q1157" s="12"/>
      <c r="R1157" s="12"/>
      <c r="S1157" s="12"/>
      <c r="T1157" s="12"/>
      <c r="U1157" s="12"/>
      <c r="V1157" s="12"/>
      <c r="W1157" s="12"/>
    </row>
    <row r="1158" spans="1:23" x14ac:dyDescent="0.25">
      <c r="A1158" s="183">
        <v>2021</v>
      </c>
      <c r="B1158" s="61">
        <v>8</v>
      </c>
      <c r="C1158" s="2">
        <f t="shared" si="18"/>
        <v>44253</v>
      </c>
      <c r="D1158" s="197">
        <f>+[1]fedcat!$CS12</f>
        <v>174.87</v>
      </c>
      <c r="E1158" s="197">
        <f>+[1]fedcat!$AB12</f>
        <v>136.79</v>
      </c>
      <c r="G1158" s="12"/>
      <c r="H1158" s="12"/>
      <c r="I1158" s="12"/>
      <c r="J1158" s="12"/>
      <c r="K1158" s="12"/>
      <c r="L1158" s="12"/>
      <c r="M1158" s="12"/>
      <c r="N1158" s="12"/>
      <c r="O1158" s="12"/>
      <c r="P1158" s="12"/>
      <c r="Q1158" s="12"/>
      <c r="R1158" s="12"/>
      <c r="S1158" s="12"/>
      <c r="T1158" s="12"/>
      <c r="U1158" s="12"/>
      <c r="V1158" s="12"/>
      <c r="W1158" s="12"/>
    </row>
    <row r="1159" spans="1:23" x14ac:dyDescent="0.25">
      <c r="A1159" s="183">
        <v>2021</v>
      </c>
      <c r="B1159" s="61">
        <v>9</v>
      </c>
      <c r="C1159" s="2">
        <f t="shared" si="18"/>
        <v>44260</v>
      </c>
      <c r="D1159" s="197">
        <f>+[1]fedcat!$CS13</f>
        <v>172.84</v>
      </c>
      <c r="E1159" s="197">
        <f>+[1]fedcat!$AB13</f>
        <v>140.1</v>
      </c>
      <c r="G1159" s="12"/>
      <c r="H1159" s="12"/>
      <c r="I1159" s="12"/>
      <c r="J1159" s="12"/>
      <c r="K1159" s="12"/>
      <c r="L1159" s="12"/>
      <c r="M1159" s="12"/>
      <c r="N1159" s="12"/>
      <c r="O1159" s="12"/>
      <c r="P1159" s="12"/>
      <c r="Q1159" s="12"/>
      <c r="R1159" s="12"/>
      <c r="S1159" s="12"/>
      <c r="T1159" s="12"/>
      <c r="U1159" s="12"/>
      <c r="V1159" s="12"/>
      <c r="W1159" s="12"/>
    </row>
    <row r="1160" spans="1:23" x14ac:dyDescent="0.25">
      <c r="A1160" s="61">
        <v>2021</v>
      </c>
      <c r="B1160" s="61">
        <v>10</v>
      </c>
      <c r="C1160" s="11">
        <f t="shared" si="18"/>
        <v>44267</v>
      </c>
      <c r="D1160" s="22">
        <f>+[1]fedcat!$CS14</f>
        <v>172.62</v>
      </c>
      <c r="E1160" s="22">
        <f>+[1]fedcat!$AB14</f>
        <v>141.07</v>
      </c>
      <c r="G1160" s="12"/>
      <c r="H1160" s="12"/>
      <c r="I1160" s="12"/>
      <c r="J1160" s="12"/>
      <c r="K1160" s="12"/>
      <c r="L1160" s="12"/>
      <c r="M1160" s="12"/>
      <c r="N1160" s="12"/>
      <c r="O1160" s="12"/>
      <c r="P1160" s="12"/>
      <c r="Q1160" s="12"/>
      <c r="R1160" s="12"/>
      <c r="S1160" s="12"/>
      <c r="T1160" s="12"/>
      <c r="U1160" s="12"/>
      <c r="V1160" s="12"/>
      <c r="W1160" s="12"/>
    </row>
    <row r="1161" spans="1:23" x14ac:dyDescent="0.25">
      <c r="A1161" s="61">
        <v>2021</v>
      </c>
      <c r="B1161" s="61">
        <v>11</v>
      </c>
      <c r="C1161" s="11">
        <f t="shared" si="18"/>
        <v>44274</v>
      </c>
      <c r="D1161" s="22">
        <f>+[1]fedcat!$CS15</f>
        <v>167.37</v>
      </c>
      <c r="E1161" s="22">
        <f>+[1]fedcat!$AB15</f>
        <v>140.79</v>
      </c>
      <c r="G1161" s="12"/>
      <c r="H1161" s="12"/>
      <c r="I1161" s="12"/>
      <c r="J1161" s="12"/>
      <c r="K1161" s="12"/>
      <c r="L1161" s="12"/>
      <c r="M1161" s="12"/>
      <c r="N1161" s="12"/>
      <c r="O1161" s="12"/>
      <c r="P1161" s="12"/>
      <c r="Q1161" s="12"/>
      <c r="R1161" s="12"/>
      <c r="S1161" s="12"/>
      <c r="T1161" s="12"/>
      <c r="U1161" s="12"/>
      <c r="V1161" s="12"/>
      <c r="W1161" s="12"/>
    </row>
    <row r="1162" spans="1:23" x14ac:dyDescent="0.25">
      <c r="A1162" s="61">
        <v>2021</v>
      </c>
      <c r="B1162" s="61">
        <v>12</v>
      </c>
      <c r="C1162" s="11">
        <f t="shared" ref="C1162:C1225" si="19">C1161+7</f>
        <v>44281</v>
      </c>
      <c r="D1162" s="22">
        <f>+[1]fedcat!$CS16</f>
        <v>170.08</v>
      </c>
      <c r="E1162" s="22">
        <f>+[1]fedcat!$AB16</f>
        <v>140.30000000000001</v>
      </c>
      <c r="G1162" s="12"/>
      <c r="H1162" s="12"/>
      <c r="I1162" s="12"/>
      <c r="J1162" s="12"/>
      <c r="K1162" s="12"/>
      <c r="L1162" s="12"/>
      <c r="M1162" s="12"/>
      <c r="N1162" s="12"/>
      <c r="O1162" s="12"/>
      <c r="P1162" s="12"/>
      <c r="Q1162" s="12"/>
      <c r="R1162" s="12"/>
      <c r="S1162" s="12"/>
      <c r="T1162" s="12"/>
      <c r="U1162" s="12"/>
      <c r="V1162" s="12"/>
      <c r="W1162" s="12"/>
    </row>
    <row r="1163" spans="1:23" x14ac:dyDescent="0.25">
      <c r="A1163" s="61">
        <v>2021</v>
      </c>
      <c r="B1163" s="61">
        <v>13</v>
      </c>
      <c r="C1163" s="11">
        <f t="shared" si="19"/>
        <v>44288</v>
      </c>
      <c r="D1163" s="22">
        <f>+[1]fedcat!$CS17</f>
        <v>171.11</v>
      </c>
      <c r="E1163" s="22">
        <f>+[1]fedcat!$AB17</f>
        <v>141.96</v>
      </c>
      <c r="G1163" s="12"/>
      <c r="H1163" s="12"/>
      <c r="I1163" s="12"/>
      <c r="J1163" s="12"/>
      <c r="K1163" s="12"/>
      <c r="L1163" s="12"/>
      <c r="M1163" s="12"/>
      <c r="N1163" s="12"/>
      <c r="O1163" s="12"/>
      <c r="P1163" s="12"/>
      <c r="Q1163" s="12"/>
      <c r="R1163" s="12"/>
      <c r="S1163" s="12"/>
      <c r="T1163" s="12"/>
      <c r="U1163" s="12"/>
      <c r="V1163" s="12"/>
      <c r="W1163" s="12"/>
    </row>
    <row r="1164" spans="1:23" x14ac:dyDescent="0.25">
      <c r="A1164" s="61">
        <v>2021</v>
      </c>
      <c r="B1164" s="61">
        <v>14</v>
      </c>
      <c r="C1164" s="11">
        <f t="shared" si="19"/>
        <v>44295</v>
      </c>
      <c r="D1164" s="22">
        <f>+[1]fedcat!$CS18</f>
        <v>175.39</v>
      </c>
      <c r="E1164" s="22">
        <f>+[1]fedcat!$AB18</f>
        <v>141.75</v>
      </c>
      <c r="G1164" s="12"/>
      <c r="H1164" s="12"/>
      <c r="I1164" s="12"/>
      <c r="J1164" s="12"/>
      <c r="K1164" s="12"/>
      <c r="L1164" s="12"/>
      <c r="M1164" s="12"/>
      <c r="N1164" s="12"/>
      <c r="O1164" s="12"/>
      <c r="P1164" s="12"/>
      <c r="Q1164" s="12"/>
      <c r="R1164" s="12"/>
      <c r="S1164" s="12"/>
      <c r="T1164" s="12"/>
      <c r="U1164" s="12"/>
      <c r="V1164" s="12"/>
      <c r="W1164" s="12"/>
    </row>
    <row r="1165" spans="1:23" x14ac:dyDescent="0.25">
      <c r="A1165" s="61">
        <v>2021</v>
      </c>
      <c r="B1165" s="61">
        <v>15</v>
      </c>
      <c r="C1165" s="11">
        <f t="shared" si="19"/>
        <v>44302</v>
      </c>
      <c r="D1165" s="22">
        <f>+[1]fedcat!$CS19</f>
        <v>174.85</v>
      </c>
      <c r="E1165" s="22">
        <f>+[1]fedcat!$AB19</f>
        <v>142.75</v>
      </c>
      <c r="G1165" s="12"/>
      <c r="H1165" s="12"/>
      <c r="I1165" s="12"/>
      <c r="J1165" s="12"/>
      <c r="K1165" s="12"/>
      <c r="L1165" s="12"/>
      <c r="M1165" s="12"/>
      <c r="N1165" s="12"/>
      <c r="O1165" s="12"/>
      <c r="P1165" s="12"/>
      <c r="Q1165" s="12"/>
      <c r="R1165" s="12"/>
      <c r="S1165" s="12"/>
      <c r="T1165" s="12"/>
      <c r="U1165" s="12"/>
      <c r="V1165" s="12"/>
      <c r="W1165" s="12"/>
    </row>
    <row r="1166" spans="1:23" x14ac:dyDescent="0.25">
      <c r="A1166" s="61">
        <v>2021</v>
      </c>
      <c r="B1166" s="61">
        <v>16</v>
      </c>
      <c r="C1166" s="11">
        <f t="shared" si="19"/>
        <v>44309</v>
      </c>
      <c r="D1166" s="22">
        <f>+[1]fedcat!$CS20</f>
        <v>177.56</v>
      </c>
      <c r="E1166" s="22">
        <f>+[1]fedcat!$AB20</f>
        <v>145.51</v>
      </c>
      <c r="G1166" s="12"/>
      <c r="H1166" s="12"/>
      <c r="I1166" s="12"/>
      <c r="J1166" s="12"/>
      <c r="K1166" s="12"/>
      <c r="L1166" s="12"/>
      <c r="M1166" s="12"/>
      <c r="N1166" s="12"/>
      <c r="O1166" s="12"/>
      <c r="P1166" s="12"/>
      <c r="Q1166" s="12"/>
      <c r="R1166" s="12"/>
      <c r="S1166" s="12"/>
      <c r="T1166" s="12"/>
      <c r="U1166" s="12"/>
      <c r="V1166" s="12"/>
      <c r="W1166" s="12"/>
    </row>
    <row r="1167" spans="1:23" x14ac:dyDescent="0.25">
      <c r="A1167" s="61">
        <v>2021</v>
      </c>
      <c r="B1167" s="61">
        <v>17</v>
      </c>
      <c r="C1167" s="11">
        <f t="shared" si="19"/>
        <v>44316</v>
      </c>
      <c r="D1167" s="22">
        <f>+[1]fedcat!$CS21</f>
        <v>171.68</v>
      </c>
      <c r="E1167" s="22">
        <f>+[1]fedcat!$AB21</f>
        <v>146.91</v>
      </c>
      <c r="G1167" s="12"/>
      <c r="H1167" s="12"/>
      <c r="I1167" s="12"/>
      <c r="J1167" s="12"/>
      <c r="K1167" s="12"/>
      <c r="L1167" s="12"/>
      <c r="M1167" s="12"/>
      <c r="N1167" s="12"/>
      <c r="O1167" s="12"/>
      <c r="P1167" s="12"/>
      <c r="Q1167" s="12"/>
      <c r="R1167" s="12"/>
      <c r="S1167" s="12"/>
      <c r="T1167" s="12"/>
      <c r="U1167" s="12"/>
      <c r="V1167" s="12"/>
      <c r="W1167" s="12"/>
    </row>
    <row r="1168" spans="1:23" x14ac:dyDescent="0.25">
      <c r="A1168" s="61">
        <v>2021</v>
      </c>
      <c r="B1168" s="61">
        <v>18</v>
      </c>
      <c r="C1168" s="11">
        <f t="shared" si="19"/>
        <v>44323</v>
      </c>
      <c r="D1168" s="22">
        <f>+[1]fedcat!$CS22</f>
        <v>167.62</v>
      </c>
      <c r="E1168" s="22">
        <f>+[1]fedcat!$AB22</f>
        <v>145.72</v>
      </c>
      <c r="G1168" s="12"/>
      <c r="H1168" s="12"/>
      <c r="I1168" s="12"/>
      <c r="J1168" s="12"/>
      <c r="K1168" s="12"/>
      <c r="L1168" s="12"/>
      <c r="M1168" s="12"/>
      <c r="N1168" s="12"/>
      <c r="O1168" s="12"/>
      <c r="P1168" s="12"/>
      <c r="Q1168" s="12"/>
      <c r="R1168" s="12"/>
      <c r="S1168" s="12"/>
      <c r="T1168" s="12"/>
      <c r="U1168" s="12"/>
      <c r="V1168" s="12"/>
      <c r="W1168" s="12"/>
    </row>
    <row r="1169" spans="1:23" x14ac:dyDescent="0.25">
      <c r="A1169" s="61">
        <v>2021</v>
      </c>
      <c r="B1169" s="61">
        <v>19</v>
      </c>
      <c r="C1169" s="11">
        <f t="shared" si="19"/>
        <v>44330</v>
      </c>
      <c r="D1169" s="22">
        <f>+[1]fedcat!$CS$23</f>
        <v>166.57</v>
      </c>
      <c r="E1169" s="22">
        <f>+[1]fedcat!$AB$23</f>
        <v>147.25</v>
      </c>
      <c r="G1169" s="12"/>
      <c r="H1169" s="12"/>
      <c r="I1169" s="12"/>
      <c r="J1169" s="12"/>
      <c r="K1169" s="12"/>
      <c r="L1169" s="12"/>
      <c r="M1169" s="12"/>
      <c r="N1169" s="12"/>
      <c r="O1169" s="12"/>
      <c r="P1169" s="12"/>
      <c r="Q1169" s="12"/>
      <c r="R1169" s="12"/>
      <c r="S1169" s="12"/>
      <c r="T1169" s="12"/>
      <c r="U1169" s="12"/>
      <c r="V1169" s="12"/>
      <c r="W1169" s="12"/>
    </row>
    <row r="1170" spans="1:23" x14ac:dyDescent="0.25">
      <c r="A1170" s="61">
        <v>2021</v>
      </c>
      <c r="B1170" s="61">
        <v>20</v>
      </c>
      <c r="C1170" s="11">
        <f t="shared" si="19"/>
        <v>44337</v>
      </c>
      <c r="D1170" s="22">
        <f>+[1]fedcat!$CS24</f>
        <v>170.6</v>
      </c>
      <c r="E1170" s="22">
        <f>+[1]fedcat!$AB24</f>
        <v>147.21</v>
      </c>
      <c r="G1170" s="12"/>
      <c r="H1170" s="12"/>
      <c r="I1170" s="12"/>
      <c r="J1170" s="12"/>
      <c r="K1170" s="12"/>
      <c r="L1170" s="12"/>
      <c r="M1170" s="12"/>
      <c r="N1170" s="12"/>
      <c r="O1170" s="12"/>
      <c r="P1170" s="12"/>
      <c r="Q1170" s="12"/>
      <c r="R1170" s="12"/>
      <c r="S1170" s="12"/>
      <c r="T1170" s="12"/>
      <c r="U1170" s="12"/>
      <c r="V1170" s="12"/>
      <c r="W1170" s="12"/>
    </row>
    <row r="1171" spans="1:23" x14ac:dyDescent="0.25">
      <c r="A1171" s="61">
        <v>2021</v>
      </c>
      <c r="B1171" s="61">
        <v>21</v>
      </c>
      <c r="C1171" s="11">
        <f t="shared" si="19"/>
        <v>44344</v>
      </c>
      <c r="D1171" s="22">
        <f>+[1]fedcat!$CS25</f>
        <v>171.91</v>
      </c>
      <c r="E1171" s="22">
        <f>+[1]fedcat!$AB25</f>
        <v>151.65</v>
      </c>
      <c r="G1171" s="12"/>
      <c r="H1171" s="12"/>
      <c r="I1171" s="12"/>
      <c r="J1171" s="12"/>
      <c r="K1171" s="12"/>
      <c r="L1171" s="12"/>
      <c r="M1171" s="12"/>
      <c r="N1171" s="12"/>
      <c r="O1171" s="12"/>
      <c r="P1171" s="12"/>
      <c r="Q1171" s="12"/>
      <c r="R1171" s="12"/>
      <c r="S1171" s="12"/>
      <c r="T1171" s="12"/>
      <c r="U1171" s="12"/>
      <c r="V1171" s="12"/>
      <c r="W1171" s="12"/>
    </row>
    <row r="1172" spans="1:23" x14ac:dyDescent="0.25">
      <c r="A1172" s="61">
        <v>2021</v>
      </c>
      <c r="B1172" s="61">
        <v>22</v>
      </c>
      <c r="C1172" s="11">
        <f t="shared" si="19"/>
        <v>44351</v>
      </c>
      <c r="D1172" s="22">
        <f>+[1]fedcat!$CS26</f>
        <v>176.78</v>
      </c>
      <c r="E1172" s="22">
        <f>+[1]fedcat!$AB26</f>
        <v>155.18</v>
      </c>
      <c r="G1172" s="12"/>
      <c r="H1172" s="12"/>
      <c r="I1172" s="12"/>
      <c r="J1172" s="12"/>
      <c r="K1172" s="12"/>
      <c r="L1172" s="12"/>
      <c r="M1172" s="12"/>
      <c r="N1172" s="12"/>
      <c r="O1172" s="12"/>
      <c r="P1172" s="12"/>
      <c r="Q1172" s="12"/>
      <c r="R1172" s="12"/>
      <c r="S1172" s="12"/>
      <c r="T1172" s="12"/>
      <c r="U1172" s="12"/>
      <c r="V1172" s="12"/>
      <c r="W1172" s="12"/>
    </row>
    <row r="1173" spans="1:23" x14ac:dyDescent="0.25">
      <c r="A1173" s="61">
        <v>2021</v>
      </c>
      <c r="B1173" s="61">
        <v>23</v>
      </c>
      <c r="C1173" s="11">
        <f t="shared" si="19"/>
        <v>44358</v>
      </c>
      <c r="D1173" s="22">
        <f>+[1]fedcat!$CS27</f>
        <v>174.92</v>
      </c>
      <c r="E1173" s="22">
        <f>+[1]fedcat!$AB27</f>
        <v>160.81</v>
      </c>
      <c r="G1173" s="12"/>
      <c r="H1173" s="12"/>
      <c r="I1173" s="12"/>
      <c r="J1173" s="12"/>
      <c r="K1173" s="12"/>
      <c r="L1173" s="12"/>
      <c r="M1173" s="12"/>
      <c r="N1173" s="12"/>
      <c r="O1173" s="12"/>
      <c r="P1173" s="12"/>
      <c r="Q1173" s="12"/>
      <c r="R1173" s="12"/>
      <c r="S1173" s="12"/>
      <c r="T1173" s="12"/>
      <c r="U1173" s="12"/>
      <c r="V1173" s="12"/>
      <c r="W1173" s="12"/>
    </row>
    <row r="1174" spans="1:23" x14ac:dyDescent="0.25">
      <c r="A1174" s="61">
        <v>2021</v>
      </c>
      <c r="B1174" s="61">
        <v>24</v>
      </c>
      <c r="C1174" s="11">
        <f t="shared" si="19"/>
        <v>44365</v>
      </c>
      <c r="D1174" s="22">
        <f>+[1]fedcat!$CS28</f>
        <v>177.21</v>
      </c>
      <c r="E1174" s="22">
        <f>+[1]fedcat!$AB28</f>
        <v>158.79</v>
      </c>
      <c r="G1174" s="12"/>
      <c r="H1174" s="12"/>
      <c r="I1174" s="12"/>
      <c r="J1174" s="12"/>
      <c r="K1174" s="12"/>
      <c r="L1174" s="12"/>
      <c r="M1174" s="12"/>
      <c r="N1174" s="12"/>
      <c r="O1174" s="12"/>
      <c r="P1174" s="12"/>
      <c r="Q1174" s="12"/>
      <c r="R1174" s="12"/>
      <c r="S1174" s="12"/>
      <c r="T1174" s="12"/>
      <c r="U1174" s="12"/>
      <c r="V1174" s="12"/>
      <c r="W1174" s="12"/>
    </row>
    <row r="1175" spans="1:23" x14ac:dyDescent="0.25">
      <c r="A1175" s="61">
        <v>2021</v>
      </c>
      <c r="B1175" s="61">
        <v>25</v>
      </c>
      <c r="C1175" s="11">
        <f t="shared" si="19"/>
        <v>44372</v>
      </c>
      <c r="D1175" s="22">
        <f>+[1]fedcat!$CS29</f>
        <v>177.25</v>
      </c>
      <c r="E1175" s="22">
        <f>+[1]fedcat!$AB29</f>
        <v>160.47999999999999</v>
      </c>
      <c r="G1175" s="12"/>
      <c r="H1175" s="12"/>
      <c r="I1175" s="12"/>
      <c r="J1175" s="12"/>
      <c r="K1175" s="12"/>
      <c r="L1175" s="12"/>
      <c r="M1175" s="12"/>
      <c r="N1175" s="12"/>
      <c r="O1175" s="12"/>
      <c r="P1175" s="12"/>
      <c r="Q1175" s="12"/>
      <c r="R1175" s="12"/>
      <c r="S1175" s="12"/>
      <c r="T1175" s="12"/>
      <c r="U1175" s="12"/>
      <c r="V1175" s="12"/>
      <c r="W1175" s="12"/>
    </row>
    <row r="1176" spans="1:23" x14ac:dyDescent="0.25">
      <c r="A1176" s="61">
        <v>2021</v>
      </c>
      <c r="B1176" s="61">
        <v>26</v>
      </c>
      <c r="C1176" s="11">
        <f t="shared" si="19"/>
        <v>44379</v>
      </c>
      <c r="D1176" s="22">
        <f>+[1]fedcat!$CS30</f>
        <v>183.77</v>
      </c>
      <c r="E1176" s="22">
        <f>+[1]fedcat!$AB30</f>
        <v>159.16999999999999</v>
      </c>
      <c r="G1176" s="12"/>
      <c r="H1176" s="12"/>
      <c r="I1176" s="12"/>
      <c r="J1176" s="12"/>
      <c r="K1176" s="12"/>
      <c r="L1176" s="12"/>
      <c r="M1176" s="12"/>
      <c r="N1176" s="12"/>
      <c r="O1176" s="12"/>
      <c r="P1176" s="12"/>
      <c r="Q1176" s="12"/>
      <c r="R1176" s="12"/>
      <c r="S1176" s="12"/>
      <c r="T1176" s="12"/>
      <c r="U1176" s="12"/>
      <c r="V1176" s="12"/>
      <c r="W1176" s="12"/>
    </row>
    <row r="1177" spans="1:23" x14ac:dyDescent="0.25">
      <c r="A1177" s="61">
        <v>2021</v>
      </c>
      <c r="B1177" s="61">
        <v>27</v>
      </c>
      <c r="C1177" s="11">
        <f t="shared" si="19"/>
        <v>44386</v>
      </c>
      <c r="D1177" s="22">
        <f>+[1]fedcat!$CS31</f>
        <v>171.98</v>
      </c>
      <c r="E1177" s="22">
        <f>+[1]fedcat!$AB31</f>
        <v>155.80000000000001</v>
      </c>
      <c r="G1177" s="12"/>
      <c r="H1177" s="12"/>
      <c r="I1177" s="12"/>
      <c r="J1177" s="12"/>
      <c r="K1177" s="12"/>
      <c r="L1177" s="12"/>
      <c r="M1177" s="12"/>
      <c r="N1177" s="12"/>
      <c r="O1177" s="12"/>
      <c r="P1177" s="12"/>
      <c r="Q1177" s="12"/>
      <c r="R1177" s="12"/>
      <c r="S1177" s="12"/>
      <c r="T1177" s="12"/>
      <c r="U1177" s="12"/>
      <c r="V1177" s="12"/>
      <c r="W1177" s="12"/>
    </row>
    <row r="1178" spans="1:23" x14ac:dyDescent="0.25">
      <c r="A1178" s="61">
        <v>2021</v>
      </c>
      <c r="B1178" s="61">
        <v>28</v>
      </c>
      <c r="C1178" s="11">
        <f t="shared" si="19"/>
        <v>44393</v>
      </c>
      <c r="D1178" s="22">
        <f>+[1]fedcat!$CS32</f>
        <v>181.25</v>
      </c>
      <c r="E1178" s="22">
        <f>+[1]fedcat!$AB32</f>
        <v>157.65</v>
      </c>
      <c r="G1178" s="12"/>
      <c r="H1178" s="12"/>
      <c r="I1178" s="12"/>
      <c r="J1178" s="12"/>
      <c r="K1178" s="12"/>
      <c r="L1178" s="12"/>
      <c r="M1178" s="12"/>
      <c r="N1178" s="12"/>
      <c r="O1178" s="12"/>
      <c r="P1178" s="12"/>
      <c r="Q1178" s="12"/>
      <c r="R1178" s="12"/>
      <c r="S1178" s="12"/>
      <c r="T1178" s="12"/>
      <c r="U1178" s="12"/>
      <c r="V1178" s="12"/>
      <c r="W1178" s="12"/>
    </row>
    <row r="1179" spans="1:23" x14ac:dyDescent="0.25">
      <c r="A1179" s="61">
        <v>2021</v>
      </c>
      <c r="B1179" s="61">
        <v>29</v>
      </c>
      <c r="C1179" s="11">
        <f t="shared" si="19"/>
        <v>44400</v>
      </c>
      <c r="D1179" s="22">
        <f>+[1]fedcat!$CS33</f>
        <v>176.98</v>
      </c>
      <c r="E1179" s="22">
        <f>+[1]fedcat!$AB33</f>
        <v>156.99</v>
      </c>
      <c r="G1179" s="12"/>
      <c r="H1179" s="12"/>
      <c r="I1179" s="12"/>
      <c r="J1179" s="12"/>
      <c r="K1179" s="12"/>
      <c r="L1179" s="12"/>
      <c r="M1179" s="12"/>
      <c r="N1179" s="12"/>
      <c r="O1179" s="12"/>
      <c r="P1179" s="12"/>
      <c r="Q1179" s="12"/>
      <c r="R1179" s="12"/>
      <c r="S1179" s="12"/>
      <c r="T1179" s="12"/>
      <c r="U1179" s="12"/>
      <c r="V1179" s="12"/>
      <c r="W1179" s="12"/>
    </row>
    <row r="1180" spans="1:23" x14ac:dyDescent="0.25">
      <c r="A1180" s="61">
        <v>2021</v>
      </c>
      <c r="B1180" s="61">
        <v>30</v>
      </c>
      <c r="C1180" s="11">
        <f t="shared" si="19"/>
        <v>44407</v>
      </c>
      <c r="D1180" s="22">
        <f>+[1]fedcat!$CS34</f>
        <v>184.68</v>
      </c>
      <c r="E1180" s="22">
        <f>+[1]fedcat!$AB34</f>
        <v>154.54</v>
      </c>
      <c r="G1180" s="12"/>
      <c r="H1180" s="12"/>
      <c r="I1180" s="12"/>
      <c r="J1180" s="12"/>
      <c r="K1180" s="12"/>
      <c r="L1180" s="12"/>
      <c r="M1180" s="12"/>
      <c r="N1180" s="12"/>
      <c r="O1180" s="12"/>
      <c r="P1180" s="12"/>
      <c r="Q1180" s="12"/>
      <c r="R1180" s="12"/>
      <c r="S1180" s="12"/>
      <c r="T1180" s="12"/>
      <c r="U1180" s="12"/>
      <c r="V1180" s="12"/>
      <c r="W1180" s="12"/>
    </row>
    <row r="1181" spans="1:23" x14ac:dyDescent="0.25">
      <c r="A1181" s="61">
        <v>2021</v>
      </c>
      <c r="B1181" s="61">
        <v>31</v>
      </c>
      <c r="C1181" s="11">
        <f t="shared" si="19"/>
        <v>44414</v>
      </c>
      <c r="D1181" s="22">
        <f>+[1]fedcat!$CS35</f>
        <v>188.24</v>
      </c>
      <c r="E1181" s="22">
        <f>+[1]fedcat!$AB35</f>
        <v>152.36000000000001</v>
      </c>
      <c r="G1181" s="12"/>
      <c r="H1181" s="12"/>
      <c r="I1181" s="12"/>
      <c r="J1181" s="12"/>
      <c r="K1181" s="12"/>
      <c r="L1181" s="12"/>
      <c r="M1181" s="12"/>
      <c r="N1181" s="12"/>
      <c r="O1181" s="12"/>
      <c r="P1181" s="12"/>
      <c r="Q1181" s="12"/>
      <c r="R1181" s="12"/>
      <c r="S1181" s="12"/>
      <c r="T1181" s="12"/>
      <c r="U1181" s="12"/>
      <c r="V1181" s="12"/>
      <c r="W1181" s="12"/>
    </row>
    <row r="1182" spans="1:23" x14ac:dyDescent="0.25">
      <c r="A1182" s="61">
        <v>2021</v>
      </c>
      <c r="B1182" s="61">
        <v>32</v>
      </c>
      <c r="C1182" s="11">
        <f t="shared" si="19"/>
        <v>44421</v>
      </c>
      <c r="D1182" s="22">
        <f>+[1]fedcat!$CS36</f>
        <v>188.93</v>
      </c>
      <c r="E1182" s="22">
        <f>+[1]fedcat!$AB36</f>
        <v>152.13</v>
      </c>
      <c r="G1182" s="12"/>
      <c r="H1182" s="12"/>
      <c r="I1182" s="12"/>
      <c r="J1182" s="12"/>
      <c r="K1182" s="12"/>
      <c r="L1182" s="12"/>
      <c r="M1182" s="12"/>
      <c r="N1182" s="12"/>
      <c r="O1182" s="12"/>
      <c r="P1182" s="12"/>
      <c r="Q1182" s="12"/>
      <c r="R1182" s="12"/>
      <c r="S1182" s="12"/>
      <c r="T1182" s="12"/>
      <c r="U1182" s="12"/>
      <c r="V1182" s="12"/>
      <c r="W1182" s="12"/>
    </row>
    <row r="1183" spans="1:23" x14ac:dyDescent="0.25">
      <c r="A1183" s="61">
        <v>2021</v>
      </c>
      <c r="B1183" s="61">
        <v>33</v>
      </c>
      <c r="C1183" s="11">
        <f t="shared" si="19"/>
        <v>44428</v>
      </c>
      <c r="D1183" s="22">
        <f>+[1]fedcat!$CS37</f>
        <v>194.9</v>
      </c>
      <c r="E1183" s="22">
        <f>+[1]fedcat!$AB37</f>
        <v>151.74</v>
      </c>
      <c r="G1183" s="12"/>
      <c r="H1183" s="12"/>
      <c r="I1183" s="12"/>
      <c r="J1183" s="12"/>
      <c r="K1183" s="12"/>
      <c r="L1183" s="12"/>
      <c r="M1183" s="12"/>
      <c r="N1183" s="12"/>
      <c r="O1183" s="12"/>
      <c r="P1183" s="12"/>
      <c r="Q1183" s="12"/>
      <c r="R1183" s="12"/>
      <c r="S1183" s="12"/>
      <c r="T1183" s="12"/>
      <c r="U1183" s="12"/>
      <c r="V1183" s="12"/>
      <c r="W1183" s="12"/>
    </row>
    <row r="1184" spans="1:23" x14ac:dyDescent="0.25">
      <c r="A1184" s="61">
        <v>2021</v>
      </c>
      <c r="B1184" s="61">
        <v>34</v>
      </c>
      <c r="C1184" s="11">
        <f t="shared" si="19"/>
        <v>44435</v>
      </c>
      <c r="D1184" s="22">
        <f>+[1]fedcat!$CS38</f>
        <v>194.96</v>
      </c>
      <c r="E1184" s="22">
        <f>+[1]fedcat!$AB38</f>
        <v>156.77000000000001</v>
      </c>
      <c r="G1184" s="12"/>
      <c r="H1184" s="12"/>
      <c r="I1184" s="12"/>
      <c r="J1184" s="12"/>
      <c r="K1184" s="12"/>
      <c r="L1184" s="12"/>
      <c r="M1184" s="12"/>
      <c r="N1184" s="12"/>
      <c r="O1184" s="12"/>
      <c r="P1184" s="12"/>
      <c r="Q1184" s="12"/>
      <c r="R1184" s="12"/>
      <c r="S1184" s="12"/>
      <c r="T1184" s="12"/>
      <c r="U1184" s="12"/>
      <c r="V1184" s="12"/>
      <c r="W1184" s="12"/>
    </row>
    <row r="1185" spans="1:23" x14ac:dyDescent="0.25">
      <c r="A1185" s="61">
        <v>2021</v>
      </c>
      <c r="B1185" s="61">
        <v>35</v>
      </c>
      <c r="C1185" s="11">
        <f t="shared" si="19"/>
        <v>44442</v>
      </c>
      <c r="D1185" s="22">
        <f>+[1]fedcat!$CS39</f>
        <v>195.02</v>
      </c>
      <c r="E1185" s="22">
        <f>+[1]fedcat!$AB39</f>
        <v>160.47</v>
      </c>
      <c r="G1185" s="12"/>
      <c r="H1185" s="12"/>
      <c r="I1185" s="12"/>
      <c r="J1185" s="12"/>
      <c r="K1185" s="12"/>
      <c r="L1185" s="12"/>
      <c r="M1185" s="12"/>
      <c r="N1185" s="12"/>
      <c r="O1185" s="12"/>
      <c r="P1185" s="12"/>
      <c r="Q1185" s="12"/>
      <c r="R1185" s="12"/>
      <c r="S1185" s="12"/>
      <c r="T1185" s="12"/>
      <c r="U1185" s="12"/>
      <c r="V1185" s="12"/>
      <c r="W1185" s="12"/>
    </row>
    <row r="1186" spans="1:23" x14ac:dyDescent="0.25">
      <c r="A1186" s="61">
        <v>2021</v>
      </c>
      <c r="B1186" s="61">
        <v>36</v>
      </c>
      <c r="C1186" s="11">
        <f t="shared" si="19"/>
        <v>44449</v>
      </c>
      <c r="D1186" s="22">
        <f>+[1]fedcat!$CS40</f>
        <v>198.32</v>
      </c>
      <c r="E1186" s="22">
        <f>+[1]fedcat!$AB40</f>
        <v>163.62</v>
      </c>
      <c r="G1186" s="12"/>
      <c r="H1186" s="12"/>
      <c r="I1186" s="12"/>
      <c r="J1186" s="12"/>
      <c r="K1186" s="12"/>
      <c r="L1186" s="12"/>
      <c r="M1186" s="12"/>
      <c r="N1186" s="12"/>
      <c r="O1186" s="12"/>
      <c r="P1186" s="12"/>
      <c r="Q1186" s="12"/>
      <c r="R1186" s="12"/>
      <c r="S1186" s="12"/>
      <c r="T1186" s="12"/>
      <c r="U1186" s="12"/>
      <c r="V1186" s="12"/>
      <c r="W1186" s="12"/>
    </row>
    <row r="1187" spans="1:23" x14ac:dyDescent="0.25">
      <c r="A1187" s="61">
        <v>2021</v>
      </c>
      <c r="B1187" s="61">
        <v>37</v>
      </c>
      <c r="C1187" s="11">
        <f t="shared" si="19"/>
        <v>44456</v>
      </c>
      <c r="D1187" s="22">
        <f>+[1]fedcat!$CS41</f>
        <v>197.86</v>
      </c>
      <c r="E1187" s="22">
        <f>+[1]fedcat!$AB41</f>
        <v>160.63999999999999</v>
      </c>
      <c r="G1187" s="12"/>
      <c r="H1187" s="12"/>
      <c r="I1187" s="12"/>
      <c r="J1187" s="12"/>
      <c r="K1187" s="12"/>
      <c r="L1187" s="12"/>
      <c r="M1187" s="12"/>
      <c r="N1187" s="12"/>
      <c r="O1187" s="12"/>
      <c r="P1187" s="12"/>
      <c r="Q1187" s="12"/>
      <c r="R1187" s="12"/>
      <c r="S1187" s="12"/>
      <c r="T1187" s="12"/>
      <c r="U1187" s="12"/>
      <c r="V1187" s="12"/>
      <c r="W1187" s="12"/>
    </row>
    <row r="1188" spans="1:23" x14ac:dyDescent="0.25">
      <c r="A1188" s="64">
        <v>2021</v>
      </c>
      <c r="B1188" s="64">
        <v>38</v>
      </c>
      <c r="C1188" s="11">
        <f t="shared" si="19"/>
        <v>44463</v>
      </c>
      <c r="D1188" s="22">
        <f>+[1]fedcat!$CS42</f>
        <v>197.28</v>
      </c>
      <c r="E1188" s="22">
        <f>+[1]fedcat!$AB42</f>
        <v>159.9</v>
      </c>
      <c r="G1188" s="12"/>
      <c r="H1188" s="12"/>
      <c r="I1188" s="12"/>
      <c r="J1188" s="12"/>
      <c r="K1188" s="12"/>
      <c r="L1188" s="12"/>
      <c r="M1188" s="12"/>
      <c r="N1188" s="12"/>
      <c r="O1188" s="12"/>
      <c r="P1188" s="12"/>
      <c r="Q1188" s="12"/>
      <c r="R1188" s="12"/>
      <c r="S1188" s="12"/>
      <c r="T1188" s="12"/>
      <c r="U1188" s="12"/>
      <c r="V1188" s="12"/>
      <c r="W1188" s="12"/>
    </row>
    <row r="1189" spans="1:23" x14ac:dyDescent="0.25">
      <c r="A1189" s="61">
        <v>2021</v>
      </c>
      <c r="B1189" s="61">
        <v>39</v>
      </c>
      <c r="C1189" s="11">
        <f t="shared" si="19"/>
        <v>44470</v>
      </c>
      <c r="D1189" s="22">
        <f>+[1]fedcat!$CS43</f>
        <v>192.12</v>
      </c>
      <c r="E1189" s="22">
        <f>+[1]fedcat!$AB43</f>
        <v>155.06</v>
      </c>
      <c r="G1189" s="12"/>
      <c r="H1189" s="12"/>
      <c r="I1189" s="12"/>
      <c r="J1189" s="12"/>
      <c r="K1189" s="12"/>
      <c r="L1189" s="12"/>
      <c r="M1189" s="12"/>
      <c r="N1189" s="12"/>
      <c r="O1189" s="12"/>
      <c r="P1189" s="12"/>
      <c r="Q1189" s="12"/>
      <c r="R1189" s="12"/>
      <c r="S1189" s="12"/>
      <c r="T1189" s="12"/>
      <c r="U1189" s="12"/>
      <c r="V1189" s="12"/>
      <c r="W1189" s="12"/>
    </row>
    <row r="1190" spans="1:23" x14ac:dyDescent="0.25">
      <c r="A1190" s="61">
        <v>2021</v>
      </c>
      <c r="B1190" s="61">
        <v>40</v>
      </c>
      <c r="C1190" s="11">
        <f t="shared" si="19"/>
        <v>44477</v>
      </c>
      <c r="D1190" s="22">
        <f>+[1]fedcat!$CS44</f>
        <v>197.37</v>
      </c>
      <c r="E1190" s="22">
        <f>+[1]fedcat!$AB44</f>
        <v>157.49</v>
      </c>
      <c r="G1190" s="12"/>
      <c r="H1190" s="12"/>
      <c r="I1190" s="12"/>
      <c r="J1190" s="12"/>
      <c r="K1190" s="12"/>
      <c r="L1190" s="12"/>
      <c r="M1190" s="12"/>
      <c r="N1190" s="12"/>
      <c r="O1190" s="12"/>
      <c r="P1190" s="12"/>
      <c r="Q1190" s="12"/>
      <c r="R1190" s="12"/>
      <c r="S1190" s="12"/>
      <c r="T1190" s="12"/>
      <c r="U1190" s="12"/>
      <c r="V1190" s="12"/>
      <c r="W1190" s="12"/>
    </row>
    <row r="1191" spans="1:23" x14ac:dyDescent="0.25">
      <c r="A1191" s="61">
        <v>2021</v>
      </c>
      <c r="B1191" s="61">
        <v>41</v>
      </c>
      <c r="C1191" s="11">
        <f t="shared" si="19"/>
        <v>44484</v>
      </c>
      <c r="D1191" s="22">
        <f>+[1]fedcat!$CS45</f>
        <v>193.37</v>
      </c>
      <c r="E1191" s="22">
        <f>+[1]fedcat!$AB45</f>
        <v>158.21</v>
      </c>
      <c r="G1191" s="12"/>
      <c r="H1191" s="12"/>
      <c r="I1191" s="12"/>
      <c r="J1191" s="12"/>
      <c r="K1191" s="12"/>
      <c r="L1191" s="12"/>
      <c r="M1191" s="12"/>
      <c r="N1191" s="12"/>
      <c r="O1191" s="12"/>
      <c r="P1191" s="12"/>
      <c r="Q1191" s="12"/>
      <c r="R1191" s="12"/>
      <c r="S1191" s="12"/>
      <c r="T1191" s="12"/>
      <c r="U1191" s="12"/>
      <c r="V1191" s="12"/>
      <c r="W1191" s="12"/>
    </row>
    <row r="1192" spans="1:23" x14ac:dyDescent="0.25">
      <c r="A1192" s="61">
        <v>2021</v>
      </c>
      <c r="B1192" s="61">
        <v>42</v>
      </c>
      <c r="C1192" s="11">
        <f t="shared" si="19"/>
        <v>44491</v>
      </c>
      <c r="D1192" s="22">
        <f>+[1]fedcat!$CS46</f>
        <v>192.27</v>
      </c>
      <c r="E1192" s="22">
        <f>+[1]fedcat!$AB46</f>
        <v>157.18</v>
      </c>
      <c r="G1192" s="12"/>
      <c r="H1192" s="12"/>
      <c r="I1192" s="12"/>
      <c r="J1192" s="12"/>
      <c r="K1192" s="12"/>
      <c r="L1192" s="12"/>
      <c r="M1192" s="12"/>
      <c r="N1192" s="12"/>
      <c r="O1192" s="12"/>
      <c r="P1192" s="12"/>
      <c r="Q1192" s="12"/>
      <c r="R1192" s="12"/>
      <c r="S1192" s="12"/>
      <c r="T1192" s="12"/>
      <c r="U1192" s="12"/>
      <c r="V1192" s="12"/>
      <c r="W1192" s="12"/>
    </row>
    <row r="1193" spans="1:23" x14ac:dyDescent="0.25">
      <c r="A1193" s="61">
        <v>2021</v>
      </c>
      <c r="B1193" s="61">
        <v>43</v>
      </c>
      <c r="C1193" s="11">
        <f t="shared" si="19"/>
        <v>44498</v>
      </c>
      <c r="D1193" s="22">
        <f>+[1]fedcat!$CS47</f>
        <v>187.03</v>
      </c>
      <c r="E1193" s="22">
        <f>+[1]fedcat!$AB47</f>
        <v>156.69999999999999</v>
      </c>
      <c r="G1193" s="12"/>
      <c r="H1193" s="12"/>
      <c r="I1193" s="12"/>
      <c r="J1193" s="12"/>
      <c r="K1193" s="12"/>
      <c r="L1193" s="12"/>
      <c r="M1193" s="12"/>
      <c r="N1193" s="12"/>
      <c r="O1193" s="12"/>
      <c r="P1193" s="12"/>
      <c r="Q1193" s="12"/>
      <c r="R1193" s="12"/>
      <c r="S1193" s="12"/>
      <c r="T1193" s="12"/>
      <c r="U1193" s="12"/>
      <c r="V1193" s="12"/>
      <c r="W1193" s="12"/>
    </row>
    <row r="1194" spans="1:23" x14ac:dyDescent="0.25">
      <c r="A1194" s="61">
        <v>2021</v>
      </c>
      <c r="B1194" s="61">
        <v>44</v>
      </c>
      <c r="C1194" s="11">
        <f t="shared" si="19"/>
        <v>44505</v>
      </c>
      <c r="D1194" s="22">
        <f>+[1]fedcat!$CS48</f>
        <v>190.39</v>
      </c>
      <c r="E1194" s="22">
        <f>+[1]fedcat!$AB48</f>
        <v>158.43</v>
      </c>
      <c r="G1194" s="12"/>
      <c r="H1194" s="12"/>
      <c r="I1194" s="12"/>
      <c r="J1194" s="12"/>
      <c r="K1194" s="12"/>
      <c r="L1194" s="12"/>
      <c r="M1194" s="12"/>
      <c r="N1194" s="12"/>
      <c r="O1194" s="12"/>
      <c r="P1194" s="12"/>
      <c r="Q1194" s="12"/>
      <c r="R1194" s="12"/>
      <c r="S1194" s="12"/>
      <c r="T1194" s="12"/>
      <c r="U1194" s="12"/>
      <c r="V1194" s="12"/>
      <c r="W1194" s="12"/>
    </row>
    <row r="1195" spans="1:23" x14ac:dyDescent="0.25">
      <c r="A1195" s="61">
        <v>2021</v>
      </c>
      <c r="B1195" s="61">
        <v>45</v>
      </c>
      <c r="C1195" s="11">
        <f t="shared" si="19"/>
        <v>44512</v>
      </c>
      <c r="D1195" s="22">
        <f>+[1]fedcat!$CS49</f>
        <v>179.49</v>
      </c>
      <c r="E1195" s="22">
        <f>+[1]fedcat!$AB49</f>
        <v>147.91</v>
      </c>
      <c r="G1195" s="12"/>
      <c r="H1195" s="12"/>
      <c r="I1195" s="12"/>
      <c r="J1195" s="12"/>
      <c r="K1195" s="12"/>
      <c r="L1195" s="12"/>
      <c r="M1195" s="12"/>
      <c r="N1195" s="12"/>
      <c r="O1195" s="12"/>
      <c r="P1195" s="12"/>
      <c r="Q1195" s="12"/>
      <c r="R1195" s="12"/>
      <c r="S1195" s="12"/>
      <c r="T1195" s="12"/>
      <c r="U1195" s="12"/>
      <c r="V1195" s="12"/>
      <c r="W1195" s="12"/>
    </row>
    <row r="1196" spans="1:23" x14ac:dyDescent="0.25">
      <c r="A1196" s="61">
        <v>2021</v>
      </c>
      <c r="B1196" s="61">
        <v>46</v>
      </c>
      <c r="C1196" s="11">
        <f t="shared" si="19"/>
        <v>44519</v>
      </c>
      <c r="D1196" s="22">
        <f>+[1]fedcat!$CS50</f>
        <v>196.46</v>
      </c>
      <c r="E1196" s="22">
        <f>+[1]fedcat!$AB50</f>
        <v>160.46</v>
      </c>
      <c r="G1196" s="12"/>
      <c r="H1196" s="12"/>
      <c r="I1196" s="12"/>
      <c r="J1196" s="12"/>
      <c r="K1196" s="12"/>
      <c r="L1196" s="12"/>
      <c r="M1196" s="12"/>
      <c r="N1196" s="12"/>
      <c r="O1196" s="12"/>
      <c r="P1196" s="12"/>
      <c r="Q1196" s="12"/>
      <c r="R1196" s="12"/>
      <c r="S1196" s="12"/>
      <c r="T1196" s="12"/>
      <c r="U1196" s="12"/>
      <c r="V1196" s="12"/>
      <c r="W1196" s="12"/>
    </row>
    <row r="1197" spans="1:23" x14ac:dyDescent="0.25">
      <c r="A1197" s="61">
        <v>2021</v>
      </c>
      <c r="B1197" s="61">
        <v>47</v>
      </c>
      <c r="C1197" s="11">
        <f t="shared" si="19"/>
        <v>44526</v>
      </c>
      <c r="D1197" s="22">
        <f>+[1]fedcat!$CS51</f>
        <v>192.6</v>
      </c>
      <c r="E1197" s="22">
        <f>+[1]fedcat!$AB51</f>
        <v>158.38999999999999</v>
      </c>
      <c r="G1197" s="12"/>
      <c r="H1197" s="12"/>
      <c r="I1197" s="12"/>
      <c r="J1197" s="12"/>
      <c r="K1197" s="12"/>
      <c r="L1197" s="12"/>
      <c r="M1197" s="12"/>
      <c r="N1197" s="12"/>
      <c r="O1197" s="12"/>
      <c r="P1197" s="12"/>
      <c r="Q1197" s="12"/>
      <c r="R1197" s="12"/>
      <c r="S1197" s="12"/>
      <c r="T1197" s="12"/>
      <c r="U1197" s="12"/>
      <c r="V1197" s="12"/>
      <c r="W1197" s="12"/>
    </row>
    <row r="1198" spans="1:23" x14ac:dyDescent="0.25">
      <c r="A1198" s="61">
        <v>2021</v>
      </c>
      <c r="B1198" s="61">
        <v>48</v>
      </c>
      <c r="C1198" s="11">
        <f t="shared" si="19"/>
        <v>44533</v>
      </c>
      <c r="D1198" s="22">
        <f>+[1]fedcat!$CS52</f>
        <v>201.48</v>
      </c>
      <c r="E1198" s="22">
        <f>+[1]fedcat!$AB52</f>
        <v>159.21</v>
      </c>
      <c r="G1198" s="12"/>
      <c r="H1198" s="12"/>
      <c r="I1198" s="12"/>
      <c r="J1198" s="12"/>
      <c r="K1198" s="12"/>
      <c r="L1198" s="12"/>
      <c r="M1198" s="12"/>
      <c r="N1198" s="12"/>
      <c r="O1198" s="12"/>
      <c r="P1198" s="12"/>
      <c r="Q1198" s="12"/>
      <c r="R1198" s="12"/>
      <c r="S1198" s="12"/>
      <c r="T1198" s="12"/>
      <c r="U1198" s="12"/>
      <c r="V1198" s="12"/>
      <c r="W1198" s="12"/>
    </row>
    <row r="1199" spans="1:23" x14ac:dyDescent="0.25">
      <c r="A1199" s="61">
        <v>2021</v>
      </c>
      <c r="B1199" s="61">
        <v>49</v>
      </c>
      <c r="C1199" s="11">
        <f t="shared" si="19"/>
        <v>44540</v>
      </c>
      <c r="D1199" s="22">
        <f>+[1]fedcat!$CS53</f>
        <v>200.18</v>
      </c>
      <c r="E1199" s="22">
        <f>+[1]fedcat!$AB53</f>
        <v>158.85</v>
      </c>
      <c r="G1199" s="12"/>
      <c r="H1199" s="12"/>
      <c r="I1199" s="12"/>
      <c r="J1199" s="12"/>
      <c r="K1199" s="12"/>
      <c r="L1199" s="12"/>
      <c r="M1199" s="12"/>
      <c r="N1199" s="12"/>
      <c r="O1199" s="12"/>
      <c r="P1199" s="12"/>
      <c r="Q1199" s="12"/>
      <c r="R1199" s="12"/>
      <c r="S1199" s="12"/>
      <c r="T1199" s="12"/>
      <c r="U1199" s="12"/>
      <c r="V1199" s="12"/>
      <c r="W1199" s="12"/>
    </row>
    <row r="1200" spans="1:23" x14ac:dyDescent="0.25">
      <c r="A1200" s="61">
        <v>2021</v>
      </c>
      <c r="B1200" s="61">
        <v>50</v>
      </c>
      <c r="C1200" s="11">
        <f t="shared" si="19"/>
        <v>44547</v>
      </c>
      <c r="D1200" s="22">
        <f>+[1]fedcat!$CS54</f>
        <v>195.87</v>
      </c>
      <c r="E1200" s="22">
        <f>+[1]fedcat!$AB54</f>
        <v>157</v>
      </c>
      <c r="G1200" s="12"/>
      <c r="H1200" s="12"/>
      <c r="I1200" s="12"/>
      <c r="J1200" s="12"/>
      <c r="K1200" s="12"/>
      <c r="L1200" s="12"/>
      <c r="M1200" s="12"/>
      <c r="N1200" s="12"/>
      <c r="O1200" s="12"/>
      <c r="P1200" s="12"/>
      <c r="Q1200" s="12"/>
      <c r="R1200" s="12"/>
      <c r="S1200" s="12"/>
      <c r="T1200" s="12"/>
      <c r="U1200" s="12"/>
      <c r="V1200" s="12"/>
      <c r="W1200" s="12"/>
    </row>
    <row r="1201" spans="1:23" x14ac:dyDescent="0.25">
      <c r="A1201" s="61">
        <v>2021</v>
      </c>
      <c r="B1201" s="61">
        <v>51</v>
      </c>
      <c r="C1201" s="11">
        <f t="shared" si="19"/>
        <v>44554</v>
      </c>
      <c r="D1201" s="22">
        <f>+[1]fedcat!$CS55</f>
        <v>194.24</v>
      </c>
      <c r="E1201" s="22">
        <f>+[1]fedcat!$AB55</f>
        <v>159.26</v>
      </c>
      <c r="G1201" s="12"/>
      <c r="H1201" s="12"/>
      <c r="I1201" s="12"/>
      <c r="J1201" s="12"/>
      <c r="K1201" s="12"/>
      <c r="L1201" s="12"/>
      <c r="M1201" s="12"/>
      <c r="N1201" s="12"/>
      <c r="O1201" s="12"/>
      <c r="P1201" s="12"/>
      <c r="Q1201" s="12"/>
      <c r="R1201" s="12"/>
      <c r="S1201" s="12"/>
      <c r="T1201" s="12"/>
      <c r="U1201" s="12"/>
      <c r="V1201" s="12"/>
      <c r="W1201" s="12"/>
    </row>
    <row r="1202" spans="1:23" ht="13" thickBot="1" x14ac:dyDescent="0.3">
      <c r="A1202" s="61">
        <v>2021</v>
      </c>
      <c r="B1202" s="61">
        <v>52</v>
      </c>
      <c r="C1202" s="11">
        <f t="shared" si="19"/>
        <v>44561</v>
      </c>
      <c r="D1202" s="22">
        <f>+[2]fedcat!$BZ5</f>
        <v>218.69</v>
      </c>
      <c r="E1202" s="22">
        <f>+[2]fedcat!$T5</f>
        <v>171.37</v>
      </c>
      <c r="G1202" s="12"/>
      <c r="H1202" s="12"/>
      <c r="I1202" s="12"/>
      <c r="J1202" s="12"/>
      <c r="K1202" s="12"/>
      <c r="L1202" s="12"/>
      <c r="M1202" s="12"/>
      <c r="N1202" s="12"/>
      <c r="O1202" s="12"/>
      <c r="P1202" s="12"/>
      <c r="Q1202" s="12"/>
      <c r="R1202" s="12"/>
      <c r="S1202" s="12"/>
      <c r="T1202" s="12"/>
      <c r="U1202" s="12"/>
      <c r="V1202" s="12"/>
      <c r="W1202" s="12"/>
    </row>
    <row r="1203" spans="1:23" ht="13" thickBot="1" x14ac:dyDescent="0.3">
      <c r="A1203" s="61">
        <v>2022</v>
      </c>
      <c r="B1203" s="184">
        <v>1</v>
      </c>
      <c r="C1203" s="13">
        <f t="shared" si="19"/>
        <v>44568</v>
      </c>
      <c r="D1203" s="37">
        <f>+[2]fedcat!$BZ5</f>
        <v>218.69</v>
      </c>
      <c r="E1203" s="37">
        <f>+[2]fedcat!$T5</f>
        <v>171.37</v>
      </c>
      <c r="G1203" s="12"/>
      <c r="H1203" s="12"/>
      <c r="I1203" s="12"/>
      <c r="J1203" s="12"/>
      <c r="K1203" s="12"/>
      <c r="L1203" s="12"/>
      <c r="M1203" s="12"/>
      <c r="N1203" s="12"/>
      <c r="O1203" s="12"/>
      <c r="P1203" s="12"/>
      <c r="Q1203" s="12"/>
      <c r="R1203" s="12"/>
      <c r="S1203" s="12"/>
      <c r="T1203" s="12"/>
      <c r="U1203" s="12"/>
      <c r="V1203" s="12"/>
      <c r="W1203" s="12"/>
    </row>
    <row r="1204" spans="1:23" x14ac:dyDescent="0.25">
      <c r="A1204" s="61">
        <v>2022</v>
      </c>
      <c r="B1204" s="61">
        <v>2</v>
      </c>
      <c r="C1204" s="11">
        <f t="shared" si="19"/>
        <v>44575</v>
      </c>
      <c r="D1204" s="12">
        <f>+[2]fedcat!$BZ6</f>
        <v>208.92</v>
      </c>
      <c r="E1204" s="12">
        <f>+[2]fedcat!$T6</f>
        <v>169.2</v>
      </c>
      <c r="G1204" s="12"/>
      <c r="H1204" s="12"/>
      <c r="I1204" s="12"/>
      <c r="J1204" s="12"/>
      <c r="K1204" s="12"/>
      <c r="L1204" s="12"/>
      <c r="M1204" s="12"/>
      <c r="N1204" s="12"/>
      <c r="O1204" s="12"/>
      <c r="P1204" s="12"/>
      <c r="Q1204" s="12"/>
      <c r="R1204" s="12"/>
      <c r="S1204" s="12"/>
      <c r="T1204" s="12"/>
      <c r="U1204" s="12"/>
      <c r="V1204" s="12"/>
      <c r="W1204" s="12"/>
    </row>
    <row r="1205" spans="1:23" ht="12.65" customHeight="1" x14ac:dyDescent="0.25">
      <c r="A1205" s="61">
        <v>2022</v>
      </c>
      <c r="B1205" s="61">
        <v>3</v>
      </c>
      <c r="C1205" s="11">
        <f t="shared" si="19"/>
        <v>44582</v>
      </c>
      <c r="D1205" s="12">
        <f>+[2]fedcat!$BZ7</f>
        <v>201.12</v>
      </c>
      <c r="E1205" s="12">
        <f>+[2]fedcat!$T7</f>
        <v>169.71</v>
      </c>
      <c r="G1205" s="12"/>
      <c r="H1205" s="12"/>
      <c r="I1205" s="12"/>
      <c r="J1205" s="12"/>
      <c r="K1205" s="12"/>
      <c r="L1205" s="12"/>
      <c r="M1205" s="12"/>
      <c r="N1205" s="12"/>
      <c r="O1205" s="12"/>
      <c r="P1205" s="12"/>
      <c r="Q1205" s="12"/>
      <c r="R1205" s="12"/>
      <c r="S1205" s="12"/>
      <c r="T1205" s="12"/>
      <c r="U1205" s="12"/>
      <c r="V1205" s="12"/>
      <c r="W1205" s="12"/>
    </row>
    <row r="1206" spans="1:23" x14ac:dyDescent="0.25">
      <c r="A1206" s="61">
        <v>2022</v>
      </c>
      <c r="B1206" s="61">
        <v>4</v>
      </c>
      <c r="C1206" s="11">
        <f t="shared" si="19"/>
        <v>44589</v>
      </c>
      <c r="D1206" s="12">
        <f>+[2]fedcat!$BZ8</f>
        <v>203.39</v>
      </c>
      <c r="E1206" s="12">
        <f>+[2]fedcat!$T8</f>
        <v>166.91</v>
      </c>
      <c r="G1206" s="12"/>
      <c r="H1206" s="12"/>
      <c r="I1206" s="12"/>
      <c r="J1206" s="12"/>
      <c r="K1206" s="12"/>
      <c r="L1206" s="12"/>
      <c r="M1206" s="12"/>
      <c r="N1206" s="12"/>
      <c r="O1206" s="12"/>
      <c r="P1206" s="12"/>
      <c r="Q1206" s="12"/>
      <c r="R1206" s="12"/>
      <c r="S1206" s="12"/>
      <c r="T1206" s="12"/>
      <c r="U1206" s="12"/>
      <c r="V1206" s="12"/>
      <c r="W1206" s="12"/>
    </row>
    <row r="1207" spans="1:23" x14ac:dyDescent="0.25">
      <c r="A1207" s="61">
        <v>2022</v>
      </c>
      <c r="B1207" s="61">
        <v>5</v>
      </c>
      <c r="C1207" s="11">
        <f t="shared" si="19"/>
        <v>44596</v>
      </c>
      <c r="D1207" s="12">
        <f>+[2]fedcat!$BZ9</f>
        <v>204.91</v>
      </c>
      <c r="E1207" s="12">
        <f>+[2]fedcat!$T9</f>
        <v>171.93</v>
      </c>
      <c r="G1207" s="12"/>
      <c r="H1207" s="12"/>
      <c r="I1207" s="12"/>
      <c r="J1207" s="12"/>
      <c r="K1207" s="12"/>
      <c r="L1207" s="12"/>
      <c r="M1207" s="12"/>
      <c r="N1207" s="12"/>
      <c r="O1207" s="12"/>
      <c r="P1207" s="12"/>
      <c r="Q1207" s="12"/>
      <c r="R1207" s="12"/>
      <c r="S1207" s="12"/>
      <c r="T1207" s="12"/>
      <c r="U1207" s="12"/>
      <c r="V1207" s="12"/>
      <c r="W1207" s="12"/>
    </row>
    <row r="1208" spans="1:23" x14ac:dyDescent="0.25">
      <c r="A1208" s="61">
        <v>2022</v>
      </c>
      <c r="B1208" s="61">
        <v>6</v>
      </c>
      <c r="C1208" s="11">
        <f t="shared" si="19"/>
        <v>44603</v>
      </c>
      <c r="D1208" s="12">
        <f>+[2]fedcat!$BZ10</f>
        <v>204.86</v>
      </c>
      <c r="E1208" s="12">
        <f>+[2]fedcat!$T10</f>
        <v>169.26</v>
      </c>
      <c r="F1208" s="12"/>
      <c r="G1208" s="12"/>
      <c r="H1208" s="12"/>
      <c r="I1208" s="12"/>
      <c r="J1208" s="12"/>
      <c r="K1208" s="12"/>
      <c r="L1208" s="12"/>
      <c r="M1208" s="12"/>
      <c r="N1208" s="12"/>
      <c r="O1208" s="12"/>
      <c r="P1208" s="12"/>
      <c r="Q1208" s="12"/>
      <c r="R1208" s="12"/>
      <c r="S1208" s="12"/>
      <c r="T1208" s="12"/>
      <c r="U1208" s="12"/>
    </row>
    <row r="1209" spans="1:23" x14ac:dyDescent="0.25">
      <c r="A1209" s="61">
        <v>2022</v>
      </c>
      <c r="B1209" s="61">
        <v>7</v>
      </c>
      <c r="C1209" s="11">
        <f t="shared" si="19"/>
        <v>44610</v>
      </c>
      <c r="D1209" s="12">
        <f>+[2]fedcat!$BZ11</f>
        <v>206.45</v>
      </c>
      <c r="E1209" s="12">
        <f>+[2]fedcat!$T11</f>
        <v>165.89</v>
      </c>
      <c r="F1209" s="12"/>
      <c r="G1209" s="12"/>
      <c r="H1209" s="12"/>
      <c r="I1209" s="12"/>
      <c r="J1209" s="12"/>
      <c r="K1209" s="12"/>
      <c r="L1209" s="12"/>
      <c r="M1209" s="12"/>
      <c r="N1209" s="12"/>
      <c r="O1209" s="12"/>
      <c r="P1209" s="12"/>
      <c r="Q1209" s="12"/>
      <c r="R1209" s="12"/>
      <c r="S1209" s="12"/>
      <c r="T1209" s="12"/>
      <c r="U1209" s="12"/>
    </row>
    <row r="1210" spans="1:23" ht="12.65" customHeight="1" x14ac:dyDescent="0.25">
      <c r="A1210" s="61">
        <v>2022</v>
      </c>
      <c r="B1210" s="61">
        <v>8</v>
      </c>
      <c r="C1210" s="11">
        <f t="shared" si="19"/>
        <v>44617</v>
      </c>
      <c r="D1210" s="12">
        <f>+[2]fedcat!$BZ12</f>
        <v>195.4</v>
      </c>
      <c r="E1210" s="12">
        <f>+[2]fedcat!$T12</f>
        <v>165.31</v>
      </c>
      <c r="F1210" s="12"/>
      <c r="G1210" s="12"/>
      <c r="H1210" s="12"/>
      <c r="I1210" s="12"/>
      <c r="J1210" s="12"/>
      <c r="K1210" s="12"/>
      <c r="L1210" s="12"/>
      <c r="M1210" s="12"/>
      <c r="N1210" s="12"/>
      <c r="O1210" s="12"/>
      <c r="P1210" s="12"/>
      <c r="Q1210" s="12"/>
      <c r="R1210" s="12"/>
      <c r="S1210" s="12"/>
      <c r="T1210" s="12"/>
      <c r="U1210" s="12"/>
    </row>
    <row r="1211" spans="1:23" x14ac:dyDescent="0.25">
      <c r="A1211" s="61">
        <v>2022</v>
      </c>
      <c r="B1211" s="61">
        <v>9</v>
      </c>
      <c r="C1211" s="11">
        <f t="shared" si="19"/>
        <v>44624</v>
      </c>
      <c r="D1211" s="12">
        <f>+[2]fedcat!$BZ13</f>
        <v>192.51</v>
      </c>
      <c r="E1211" s="12">
        <f>+[2]fedcat!$T13</f>
        <v>169.08</v>
      </c>
      <c r="F1211" s="12"/>
      <c r="G1211" s="12"/>
      <c r="H1211" s="12"/>
      <c r="I1211" s="12"/>
      <c r="J1211" s="12"/>
      <c r="K1211" s="12"/>
      <c r="L1211" s="12"/>
      <c r="M1211" s="12"/>
      <c r="N1211" s="12"/>
      <c r="O1211" s="12"/>
      <c r="P1211" s="12"/>
      <c r="Q1211" s="12"/>
      <c r="R1211" s="12"/>
      <c r="S1211" s="12"/>
      <c r="T1211" s="12"/>
      <c r="U1211" s="12"/>
    </row>
    <row r="1212" spans="1:23" x14ac:dyDescent="0.25">
      <c r="A1212" s="61">
        <v>2022</v>
      </c>
      <c r="B1212" s="61">
        <v>10</v>
      </c>
      <c r="C1212" s="11">
        <f t="shared" si="19"/>
        <v>44631</v>
      </c>
      <c r="D1212" s="12">
        <f>+[2]fedcat!$BZ14</f>
        <v>193.1</v>
      </c>
      <c r="E1212" s="12">
        <f>+[2]fedcat!$T14</f>
        <v>168.13</v>
      </c>
      <c r="F1212" s="12"/>
      <c r="G1212" s="12"/>
      <c r="H1212" s="12"/>
      <c r="I1212" s="12"/>
      <c r="J1212" s="12"/>
      <c r="K1212" s="12"/>
      <c r="L1212" s="12"/>
      <c r="M1212" s="12"/>
      <c r="N1212" s="12"/>
      <c r="O1212" s="12"/>
      <c r="P1212" s="12"/>
      <c r="Q1212" s="12"/>
      <c r="R1212" s="12"/>
      <c r="S1212" s="12"/>
      <c r="T1212" s="12"/>
      <c r="U1212" s="12"/>
    </row>
    <row r="1213" spans="1:23" x14ac:dyDescent="0.25">
      <c r="A1213" s="61">
        <v>2022</v>
      </c>
      <c r="B1213" s="61">
        <v>11</v>
      </c>
      <c r="C1213" s="11">
        <f t="shared" si="19"/>
        <v>44638</v>
      </c>
      <c r="D1213" s="12">
        <f>+[2]fedcat!$BZ15</f>
        <v>193.16</v>
      </c>
      <c r="E1213" s="12">
        <f>+[2]fedcat!$T15</f>
        <v>170.55</v>
      </c>
      <c r="F1213" s="12"/>
      <c r="G1213" s="12"/>
      <c r="H1213" s="12"/>
      <c r="I1213" s="12"/>
      <c r="J1213" s="12"/>
      <c r="K1213" s="12"/>
      <c r="L1213" s="12"/>
      <c r="M1213" s="12"/>
      <c r="N1213" s="12"/>
      <c r="O1213" s="12"/>
      <c r="P1213" s="12"/>
      <c r="Q1213" s="12"/>
      <c r="R1213" s="12"/>
      <c r="S1213" s="12"/>
      <c r="T1213" s="12"/>
      <c r="U1213" s="12"/>
    </row>
    <row r="1214" spans="1:23" x14ac:dyDescent="0.25">
      <c r="A1214" s="61">
        <v>2022</v>
      </c>
      <c r="B1214" s="61">
        <v>12</v>
      </c>
      <c r="C1214" s="11">
        <f t="shared" si="19"/>
        <v>44645</v>
      </c>
      <c r="D1214" s="12">
        <f>+[2]fedcat!$BZ16</f>
        <v>186.09</v>
      </c>
      <c r="E1214" s="12">
        <f>+[2]fedcat!$T16</f>
        <v>172.08</v>
      </c>
      <c r="F1214" s="12"/>
      <c r="G1214" s="12"/>
      <c r="H1214" s="12"/>
      <c r="I1214" s="12"/>
      <c r="J1214" s="12"/>
      <c r="K1214" s="12"/>
      <c r="L1214" s="12"/>
      <c r="M1214" s="12"/>
      <c r="N1214" s="12"/>
      <c r="O1214" s="12"/>
      <c r="P1214" s="12"/>
      <c r="Q1214" s="12"/>
      <c r="R1214" s="12"/>
      <c r="S1214" s="12"/>
      <c r="T1214" s="12"/>
      <c r="U1214" s="12"/>
    </row>
    <row r="1215" spans="1:23" x14ac:dyDescent="0.25">
      <c r="A1215" s="61">
        <v>2022</v>
      </c>
      <c r="B1215" s="61">
        <v>13</v>
      </c>
      <c r="C1215" s="11">
        <f t="shared" si="19"/>
        <v>44652</v>
      </c>
      <c r="D1215" s="12">
        <f>+[2]fedcat!$BZ17</f>
        <v>181.26</v>
      </c>
      <c r="E1215" s="12">
        <f>+[2]fedcat!$T17</f>
        <v>169.08</v>
      </c>
      <c r="F1215" s="12"/>
      <c r="G1215" s="12"/>
      <c r="H1215" s="12"/>
      <c r="I1215" s="12"/>
      <c r="J1215" s="12"/>
      <c r="K1215" s="12"/>
      <c r="L1215" s="12"/>
      <c r="M1215" s="12"/>
      <c r="N1215" s="12"/>
      <c r="O1215" s="12"/>
      <c r="P1215" s="12"/>
      <c r="Q1215" s="12"/>
      <c r="R1215" s="12"/>
      <c r="S1215" s="12"/>
      <c r="T1215" s="12"/>
      <c r="U1215" s="12"/>
    </row>
    <row r="1216" spans="1:23" x14ac:dyDescent="0.25">
      <c r="A1216" s="61">
        <v>2022</v>
      </c>
      <c r="B1216" s="61">
        <v>14</v>
      </c>
      <c r="C1216" s="11">
        <f t="shared" si="19"/>
        <v>44659</v>
      </c>
      <c r="D1216" s="12">
        <f>+[2]fedcat!$BZ18</f>
        <v>183.78</v>
      </c>
      <c r="E1216" s="12">
        <f>+[2]fedcat!$T18</f>
        <v>172.49</v>
      </c>
      <c r="F1216" s="12"/>
      <c r="G1216" s="12"/>
      <c r="H1216" s="12"/>
      <c r="I1216" s="12"/>
      <c r="J1216" s="12"/>
      <c r="K1216" s="12"/>
      <c r="L1216" s="12"/>
      <c r="M1216" s="12"/>
      <c r="N1216" s="12"/>
      <c r="O1216" s="12"/>
      <c r="P1216" s="12"/>
      <c r="Q1216" s="12"/>
      <c r="R1216" s="12"/>
      <c r="S1216" s="12"/>
      <c r="T1216" s="12"/>
      <c r="U1216" s="12"/>
    </row>
    <row r="1217" spans="1:21" x14ac:dyDescent="0.25">
      <c r="A1217" s="61">
        <v>2022</v>
      </c>
      <c r="B1217" s="61">
        <v>15</v>
      </c>
      <c r="C1217" s="11">
        <f t="shared" si="19"/>
        <v>44666</v>
      </c>
      <c r="D1217" s="12">
        <f>+[2]fedcat!$BZ19</f>
        <v>191.81</v>
      </c>
      <c r="E1217" s="12">
        <f>+[2]fedcat!$T19</f>
        <v>170.66</v>
      </c>
      <c r="F1217" s="12"/>
      <c r="G1217" s="12"/>
      <c r="H1217" s="12"/>
      <c r="I1217" s="12"/>
      <c r="J1217" s="12"/>
      <c r="K1217" s="12"/>
      <c r="L1217" s="12"/>
      <c r="M1217" s="12"/>
      <c r="N1217" s="12"/>
      <c r="O1217" s="12"/>
      <c r="P1217" s="12"/>
      <c r="Q1217" s="12"/>
      <c r="R1217" s="12"/>
      <c r="S1217" s="12"/>
      <c r="T1217" s="12"/>
      <c r="U1217" s="12"/>
    </row>
    <row r="1218" spans="1:21" x14ac:dyDescent="0.25">
      <c r="A1218" s="61">
        <v>2022</v>
      </c>
      <c r="B1218" s="61">
        <v>16</v>
      </c>
      <c r="C1218" s="11">
        <f t="shared" si="19"/>
        <v>44673</v>
      </c>
      <c r="D1218" s="12">
        <f>+[2]fedcat!$BZ20</f>
        <v>189.46</v>
      </c>
      <c r="E1218" s="12">
        <f>+[2]fedcat!$T20</f>
        <v>173.78</v>
      </c>
      <c r="F1218" s="12"/>
      <c r="G1218" s="12"/>
      <c r="H1218" s="12"/>
      <c r="I1218" s="12"/>
      <c r="J1218" s="12"/>
      <c r="K1218" s="12"/>
      <c r="L1218" s="12"/>
      <c r="M1218" s="12"/>
      <c r="N1218" s="12"/>
      <c r="O1218" s="12"/>
      <c r="P1218" s="12"/>
      <c r="Q1218" s="12"/>
      <c r="R1218" s="12"/>
      <c r="S1218" s="12"/>
      <c r="T1218" s="12"/>
      <c r="U1218" s="12"/>
    </row>
    <row r="1219" spans="1:21" x14ac:dyDescent="0.25">
      <c r="A1219" s="61">
        <v>2022</v>
      </c>
      <c r="B1219" s="61">
        <v>17</v>
      </c>
      <c r="C1219" s="11">
        <f t="shared" si="19"/>
        <v>44680</v>
      </c>
      <c r="D1219" s="12">
        <f>+[2]fedcat!$BZ21</f>
        <v>186.47</v>
      </c>
      <c r="E1219" s="12">
        <f>+[2]fedcat!$T21</f>
        <v>172.01</v>
      </c>
      <c r="F1219" s="12"/>
      <c r="G1219" s="12"/>
      <c r="H1219" s="12"/>
      <c r="I1219" s="12"/>
      <c r="J1219" s="12"/>
      <c r="K1219" s="12"/>
      <c r="L1219" s="12"/>
      <c r="M1219" s="12"/>
      <c r="N1219" s="12"/>
      <c r="O1219" s="12"/>
      <c r="P1219" s="12"/>
      <c r="Q1219" s="12"/>
      <c r="R1219" s="12"/>
      <c r="S1219" s="12"/>
      <c r="T1219" s="12"/>
      <c r="U1219" s="12"/>
    </row>
    <row r="1220" spans="1:21" x14ac:dyDescent="0.25">
      <c r="A1220" s="61">
        <v>2022</v>
      </c>
      <c r="B1220" s="61">
        <v>18</v>
      </c>
      <c r="C1220" s="11">
        <f t="shared" si="19"/>
        <v>44687</v>
      </c>
      <c r="D1220" s="12">
        <f>+[2]fedcat!$BZ22</f>
        <v>187.02</v>
      </c>
      <c r="E1220" s="12">
        <f>+[2]fedcat!$T22</f>
        <v>175.65</v>
      </c>
      <c r="F1220" s="12"/>
      <c r="G1220" s="12"/>
      <c r="H1220" s="12"/>
      <c r="I1220" s="12"/>
      <c r="J1220" s="12"/>
      <c r="K1220" s="12"/>
      <c r="L1220" s="12"/>
      <c r="M1220" s="12"/>
      <c r="N1220" s="12"/>
      <c r="O1220" s="12"/>
      <c r="P1220" s="12"/>
      <c r="Q1220" s="12"/>
      <c r="R1220" s="12"/>
      <c r="S1220" s="12"/>
      <c r="T1220" s="12"/>
      <c r="U1220" s="12"/>
    </row>
    <row r="1221" spans="1:21" x14ac:dyDescent="0.25">
      <c r="A1221" s="61">
        <v>2022</v>
      </c>
      <c r="B1221" s="61">
        <v>19</v>
      </c>
      <c r="C1221" s="11">
        <f t="shared" si="19"/>
        <v>44694</v>
      </c>
      <c r="D1221" s="12">
        <f>+[2]fedcat!$BZ23</f>
        <v>188.9</v>
      </c>
      <c r="E1221" s="12">
        <f>+[2]fedcat!$T23</f>
        <v>178.87</v>
      </c>
      <c r="F1221" s="10"/>
      <c r="J1221" s="12"/>
      <c r="K1221" s="12"/>
      <c r="L1221" s="12"/>
      <c r="M1221" s="12"/>
      <c r="N1221" s="12"/>
      <c r="O1221" s="12"/>
      <c r="P1221" s="12"/>
      <c r="Q1221" s="12"/>
      <c r="R1221" s="12"/>
      <c r="S1221" s="12"/>
      <c r="T1221" s="12"/>
      <c r="U1221" s="12"/>
    </row>
    <row r="1222" spans="1:21" x14ac:dyDescent="0.25">
      <c r="A1222" s="61">
        <v>2022</v>
      </c>
      <c r="B1222" s="61">
        <v>20</v>
      </c>
      <c r="C1222" s="11">
        <f t="shared" si="19"/>
        <v>44701</v>
      </c>
      <c r="D1222" s="12">
        <f>+[2]fedcat!$BZ24</f>
        <v>192.87</v>
      </c>
      <c r="E1222" s="12">
        <f>+[2]fedcat!$T24</f>
        <v>178.39</v>
      </c>
      <c r="F1222" s="10"/>
      <c r="J1222" s="12"/>
      <c r="K1222" s="12"/>
      <c r="L1222" s="12"/>
      <c r="M1222" s="12"/>
      <c r="N1222" s="12"/>
      <c r="O1222" s="12"/>
      <c r="P1222" s="12"/>
      <c r="Q1222" s="12"/>
      <c r="R1222" s="12"/>
      <c r="S1222" s="12"/>
      <c r="T1222" s="12"/>
      <c r="U1222" s="12"/>
    </row>
    <row r="1223" spans="1:21" x14ac:dyDescent="0.25">
      <c r="A1223" s="61">
        <v>2022</v>
      </c>
      <c r="B1223" s="61">
        <v>21</v>
      </c>
      <c r="C1223" s="11">
        <f t="shared" si="19"/>
        <v>44708</v>
      </c>
      <c r="D1223" s="12">
        <f>+[2]fedcat!$BZ25</f>
        <v>196.68</v>
      </c>
      <c r="E1223" s="12">
        <f>+[2]fedcat!$T25</f>
        <v>185.79</v>
      </c>
      <c r="F1223" s="10"/>
      <c r="J1223" s="12"/>
      <c r="K1223" s="12"/>
      <c r="L1223" s="12"/>
      <c r="M1223" s="12"/>
      <c r="N1223" s="12"/>
      <c r="O1223" s="12"/>
      <c r="P1223" s="12"/>
      <c r="Q1223" s="12"/>
      <c r="R1223" s="12"/>
      <c r="S1223" s="12"/>
      <c r="T1223" s="12"/>
      <c r="U1223" s="12"/>
    </row>
    <row r="1224" spans="1:21" x14ac:dyDescent="0.25">
      <c r="A1224" s="61">
        <v>2022</v>
      </c>
      <c r="B1224" s="61">
        <v>22</v>
      </c>
      <c r="C1224" s="11">
        <f t="shared" si="19"/>
        <v>44715</v>
      </c>
      <c r="D1224" s="12">
        <f>+[2]fedcat!$BZ26</f>
        <v>202.36</v>
      </c>
      <c r="E1224" s="12">
        <f>+[2]fedcat!$T26</f>
        <v>191.17</v>
      </c>
      <c r="F1224" s="10"/>
      <c r="J1224" s="12"/>
      <c r="K1224" s="12"/>
      <c r="L1224" s="12"/>
      <c r="M1224" s="12"/>
      <c r="N1224" s="12"/>
      <c r="O1224" s="12"/>
      <c r="P1224" s="12"/>
      <c r="Q1224" s="12"/>
      <c r="R1224" s="12"/>
      <c r="S1224" s="12"/>
      <c r="T1224" s="12"/>
      <c r="U1224" s="12"/>
    </row>
    <row r="1225" spans="1:21" x14ac:dyDescent="0.25">
      <c r="A1225" s="61">
        <v>2022</v>
      </c>
      <c r="B1225" s="61">
        <v>23</v>
      </c>
      <c r="C1225" s="11">
        <f t="shared" si="19"/>
        <v>44722</v>
      </c>
      <c r="D1225" s="12">
        <f>+[2]fedcat!$BZ27</f>
        <v>204.46</v>
      </c>
      <c r="E1225" s="12">
        <f>+[2]fedcat!$T27</f>
        <v>191.85</v>
      </c>
      <c r="F1225" s="10"/>
      <c r="J1225" s="12"/>
      <c r="K1225" s="12"/>
      <c r="L1225" s="12"/>
      <c r="M1225" s="12"/>
      <c r="N1225" s="12"/>
      <c r="O1225" s="12"/>
      <c r="P1225" s="12"/>
      <c r="Q1225" s="12"/>
      <c r="R1225" s="12"/>
      <c r="S1225" s="12"/>
      <c r="T1225" s="12"/>
      <c r="U1225" s="12"/>
    </row>
    <row r="1226" spans="1:21" x14ac:dyDescent="0.25">
      <c r="A1226" s="61">
        <v>2022</v>
      </c>
      <c r="B1226" s="61">
        <v>24</v>
      </c>
      <c r="C1226" s="11">
        <f t="shared" ref="C1226:C1289" si="20">C1225+7</f>
        <v>44729</v>
      </c>
      <c r="D1226" s="12">
        <f>+[2]fedcat!$BZ28</f>
        <v>195.87</v>
      </c>
      <c r="E1226" s="12">
        <f>+[2]fedcat!$T28</f>
        <v>190.88</v>
      </c>
      <c r="F1226" s="10"/>
      <c r="J1226" s="12"/>
      <c r="K1226" s="12"/>
      <c r="L1226" s="12"/>
      <c r="M1226" s="12"/>
      <c r="N1226" s="12"/>
      <c r="O1226" s="12"/>
      <c r="P1226" s="12"/>
      <c r="Q1226" s="12"/>
      <c r="R1226" s="12"/>
      <c r="S1226" s="12"/>
      <c r="T1226" s="12"/>
      <c r="U1226" s="12"/>
    </row>
    <row r="1227" spans="1:21" x14ac:dyDescent="0.25">
      <c r="A1227" s="61">
        <v>2022</v>
      </c>
      <c r="B1227" s="61">
        <v>25</v>
      </c>
      <c r="C1227" s="11">
        <f t="shared" si="20"/>
        <v>44736</v>
      </c>
      <c r="D1227" s="12">
        <f>+[2]fedcat!$BZ29</f>
        <v>193.12</v>
      </c>
      <c r="E1227" s="12">
        <f>+[2]fedcat!$T29</f>
        <v>189.8</v>
      </c>
      <c r="F1227" s="10"/>
      <c r="J1227" s="12"/>
      <c r="K1227" s="12"/>
      <c r="L1227" s="12"/>
      <c r="M1227" s="12"/>
      <c r="N1227" s="12"/>
      <c r="O1227" s="12"/>
      <c r="P1227" s="12"/>
      <c r="Q1227" s="12"/>
      <c r="R1227" s="12"/>
      <c r="S1227" s="12"/>
      <c r="T1227" s="12"/>
      <c r="U1227" s="12"/>
    </row>
    <row r="1228" spans="1:21" x14ac:dyDescent="0.25">
      <c r="A1228" s="61">
        <v>2022</v>
      </c>
      <c r="B1228" s="61">
        <v>26</v>
      </c>
      <c r="C1228" s="11">
        <f t="shared" si="20"/>
        <v>44743</v>
      </c>
      <c r="D1228" s="12">
        <f>+[2]fedcat!$BZ30</f>
        <v>203.71</v>
      </c>
      <c r="E1228" s="12">
        <f>+[2]fedcat!$T30</f>
        <v>186.77</v>
      </c>
      <c r="F1228" s="10"/>
      <c r="J1228" s="12"/>
      <c r="K1228" s="12"/>
      <c r="L1228" s="12"/>
      <c r="M1228" s="12"/>
      <c r="N1228" s="12"/>
      <c r="O1228" s="12"/>
      <c r="P1228" s="12"/>
      <c r="Q1228" s="12"/>
      <c r="R1228" s="12"/>
      <c r="S1228" s="12"/>
      <c r="T1228" s="12"/>
      <c r="U1228" s="12"/>
    </row>
    <row r="1229" spans="1:21" x14ac:dyDescent="0.25">
      <c r="A1229" s="61">
        <v>2022</v>
      </c>
      <c r="B1229" s="61">
        <v>27</v>
      </c>
      <c r="C1229" s="11">
        <f t="shared" si="20"/>
        <v>44750</v>
      </c>
      <c r="D1229" s="12">
        <f>+[2]fedcat!$BZ31</f>
        <v>204.32</v>
      </c>
      <c r="E1229" s="12">
        <f>+[2]fedcat!$T31</f>
        <v>186.77</v>
      </c>
      <c r="F1229" s="10"/>
      <c r="J1229" s="12"/>
      <c r="K1229" s="12"/>
      <c r="L1229" s="12"/>
      <c r="M1229" s="12"/>
      <c r="N1229" s="12"/>
      <c r="O1229" s="12"/>
      <c r="P1229" s="12"/>
      <c r="Q1229" s="12"/>
      <c r="R1229" s="12"/>
      <c r="S1229" s="12"/>
      <c r="T1229" s="12"/>
      <c r="U1229" s="12"/>
    </row>
    <row r="1230" spans="1:21" x14ac:dyDescent="0.25">
      <c r="A1230" s="61">
        <v>2022</v>
      </c>
      <c r="B1230" s="61">
        <v>28</v>
      </c>
      <c r="C1230" s="11">
        <f t="shared" si="20"/>
        <v>44757</v>
      </c>
      <c r="D1230" s="12">
        <f>+[2]fedcat!$BZ32</f>
        <v>200.81</v>
      </c>
      <c r="E1230" s="12">
        <f>+[2]fedcat!$T32</f>
        <v>187.06</v>
      </c>
      <c r="F1230" s="10"/>
      <c r="J1230" s="12"/>
      <c r="K1230" s="12"/>
      <c r="L1230" s="12"/>
      <c r="M1230" s="12"/>
      <c r="N1230" s="12"/>
      <c r="O1230" s="12"/>
      <c r="P1230" s="12"/>
      <c r="Q1230" s="12"/>
      <c r="R1230" s="12"/>
      <c r="S1230" s="12"/>
      <c r="T1230" s="12"/>
      <c r="U1230" s="12"/>
    </row>
    <row r="1231" spans="1:21" x14ac:dyDescent="0.25">
      <c r="A1231" s="61">
        <v>2022</v>
      </c>
      <c r="B1231" s="61">
        <v>29</v>
      </c>
      <c r="C1231" s="11">
        <f t="shared" si="20"/>
        <v>44764</v>
      </c>
      <c r="D1231" s="12">
        <f>+[2]fedcat!$BZ33</f>
        <v>206.99</v>
      </c>
      <c r="E1231" s="12">
        <f>+[2]fedcat!$T33</f>
        <v>185.58</v>
      </c>
      <c r="F1231" s="10"/>
      <c r="J1231" s="12"/>
      <c r="K1231" s="12"/>
      <c r="L1231" s="12"/>
      <c r="M1231" s="12"/>
      <c r="N1231" s="12"/>
      <c r="O1231" s="12"/>
      <c r="P1231" s="12"/>
      <c r="Q1231" s="12"/>
      <c r="R1231" s="12"/>
      <c r="S1231" s="12"/>
      <c r="T1231" s="12"/>
      <c r="U1231" s="12"/>
    </row>
    <row r="1232" spans="1:21" x14ac:dyDescent="0.25">
      <c r="A1232" s="61">
        <v>2022</v>
      </c>
      <c r="B1232" s="61">
        <v>30</v>
      </c>
      <c r="C1232" s="11">
        <f t="shared" si="20"/>
        <v>44771</v>
      </c>
      <c r="D1232" s="12">
        <f>+[2]fedcat!$BZ34</f>
        <v>206.09</v>
      </c>
      <c r="E1232" s="12">
        <f>+[2]fedcat!$T34</f>
        <v>178.71</v>
      </c>
      <c r="F1232" s="10"/>
      <c r="J1232" s="12"/>
      <c r="K1232" s="12"/>
      <c r="L1232" s="12"/>
      <c r="M1232" s="12"/>
      <c r="N1232" s="12"/>
      <c r="O1232" s="12"/>
      <c r="P1232" s="12"/>
      <c r="Q1232" s="12"/>
      <c r="R1232" s="12"/>
      <c r="S1232" s="12"/>
      <c r="T1232" s="12"/>
      <c r="U1232" s="12"/>
    </row>
    <row r="1233" spans="1:21" x14ac:dyDescent="0.25">
      <c r="A1233" s="61">
        <v>2022</v>
      </c>
      <c r="B1233" s="61">
        <v>31</v>
      </c>
      <c r="C1233" s="11">
        <f t="shared" si="20"/>
        <v>44778</v>
      </c>
      <c r="D1233" s="12">
        <f>+[2]fedcat!$BZ35</f>
        <v>213.31</v>
      </c>
      <c r="E1233" s="12">
        <f>+[2]fedcat!$T35</f>
        <v>178.38</v>
      </c>
      <c r="F1233" s="10"/>
      <c r="J1233" s="12"/>
      <c r="K1233" s="12"/>
      <c r="L1233" s="12"/>
      <c r="M1233" s="12"/>
      <c r="N1233" s="12"/>
      <c r="O1233" s="12"/>
      <c r="P1233" s="12"/>
      <c r="Q1233" s="12"/>
      <c r="R1233" s="12"/>
      <c r="S1233" s="12"/>
      <c r="T1233" s="12"/>
      <c r="U1233" s="12"/>
    </row>
    <row r="1234" spans="1:21" x14ac:dyDescent="0.25">
      <c r="A1234" s="61">
        <v>2022</v>
      </c>
      <c r="B1234" s="61">
        <v>32</v>
      </c>
      <c r="C1234" s="11">
        <f t="shared" si="20"/>
        <v>44785</v>
      </c>
      <c r="D1234" s="12">
        <f>+[2]fedcat!$BZ36</f>
        <v>212.55</v>
      </c>
      <c r="E1234" s="12">
        <f>+[2]fedcat!$T36</f>
        <v>181.5</v>
      </c>
      <c r="F1234" s="10"/>
      <c r="J1234" s="12"/>
      <c r="K1234" s="12"/>
      <c r="L1234" s="12"/>
      <c r="M1234" s="12"/>
      <c r="N1234" s="12"/>
      <c r="O1234" s="12"/>
      <c r="P1234" s="12"/>
      <c r="Q1234" s="12"/>
      <c r="R1234" s="12"/>
      <c r="S1234" s="12"/>
      <c r="T1234" s="12"/>
      <c r="U1234" s="12"/>
    </row>
    <row r="1235" spans="1:21" x14ac:dyDescent="0.25">
      <c r="A1235" s="61">
        <v>2022</v>
      </c>
      <c r="B1235" s="61">
        <v>33</v>
      </c>
      <c r="C1235" s="11">
        <f t="shared" si="20"/>
        <v>44792</v>
      </c>
      <c r="D1235" s="12">
        <f>+[2]fedcat!$BZ37</f>
        <v>221.22</v>
      </c>
      <c r="E1235" s="12">
        <f>+[2]fedcat!$T37</f>
        <v>182.94</v>
      </c>
      <c r="F1235" s="10"/>
      <c r="J1235" s="12"/>
      <c r="K1235" s="12"/>
      <c r="L1235" s="12"/>
      <c r="M1235" s="12"/>
      <c r="N1235" s="12"/>
      <c r="O1235" s="12"/>
      <c r="P1235" s="12"/>
      <c r="Q1235" s="12"/>
      <c r="R1235" s="12"/>
      <c r="S1235" s="12"/>
      <c r="T1235" s="12"/>
      <c r="U1235" s="12"/>
    </row>
    <row r="1236" spans="1:21" x14ac:dyDescent="0.25">
      <c r="A1236" s="61">
        <v>2022</v>
      </c>
      <c r="B1236" s="61">
        <v>34</v>
      </c>
      <c r="C1236" s="11">
        <f t="shared" si="20"/>
        <v>44799</v>
      </c>
      <c r="D1236" s="12">
        <f>+[2]fedcat!$BZ38</f>
        <v>214.2</v>
      </c>
      <c r="E1236" s="12">
        <f>+[2]fedcat!$T38</f>
        <v>179.91</v>
      </c>
      <c r="F1236" s="10"/>
      <c r="J1236" s="12"/>
      <c r="K1236" s="12"/>
      <c r="L1236" s="12"/>
      <c r="M1236" s="12"/>
      <c r="N1236" s="12"/>
      <c r="O1236" s="12"/>
      <c r="P1236" s="12"/>
      <c r="Q1236" s="12"/>
      <c r="R1236" s="12"/>
      <c r="S1236" s="12"/>
      <c r="T1236" s="12"/>
      <c r="U1236" s="12"/>
    </row>
    <row r="1237" spans="1:21" x14ac:dyDescent="0.25">
      <c r="A1237" s="61">
        <v>2022</v>
      </c>
      <c r="B1237" s="61">
        <v>35</v>
      </c>
      <c r="C1237" s="11">
        <f t="shared" si="20"/>
        <v>44806</v>
      </c>
      <c r="D1237" s="12">
        <f>+[2]fedcat!$BZ39</f>
        <v>224.83</v>
      </c>
      <c r="E1237" s="12">
        <f>+[2]fedcat!$T39</f>
        <v>180.64</v>
      </c>
      <c r="F1237" s="10"/>
      <c r="J1237" s="12"/>
      <c r="K1237" s="12"/>
      <c r="L1237" s="12"/>
      <c r="M1237" s="12"/>
      <c r="N1237" s="12"/>
      <c r="O1237" s="12"/>
      <c r="P1237" s="12"/>
      <c r="Q1237" s="12"/>
      <c r="R1237" s="12"/>
      <c r="S1237" s="12"/>
      <c r="T1237" s="12"/>
      <c r="U1237" s="12"/>
    </row>
    <row r="1238" spans="1:21" x14ac:dyDescent="0.25">
      <c r="A1238" s="61">
        <v>2022</v>
      </c>
      <c r="B1238" s="61">
        <v>36</v>
      </c>
      <c r="C1238" s="11">
        <f t="shared" si="20"/>
        <v>44813</v>
      </c>
      <c r="D1238" s="12">
        <f>+[2]fedcat!$BZ40</f>
        <v>231.69</v>
      </c>
      <c r="E1238" s="12">
        <f>+[2]fedcat!$T40</f>
        <v>181.05</v>
      </c>
      <c r="F1238" s="10"/>
      <c r="J1238" s="12"/>
      <c r="K1238" s="12"/>
      <c r="L1238" s="12"/>
      <c r="M1238" s="12"/>
      <c r="N1238" s="12"/>
      <c r="O1238" s="12"/>
      <c r="P1238" s="12"/>
      <c r="Q1238" s="12"/>
      <c r="R1238" s="12"/>
      <c r="S1238" s="12"/>
      <c r="T1238" s="12"/>
      <c r="U1238" s="12"/>
    </row>
    <row r="1239" spans="1:21" x14ac:dyDescent="0.25">
      <c r="A1239" s="61">
        <v>2022</v>
      </c>
      <c r="B1239" s="61">
        <v>37</v>
      </c>
      <c r="C1239" s="11">
        <f t="shared" si="20"/>
        <v>44820</v>
      </c>
      <c r="D1239" s="12">
        <f>+[2]fedcat!$BZ41</f>
        <v>237.97</v>
      </c>
      <c r="E1239" s="12">
        <f>+[2]fedcat!$T41</f>
        <v>181.31</v>
      </c>
      <c r="F1239" s="10"/>
      <c r="J1239" s="12"/>
      <c r="K1239" s="12"/>
      <c r="L1239" s="12"/>
      <c r="M1239" s="12"/>
      <c r="N1239" s="12"/>
      <c r="O1239" s="12"/>
      <c r="P1239" s="12"/>
      <c r="Q1239" s="12"/>
      <c r="R1239" s="12"/>
      <c r="S1239" s="12"/>
      <c r="T1239" s="12"/>
      <c r="U1239" s="12"/>
    </row>
    <row r="1240" spans="1:21" x14ac:dyDescent="0.25">
      <c r="A1240" s="61">
        <v>2022</v>
      </c>
      <c r="B1240" s="64">
        <v>38</v>
      </c>
      <c r="C1240" s="11">
        <f t="shared" si="20"/>
        <v>44827</v>
      </c>
      <c r="D1240" s="12">
        <f>+[2]fedcat!$BZ42</f>
        <v>242.34</v>
      </c>
      <c r="E1240" s="12">
        <f>+[2]fedcat!$T42</f>
        <v>183.44</v>
      </c>
      <c r="F1240" s="10"/>
      <c r="J1240" s="12"/>
      <c r="K1240" s="12"/>
      <c r="L1240" s="12"/>
      <c r="M1240" s="12"/>
      <c r="N1240" s="12"/>
      <c r="O1240" s="12"/>
      <c r="P1240" s="12"/>
      <c r="Q1240" s="12"/>
      <c r="R1240" s="12"/>
      <c r="S1240" s="12"/>
      <c r="T1240" s="12"/>
      <c r="U1240" s="12"/>
    </row>
    <row r="1241" spans="1:21" x14ac:dyDescent="0.25">
      <c r="A1241" s="61">
        <v>2022</v>
      </c>
      <c r="B1241" s="61">
        <v>39</v>
      </c>
      <c r="C1241" s="11">
        <f t="shared" si="20"/>
        <v>44834</v>
      </c>
      <c r="D1241" s="12">
        <f>+[2]fedcat!$BZ43</f>
        <v>242.84</v>
      </c>
      <c r="E1241" s="12">
        <f>+[2]fedcat!$T43</f>
        <v>179.59</v>
      </c>
      <c r="F1241" s="10"/>
      <c r="J1241" s="12"/>
      <c r="K1241" s="12"/>
      <c r="L1241" s="12"/>
      <c r="M1241" s="12"/>
      <c r="N1241" s="12"/>
      <c r="O1241" s="12"/>
      <c r="P1241" s="12"/>
      <c r="Q1241" s="12"/>
      <c r="R1241" s="12"/>
      <c r="S1241" s="12"/>
      <c r="T1241" s="12"/>
      <c r="U1241" s="12"/>
    </row>
    <row r="1242" spans="1:21" x14ac:dyDescent="0.25">
      <c r="A1242" s="61">
        <v>2022</v>
      </c>
      <c r="B1242" s="61">
        <v>40</v>
      </c>
      <c r="C1242" s="11">
        <f t="shared" si="20"/>
        <v>44841</v>
      </c>
      <c r="D1242" s="12">
        <f>+[2]fedcat!$BZ44</f>
        <v>248.13</v>
      </c>
      <c r="E1242" s="12">
        <f>+[2]fedcat!$T44</f>
        <v>181.17</v>
      </c>
      <c r="F1242" s="10"/>
      <c r="J1242" s="12"/>
      <c r="K1242" s="12"/>
      <c r="L1242" s="12"/>
      <c r="M1242" s="12"/>
      <c r="N1242" s="12"/>
      <c r="O1242" s="12"/>
      <c r="P1242" s="12"/>
      <c r="Q1242" s="12"/>
      <c r="R1242" s="12"/>
      <c r="S1242" s="12"/>
      <c r="T1242" s="12"/>
      <c r="U1242" s="12"/>
    </row>
    <row r="1243" spans="1:21" x14ac:dyDescent="0.25">
      <c r="A1243" s="61">
        <v>2022</v>
      </c>
      <c r="B1243" s="61">
        <v>41</v>
      </c>
      <c r="C1243" s="11">
        <f t="shared" si="20"/>
        <v>44848</v>
      </c>
      <c r="D1243" s="12">
        <f>+[2]fedcat!$BZ45</f>
        <v>244.45</v>
      </c>
      <c r="E1243" s="12">
        <f>+[2]fedcat!$T45</f>
        <v>182.17</v>
      </c>
      <c r="F1243" s="10"/>
      <c r="J1243" s="12"/>
      <c r="K1243" s="12"/>
      <c r="L1243" s="12"/>
      <c r="M1243" s="12"/>
      <c r="N1243" s="12"/>
      <c r="O1243" s="12"/>
      <c r="P1243" s="12"/>
      <c r="Q1243" s="12"/>
      <c r="R1243" s="12"/>
      <c r="S1243" s="12"/>
      <c r="T1243" s="12"/>
      <c r="U1243" s="12"/>
    </row>
    <row r="1244" spans="1:21" x14ac:dyDescent="0.25">
      <c r="A1244" s="61">
        <v>2022</v>
      </c>
      <c r="B1244" s="61">
        <v>42</v>
      </c>
      <c r="C1244" s="11">
        <f t="shared" si="20"/>
        <v>44855</v>
      </c>
      <c r="D1244" s="12">
        <f>+[2]fedcat!$BZ46</f>
        <v>245.11</v>
      </c>
      <c r="E1244" s="12">
        <f>+[2]fedcat!$T46</f>
        <v>177.66</v>
      </c>
      <c r="F1244" s="10"/>
    </row>
    <row r="1245" spans="1:21" x14ac:dyDescent="0.25">
      <c r="A1245" s="61">
        <v>2022</v>
      </c>
      <c r="B1245" s="61">
        <v>43</v>
      </c>
      <c r="C1245" s="11">
        <f t="shared" si="20"/>
        <v>44862</v>
      </c>
      <c r="D1245" s="12">
        <f>+[2]fedcat!$BZ47</f>
        <v>238.23</v>
      </c>
      <c r="E1245" s="12">
        <f>+[2]fedcat!$T47</f>
        <v>178.94</v>
      </c>
      <c r="F1245" s="10"/>
    </row>
    <row r="1246" spans="1:21" x14ac:dyDescent="0.25">
      <c r="A1246" s="61">
        <v>2022</v>
      </c>
      <c r="B1246" s="61">
        <v>44</v>
      </c>
      <c r="C1246" s="11">
        <f t="shared" si="20"/>
        <v>44869</v>
      </c>
      <c r="D1246" s="12">
        <f>+[2]fedcat!$BZ48</f>
        <v>246.13</v>
      </c>
      <c r="E1246" s="12">
        <f>+[2]fedcat!$T48</f>
        <v>181.73</v>
      </c>
      <c r="F1246" s="10"/>
    </row>
    <row r="1247" spans="1:21" x14ac:dyDescent="0.25">
      <c r="A1247" s="61">
        <v>2022</v>
      </c>
      <c r="B1247" s="61">
        <v>45</v>
      </c>
      <c r="C1247" s="11">
        <f t="shared" si="20"/>
        <v>44876</v>
      </c>
      <c r="D1247" s="12">
        <f>+[2]fedcat!$BZ49</f>
        <v>234.44</v>
      </c>
      <c r="E1247" s="12">
        <f>+[2]fedcat!$T49</f>
        <v>184.35</v>
      </c>
    </row>
    <row r="1248" spans="1:21" x14ac:dyDescent="0.25">
      <c r="A1248" s="61">
        <v>2022</v>
      </c>
      <c r="B1248" s="61">
        <v>46</v>
      </c>
      <c r="C1248" s="11">
        <f t="shared" si="20"/>
        <v>44883</v>
      </c>
      <c r="D1248" s="12">
        <f>+[2]fedcat!$BZ50</f>
        <v>254.02</v>
      </c>
      <c r="E1248" s="12">
        <f>+[2]fedcat!$T50</f>
        <v>184.62</v>
      </c>
    </row>
    <row r="1249" spans="1:5" x14ac:dyDescent="0.25">
      <c r="A1249" s="61">
        <v>2022</v>
      </c>
      <c r="B1249" s="61">
        <v>47</v>
      </c>
      <c r="C1249" s="11">
        <f t="shared" si="20"/>
        <v>44890</v>
      </c>
      <c r="D1249" s="12">
        <f>+[2]fedcat!$BZ51</f>
        <v>251.83</v>
      </c>
      <c r="E1249" s="12">
        <f>+[2]fedcat!$T51</f>
        <v>185.04</v>
      </c>
    </row>
    <row r="1250" spans="1:5" x14ac:dyDescent="0.25">
      <c r="A1250" s="61">
        <v>2022</v>
      </c>
      <c r="B1250" s="61">
        <v>48</v>
      </c>
      <c r="C1250" s="11">
        <f t="shared" si="20"/>
        <v>44897</v>
      </c>
      <c r="D1250" s="12">
        <f>+[2]fedcat!$BZ52</f>
        <v>254.16</v>
      </c>
      <c r="E1250" s="12">
        <f>+[2]fedcat!$T52</f>
        <v>189.86</v>
      </c>
    </row>
    <row r="1251" spans="1:5" x14ac:dyDescent="0.25">
      <c r="A1251" s="61">
        <v>2022</v>
      </c>
      <c r="B1251" s="61">
        <v>49</v>
      </c>
      <c r="C1251" s="11">
        <f t="shared" si="20"/>
        <v>44904</v>
      </c>
      <c r="D1251" s="12">
        <f>+[2]fedcat!$BZ53</f>
        <v>246.05</v>
      </c>
      <c r="E1251" s="12">
        <f>+[2]fedcat!$T53</f>
        <v>187.58</v>
      </c>
    </row>
    <row r="1252" spans="1:5" x14ac:dyDescent="0.25">
      <c r="A1252" s="61">
        <v>2022</v>
      </c>
      <c r="B1252" s="61">
        <v>50</v>
      </c>
      <c r="C1252" s="11">
        <f t="shared" si="20"/>
        <v>44911</v>
      </c>
      <c r="D1252" s="12">
        <f>+[2]fedcat!$BZ54</f>
        <v>249.7</v>
      </c>
      <c r="E1252" s="12">
        <f>+[2]fedcat!$T54</f>
        <v>188.6</v>
      </c>
    </row>
    <row r="1253" spans="1:5" x14ac:dyDescent="0.25">
      <c r="A1253" s="61">
        <v>2022</v>
      </c>
      <c r="B1253" s="61">
        <v>51</v>
      </c>
      <c r="C1253" s="11">
        <f t="shared" si="20"/>
        <v>44918</v>
      </c>
      <c r="D1253" s="12">
        <f>+[2]fedcat!$BZ55</f>
        <v>251.65</v>
      </c>
      <c r="E1253" s="12">
        <f>+[2]fedcat!$T55</f>
        <v>190.11</v>
      </c>
    </row>
    <row r="1254" spans="1:5" ht="13" thickBot="1" x14ac:dyDescent="0.3">
      <c r="A1254" s="61">
        <v>2022</v>
      </c>
      <c r="B1254" s="61">
        <v>52</v>
      </c>
      <c r="C1254" s="11">
        <f t="shared" si="20"/>
        <v>44925</v>
      </c>
      <c r="D1254" s="12">
        <f>+[2]fedcat!$BZ56</f>
        <v>240.32</v>
      </c>
      <c r="E1254" s="12">
        <f>+[2]fedcat!$T56</f>
        <v>198.98</v>
      </c>
    </row>
    <row r="1255" spans="1:5" ht="13" thickBot="1" x14ac:dyDescent="0.3">
      <c r="A1255" s="61">
        <v>2023</v>
      </c>
      <c r="B1255" s="184">
        <v>1</v>
      </c>
      <c r="C1255" s="11">
        <f t="shared" si="20"/>
        <v>44932</v>
      </c>
      <c r="D1255" s="22">
        <f>+[3]fedcat!$CD5</f>
        <v>253.21</v>
      </c>
      <c r="E1255" s="22">
        <f>+[3]fedcat!$AK5</f>
        <v>192.38</v>
      </c>
    </row>
    <row r="1256" spans="1:5" x14ac:dyDescent="0.25">
      <c r="A1256" s="61">
        <v>2023</v>
      </c>
      <c r="B1256" s="61">
        <v>2</v>
      </c>
      <c r="C1256" s="11">
        <f t="shared" si="20"/>
        <v>44939</v>
      </c>
      <c r="D1256" s="22">
        <f>+[3]fedcat!$CD6</f>
        <v>246.5</v>
      </c>
      <c r="E1256" s="22">
        <f>+[3]fedcat!$AK6</f>
        <v>189.22</v>
      </c>
    </row>
    <row r="1257" spans="1:5" x14ac:dyDescent="0.25">
      <c r="A1257" s="61">
        <v>2023</v>
      </c>
      <c r="B1257" s="61">
        <v>3</v>
      </c>
      <c r="C1257" s="11">
        <f t="shared" si="20"/>
        <v>44946</v>
      </c>
      <c r="D1257" s="22">
        <f>+[3]fedcat!$CD7</f>
        <v>247.8</v>
      </c>
      <c r="E1257" s="22">
        <f>+[3]fedcat!$AK7</f>
        <v>191.06</v>
      </c>
    </row>
    <row r="1258" spans="1:5" x14ac:dyDescent="0.25">
      <c r="A1258" s="61">
        <v>2023</v>
      </c>
      <c r="B1258" s="61">
        <v>4</v>
      </c>
      <c r="C1258" s="11">
        <f t="shared" si="20"/>
        <v>44953</v>
      </c>
      <c r="D1258" s="22">
        <f>+[3]fedcat!$CD8</f>
        <v>242.12</v>
      </c>
      <c r="E1258" s="22">
        <f>+[3]fedcat!$AK8</f>
        <v>191.92</v>
      </c>
    </row>
    <row r="1259" spans="1:5" x14ac:dyDescent="0.25">
      <c r="A1259" s="61">
        <v>2023</v>
      </c>
      <c r="B1259" s="61">
        <v>5</v>
      </c>
      <c r="C1259" s="11">
        <f t="shared" si="20"/>
        <v>44960</v>
      </c>
      <c r="D1259" s="22">
        <f>+[3]fedcat!$CD9</f>
        <v>250.99</v>
      </c>
      <c r="E1259" s="22">
        <f>+[3]fedcat!$AK9</f>
        <v>192.45</v>
      </c>
    </row>
    <row r="1260" spans="1:5" x14ac:dyDescent="0.25">
      <c r="A1260" s="61">
        <v>2023</v>
      </c>
      <c r="B1260" s="61">
        <v>6</v>
      </c>
      <c r="C1260" s="11">
        <f t="shared" si="20"/>
        <v>44967</v>
      </c>
      <c r="D1260" s="22">
        <f>+[3]fedcat!$CD10</f>
        <v>256.79000000000002</v>
      </c>
      <c r="E1260" s="22">
        <f>+[3]fedcat!$AK10</f>
        <v>197.92</v>
      </c>
    </row>
    <row r="1261" spans="1:5" x14ac:dyDescent="0.25">
      <c r="A1261" s="61">
        <v>2023</v>
      </c>
      <c r="B1261" s="61">
        <v>7</v>
      </c>
      <c r="C1261" s="11">
        <f t="shared" si="20"/>
        <v>44974</v>
      </c>
      <c r="D1261" s="22">
        <f>+[3]fedcat!$CD11</f>
        <v>257.87</v>
      </c>
      <c r="E1261" s="22">
        <f>+[3]fedcat!$AK11</f>
        <v>196.71</v>
      </c>
    </row>
    <row r="1262" spans="1:5" x14ac:dyDescent="0.25">
      <c r="A1262" s="61">
        <v>2023</v>
      </c>
      <c r="B1262" s="61">
        <v>8</v>
      </c>
      <c r="C1262" s="11">
        <f t="shared" si="20"/>
        <v>44981</v>
      </c>
      <c r="D1262" s="22">
        <f>+[3]fedcat!$CD12</f>
        <v>254.68</v>
      </c>
      <c r="E1262" s="22">
        <f>+[3]fedcat!$AK12</f>
        <v>196.23</v>
      </c>
    </row>
    <row r="1263" spans="1:5" x14ac:dyDescent="0.25">
      <c r="A1263" s="61">
        <v>2023</v>
      </c>
      <c r="B1263" s="61">
        <v>9</v>
      </c>
      <c r="C1263" s="11">
        <f t="shared" si="20"/>
        <v>44988</v>
      </c>
      <c r="D1263" s="22">
        <f>+[3]fedcat!$CD13</f>
        <v>267.02</v>
      </c>
      <c r="E1263" s="22">
        <f>+[3]fedcat!$AK13</f>
        <v>205.02</v>
      </c>
    </row>
    <row r="1264" spans="1:5" x14ac:dyDescent="0.25">
      <c r="A1264" s="61">
        <v>2023</v>
      </c>
      <c r="B1264" s="61">
        <v>10</v>
      </c>
      <c r="C1264" s="11">
        <f t="shared" si="20"/>
        <v>44995</v>
      </c>
      <c r="D1264" s="22">
        <f>+[3]fedcat!$CD14</f>
        <v>264.18</v>
      </c>
      <c r="E1264" s="22">
        <f>+[3]fedcat!$AK14</f>
        <v>206.22</v>
      </c>
    </row>
    <row r="1265" spans="1:5" x14ac:dyDescent="0.25">
      <c r="A1265" s="61">
        <v>2023</v>
      </c>
      <c r="B1265" s="61">
        <v>11</v>
      </c>
      <c r="C1265" s="11">
        <f t="shared" si="20"/>
        <v>45002</v>
      </c>
      <c r="D1265" s="22">
        <f>+[3]fedcat!$CD15</f>
        <v>267.72000000000003</v>
      </c>
      <c r="E1265" s="22">
        <f>+[3]fedcat!$AK15</f>
        <v>207.62</v>
      </c>
    </row>
    <row r="1266" spans="1:5" x14ac:dyDescent="0.25">
      <c r="A1266" s="61">
        <v>2023</v>
      </c>
      <c r="B1266" s="61">
        <v>12</v>
      </c>
      <c r="C1266" s="11">
        <f t="shared" si="20"/>
        <v>45009</v>
      </c>
      <c r="D1266" s="22">
        <f>+[3]fedcat!$CD16</f>
        <v>258.02</v>
      </c>
      <c r="E1266" s="22">
        <f>+[3]fedcat!$AK16</f>
        <v>209.54</v>
      </c>
    </row>
    <row r="1267" spans="1:5" x14ac:dyDescent="0.25">
      <c r="A1267" s="61">
        <v>2023</v>
      </c>
      <c r="B1267" s="61">
        <v>13</v>
      </c>
      <c r="C1267" s="11">
        <f t="shared" si="20"/>
        <v>45016</v>
      </c>
      <c r="D1267" s="22">
        <f>+[3]fedcat!$CD17</f>
        <v>256.77999999999997</v>
      </c>
      <c r="E1267" s="22">
        <f>+[3]fedcat!$AK17</f>
        <v>208.66</v>
      </c>
    </row>
    <row r="1268" spans="1:5" x14ac:dyDescent="0.25">
      <c r="A1268" s="61">
        <v>2023</v>
      </c>
      <c r="B1268" s="61">
        <v>14</v>
      </c>
      <c r="C1268" s="11">
        <f t="shared" si="20"/>
        <v>45023</v>
      </c>
      <c r="D1268" s="22">
        <f>+[3]fedcat!$CD18</f>
        <v>246.99</v>
      </c>
      <c r="E1268" s="22">
        <f>+[3]fedcat!$AK18</f>
        <v>208.74</v>
      </c>
    </row>
    <row r="1269" spans="1:5" x14ac:dyDescent="0.25">
      <c r="A1269" s="61">
        <v>2023</v>
      </c>
      <c r="B1269" s="61">
        <v>15</v>
      </c>
      <c r="C1269" s="11">
        <f t="shared" si="20"/>
        <v>45030</v>
      </c>
      <c r="D1269" s="22">
        <f>+[3]fedcat!$CD19</f>
        <v>254.03</v>
      </c>
      <c r="E1269" s="22">
        <f>+[3]fedcat!$AK19</f>
        <v>219.25</v>
      </c>
    </row>
    <row r="1270" spans="1:5" x14ac:dyDescent="0.25">
      <c r="A1270" s="61">
        <v>2023</v>
      </c>
      <c r="B1270" s="61">
        <v>16</v>
      </c>
      <c r="C1270" s="11">
        <f t="shared" si="20"/>
        <v>45037</v>
      </c>
      <c r="D1270" s="22">
        <f>+[3]fedcat!$CD20</f>
        <v>256.29000000000002</v>
      </c>
      <c r="E1270" s="22">
        <f>+[3]fedcat!$AK20</f>
        <v>221.76</v>
      </c>
    </row>
    <row r="1271" spans="1:5" x14ac:dyDescent="0.25">
      <c r="A1271" s="61">
        <v>2023</v>
      </c>
      <c r="B1271" s="61">
        <v>17</v>
      </c>
      <c r="C1271" s="11">
        <f t="shared" si="20"/>
        <v>45044</v>
      </c>
      <c r="D1271" s="22">
        <f>+[3]fedcat!$CD21</f>
        <v>260.76</v>
      </c>
      <c r="E1271" s="22">
        <f>+[3]fedcat!$AK21</f>
        <v>220.8</v>
      </c>
    </row>
    <row r="1272" spans="1:5" x14ac:dyDescent="0.25">
      <c r="A1272" s="61">
        <v>2023</v>
      </c>
      <c r="B1272" s="61">
        <v>18</v>
      </c>
      <c r="C1272" s="11">
        <f t="shared" si="20"/>
        <v>45051</v>
      </c>
      <c r="D1272" s="22">
        <f>+[3]fedcat!$CD22</f>
        <v>270.58</v>
      </c>
      <c r="E1272" s="22">
        <f>+[3]fedcat!$AK22</f>
        <v>225.01</v>
      </c>
    </row>
    <row r="1273" spans="1:5" x14ac:dyDescent="0.25">
      <c r="A1273" s="61">
        <v>2023</v>
      </c>
      <c r="B1273" s="61">
        <v>19</v>
      </c>
      <c r="C1273" s="11">
        <f t="shared" si="20"/>
        <v>45058</v>
      </c>
      <c r="D1273" s="22">
        <f>+[3]fedcat!$CD23</f>
        <v>275.76</v>
      </c>
      <c r="E1273" s="22">
        <f>+[3]fedcat!$AK23</f>
        <v>224.47</v>
      </c>
    </row>
    <row r="1274" spans="1:5" x14ac:dyDescent="0.25">
      <c r="A1274" s="61">
        <v>2023</v>
      </c>
      <c r="B1274" s="61">
        <v>20</v>
      </c>
      <c r="C1274" s="11">
        <f t="shared" si="20"/>
        <v>45065</v>
      </c>
      <c r="D1274" s="22">
        <f>+[3]fedcat!$CD24</f>
        <v>268.45</v>
      </c>
      <c r="E1274" s="22">
        <f>+[3]fedcat!$AK24</f>
        <v>222.6</v>
      </c>
    </row>
    <row r="1275" spans="1:5" x14ac:dyDescent="0.25">
      <c r="A1275" s="61">
        <v>2023</v>
      </c>
      <c r="B1275" s="61">
        <v>21</v>
      </c>
      <c r="C1275" s="11">
        <f t="shared" si="20"/>
        <v>45072</v>
      </c>
      <c r="D1275" s="22">
        <f>+[3]fedcat!$CD25</f>
        <v>277.89</v>
      </c>
      <c r="E1275" s="22">
        <f>+[3]fedcat!$AK25</f>
        <v>221.34</v>
      </c>
    </row>
    <row r="1276" spans="1:5" x14ac:dyDescent="0.25">
      <c r="A1276" s="61">
        <v>2023</v>
      </c>
      <c r="B1276" s="61">
        <v>22</v>
      </c>
      <c r="C1276" s="11">
        <f t="shared" si="20"/>
        <v>45079</v>
      </c>
      <c r="D1276" s="22">
        <f>+[3]fedcat!$CD26</f>
        <v>271.24</v>
      </c>
      <c r="E1276" s="22">
        <f>+[3]fedcat!$AK26</f>
        <v>234.11</v>
      </c>
    </row>
    <row r="1277" spans="1:5" x14ac:dyDescent="0.25">
      <c r="A1277" s="61">
        <v>2023</v>
      </c>
      <c r="B1277" s="61">
        <v>23</v>
      </c>
      <c r="C1277" s="11">
        <f t="shared" si="20"/>
        <v>45086</v>
      </c>
      <c r="D1277" s="22">
        <f>+[3]fedcat!$CD27</f>
        <v>287.17</v>
      </c>
      <c r="E1277" s="22">
        <f>+[3]fedcat!$AK27</f>
        <v>239.71</v>
      </c>
    </row>
    <row r="1278" spans="1:5" x14ac:dyDescent="0.25">
      <c r="A1278" s="61">
        <v>2023</v>
      </c>
      <c r="B1278" s="61">
        <v>24</v>
      </c>
      <c r="C1278" s="11">
        <f t="shared" si="20"/>
        <v>45093</v>
      </c>
      <c r="D1278" s="22">
        <f>+[3]fedcat!$CD28</f>
        <v>298.18</v>
      </c>
      <c r="E1278" s="22">
        <f>+[3]fedcat!$AK28</f>
        <v>244.87</v>
      </c>
    </row>
    <row r="1279" spans="1:5" x14ac:dyDescent="0.25">
      <c r="A1279" s="61">
        <v>2023</v>
      </c>
      <c r="B1279" s="61">
        <v>25</v>
      </c>
      <c r="C1279" s="11">
        <f t="shared" si="20"/>
        <v>45100</v>
      </c>
      <c r="D1279" s="22">
        <f>+[3]fedcat!$CD29</f>
        <v>291.22000000000003</v>
      </c>
      <c r="E1279" s="22">
        <f>+[3]fedcat!$AK29</f>
        <v>242.18</v>
      </c>
    </row>
    <row r="1280" spans="1:5" x14ac:dyDescent="0.25">
      <c r="A1280" s="61">
        <v>2023</v>
      </c>
      <c r="B1280" s="61">
        <v>26</v>
      </c>
      <c r="C1280" s="11">
        <f t="shared" si="20"/>
        <v>45107</v>
      </c>
      <c r="D1280" s="22">
        <f>+[3]fedcat!$CD30</f>
        <v>285.54000000000002</v>
      </c>
      <c r="E1280" s="22">
        <f>+[3]fedcat!$AK30</f>
        <v>237.5</v>
      </c>
    </row>
    <row r="1281" spans="1:5" x14ac:dyDescent="0.25">
      <c r="A1281" s="61">
        <v>2023</v>
      </c>
      <c r="B1281" s="61">
        <v>27</v>
      </c>
      <c r="C1281" s="11">
        <f t="shared" si="20"/>
        <v>45114</v>
      </c>
      <c r="D1281" s="22">
        <f>+[3]fedcat!$CD31</f>
        <v>283.7</v>
      </c>
      <c r="E1281" s="22">
        <f>+[3]fedcat!$AK31</f>
        <v>230.26</v>
      </c>
    </row>
    <row r="1282" spans="1:5" x14ac:dyDescent="0.25">
      <c r="A1282" s="61">
        <v>2023</v>
      </c>
      <c r="B1282" s="61">
        <v>28</v>
      </c>
      <c r="C1282" s="11">
        <f t="shared" si="20"/>
        <v>45121</v>
      </c>
      <c r="D1282" s="22">
        <f>+[3]fedcat!$CD32</f>
        <v>292.58</v>
      </c>
      <c r="E1282" s="22">
        <f>+[3]fedcat!$AK32</f>
        <v>236.12</v>
      </c>
    </row>
    <row r="1283" spans="1:5" x14ac:dyDescent="0.25">
      <c r="A1283" s="61">
        <v>2023</v>
      </c>
      <c r="B1283" s="61">
        <v>29</v>
      </c>
      <c r="C1283" s="11">
        <f t="shared" si="20"/>
        <v>45128</v>
      </c>
      <c r="D1283" s="22">
        <f>+[3]fedcat!$CD33</f>
        <v>302.95999999999998</v>
      </c>
      <c r="E1283" s="22">
        <f>+[3]fedcat!$AK33</f>
        <v>232.98</v>
      </c>
    </row>
    <row r="1284" spans="1:5" x14ac:dyDescent="0.25">
      <c r="A1284" s="61">
        <v>2023</v>
      </c>
      <c r="B1284" s="61">
        <v>30</v>
      </c>
      <c r="C1284" s="11">
        <f t="shared" si="20"/>
        <v>45135</v>
      </c>
      <c r="D1284" s="22">
        <f>+[3]fedcat!$CD34</f>
        <v>296.18</v>
      </c>
      <c r="E1284" s="22">
        <f>+[3]fedcat!$AK34</f>
        <v>234.11</v>
      </c>
    </row>
    <row r="1285" spans="1:5" x14ac:dyDescent="0.25">
      <c r="A1285" s="61">
        <v>2023</v>
      </c>
      <c r="B1285" s="61">
        <v>31</v>
      </c>
      <c r="C1285" s="11">
        <f t="shared" si="20"/>
        <v>45142</v>
      </c>
      <c r="D1285" s="22">
        <f>+[3]fedcat!$CD35</f>
        <v>311.17</v>
      </c>
      <c r="E1285" s="22">
        <f>+[3]fedcat!$AK35</f>
        <v>232.3</v>
      </c>
    </row>
    <row r="1286" spans="1:5" x14ac:dyDescent="0.25">
      <c r="A1286" s="61">
        <v>2023</v>
      </c>
      <c r="B1286" s="61">
        <v>32</v>
      </c>
      <c r="C1286" s="11">
        <f t="shared" si="20"/>
        <v>45149</v>
      </c>
      <c r="D1286" s="22">
        <f>+[3]fedcat!$CD36</f>
        <v>308.48</v>
      </c>
      <c r="E1286" s="22">
        <f>+[3]fedcat!$AK36</f>
        <v>230.92</v>
      </c>
    </row>
    <row r="1287" spans="1:5" x14ac:dyDescent="0.25">
      <c r="A1287" s="61">
        <v>2023</v>
      </c>
      <c r="B1287" s="61">
        <v>33</v>
      </c>
      <c r="C1287" s="11">
        <f t="shared" si="20"/>
        <v>45156</v>
      </c>
      <c r="D1287" s="22">
        <f>+[3]fedcat!$CD37</f>
        <v>315.44</v>
      </c>
      <c r="E1287" s="22">
        <f>+[3]fedcat!$AK37</f>
        <v>228.43</v>
      </c>
    </row>
    <row r="1288" spans="1:5" x14ac:dyDescent="0.25">
      <c r="A1288" s="61">
        <v>2023</v>
      </c>
      <c r="B1288" s="61">
        <v>34</v>
      </c>
      <c r="C1288" s="11">
        <f t="shared" si="20"/>
        <v>45163</v>
      </c>
      <c r="D1288" s="22">
        <f>+[3]fedcat!$CD38</f>
        <v>302.19</v>
      </c>
      <c r="E1288" s="22">
        <f>+[3]fedcat!$AK38</f>
        <v>232.77</v>
      </c>
    </row>
    <row r="1289" spans="1:5" x14ac:dyDescent="0.25">
      <c r="A1289" s="61">
        <v>2023</v>
      </c>
      <c r="B1289" s="61">
        <v>35</v>
      </c>
      <c r="C1289" s="11">
        <f t="shared" si="20"/>
        <v>45170</v>
      </c>
      <c r="D1289" s="22">
        <f>+[3]fedcat!$CD39</f>
        <v>315.45</v>
      </c>
      <c r="E1289" s="22">
        <f>+[3]fedcat!$AK39</f>
        <v>235.09</v>
      </c>
    </row>
    <row r="1290" spans="1:5" x14ac:dyDescent="0.25">
      <c r="A1290" s="61">
        <v>2023</v>
      </c>
      <c r="B1290" s="61">
        <v>36</v>
      </c>
      <c r="C1290" s="11">
        <f t="shared" ref="C1290:C1353" si="21">C1289+7</f>
        <v>45177</v>
      </c>
      <c r="D1290" s="22">
        <f>+[3]fedcat!$CD40</f>
        <v>309.11</v>
      </c>
      <c r="E1290" s="22">
        <f>+[3]fedcat!$AK40</f>
        <v>229.88</v>
      </c>
    </row>
    <row r="1291" spans="1:5" x14ac:dyDescent="0.25">
      <c r="A1291" s="61">
        <v>2023</v>
      </c>
      <c r="B1291" s="61">
        <v>37</v>
      </c>
      <c r="C1291" s="11">
        <f t="shared" si="21"/>
        <v>45184</v>
      </c>
      <c r="D1291" s="22">
        <f>+[3]fedcat!$CD41</f>
        <v>313.43</v>
      </c>
      <c r="E1291" s="22">
        <f>+[3]fedcat!$AK41</f>
        <v>230.3</v>
      </c>
    </row>
    <row r="1292" spans="1:5" x14ac:dyDescent="0.25">
      <c r="A1292" s="61">
        <v>2023</v>
      </c>
      <c r="B1292" s="64">
        <v>38</v>
      </c>
      <c r="C1292" s="11">
        <f t="shared" si="21"/>
        <v>45191</v>
      </c>
      <c r="D1292" s="22">
        <f>+[3]fedcat!$CD42</f>
        <v>314.19</v>
      </c>
      <c r="E1292" s="22">
        <f>+[3]fedcat!$AK42</f>
        <v>235.12</v>
      </c>
    </row>
    <row r="1293" spans="1:5" x14ac:dyDescent="0.25">
      <c r="A1293" s="61">
        <v>2023</v>
      </c>
      <c r="B1293" s="61">
        <v>39</v>
      </c>
      <c r="C1293" s="11">
        <f t="shared" si="21"/>
        <v>45198</v>
      </c>
      <c r="D1293" s="22">
        <f>+[3]fedcat!$CD43</f>
        <v>307.60000000000002</v>
      </c>
      <c r="E1293" s="22">
        <f>+[3]fedcat!$AK43</f>
        <v>232.69</v>
      </c>
    </row>
    <row r="1294" spans="1:5" x14ac:dyDescent="0.25">
      <c r="A1294" s="61">
        <v>2023</v>
      </c>
      <c r="B1294" s="61">
        <v>40</v>
      </c>
      <c r="C1294" s="11">
        <f t="shared" si="21"/>
        <v>45205</v>
      </c>
      <c r="D1294" s="22">
        <f>+[3]fedcat!$CD44</f>
        <v>311.66000000000003</v>
      </c>
      <c r="E1294" s="22">
        <f>+[3]fedcat!$AK44</f>
        <v>231.97</v>
      </c>
    </row>
    <row r="1295" spans="1:5" x14ac:dyDescent="0.25">
      <c r="A1295" s="61">
        <v>2023</v>
      </c>
      <c r="B1295" s="61">
        <v>41</v>
      </c>
      <c r="C1295" s="11">
        <f t="shared" si="21"/>
        <v>45212</v>
      </c>
      <c r="D1295" s="22">
        <f>+[3]fedcat!$CD45</f>
        <v>313.66000000000003</v>
      </c>
      <c r="E1295" s="22">
        <f>+[3]fedcat!$AK45</f>
        <v>233.69</v>
      </c>
    </row>
    <row r="1296" spans="1:5" x14ac:dyDescent="0.25">
      <c r="A1296" s="61">
        <v>2023</v>
      </c>
      <c r="B1296" s="61">
        <v>42</v>
      </c>
      <c r="C1296" s="11">
        <f t="shared" si="21"/>
        <v>45219</v>
      </c>
      <c r="D1296" s="22">
        <f>+[3]fedcat!$CD46</f>
        <v>311.5</v>
      </c>
      <c r="E1296" s="22">
        <f>+[3]fedcat!$AK46</f>
        <v>233.77</v>
      </c>
    </row>
    <row r="1297" spans="1:6" x14ac:dyDescent="0.25">
      <c r="A1297" s="61">
        <v>2023</v>
      </c>
      <c r="B1297" s="61">
        <v>43</v>
      </c>
      <c r="C1297" s="11">
        <f t="shared" si="21"/>
        <v>45226</v>
      </c>
      <c r="D1297" s="22">
        <f>+[3]fedcat!$CD47</f>
        <v>294.04000000000002</v>
      </c>
      <c r="E1297" s="22">
        <f>+[3]fedcat!$AK47</f>
        <v>230.51</v>
      </c>
    </row>
    <row r="1298" spans="1:6" x14ac:dyDescent="0.25">
      <c r="A1298" s="61">
        <v>2023</v>
      </c>
      <c r="B1298" s="61">
        <v>44</v>
      </c>
      <c r="C1298" s="11">
        <f t="shared" si="21"/>
        <v>45233</v>
      </c>
      <c r="D1298" s="22">
        <f>+[3]fedcat!$CD48</f>
        <v>303.35000000000002</v>
      </c>
      <c r="E1298" s="22">
        <f>+[3]fedcat!$AK48</f>
        <v>230.68</v>
      </c>
    </row>
    <row r="1299" spans="1:6" x14ac:dyDescent="0.25">
      <c r="A1299" s="61">
        <v>2023</v>
      </c>
      <c r="B1299" s="61">
        <v>45</v>
      </c>
      <c r="C1299" s="11">
        <f t="shared" si="21"/>
        <v>45240</v>
      </c>
      <c r="D1299" s="22">
        <f>+[3]fedcat!$CD49</f>
        <v>308.45</v>
      </c>
      <c r="E1299" s="22">
        <f>+[3]fedcat!$AK49</f>
        <v>234.36</v>
      </c>
    </row>
    <row r="1300" spans="1:6" x14ac:dyDescent="0.25">
      <c r="A1300" s="61">
        <v>2023</v>
      </c>
      <c r="B1300" s="61">
        <v>46</v>
      </c>
      <c r="C1300" s="11">
        <f t="shared" si="21"/>
        <v>45247</v>
      </c>
      <c r="D1300" s="22">
        <f>+[3]fedcat!$CD50</f>
        <v>301.92</v>
      </c>
      <c r="E1300" s="22">
        <f>+[3]fedcat!$AK50</f>
        <v>233.9</v>
      </c>
    </row>
    <row r="1301" spans="1:6" x14ac:dyDescent="0.25">
      <c r="A1301" s="61">
        <v>2023</v>
      </c>
      <c r="B1301" s="61">
        <v>47</v>
      </c>
      <c r="C1301" s="11">
        <f t="shared" si="21"/>
        <v>45254</v>
      </c>
      <c r="D1301" s="22">
        <f>+[3]fedcat!$CD51</f>
        <v>311.45</v>
      </c>
      <c r="E1301" s="22">
        <f>+[3]fedcat!$AK51</f>
        <v>231.17</v>
      </c>
    </row>
    <row r="1302" spans="1:6" x14ac:dyDescent="0.25">
      <c r="A1302" s="61">
        <v>2023</v>
      </c>
      <c r="B1302" s="61">
        <v>48</v>
      </c>
      <c r="C1302" s="11">
        <f t="shared" si="21"/>
        <v>45261</v>
      </c>
      <c r="D1302" s="22">
        <f>+[3]fedcat!$CD52</f>
        <v>308.86</v>
      </c>
      <c r="E1302" s="22">
        <f>+[3]fedcat!$AK52</f>
        <v>219.02</v>
      </c>
    </row>
    <row r="1303" spans="1:6" x14ac:dyDescent="0.25">
      <c r="A1303" s="61">
        <v>2023</v>
      </c>
      <c r="B1303" s="61">
        <v>49</v>
      </c>
      <c r="C1303" s="11">
        <f t="shared" si="21"/>
        <v>45268</v>
      </c>
      <c r="D1303" s="22">
        <f>+[3]fedcat!$CD53</f>
        <v>306.14999999999998</v>
      </c>
      <c r="E1303" s="22">
        <f>+[3]fedcat!$AK53</f>
        <v>222.75</v>
      </c>
    </row>
    <row r="1304" spans="1:6" x14ac:dyDescent="0.25">
      <c r="A1304" s="61">
        <v>2023</v>
      </c>
      <c r="B1304" s="61">
        <v>50</v>
      </c>
      <c r="C1304" s="11">
        <f t="shared" si="21"/>
        <v>45275</v>
      </c>
      <c r="D1304" s="22">
        <f>+[3]fedcat!$CD54</f>
        <v>306.25</v>
      </c>
      <c r="E1304" s="22">
        <f>+[3]fedcat!$AK54</f>
        <v>217.34</v>
      </c>
    </row>
    <row r="1305" spans="1:6" x14ac:dyDescent="0.25">
      <c r="A1305" s="61">
        <v>2023</v>
      </c>
      <c r="B1305" s="61">
        <v>51</v>
      </c>
      <c r="C1305" s="11">
        <f t="shared" si="21"/>
        <v>45282</v>
      </c>
      <c r="D1305" s="22">
        <f>+[3]fedcat!$CD55</f>
        <v>304.91000000000003</v>
      </c>
      <c r="E1305" s="22">
        <f>+[3]fedcat!$AK55</f>
        <v>219.53</v>
      </c>
    </row>
    <row r="1306" spans="1:6" ht="13" thickBot="1" x14ac:dyDescent="0.3">
      <c r="A1306" s="61">
        <v>2023</v>
      </c>
      <c r="B1306" s="258">
        <v>52</v>
      </c>
      <c r="C1306" s="11">
        <f t="shared" si="21"/>
        <v>45289</v>
      </c>
      <c r="D1306" s="22">
        <f>+[3]fedcat!$CD56</f>
        <v>311.02999999999997</v>
      </c>
      <c r="E1306" s="22">
        <f>+[3]fedcat!$AK56</f>
        <v>217.21</v>
      </c>
    </row>
    <row r="1307" spans="1:6" s="14" customFormat="1" ht="13" thickBot="1" x14ac:dyDescent="0.3">
      <c r="A1307" s="213">
        <v>2024</v>
      </c>
      <c r="B1307" s="257">
        <v>1</v>
      </c>
      <c r="C1307" s="13">
        <f t="shared" si="21"/>
        <v>45296</v>
      </c>
      <c r="D1307" s="37">
        <f>[4]fedcat!CH5</f>
        <v>266.61</v>
      </c>
      <c r="E1307" s="37">
        <f>[4]fedcat!AM5</f>
        <v>216.51</v>
      </c>
      <c r="F1307" s="38"/>
    </row>
    <row r="1308" spans="1:6" x14ac:dyDescent="0.25">
      <c r="A1308" s="61">
        <v>2024</v>
      </c>
      <c r="B1308" s="61">
        <v>2</v>
      </c>
      <c r="C1308" s="11">
        <f t="shared" si="21"/>
        <v>45303</v>
      </c>
      <c r="D1308" s="22">
        <f>[4]fedcat!CH6</f>
        <v>281.13</v>
      </c>
      <c r="E1308" s="22">
        <f>[4]fedcat!AM6</f>
        <v>222.03</v>
      </c>
    </row>
    <row r="1309" spans="1:6" x14ac:dyDescent="0.25">
      <c r="A1309" s="61">
        <v>2024</v>
      </c>
      <c r="B1309" s="61">
        <v>3</v>
      </c>
      <c r="C1309" s="11">
        <f t="shared" si="21"/>
        <v>45310</v>
      </c>
      <c r="D1309" s="22">
        <f>[4]fedcat!CH7</f>
        <v>303.39</v>
      </c>
      <c r="E1309" s="22">
        <f>[4]fedcat!AM7</f>
        <v>223.08</v>
      </c>
    </row>
    <row r="1310" spans="1:6" x14ac:dyDescent="0.25">
      <c r="A1310" s="61">
        <v>2024</v>
      </c>
      <c r="B1310" s="61">
        <v>4</v>
      </c>
      <c r="C1310" s="11">
        <f t="shared" si="21"/>
        <v>45317</v>
      </c>
      <c r="D1310" s="22">
        <f>[4]fedcat!CH8</f>
        <v>301.44</v>
      </c>
      <c r="E1310" s="22">
        <f>[4]fedcat!AM8</f>
        <v>224.5</v>
      </c>
    </row>
    <row r="1311" spans="1:6" x14ac:dyDescent="0.25">
      <c r="A1311" s="61">
        <v>2024</v>
      </c>
      <c r="B1311" s="61">
        <v>5</v>
      </c>
      <c r="C1311" s="11">
        <f t="shared" si="21"/>
        <v>45324</v>
      </c>
      <c r="D1311" s="22">
        <f>[4]fedcat!CH9</f>
        <v>308.85000000000002</v>
      </c>
      <c r="E1311" s="22">
        <f>[4]fedcat!AM9</f>
        <v>231.03</v>
      </c>
    </row>
    <row r="1312" spans="1:6" x14ac:dyDescent="0.25">
      <c r="A1312" s="61">
        <v>2024</v>
      </c>
      <c r="B1312" s="61">
        <v>6</v>
      </c>
      <c r="C1312" s="11">
        <f t="shared" si="21"/>
        <v>45331</v>
      </c>
      <c r="D1312" s="22">
        <f>[4]fedcat!CH10</f>
        <v>314.35000000000002</v>
      </c>
      <c r="E1312" s="22">
        <f>[4]fedcat!AM10</f>
        <v>231.84</v>
      </c>
    </row>
    <row r="1313" spans="1:5" x14ac:dyDescent="0.25">
      <c r="A1313" s="61">
        <v>2024</v>
      </c>
      <c r="B1313" s="61">
        <v>7</v>
      </c>
      <c r="C1313" s="11">
        <f t="shared" si="21"/>
        <v>45338</v>
      </c>
      <c r="D1313" s="22">
        <f>[4]fedcat!CH11</f>
        <v>309.52</v>
      </c>
      <c r="E1313" s="22">
        <f>[4]fedcat!AM11</f>
        <v>232.98</v>
      </c>
    </row>
    <row r="1314" spans="1:5" x14ac:dyDescent="0.25">
      <c r="A1314" s="61">
        <v>2024</v>
      </c>
      <c r="B1314" s="61">
        <v>8</v>
      </c>
      <c r="C1314" s="11">
        <f t="shared" si="21"/>
        <v>45345</v>
      </c>
      <c r="D1314" s="22">
        <f>[4]fedcat!CH12</f>
        <v>323.22000000000003</v>
      </c>
      <c r="E1314" s="22">
        <f>[4]fedcat!AM12</f>
        <v>239.25</v>
      </c>
    </row>
    <row r="1315" spans="1:5" x14ac:dyDescent="0.25">
      <c r="A1315" s="61">
        <v>2024</v>
      </c>
      <c r="B1315" s="61">
        <v>9</v>
      </c>
      <c r="C1315" s="11">
        <f t="shared" si="21"/>
        <v>45352</v>
      </c>
      <c r="D1315" s="22">
        <f>[4]fedcat!CH13</f>
        <v>311.49</v>
      </c>
      <c r="E1315" s="22">
        <f>[4]fedcat!AM13</f>
        <v>227.51</v>
      </c>
    </row>
    <row r="1316" spans="1:5" x14ac:dyDescent="0.25">
      <c r="A1316" s="61">
        <v>2024</v>
      </c>
      <c r="B1316" s="61">
        <v>10</v>
      </c>
      <c r="C1316" s="11">
        <f t="shared" si="21"/>
        <v>45359</v>
      </c>
      <c r="D1316" s="22">
        <f>[4]fedcat!CH14</f>
        <v>307.32</v>
      </c>
      <c r="E1316" s="22">
        <f>[4]fedcat!AM14</f>
        <v>239.34</v>
      </c>
    </row>
    <row r="1317" spans="1:5" x14ac:dyDescent="0.25">
      <c r="A1317" s="61">
        <v>2024</v>
      </c>
      <c r="B1317" s="61">
        <v>11</v>
      </c>
      <c r="C1317" s="11">
        <f t="shared" si="21"/>
        <v>45366</v>
      </c>
      <c r="D1317" s="22">
        <f>[4]fedcat!CH15</f>
        <v>312.26</v>
      </c>
      <c r="E1317" s="22">
        <f>[4]fedcat!AM15</f>
        <v>240.15</v>
      </c>
    </row>
    <row r="1318" spans="1:5" x14ac:dyDescent="0.25">
      <c r="A1318" s="61">
        <v>2024</v>
      </c>
      <c r="B1318" s="61">
        <v>12</v>
      </c>
      <c r="C1318" s="11">
        <f t="shared" si="21"/>
        <v>45373</v>
      </c>
      <c r="D1318" s="22">
        <f>[4]fedcat!CH16</f>
        <v>318.45</v>
      </c>
      <c r="E1318" s="22">
        <f>[4]fedcat!AM16</f>
        <v>242.6</v>
      </c>
    </row>
    <row r="1319" spans="1:5" x14ac:dyDescent="0.25">
      <c r="A1319" s="61">
        <v>2024</v>
      </c>
      <c r="B1319" s="61">
        <v>13</v>
      </c>
      <c r="C1319" s="11">
        <f t="shared" si="21"/>
        <v>45380</v>
      </c>
      <c r="D1319" s="22">
        <f>[4]fedcat!CH17</f>
        <v>323.04000000000002</v>
      </c>
      <c r="E1319" s="22">
        <f>[4]fedcat!AM17</f>
        <v>241.71</v>
      </c>
    </row>
    <row r="1320" spans="1:5" x14ac:dyDescent="0.25">
      <c r="A1320" s="61">
        <v>2024</v>
      </c>
      <c r="B1320" s="61">
        <v>14</v>
      </c>
      <c r="C1320" s="11">
        <f t="shared" si="21"/>
        <v>45387</v>
      </c>
      <c r="D1320" s="22">
        <f>[4]fedcat!CH18</f>
        <v>317.8</v>
      </c>
      <c r="E1320" s="22">
        <f>[4]fedcat!AM18</f>
        <v>240.81</v>
      </c>
    </row>
    <row r="1321" spans="1:5" x14ac:dyDescent="0.25">
      <c r="A1321" s="61">
        <v>2024</v>
      </c>
      <c r="B1321" s="61">
        <v>15</v>
      </c>
      <c r="C1321" s="11">
        <f t="shared" si="21"/>
        <v>45394</v>
      </c>
      <c r="D1321" s="22">
        <f>[4]fedcat!CH19</f>
        <v>308.31</v>
      </c>
      <c r="E1321" s="22">
        <f>[4]fedcat!AM19</f>
        <v>239.91</v>
      </c>
    </row>
    <row r="1322" spans="1:5" x14ac:dyDescent="0.25">
      <c r="A1322" s="61">
        <v>2024</v>
      </c>
      <c r="B1322" s="61">
        <v>16</v>
      </c>
      <c r="C1322" s="11">
        <f t="shared" si="21"/>
        <v>45401</v>
      </c>
      <c r="D1322" s="22">
        <f>[4]fedcat!CH20</f>
        <v>307.92</v>
      </c>
      <c r="E1322" s="22">
        <f>[4]fedcat!AM20</f>
        <v>239.48</v>
      </c>
    </row>
    <row r="1323" spans="1:5" x14ac:dyDescent="0.25">
      <c r="A1323" s="61">
        <v>2024</v>
      </c>
      <c r="B1323" s="61">
        <v>17</v>
      </c>
      <c r="C1323" s="11">
        <f t="shared" si="21"/>
        <v>45408</v>
      </c>
      <c r="D1323" s="22">
        <f>[4]fedcat!CH21</f>
        <v>308.79000000000002</v>
      </c>
      <c r="E1323" s="22">
        <f>[4]fedcat!AM21</f>
        <v>241.4</v>
      </c>
    </row>
    <row r="1324" spans="1:5" x14ac:dyDescent="0.25">
      <c r="A1324" s="61">
        <v>2024</v>
      </c>
      <c r="B1324" s="61">
        <v>18</v>
      </c>
      <c r="C1324" s="11">
        <f t="shared" si="21"/>
        <v>45415</v>
      </c>
      <c r="D1324" s="22">
        <f>[4]fedcat!CH22</f>
        <v>308.42</v>
      </c>
      <c r="E1324" s="22">
        <f>[4]fedcat!AM22</f>
        <v>244.72</v>
      </c>
    </row>
    <row r="1325" spans="1:5" x14ac:dyDescent="0.25">
      <c r="A1325" s="61">
        <v>2024</v>
      </c>
      <c r="B1325" s="61">
        <v>19</v>
      </c>
      <c r="C1325" s="11">
        <f t="shared" si="21"/>
        <v>45422</v>
      </c>
      <c r="D1325" s="22">
        <f>[4]fedcat!CH23</f>
        <v>314.98</v>
      </c>
      <c r="E1325" s="22">
        <f>[4]fedcat!AM23</f>
        <v>243.56</v>
      </c>
    </row>
    <row r="1326" spans="1:5" x14ac:dyDescent="0.25">
      <c r="A1326" s="61">
        <v>2024</v>
      </c>
      <c r="B1326" s="61">
        <v>20</v>
      </c>
      <c r="C1326" s="11">
        <f t="shared" si="21"/>
        <v>45429</v>
      </c>
      <c r="D1326" s="22">
        <f>[4]fedcat!CH24</f>
        <v>321.68</v>
      </c>
      <c r="E1326" s="22">
        <f>[4]fedcat!AM24</f>
        <v>240.88</v>
      </c>
    </row>
    <row r="1327" spans="1:5" x14ac:dyDescent="0.25">
      <c r="A1327" s="61">
        <v>2024</v>
      </c>
      <c r="B1327" s="61">
        <v>21</v>
      </c>
      <c r="C1327" s="11">
        <f t="shared" si="21"/>
        <v>45436</v>
      </c>
      <c r="D1327" s="22">
        <f>[4]fedcat!CH25</f>
        <v>316.04000000000002</v>
      </c>
      <c r="E1327" s="22">
        <f>[4]fedcat!AM25</f>
        <v>245.74</v>
      </c>
    </row>
    <row r="1328" spans="1:5" x14ac:dyDescent="0.25">
      <c r="A1328" s="61">
        <v>2024</v>
      </c>
      <c r="B1328" s="61">
        <v>22</v>
      </c>
      <c r="C1328" s="11">
        <f t="shared" si="21"/>
        <v>45443</v>
      </c>
      <c r="D1328" s="22">
        <f>[4]fedcat!CH26</f>
        <v>329.6</v>
      </c>
      <c r="E1328" s="22">
        <f>[4]fedcat!AM26</f>
        <v>255.36</v>
      </c>
    </row>
    <row r="1329" spans="1:5" x14ac:dyDescent="0.25">
      <c r="A1329" s="61">
        <v>2024</v>
      </c>
      <c r="B1329" s="61">
        <v>23</v>
      </c>
      <c r="C1329" s="11">
        <f t="shared" si="21"/>
        <v>45450</v>
      </c>
      <c r="D1329" s="22">
        <f>[4]fedcat!CH27</f>
        <v>327.82</v>
      </c>
      <c r="E1329" s="22">
        <f>[4]fedcat!AM27</f>
        <v>239.95</v>
      </c>
    </row>
    <row r="1330" spans="1:5" x14ac:dyDescent="0.25">
      <c r="A1330" s="61">
        <v>2024</v>
      </c>
      <c r="B1330" s="61">
        <v>24</v>
      </c>
      <c r="C1330" s="11">
        <f t="shared" si="21"/>
        <v>45457</v>
      </c>
      <c r="D1330" s="22">
        <f>[4]fedcat!CH28</f>
        <v>305.99</v>
      </c>
      <c r="E1330" s="22">
        <f>[4]fedcat!AM28</f>
        <v>231.26</v>
      </c>
    </row>
    <row r="1331" spans="1:5" x14ac:dyDescent="0.25">
      <c r="A1331" s="61">
        <v>2024</v>
      </c>
      <c r="B1331" s="61">
        <v>25</v>
      </c>
      <c r="C1331" s="11">
        <f t="shared" si="21"/>
        <v>45464</v>
      </c>
      <c r="D1331" s="22">
        <f>[4]fedcat!CH29</f>
        <v>303.11</v>
      </c>
      <c r="E1331" s="22">
        <f>[4]fedcat!AM29</f>
        <v>223.91</v>
      </c>
    </row>
    <row r="1332" spans="1:5" x14ac:dyDescent="0.25">
      <c r="A1332" s="61">
        <v>2024</v>
      </c>
      <c r="B1332" s="61">
        <v>26</v>
      </c>
      <c r="C1332" s="11">
        <f t="shared" si="21"/>
        <v>45471</v>
      </c>
      <c r="D1332" s="22">
        <f>[4]fedcat!CH30</f>
        <v>299.77</v>
      </c>
      <c r="E1332" s="22">
        <f>[4]fedcat!AM30</f>
        <v>231.41</v>
      </c>
    </row>
    <row r="1333" spans="1:5" x14ac:dyDescent="0.25">
      <c r="A1333" s="61">
        <v>2024</v>
      </c>
      <c r="B1333" s="61">
        <v>27</v>
      </c>
      <c r="C1333" s="11">
        <f t="shared" si="21"/>
        <v>45478</v>
      </c>
      <c r="D1333" s="22">
        <f>[4]fedcat!CH31</f>
        <v>319.26</v>
      </c>
      <c r="E1333" s="22">
        <f>[4]fedcat!AM31</f>
        <v>237.88</v>
      </c>
    </row>
    <row r="1334" spans="1:5" x14ac:dyDescent="0.25">
      <c r="A1334" s="61">
        <v>2024</v>
      </c>
      <c r="B1334" s="61">
        <v>28</v>
      </c>
      <c r="C1334" s="11">
        <f t="shared" si="21"/>
        <v>45485</v>
      </c>
      <c r="D1334" s="22">
        <f>[4]fedcat!CH32</f>
        <v>316.33999999999997</v>
      </c>
      <c r="E1334" s="22">
        <f>[4]fedcat!AM32</f>
        <v>239.36</v>
      </c>
    </row>
    <row r="1335" spans="1:5" x14ac:dyDescent="0.25">
      <c r="A1335" s="61">
        <v>2024</v>
      </c>
      <c r="B1335" s="61">
        <v>29</v>
      </c>
      <c r="C1335" s="11">
        <f t="shared" si="21"/>
        <v>45492</v>
      </c>
      <c r="D1335" s="22">
        <f>[4]fedcat!CH33</f>
        <v>331.9</v>
      </c>
      <c r="E1335" s="22">
        <f>[4]fedcat!AM33</f>
        <v>244.37</v>
      </c>
    </row>
    <row r="1336" spans="1:5" x14ac:dyDescent="0.25">
      <c r="A1336" s="61">
        <v>2024</v>
      </c>
      <c r="B1336" s="61">
        <v>30</v>
      </c>
      <c r="C1336" s="11">
        <f t="shared" si="21"/>
        <v>45499</v>
      </c>
      <c r="D1336" s="22">
        <f>[4]fedcat!CH34</f>
        <v>332.51</v>
      </c>
      <c r="E1336" s="22">
        <f>[4]fedcat!AM34</f>
        <v>253.04</v>
      </c>
    </row>
    <row r="1337" spans="1:5" x14ac:dyDescent="0.25">
      <c r="A1337" s="61">
        <v>2024</v>
      </c>
      <c r="B1337" s="61">
        <v>31</v>
      </c>
      <c r="C1337" s="11">
        <f t="shared" si="21"/>
        <v>45506</v>
      </c>
      <c r="D1337" s="22">
        <f>[4]fedcat!CH35</f>
        <v>341.61</v>
      </c>
      <c r="E1337" s="22">
        <f>[4]fedcat!AM35</f>
        <v>251.03</v>
      </c>
    </row>
    <row r="1338" spans="1:5" x14ac:dyDescent="0.25">
      <c r="A1338" s="61">
        <v>2024</v>
      </c>
      <c r="B1338" s="61">
        <v>32</v>
      </c>
      <c r="C1338" s="11">
        <f t="shared" si="21"/>
        <v>45513</v>
      </c>
      <c r="D1338" s="22">
        <f>[4]fedcat!CH36</f>
        <v>336.79</v>
      </c>
      <c r="E1338" s="22">
        <f>[4]fedcat!AM36</f>
        <v>256.86</v>
      </c>
    </row>
    <row r="1339" spans="1:5" x14ac:dyDescent="0.25">
      <c r="A1339" s="61">
        <v>2024</v>
      </c>
      <c r="B1339" s="61">
        <v>33</v>
      </c>
      <c r="C1339" s="11">
        <f t="shared" si="21"/>
        <v>45520</v>
      </c>
      <c r="D1339" s="22">
        <f>[4]fedcat!CH37</f>
        <v>346.34</v>
      </c>
      <c r="E1339" s="22">
        <f>[4]fedcat!AM37</f>
        <v>248.69</v>
      </c>
    </row>
    <row r="1340" spans="1:5" x14ac:dyDescent="0.25">
      <c r="A1340" s="61">
        <v>2024</v>
      </c>
      <c r="B1340" s="61">
        <v>34</v>
      </c>
      <c r="C1340" s="11">
        <f t="shared" si="21"/>
        <v>45527</v>
      </c>
      <c r="D1340" s="22">
        <f>[4]fedcat!CH38</f>
        <v>329.98</v>
      </c>
      <c r="E1340" s="22">
        <f>[4]fedcat!AM38</f>
        <v>245.58</v>
      </c>
    </row>
    <row r="1341" spans="1:5" x14ac:dyDescent="0.25">
      <c r="A1341" s="61">
        <v>2024</v>
      </c>
      <c r="B1341" s="61">
        <v>35</v>
      </c>
      <c r="C1341" s="11">
        <f t="shared" si="21"/>
        <v>45534</v>
      </c>
      <c r="D1341" s="22">
        <f>[4]fedcat!CH39</f>
        <v>330.97</v>
      </c>
      <c r="E1341" s="22">
        <f>[4]fedcat!AM39</f>
        <v>242.9</v>
      </c>
    </row>
    <row r="1342" spans="1:5" x14ac:dyDescent="0.25">
      <c r="A1342" s="61">
        <v>2024</v>
      </c>
      <c r="B1342" s="61">
        <v>36</v>
      </c>
      <c r="C1342" s="11">
        <f t="shared" si="21"/>
        <v>45541</v>
      </c>
      <c r="D1342" s="22">
        <f>[4]fedcat!CH40</f>
        <v>323.27999999999997</v>
      </c>
      <c r="E1342" s="22">
        <f>[4]fedcat!AM40</f>
        <v>230.17</v>
      </c>
    </row>
    <row r="1343" spans="1:5" x14ac:dyDescent="0.25">
      <c r="A1343" s="61">
        <v>2024</v>
      </c>
      <c r="B1343" s="61">
        <v>37</v>
      </c>
      <c r="C1343" s="11">
        <f t="shared" si="21"/>
        <v>45548</v>
      </c>
      <c r="D1343" s="22">
        <f>[4]fedcat!CH41</f>
        <v>331.97</v>
      </c>
      <c r="E1343" s="22">
        <f>[4]fedcat!AM41</f>
        <v>244.2</v>
      </c>
    </row>
    <row r="1344" spans="1:5" x14ac:dyDescent="0.25">
      <c r="A1344" s="61">
        <v>2024</v>
      </c>
      <c r="B1344" s="61">
        <v>38</v>
      </c>
      <c r="C1344" s="11">
        <f t="shared" si="21"/>
        <v>45555</v>
      </c>
      <c r="D1344" s="22">
        <f>[4]fedcat!CH42</f>
        <v>330.56</v>
      </c>
      <c r="E1344" s="22">
        <f>[4]fedcat!AM42</f>
        <v>241.03</v>
      </c>
    </row>
    <row r="1345" spans="1:5" x14ac:dyDescent="0.25">
      <c r="A1345" s="61">
        <v>2024</v>
      </c>
      <c r="B1345" s="61">
        <v>39</v>
      </c>
      <c r="C1345" s="11">
        <f t="shared" si="21"/>
        <v>45562</v>
      </c>
      <c r="D1345" s="22">
        <f>[4]fedcat!CH43</f>
        <v>326.23</v>
      </c>
      <c r="E1345" s="22">
        <f>[4]fedcat!AM43</f>
        <v>237.79</v>
      </c>
    </row>
    <row r="1346" spans="1:5" x14ac:dyDescent="0.25">
      <c r="A1346" s="61">
        <v>2024</v>
      </c>
      <c r="B1346" s="61">
        <v>40</v>
      </c>
      <c r="C1346" s="11">
        <f t="shared" si="21"/>
        <v>45569</v>
      </c>
      <c r="D1346" s="22">
        <f>[4]fedcat!CH44</f>
        <v>325.02999999999997</v>
      </c>
      <c r="E1346" s="22">
        <f>[4]fedcat!AM44</f>
        <v>237.65</v>
      </c>
    </row>
    <row r="1347" spans="1:5" x14ac:dyDescent="0.25">
      <c r="A1347" s="61">
        <v>2024</v>
      </c>
      <c r="B1347" s="61">
        <v>41</v>
      </c>
      <c r="C1347" s="11">
        <f t="shared" si="21"/>
        <v>45576</v>
      </c>
      <c r="D1347" s="22">
        <f>[4]fedcat!CH45</f>
        <v>327.64999999999998</v>
      </c>
      <c r="E1347" s="22">
        <f>[4]fedcat!AM45</f>
        <v>236.15</v>
      </c>
    </row>
    <row r="1348" spans="1:5" x14ac:dyDescent="0.25">
      <c r="A1348" s="61">
        <v>2024</v>
      </c>
      <c r="B1348" s="61">
        <v>42</v>
      </c>
      <c r="C1348" s="11">
        <f t="shared" si="21"/>
        <v>45583</v>
      </c>
      <c r="D1348" s="22">
        <f>[4]fedcat!CH46</f>
        <v>322.87</v>
      </c>
      <c r="E1348" s="22">
        <f>[4]fedcat!AM46</f>
        <v>242.46</v>
      </c>
    </row>
    <row r="1349" spans="1:5" x14ac:dyDescent="0.25">
      <c r="A1349" s="61">
        <v>2024</v>
      </c>
      <c r="B1349" s="61">
        <v>43</v>
      </c>
      <c r="C1349" s="11">
        <f t="shared" si="21"/>
        <v>45590</v>
      </c>
      <c r="D1349" s="22">
        <f>[4]fedcat!CH47</f>
        <v>324.62</v>
      </c>
      <c r="E1349" s="22">
        <f>[4]fedcat!AM47</f>
        <v>242.14</v>
      </c>
    </row>
    <row r="1350" spans="1:5" x14ac:dyDescent="0.25">
      <c r="A1350" s="61">
        <v>2024</v>
      </c>
      <c r="B1350" s="61">
        <v>44</v>
      </c>
      <c r="C1350" s="11">
        <f t="shared" si="21"/>
        <v>45597</v>
      </c>
      <c r="D1350" s="22">
        <f>[4]fedcat!CH48</f>
        <v>331.31</v>
      </c>
      <c r="E1350" s="22">
        <f>[4]fedcat!AM48</f>
        <v>239.53</v>
      </c>
    </row>
    <row r="1351" spans="1:5" x14ac:dyDescent="0.25">
      <c r="A1351" s="61">
        <v>2024</v>
      </c>
      <c r="B1351" s="61">
        <v>45</v>
      </c>
      <c r="C1351" s="11">
        <f t="shared" si="21"/>
        <v>45604</v>
      </c>
      <c r="D1351" s="22">
        <f>[4]fedcat!CH49</f>
        <v>322.76</v>
      </c>
      <c r="E1351" s="22">
        <f>[4]fedcat!AM49</f>
        <v>245.78</v>
      </c>
    </row>
    <row r="1352" spans="1:5" x14ac:dyDescent="0.25">
      <c r="A1352" s="61">
        <v>2024</v>
      </c>
      <c r="B1352" s="61">
        <v>46</v>
      </c>
      <c r="C1352" s="11">
        <f t="shared" si="21"/>
        <v>45611</v>
      </c>
      <c r="D1352" s="22">
        <f>[4]fedcat!CH50</f>
        <v>331.62</v>
      </c>
      <c r="E1352" s="22">
        <f>[4]fedcat!AM50</f>
        <v>243.78</v>
      </c>
    </row>
    <row r="1353" spans="1:5" x14ac:dyDescent="0.25">
      <c r="A1353" s="61">
        <v>2024</v>
      </c>
      <c r="B1353" s="61">
        <v>47</v>
      </c>
      <c r="C1353" s="11">
        <f t="shared" si="21"/>
        <v>45618</v>
      </c>
      <c r="D1353" s="22">
        <f>[4]fedcat!CH51</f>
        <v>345.24</v>
      </c>
      <c r="E1353" s="22">
        <f>[4]fedcat!AM51</f>
        <v>245.27</v>
      </c>
    </row>
    <row r="1354" spans="1:5" x14ac:dyDescent="0.25">
      <c r="A1354" s="61">
        <v>2024</v>
      </c>
      <c r="B1354" s="61">
        <v>48</v>
      </c>
      <c r="C1354" s="11">
        <f t="shared" ref="C1354:C1417" si="22">C1353+7</f>
        <v>45625</v>
      </c>
      <c r="D1354" s="22">
        <f>[4]fedcat!CH52</f>
        <v>341.37</v>
      </c>
      <c r="E1354" s="22">
        <f>[4]fedcat!AM52</f>
        <v>231.59</v>
      </c>
    </row>
    <row r="1355" spans="1:5" x14ac:dyDescent="0.25">
      <c r="A1355" s="61">
        <v>2024</v>
      </c>
      <c r="B1355" s="61">
        <v>49</v>
      </c>
      <c r="C1355" s="11">
        <f t="shared" si="22"/>
        <v>45632</v>
      </c>
      <c r="D1355" s="22">
        <f>[4]fedcat!CH53</f>
        <v>354.67</v>
      </c>
      <c r="E1355" s="22">
        <f>[4]fedcat!AM53</f>
        <v>252.25</v>
      </c>
    </row>
    <row r="1356" spans="1:5" x14ac:dyDescent="0.25">
      <c r="A1356" s="61">
        <v>2024</v>
      </c>
      <c r="B1356" s="61">
        <v>50</v>
      </c>
      <c r="C1356" s="11">
        <f t="shared" si="22"/>
        <v>45639</v>
      </c>
      <c r="D1356" s="22">
        <f>[4]fedcat!CH54</f>
        <v>360.88</v>
      </c>
      <c r="E1356" s="22">
        <f>[4]fedcat!AM54</f>
        <v>249.16</v>
      </c>
    </row>
    <row r="1357" spans="1:5" x14ac:dyDescent="0.25">
      <c r="A1357" s="61">
        <v>2024</v>
      </c>
      <c r="B1357" s="61">
        <v>51</v>
      </c>
      <c r="C1357" s="11">
        <f t="shared" si="22"/>
        <v>45646</v>
      </c>
      <c r="D1357" s="22">
        <f>[4]fedcat!CH55</f>
        <v>348.76</v>
      </c>
      <c r="E1357" s="22">
        <f>[4]fedcat!AM55</f>
        <v>253.52</v>
      </c>
    </row>
    <row r="1358" spans="1:5" x14ac:dyDescent="0.25">
      <c r="A1358" s="61">
        <v>2024</v>
      </c>
      <c r="B1358" s="61">
        <v>52</v>
      </c>
      <c r="C1358" s="11">
        <f t="shared" si="22"/>
        <v>45653</v>
      </c>
      <c r="D1358" s="22" t="e">
        <f>[4]fedcat!CH56</f>
        <v>#N/A</v>
      </c>
      <c r="E1358" s="22" t="e">
        <f>[4]fedcat!AM56</f>
        <v>#N/A</v>
      </c>
    </row>
    <row r="1359" spans="1:5" x14ac:dyDescent="0.25">
      <c r="A1359" s="61">
        <f>'[5]Market Price'!A1359</f>
        <v>2025</v>
      </c>
      <c r="B1359" s="61">
        <f>'[5]Market Price'!B1359</f>
        <v>1</v>
      </c>
      <c r="C1359" s="11">
        <f t="shared" si="22"/>
        <v>45660</v>
      </c>
      <c r="D1359" s="22">
        <f>'[5]Market Price'!D1359</f>
        <v>357.08</v>
      </c>
      <c r="E1359" s="22">
        <f>'[5]Market Price'!E1359</f>
        <v>256.13</v>
      </c>
    </row>
    <row r="1360" spans="1:5" x14ac:dyDescent="0.25">
      <c r="A1360" s="61">
        <f>'[5]Market Price'!A1360</f>
        <v>2025</v>
      </c>
      <c r="B1360" s="61">
        <f>'[5]Market Price'!B1360</f>
        <v>2</v>
      </c>
      <c r="C1360" s="11">
        <f t="shared" si="22"/>
        <v>45667</v>
      </c>
      <c r="D1360" s="22">
        <f>'[5]Market Price'!D1360</f>
        <v>362.75</v>
      </c>
      <c r="E1360" s="22">
        <f>'[5]Market Price'!E1360</f>
        <v>261.08</v>
      </c>
    </row>
    <row r="1361" spans="1:5" x14ac:dyDescent="0.25">
      <c r="A1361" s="61">
        <f>'[5]Market Price'!A1361</f>
        <v>2025</v>
      </c>
      <c r="B1361" s="61">
        <f>'[5]Market Price'!B1361</f>
        <v>3</v>
      </c>
      <c r="C1361" s="11">
        <f t="shared" si="22"/>
        <v>45674</v>
      </c>
      <c r="D1361" s="22">
        <f>'[5]Market Price'!D1361</f>
        <v>374.9</v>
      </c>
      <c r="E1361" s="22">
        <f>'[5]Market Price'!E1361</f>
        <v>270.22000000000003</v>
      </c>
    </row>
    <row r="1362" spans="1:5" x14ac:dyDescent="0.25">
      <c r="A1362" s="61">
        <f>'[5]Market Price'!A1362</f>
        <v>2025</v>
      </c>
      <c r="B1362" s="61">
        <f>'[5]Market Price'!B1362</f>
        <v>4</v>
      </c>
      <c r="C1362" s="11">
        <f t="shared" si="22"/>
        <v>45681</v>
      </c>
      <c r="D1362" s="22">
        <f>'[5]Market Price'!D1362</f>
        <v>367.43</v>
      </c>
      <c r="E1362" s="22">
        <f>'[5]Market Price'!E1362</f>
        <v>272.8</v>
      </c>
    </row>
    <row r="1363" spans="1:5" x14ac:dyDescent="0.25">
      <c r="A1363" s="61">
        <f>'[5]Market Price'!A1363</f>
        <v>2025</v>
      </c>
      <c r="B1363" s="61">
        <f>'[5]Market Price'!B1363</f>
        <v>5</v>
      </c>
      <c r="C1363" s="11">
        <f t="shared" si="22"/>
        <v>45688</v>
      </c>
      <c r="D1363" s="22">
        <f>'[5]Market Price'!D1363</f>
        <v>381.62</v>
      </c>
      <c r="E1363" s="22">
        <f>'[5]Market Price'!E1363</f>
        <v>278.04000000000002</v>
      </c>
    </row>
    <row r="1364" spans="1:5" x14ac:dyDescent="0.25">
      <c r="A1364" s="61">
        <f>'[5]Market Price'!A1364</f>
        <v>2025</v>
      </c>
      <c r="B1364" s="61">
        <f>'[5]Market Price'!B1364</f>
        <v>6</v>
      </c>
      <c r="C1364" s="11">
        <f t="shared" si="22"/>
        <v>45695</v>
      </c>
      <c r="D1364" s="22">
        <f>'[5]Market Price'!D1364</f>
        <v>375.94</v>
      </c>
      <c r="E1364" s="22">
        <f>'[5]Market Price'!E1364</f>
        <v>277.81</v>
      </c>
    </row>
    <row r="1365" spans="1:5" x14ac:dyDescent="0.25">
      <c r="A1365" s="61">
        <f>'[5]Market Price'!A1365</f>
        <v>2025</v>
      </c>
      <c r="B1365" s="61">
        <f>'[5]Market Price'!B1365</f>
        <v>7</v>
      </c>
      <c r="C1365" s="11">
        <f t="shared" si="22"/>
        <v>45702</v>
      </c>
      <c r="D1365" s="22">
        <f>'[5]Market Price'!D1365</f>
        <v>371.98</v>
      </c>
      <c r="E1365" s="22">
        <f>'[5]Market Price'!E1365</f>
        <v>274.86</v>
      </c>
    </row>
    <row r="1366" spans="1:5" x14ac:dyDescent="0.25">
      <c r="A1366" s="61">
        <f>'[5]Market Price'!A1366</f>
        <v>2025</v>
      </c>
      <c r="B1366" s="61">
        <f>'[5]Market Price'!B1366</f>
        <v>8</v>
      </c>
      <c r="C1366" s="11">
        <f t="shared" si="22"/>
        <v>45709</v>
      </c>
      <c r="D1366" s="22">
        <f>'[5]Market Price'!D1366</f>
        <v>363.52</v>
      </c>
      <c r="E1366" s="22">
        <f>'[5]Market Price'!E1366</f>
        <v>277.01</v>
      </c>
    </row>
    <row r="1367" spans="1:5" x14ac:dyDescent="0.25">
      <c r="A1367" s="61">
        <f>'[5]Market Price'!A1367</f>
        <v>2025</v>
      </c>
      <c r="B1367" s="61">
        <f>'[5]Market Price'!B1367</f>
        <v>9</v>
      </c>
      <c r="C1367" s="11">
        <f t="shared" si="22"/>
        <v>45716</v>
      </c>
      <c r="D1367" s="22">
        <f>'[5]Market Price'!D1367</f>
        <v>366.02</v>
      </c>
      <c r="E1367" s="22">
        <f>'[5]Market Price'!E1367</f>
        <v>267.56</v>
      </c>
    </row>
    <row r="1368" spans="1:5" x14ac:dyDescent="0.25">
      <c r="A1368" s="61">
        <f>'[5]Market Price'!A1368</f>
        <v>2025</v>
      </c>
      <c r="B1368" s="61">
        <f>'[5]Market Price'!B1368</f>
        <v>10</v>
      </c>
      <c r="C1368" s="11">
        <f t="shared" si="22"/>
        <v>45723</v>
      </c>
      <c r="D1368" s="22">
        <f>'[5]Market Price'!D1368</f>
        <v>348.54</v>
      </c>
      <c r="E1368" s="22">
        <f>'[5]Market Price'!E1368</f>
        <v>231.01</v>
      </c>
    </row>
    <row r="1369" spans="1:5" x14ac:dyDescent="0.25">
      <c r="A1369" s="61">
        <f>'[5]Market Price'!A1369</f>
        <v>2025</v>
      </c>
      <c r="B1369" s="61">
        <f>'[5]Market Price'!B1369</f>
        <v>11</v>
      </c>
      <c r="C1369" s="11">
        <f t="shared" si="22"/>
        <v>45730</v>
      </c>
      <c r="D1369" s="22">
        <f>'[5]Market Price'!D1369</f>
        <v>353.01</v>
      </c>
      <c r="E1369" s="22">
        <f>'[5]Market Price'!E1369</f>
        <v>271.49</v>
      </c>
    </row>
    <row r="1370" spans="1:5" x14ac:dyDescent="0.25">
      <c r="A1370" s="61">
        <f>'[5]Market Price'!A1370</f>
        <v>2025</v>
      </c>
      <c r="B1370" s="61">
        <f>'[5]Market Price'!B1370</f>
        <v>12</v>
      </c>
      <c r="C1370" s="11">
        <f t="shared" si="22"/>
        <v>45737</v>
      </c>
      <c r="D1370" s="22">
        <f>'[5]Market Price'!D1370</f>
        <v>364.4</v>
      </c>
      <c r="E1370" s="22">
        <f>'[5]Market Price'!E1370</f>
        <v>267.57</v>
      </c>
    </row>
    <row r="1371" spans="1:5" x14ac:dyDescent="0.25">
      <c r="A1371" s="61">
        <f>'[5]Market Price'!A1371</f>
        <v>2025</v>
      </c>
      <c r="B1371" s="61">
        <f>'[5]Market Price'!B1371</f>
        <v>13</v>
      </c>
      <c r="C1371" s="11">
        <f t="shared" si="22"/>
        <v>45744</v>
      </c>
      <c r="D1371" s="22">
        <f>'[5]Market Price'!D1371</f>
        <v>365.03</v>
      </c>
      <c r="E1371" s="22">
        <f>'[5]Market Price'!E1371</f>
        <v>269.49</v>
      </c>
    </row>
    <row r="1372" spans="1:5" x14ac:dyDescent="0.25">
      <c r="A1372" s="61">
        <f>'[5]Market Price'!A1372</f>
        <v>2025</v>
      </c>
      <c r="B1372" s="61">
        <f>'[5]Market Price'!B1372</f>
        <v>14</v>
      </c>
      <c r="C1372" s="11">
        <f t="shared" si="22"/>
        <v>45751</v>
      </c>
      <c r="D1372" s="22">
        <f>'[5]Market Price'!D1372</f>
        <v>367.43</v>
      </c>
      <c r="E1372" s="22">
        <f>'[5]Market Price'!E1372</f>
        <v>250.79</v>
      </c>
    </row>
    <row r="1373" spans="1:5" x14ac:dyDescent="0.25">
      <c r="A1373" s="61">
        <f>'[5]Market Price'!A1373</f>
        <v>2025</v>
      </c>
      <c r="B1373" s="61">
        <f>'[5]Market Price'!B1373</f>
        <v>15</v>
      </c>
      <c r="C1373" s="11">
        <f t="shared" si="22"/>
        <v>45758</v>
      </c>
      <c r="D1373" s="22">
        <f>'[5]Market Price'!D1373</f>
        <v>389.47</v>
      </c>
      <c r="E1373" s="22">
        <f>'[5]Market Price'!E1373</f>
        <v>289.25</v>
      </c>
    </row>
    <row r="1374" spans="1:5" x14ac:dyDescent="0.25">
      <c r="A1374" s="61">
        <f>'[5]Market Price'!A1374</f>
        <v>2025</v>
      </c>
      <c r="B1374" s="61">
        <f>'[5]Market Price'!B1374</f>
        <v>16</v>
      </c>
      <c r="C1374" s="11">
        <f t="shared" si="22"/>
        <v>45765</v>
      </c>
      <c r="D1374" s="22">
        <f>'[5]Market Price'!D1374</f>
        <v>390.19</v>
      </c>
      <c r="E1374" s="22">
        <f>'[5]Market Price'!E1374</f>
        <v>277.83</v>
      </c>
    </row>
    <row r="1375" spans="1:5" x14ac:dyDescent="0.25">
      <c r="A1375" s="61">
        <f>'[5]Market Price'!A1375</f>
        <v>2025</v>
      </c>
      <c r="B1375" s="61">
        <f>'[5]Market Price'!B1375</f>
        <v>17</v>
      </c>
      <c r="C1375" s="11">
        <f t="shared" si="22"/>
        <v>45772</v>
      </c>
      <c r="D1375" s="22">
        <f>'[5]Market Price'!D1375</f>
        <v>391.44</v>
      </c>
      <c r="E1375" s="22">
        <f>'[5]Market Price'!E1375</f>
        <v>284.44</v>
      </c>
    </row>
    <row r="1376" spans="1:5" x14ac:dyDescent="0.25">
      <c r="A1376" s="61">
        <f>'[5]Market Price'!A1376</f>
        <v>2025</v>
      </c>
      <c r="B1376" s="61">
        <f>'[5]Market Price'!B1376</f>
        <v>18</v>
      </c>
      <c r="C1376" s="11">
        <f t="shared" si="22"/>
        <v>45779</v>
      </c>
      <c r="D1376" s="22">
        <f>'[5]Market Price'!D1376</f>
        <v>381.24</v>
      </c>
      <c r="E1376" s="22">
        <f>'[5]Market Price'!E1376</f>
        <v>286.23</v>
      </c>
    </row>
    <row r="1377" spans="1:5" x14ac:dyDescent="0.25">
      <c r="A1377" s="61">
        <f>'[5]Market Price'!A1377</f>
        <v>2025</v>
      </c>
      <c r="B1377" s="61">
        <f>'[5]Market Price'!B1377</f>
        <v>19</v>
      </c>
      <c r="C1377" s="11">
        <f t="shared" si="22"/>
        <v>45786</v>
      </c>
      <c r="D1377" s="22">
        <f>'[5]Market Price'!D1377</f>
        <v>392.62</v>
      </c>
      <c r="E1377" s="22">
        <f>'[5]Market Price'!E1377</f>
        <v>291.47000000000003</v>
      </c>
    </row>
    <row r="1378" spans="1:5" x14ac:dyDescent="0.25">
      <c r="A1378" s="61">
        <f>'[5]Market Price'!A1378</f>
        <v>2025</v>
      </c>
      <c r="B1378" s="61">
        <f>'[5]Market Price'!B1378</f>
        <v>20</v>
      </c>
      <c r="C1378" s="11">
        <f t="shared" si="22"/>
        <v>45793</v>
      </c>
      <c r="D1378" s="22">
        <f>'[5]Market Price'!D1378</f>
        <v>395.63</v>
      </c>
      <c r="E1378" s="22">
        <f>'[5]Market Price'!E1378</f>
        <v>294.07</v>
      </c>
    </row>
    <row r="1379" spans="1:5" x14ac:dyDescent="0.25">
      <c r="A1379" s="61">
        <f>'[5]Market Price'!A1379</f>
        <v>2025</v>
      </c>
      <c r="B1379" s="61">
        <f>'[5]Market Price'!B1379</f>
        <v>21</v>
      </c>
      <c r="C1379" s="11">
        <f t="shared" si="22"/>
        <v>45800</v>
      </c>
      <c r="D1379" s="22">
        <f>'[5]Market Price'!D1379</f>
        <v>409.98</v>
      </c>
      <c r="E1379" s="22">
        <f>'[5]Market Price'!E1379</f>
        <v>295.56</v>
      </c>
    </row>
    <row r="1380" spans="1:5" x14ac:dyDescent="0.25">
      <c r="A1380" s="61">
        <f>'[5]Market Price'!A1380</f>
        <v>2025</v>
      </c>
      <c r="B1380" s="61">
        <f>'[5]Market Price'!B1380</f>
        <v>22</v>
      </c>
      <c r="C1380" s="11">
        <f t="shared" si="22"/>
        <v>45807</v>
      </c>
      <c r="D1380" s="22">
        <f>'[5]Market Price'!D1380</f>
        <v>403.71</v>
      </c>
      <c r="E1380" s="22">
        <f>'[5]Market Price'!E1380</f>
        <v>296.57</v>
      </c>
    </row>
    <row r="1381" spans="1:5" x14ac:dyDescent="0.25">
      <c r="A1381" s="61">
        <f>'[5]Market Price'!A1381</f>
        <v>2025</v>
      </c>
      <c r="B1381" s="61">
        <f>'[5]Market Price'!B1381</f>
        <v>23</v>
      </c>
      <c r="C1381" s="11">
        <f t="shared" si="22"/>
        <v>45814</v>
      </c>
      <c r="D1381" s="22">
        <f>'[5]Market Price'!D1381</f>
        <v>421.06</v>
      </c>
      <c r="E1381" s="22">
        <f>'[5]Market Price'!E1381</f>
        <v>304.98</v>
      </c>
    </row>
    <row r="1382" spans="1:5" x14ac:dyDescent="0.25">
      <c r="A1382" s="61">
        <f>'[5]Market Price'!A1382</f>
        <v>2025</v>
      </c>
      <c r="B1382" s="61">
        <f>'[5]Market Price'!B1382</f>
        <v>24</v>
      </c>
      <c r="C1382" s="11">
        <f t="shared" si="22"/>
        <v>45821</v>
      </c>
      <c r="D1382" s="22">
        <f>'[5]Market Price'!D1382</f>
        <v>407.14</v>
      </c>
      <c r="E1382" s="22">
        <f>'[5]Market Price'!E1382</f>
        <v>305.36</v>
      </c>
    </row>
    <row r="1383" spans="1:5" x14ac:dyDescent="0.25">
      <c r="A1383" s="61">
        <f>'[5]Market Price'!A1383</f>
        <v>2025</v>
      </c>
      <c r="B1383" s="61">
        <f>'[5]Market Price'!B1383</f>
        <v>25</v>
      </c>
      <c r="C1383" s="11">
        <f t="shared" si="22"/>
        <v>45828</v>
      </c>
      <c r="D1383" s="22">
        <f>'[5]Market Price'!D1383</f>
        <v>412.34</v>
      </c>
      <c r="E1383" s="22">
        <f>'[5]Market Price'!E1383</f>
        <v>313.61</v>
      </c>
    </row>
    <row r="1384" spans="1:5" x14ac:dyDescent="0.25">
      <c r="A1384" s="61">
        <f>'[5]Market Price'!A1384</f>
        <v>2025</v>
      </c>
      <c r="B1384" s="61">
        <f>'[5]Market Price'!B1384</f>
        <v>26</v>
      </c>
      <c r="C1384" s="11">
        <f t="shared" si="22"/>
        <v>45835</v>
      </c>
      <c r="D1384" s="22">
        <f>'[5]Market Price'!D1384</f>
        <v>411.37</v>
      </c>
      <c r="E1384" s="22">
        <f>'[5]Market Price'!E1384</f>
        <v>305.37</v>
      </c>
    </row>
    <row r="1385" spans="1:5" x14ac:dyDescent="0.25">
      <c r="A1385" s="61">
        <f>'[5]Market Price'!A1385</f>
        <v>2025</v>
      </c>
      <c r="B1385" s="61">
        <f>'[5]Market Price'!B1385</f>
        <v>27</v>
      </c>
      <c r="C1385" s="11">
        <f t="shared" si="22"/>
        <v>45842</v>
      </c>
      <c r="D1385" s="22">
        <f>'[5]Market Price'!D1385</f>
        <v>415.13</v>
      </c>
      <c r="E1385" s="22">
        <f>'[5]Market Price'!E1385</f>
        <v>310.49</v>
      </c>
    </row>
    <row r="1386" spans="1:5" x14ac:dyDescent="0.25">
      <c r="A1386" s="61">
        <f>'[5]Market Price'!A1386</f>
        <v>2025</v>
      </c>
      <c r="B1386" s="61">
        <f>'[5]Market Price'!B1386</f>
        <v>28</v>
      </c>
      <c r="C1386" s="11">
        <f t="shared" si="22"/>
        <v>45849</v>
      </c>
      <c r="D1386" s="22">
        <f>'[5]Market Price'!D1386</f>
        <v>433.25</v>
      </c>
      <c r="E1386" s="22">
        <f>'[5]Market Price'!E1386</f>
        <v>314.5</v>
      </c>
    </row>
    <row r="1387" spans="1:5" x14ac:dyDescent="0.25">
      <c r="A1387" s="61">
        <f>'[5]Market Price'!A1387</f>
        <v>2025</v>
      </c>
      <c r="B1387" s="61">
        <f>'[5]Market Price'!B1387</f>
        <v>29</v>
      </c>
      <c r="C1387" s="11">
        <f t="shared" si="22"/>
        <v>45856</v>
      </c>
      <c r="D1387" s="22">
        <f>'[5]Market Price'!D1387</f>
        <v>425.93</v>
      </c>
      <c r="E1387" s="22">
        <f>'[5]Market Price'!E1387</f>
        <v>326.13</v>
      </c>
    </row>
    <row r="1388" spans="1:5" x14ac:dyDescent="0.25">
      <c r="A1388" s="61">
        <f>'[5]Market Price'!A1388</f>
        <v>2025</v>
      </c>
      <c r="B1388" s="61">
        <f>'[5]Market Price'!B1388</f>
        <v>30</v>
      </c>
      <c r="C1388" s="11">
        <f t="shared" si="22"/>
        <v>45863</v>
      </c>
      <c r="D1388" s="22">
        <f>'[5]Market Price'!D1388</f>
        <v>437.77</v>
      </c>
      <c r="E1388" s="22">
        <f>'[5]Market Price'!E1388</f>
        <v>314.39999999999998</v>
      </c>
    </row>
    <row r="1389" spans="1:5" x14ac:dyDescent="0.25">
      <c r="A1389" s="61">
        <f>'[5]Market Price'!A1389</f>
        <v>2025</v>
      </c>
      <c r="B1389" s="61">
        <f>'[5]Market Price'!B1389</f>
        <v>31</v>
      </c>
      <c r="C1389" s="11">
        <f t="shared" si="22"/>
        <v>45870</v>
      </c>
      <c r="D1389" s="22">
        <f>'[5]Market Price'!D1389</f>
        <v>430.36</v>
      </c>
      <c r="E1389" s="22">
        <f>'[5]Market Price'!E1389</f>
        <v>318.43</v>
      </c>
    </row>
    <row r="1390" spans="1:5" x14ac:dyDescent="0.25">
      <c r="A1390" s="61">
        <f>'[5]Market Price'!A1390</f>
        <v>2025</v>
      </c>
      <c r="B1390" s="61">
        <f>'[5]Market Price'!B1390</f>
        <v>32</v>
      </c>
      <c r="C1390" s="11">
        <f t="shared" si="22"/>
        <v>45877</v>
      </c>
      <c r="D1390" s="22">
        <f>'[5]Market Price'!D1390</f>
        <v>427.86</v>
      </c>
      <c r="E1390" s="22">
        <f>'[5]Market Price'!E1390</f>
        <v>323.37</v>
      </c>
    </row>
    <row r="1391" spans="1:5" x14ac:dyDescent="0.25">
      <c r="A1391" s="61">
        <f>'[5]Market Price'!A1391</f>
        <v>2025</v>
      </c>
      <c r="B1391" s="61">
        <f>'[5]Market Price'!B1391</f>
        <v>33</v>
      </c>
      <c r="C1391" s="11">
        <f t="shared" si="22"/>
        <v>45884</v>
      </c>
      <c r="D1391" s="22">
        <f>'[5]Market Price'!D1391</f>
        <v>426.88</v>
      </c>
      <c r="E1391" s="22">
        <f>'[5]Market Price'!E1391</f>
        <v>321.37</v>
      </c>
    </row>
    <row r="1392" spans="1:5" x14ac:dyDescent="0.25">
      <c r="A1392" s="61">
        <f>'[5]Market Price'!A1392</f>
        <v>2025</v>
      </c>
      <c r="B1392" s="61">
        <f>'[5]Market Price'!B1392</f>
        <v>34</v>
      </c>
      <c r="C1392" s="11">
        <f t="shared" si="22"/>
        <v>45891</v>
      </c>
      <c r="D1392" s="22">
        <f>'[5]Market Price'!D1392</f>
        <v>458.22</v>
      </c>
      <c r="E1392" s="22">
        <f>'[5]Market Price'!E1392</f>
        <v>322.85000000000002</v>
      </c>
    </row>
    <row r="1393" spans="1:5" x14ac:dyDescent="0.25">
      <c r="A1393" s="61">
        <f>'[5]Market Price'!A1393</f>
        <v>2025</v>
      </c>
      <c r="B1393" s="61">
        <f>'[5]Market Price'!B1393</f>
        <v>35</v>
      </c>
      <c r="C1393" s="11">
        <f t="shared" si="22"/>
        <v>45898</v>
      </c>
      <c r="D1393" s="22">
        <f>'[5]Market Price'!D1393</f>
        <v>458.61</v>
      </c>
      <c r="E1393" s="22">
        <f>'[5]Market Price'!E1393</f>
        <v>327.20999999999998</v>
      </c>
    </row>
    <row r="1394" spans="1:5" x14ac:dyDescent="0.25">
      <c r="A1394" s="61">
        <f>'[5]Market Price'!A1394</f>
        <v>2025</v>
      </c>
      <c r="B1394" s="61">
        <f>'[5]Market Price'!B1394</f>
        <v>36</v>
      </c>
      <c r="C1394" s="11">
        <f t="shared" si="22"/>
        <v>45905</v>
      </c>
      <c r="D1394" s="22">
        <f>'[5]Market Price'!D1394</f>
        <v>486.33</v>
      </c>
      <c r="E1394" s="22">
        <f>'[5]Market Price'!E1394</f>
        <v>326.91000000000003</v>
      </c>
    </row>
    <row r="1395" spans="1:5" x14ac:dyDescent="0.25">
      <c r="A1395" s="61">
        <f>'[5]Market Price'!A1395</f>
        <v>2025</v>
      </c>
      <c r="B1395" s="61">
        <f>'[5]Market Price'!B1395</f>
        <v>37</v>
      </c>
      <c r="C1395" s="11">
        <f t="shared" si="22"/>
        <v>45912</v>
      </c>
      <c r="D1395" s="22">
        <f>'[5]Market Price'!D1395</f>
        <v>467.15</v>
      </c>
      <c r="E1395" s="22">
        <f>'[5]Market Price'!E1395</f>
        <v>328.35</v>
      </c>
    </row>
    <row r="1396" spans="1:5" x14ac:dyDescent="0.25">
      <c r="A1396" s="61">
        <f>'[5]Market Price'!A1396</f>
        <v>2025</v>
      </c>
      <c r="B1396" s="61">
        <f>'[5]Market Price'!B1396</f>
        <v>38</v>
      </c>
      <c r="C1396" s="11">
        <f t="shared" si="22"/>
        <v>45919</v>
      </c>
      <c r="D1396" s="22">
        <f>'[5]Market Price'!D1396</f>
        <v>462.7</v>
      </c>
      <c r="E1396" s="22">
        <f>'[5]Market Price'!E1396</f>
        <v>327.08999999999997</v>
      </c>
    </row>
    <row r="1397" spans="1:5" x14ac:dyDescent="0.25">
      <c r="A1397" s="61">
        <f>'[5]Market Price'!A1397</f>
        <v>2025</v>
      </c>
      <c r="B1397" s="61">
        <f>'[5]Market Price'!B1397</f>
        <v>39</v>
      </c>
      <c r="C1397" s="11">
        <f t="shared" si="22"/>
        <v>45926</v>
      </c>
      <c r="D1397" s="22">
        <f>'[5]Market Price'!D1397</f>
        <v>473.84</v>
      </c>
      <c r="E1397" s="22">
        <f>'[5]Market Price'!E1397</f>
        <v>314.45999999999998</v>
      </c>
    </row>
    <row r="1398" spans="1:5" x14ac:dyDescent="0.25">
      <c r="A1398" s="61">
        <f>'[5]Market Price'!A1398</f>
        <v>2025</v>
      </c>
      <c r="B1398" s="61">
        <f>'[5]Market Price'!B1398</f>
        <v>40</v>
      </c>
      <c r="C1398" s="11">
        <f t="shared" si="22"/>
        <v>45933</v>
      </c>
      <c r="D1398" s="22">
        <f>'[5]Market Price'!D1398</f>
        <v>472.42</v>
      </c>
      <c r="E1398" s="22">
        <f>'[5]Market Price'!E1398</f>
        <v>310.44</v>
      </c>
    </row>
    <row r="1399" spans="1:5" x14ac:dyDescent="0.25">
      <c r="A1399" s="61">
        <f>'[5]Market Price'!A1399</f>
        <v>2025</v>
      </c>
      <c r="B1399" s="61">
        <f>'[5]Market Price'!B1399</f>
        <v>41</v>
      </c>
      <c r="C1399" s="11">
        <f t="shared" si="22"/>
        <v>45940</v>
      </c>
      <c r="D1399" s="22">
        <f>'[5]Market Price'!D1399</f>
        <v>469.46</v>
      </c>
      <c r="E1399" s="22">
        <f>'[5]Market Price'!E1399</f>
        <v>304.68</v>
      </c>
    </row>
    <row r="1400" spans="1:5" x14ac:dyDescent="0.25">
      <c r="A1400" s="61">
        <f>'[5]Market Price'!A1400</f>
        <v>2025</v>
      </c>
      <c r="B1400" s="61">
        <f>'[5]Market Price'!B1400</f>
        <v>42</v>
      </c>
      <c r="C1400" s="11">
        <f t="shared" si="22"/>
        <v>45947</v>
      </c>
      <c r="D1400" s="22">
        <f>'[5]Market Price'!D1400</f>
        <v>483.43</v>
      </c>
      <c r="E1400" s="22">
        <f>'[5]Market Price'!E1400</f>
        <v>313.56</v>
      </c>
    </row>
    <row r="1401" spans="1:5" x14ac:dyDescent="0.25">
      <c r="A1401" s="61">
        <f>'[5]Market Price'!A1401</f>
        <v>2025</v>
      </c>
      <c r="B1401" s="61">
        <f>'[5]Market Price'!B1401</f>
        <v>43</v>
      </c>
      <c r="C1401" s="11">
        <f t="shared" si="22"/>
        <v>45954</v>
      </c>
      <c r="D1401" s="22">
        <f>'[5]Market Price'!D1401</f>
        <v>474.94</v>
      </c>
      <c r="E1401" s="22">
        <f>'[5]Market Price'!E1401</f>
        <v>308.93</v>
      </c>
    </row>
    <row r="1402" spans="1:5" x14ac:dyDescent="0.25">
      <c r="A1402" s="61">
        <f>'[5]Market Price'!A1402</f>
        <v>2025</v>
      </c>
      <c r="B1402" s="61">
        <f>'[5]Market Price'!B1402</f>
        <v>44</v>
      </c>
      <c r="C1402" s="11">
        <f t="shared" si="22"/>
        <v>45961</v>
      </c>
      <c r="D1402" s="22">
        <f>'[5]Market Price'!D1402</f>
        <v>454.82</v>
      </c>
      <c r="E1402" s="22">
        <f>'[5]Market Price'!E1402</f>
        <v>300.45</v>
      </c>
    </row>
    <row r="1403" spans="1:5" x14ac:dyDescent="0.25">
      <c r="A1403" s="61">
        <f>'[5]Market Price'!A1403</f>
        <v>2025</v>
      </c>
      <c r="B1403" s="61">
        <f>'[5]Market Price'!B1403</f>
        <v>45</v>
      </c>
      <c r="C1403" s="11">
        <f t="shared" si="22"/>
        <v>45968</v>
      </c>
      <c r="D1403" s="22">
        <f>'[5]Market Price'!D1403</f>
        <v>453.59</v>
      </c>
      <c r="E1403" s="22">
        <f>'[5]Market Price'!E1403</f>
        <v>308.06</v>
      </c>
    </row>
    <row r="1404" spans="1:5" x14ac:dyDescent="0.25">
      <c r="A1404" s="61">
        <f>'[5]Market Price'!A1404</f>
        <v>2025</v>
      </c>
      <c r="B1404" s="61">
        <f>'[5]Market Price'!B1404</f>
        <v>46</v>
      </c>
      <c r="C1404" s="11">
        <f t="shared" si="22"/>
        <v>45975</v>
      </c>
      <c r="D1404" s="22">
        <f>'[5]Market Price'!D1404</f>
        <v>446.52</v>
      </c>
      <c r="E1404" s="22">
        <f>'[5]Market Price'!E1404</f>
        <v>305.91000000000003</v>
      </c>
    </row>
    <row r="1405" spans="1:5" x14ac:dyDescent="0.25">
      <c r="A1405" s="61">
        <f>'[5]Market Price'!A1405</f>
        <v>2025</v>
      </c>
      <c r="B1405" s="61">
        <f>'[5]Market Price'!B1405</f>
        <v>47</v>
      </c>
      <c r="C1405" s="11">
        <f t="shared" si="22"/>
        <v>45982</v>
      </c>
      <c r="D1405" s="22">
        <f>'[5]Market Price'!D1405</f>
        <v>471.74</v>
      </c>
      <c r="E1405" s="22">
        <f>'[5]Market Price'!E1405</f>
        <v>298.8</v>
      </c>
    </row>
    <row r="1406" spans="1:5" x14ac:dyDescent="0.25">
      <c r="A1406" s="61">
        <f>'[5]Market Price'!A1406</f>
        <v>2025</v>
      </c>
      <c r="B1406" s="61">
        <f>'[5]Market Price'!B1406</f>
        <v>48</v>
      </c>
      <c r="C1406" s="11">
        <f t="shared" si="22"/>
        <v>45989</v>
      </c>
      <c r="D1406" s="22">
        <f>'[5]Market Price'!D1406</f>
        <v>429.16</v>
      </c>
      <c r="E1406" s="22">
        <f>'[5]Market Price'!E1406</f>
        <v>291.37</v>
      </c>
    </row>
    <row r="1407" spans="1:5" x14ac:dyDescent="0.25">
      <c r="A1407" s="61">
        <f>'[5]Market Price'!A1407</f>
        <v>2025</v>
      </c>
      <c r="B1407" s="61">
        <f>'[5]Market Price'!B1407</f>
        <v>49</v>
      </c>
      <c r="C1407" s="11">
        <f t="shared" si="22"/>
        <v>45996</v>
      </c>
      <c r="D1407" s="22">
        <f>'[5]Market Price'!D1407</f>
        <v>437.28</v>
      </c>
      <c r="E1407" s="22">
        <f>'[5]Market Price'!E1407</f>
        <v>290.12</v>
      </c>
    </row>
    <row r="1408" spans="1:5" x14ac:dyDescent="0.25">
      <c r="A1408" s="61">
        <f>'[5]Market Price'!A1408</f>
        <v>2025</v>
      </c>
      <c r="B1408" s="61">
        <f>'[5]Market Price'!B1408</f>
        <v>50</v>
      </c>
      <c r="C1408" s="11">
        <f t="shared" si="22"/>
        <v>46003</v>
      </c>
      <c r="D1408" s="22">
        <f>'[5]Market Price'!D1408</f>
        <v>452.65</v>
      </c>
      <c r="E1408" s="22">
        <f>'[5]Market Price'!E1408</f>
        <v>300.33</v>
      </c>
    </row>
    <row r="1409" spans="1:5" x14ac:dyDescent="0.25">
      <c r="A1409" s="61">
        <f>'[5]Market Price'!A1409</f>
        <v>2025</v>
      </c>
      <c r="B1409" s="61">
        <f>'[5]Market Price'!B1409</f>
        <v>51</v>
      </c>
      <c r="C1409" s="11">
        <f t="shared" si="22"/>
        <v>46010</v>
      </c>
      <c r="D1409" s="22">
        <f>'[5]Market Price'!D1409</f>
        <v>470.19</v>
      </c>
      <c r="E1409" s="22">
        <f>'[5]Market Price'!E1409</f>
        <v>301.69</v>
      </c>
    </row>
    <row r="1410" spans="1:5" x14ac:dyDescent="0.25">
      <c r="A1410" s="61">
        <f>'[5]Market Price'!A1410</f>
        <v>2025</v>
      </c>
      <c r="B1410" s="61">
        <f>'[5]Market Price'!B1410</f>
        <v>52</v>
      </c>
      <c r="C1410" s="11">
        <f t="shared" si="22"/>
        <v>46017</v>
      </c>
      <c r="D1410" s="22" t="e">
        <f>'[5]Market Price'!D1410</f>
        <v>#N/A</v>
      </c>
      <c r="E1410" s="22" t="e">
        <f>'[5]Market Price'!E1410</f>
        <v>#N/A</v>
      </c>
    </row>
    <row r="1411" spans="1:5" x14ac:dyDescent="0.25">
      <c r="A1411" s="61">
        <f>'[5]Market Price'!A1411</f>
        <v>2026</v>
      </c>
      <c r="B1411" s="61">
        <f>'[5]Market Price'!B1411</f>
        <v>1</v>
      </c>
      <c r="C1411" s="11">
        <f t="shared" si="22"/>
        <v>46024</v>
      </c>
      <c r="D1411" s="22">
        <f>'[5]Market Price'!D1411</f>
        <v>472</v>
      </c>
      <c r="E1411" s="22" t="e">
        <f>'[5]Market Price'!E1411</f>
        <v>#N/A</v>
      </c>
    </row>
    <row r="1412" spans="1:5" x14ac:dyDescent="0.25">
      <c r="A1412" s="61">
        <f>'[5]Market Price'!A1412</f>
        <v>2026</v>
      </c>
      <c r="B1412" s="61">
        <f>'[5]Market Price'!B1412</f>
        <v>2</v>
      </c>
      <c r="C1412" s="11">
        <f t="shared" si="22"/>
        <v>46031</v>
      </c>
      <c r="D1412" s="22">
        <f>'[5]Market Price'!D1412</f>
        <v>476.36</v>
      </c>
      <c r="E1412" s="22">
        <f>'[5]Market Price'!E1412</f>
        <v>312.23</v>
      </c>
    </row>
    <row r="1413" spans="1:5" x14ac:dyDescent="0.25">
      <c r="A1413" s="61">
        <f>'[5]Market Price'!A1413</f>
        <v>2026</v>
      </c>
      <c r="B1413" s="61">
        <f>'[5]Market Price'!B1413</f>
        <v>3</v>
      </c>
      <c r="C1413" s="11">
        <f t="shared" si="22"/>
        <v>46038</v>
      </c>
      <c r="D1413" s="22">
        <f>'[5]Market Price'!D1413</f>
        <v>477.59</v>
      </c>
      <c r="E1413" s="22">
        <f>'[5]Market Price'!E1413</f>
        <v>304.47000000000003</v>
      </c>
    </row>
    <row r="1414" spans="1:5" x14ac:dyDescent="0.25">
      <c r="A1414" s="61">
        <f>'[5]Market Price'!A1414</f>
        <v>2026</v>
      </c>
      <c r="B1414" s="61">
        <f>'[5]Market Price'!B1414</f>
        <v>4</v>
      </c>
      <c r="C1414" s="11">
        <f t="shared" si="22"/>
        <v>46045</v>
      </c>
      <c r="D1414" s="22">
        <f>'[5]Market Price'!D1414</f>
        <v>456.03</v>
      </c>
      <c r="E1414" s="22">
        <f>'[5]Market Price'!E1414</f>
        <v>312.93</v>
      </c>
    </row>
    <row r="1415" spans="1:5" x14ac:dyDescent="0.25">
      <c r="A1415" s="61">
        <f>'[5]Market Price'!A1415</f>
        <v>2026</v>
      </c>
      <c r="B1415" s="61">
        <f>'[5]Market Price'!B1415</f>
        <v>5</v>
      </c>
      <c r="C1415" s="11">
        <f t="shared" si="22"/>
        <v>46052</v>
      </c>
      <c r="D1415" s="22">
        <f>'[5]Market Price'!D1415</f>
        <v>474.28</v>
      </c>
      <c r="E1415" s="22">
        <f>'[5]Market Price'!E1415</f>
        <v>315</v>
      </c>
    </row>
    <row r="1416" spans="1:5" x14ac:dyDescent="0.25">
      <c r="A1416" s="61">
        <f>'[5]Market Price'!A1416</f>
        <v>2026</v>
      </c>
      <c r="B1416" s="61">
        <f>'[5]Market Price'!B1416</f>
        <v>6</v>
      </c>
      <c r="C1416" s="11">
        <f t="shared" si="22"/>
        <v>46059</v>
      </c>
      <c r="D1416" s="22">
        <f>'[5]Market Price'!D1416</f>
        <v>458.76</v>
      </c>
      <c r="E1416" s="22">
        <f>'[5]Market Price'!E1416</f>
        <v>314.52</v>
      </c>
    </row>
    <row r="1417" spans="1:5" x14ac:dyDescent="0.25">
      <c r="A1417" s="61">
        <f>'[5]Market Price'!A1417</f>
        <v>2026</v>
      </c>
      <c r="B1417" s="61">
        <f>'[5]Market Price'!B1417</f>
        <v>7</v>
      </c>
      <c r="C1417" s="11">
        <f t="shared" si="22"/>
        <v>46066</v>
      </c>
      <c r="D1417" s="22">
        <f>'[5]Market Price'!D1417</f>
        <v>466.02</v>
      </c>
      <c r="E1417" s="22">
        <f>'[5]Market Price'!E1417</f>
        <v>309.81</v>
      </c>
    </row>
    <row r="1418" spans="1:5" x14ac:dyDescent="0.25">
      <c r="A1418" s="61">
        <f>'[5]Market Price'!A1418</f>
        <v>2026</v>
      </c>
      <c r="B1418" s="61">
        <f>'[5]Market Price'!B1418</f>
        <v>8</v>
      </c>
      <c r="C1418" s="11">
        <f t="shared" ref="C1418:C1469" si="23">C1417+7</f>
        <v>46073</v>
      </c>
      <c r="D1418" s="22">
        <f>'[5]Market Price'!D1418</f>
        <v>458.5</v>
      </c>
      <c r="E1418" s="22">
        <f>'[5]Market Price'!E1418</f>
        <v>311.62</v>
      </c>
    </row>
    <row r="1419" spans="1:5" x14ac:dyDescent="0.25">
      <c r="A1419" s="61">
        <f>'[5]Market Price'!A1419</f>
        <v>2026</v>
      </c>
      <c r="B1419" s="61">
        <f>'[5]Market Price'!B1419</f>
        <v>9</v>
      </c>
      <c r="C1419" s="11">
        <f t="shared" si="23"/>
        <v>46080</v>
      </c>
      <c r="D1419" s="22">
        <f>'[5]Market Price'!D1419</f>
        <v>483.44</v>
      </c>
      <c r="E1419" s="22">
        <f>'[5]Market Price'!E1419</f>
        <v>317.98</v>
      </c>
    </row>
    <row r="1420" spans="1:5" x14ac:dyDescent="0.25">
      <c r="A1420" s="61">
        <f>'[5]Market Price'!A1420</f>
        <v>2026</v>
      </c>
      <c r="B1420" s="61">
        <f>'[5]Market Price'!B1420</f>
        <v>10</v>
      </c>
      <c r="C1420" s="11">
        <f t="shared" si="23"/>
        <v>46087</v>
      </c>
      <c r="D1420" s="22">
        <f>'[5]Market Price'!D1420</f>
        <v>469.44</v>
      </c>
      <c r="E1420" s="22">
        <f>'[5]Market Price'!E1420</f>
        <v>314.91000000000003</v>
      </c>
    </row>
    <row r="1421" spans="1:5" x14ac:dyDescent="0.25">
      <c r="A1421" s="61">
        <f>'[5]Market Price'!A1421</f>
        <v>2026</v>
      </c>
      <c r="B1421" s="61">
        <f>'[5]Market Price'!B1421</f>
        <v>11</v>
      </c>
      <c r="C1421" s="11">
        <f t="shared" si="23"/>
        <v>46094</v>
      </c>
      <c r="D1421" s="22">
        <f>'[5]Market Price'!D1421</f>
        <v>469.75</v>
      </c>
      <c r="E1421" s="22">
        <f>'[5]Market Price'!E1421</f>
        <v>313.87</v>
      </c>
    </row>
    <row r="1422" spans="1:5" x14ac:dyDescent="0.25">
      <c r="A1422" s="61">
        <f>'[5]Market Price'!A1422</f>
        <v>2026</v>
      </c>
      <c r="B1422" s="61">
        <f>'[5]Market Price'!B1422</f>
        <v>12</v>
      </c>
      <c r="C1422" s="11">
        <f t="shared" si="23"/>
        <v>46101</v>
      </c>
      <c r="D1422" s="22">
        <f>'[5]Market Price'!D1422</f>
        <v>453.91</v>
      </c>
      <c r="E1422" s="22">
        <f>'[5]Market Price'!E1422</f>
        <v>316.87</v>
      </c>
    </row>
    <row r="1423" spans="1:5" x14ac:dyDescent="0.25">
      <c r="A1423" s="61">
        <f>'[5]Market Price'!A1423</f>
        <v>2026</v>
      </c>
      <c r="B1423" s="61">
        <f>'[5]Market Price'!B1423</f>
        <v>13</v>
      </c>
      <c r="C1423" s="11">
        <f t="shared" si="23"/>
        <v>46108</v>
      </c>
      <c r="D1423" s="22">
        <f>'[5]Market Price'!D1423</f>
        <v>465.8</v>
      </c>
      <c r="E1423" s="22">
        <f>'[5]Market Price'!E1423</f>
        <v>321.27999999999997</v>
      </c>
    </row>
    <row r="1424" spans="1:5" x14ac:dyDescent="0.25">
      <c r="A1424" s="61">
        <f>'[5]Market Price'!A1424</f>
        <v>2026</v>
      </c>
      <c r="B1424" s="61">
        <f>'[5]Market Price'!B1424</f>
        <v>14</v>
      </c>
      <c r="C1424" s="11">
        <f t="shared" si="23"/>
        <v>46115</v>
      </c>
      <c r="D1424" s="22">
        <f>'[5]Market Price'!D1424</f>
        <v>478.97</v>
      </c>
      <c r="E1424" s="22">
        <f>'[5]Market Price'!E1424</f>
        <v>317.44</v>
      </c>
    </row>
    <row r="1425" spans="1:5" x14ac:dyDescent="0.25">
      <c r="A1425" s="61">
        <f>'[5]Market Price'!A1425</f>
        <v>2026</v>
      </c>
      <c r="B1425" s="61">
        <f>'[5]Market Price'!B1425</f>
        <v>15</v>
      </c>
      <c r="C1425" s="11">
        <f t="shared" si="23"/>
        <v>46122</v>
      </c>
      <c r="D1425" s="22">
        <f>'[5]Market Price'!D1425</f>
        <v>487.33</v>
      </c>
      <c r="E1425" s="22">
        <f>'[5]Market Price'!E1425</f>
        <v>330.25</v>
      </c>
    </row>
    <row r="1426" spans="1:5" x14ac:dyDescent="0.25">
      <c r="A1426" s="61">
        <f>'[5]Market Price'!A1426</f>
        <v>2026</v>
      </c>
      <c r="B1426" s="61">
        <f>'[5]Market Price'!B1426</f>
        <v>16</v>
      </c>
      <c r="C1426" s="11">
        <f t="shared" si="23"/>
        <v>46129</v>
      </c>
      <c r="D1426" s="22" t="e">
        <f>'[5]Market Price'!D1426</f>
        <v>#N/A</v>
      </c>
      <c r="E1426" s="22" t="e">
        <f>'[5]Market Price'!E1426</f>
        <v>#N/A</v>
      </c>
    </row>
    <row r="1427" spans="1:5" x14ac:dyDescent="0.25">
      <c r="A1427" s="61">
        <f>'[5]Market Price'!A1427</f>
        <v>2026</v>
      </c>
      <c r="B1427" s="61">
        <f>'[5]Market Price'!B1427</f>
        <v>17</v>
      </c>
      <c r="C1427" s="11">
        <f t="shared" si="23"/>
        <v>46136</v>
      </c>
      <c r="D1427" s="22" t="e">
        <f>'[5]Market Price'!D1427</f>
        <v>#N/A</v>
      </c>
      <c r="E1427" s="22" t="e">
        <f>'[5]Market Price'!E1427</f>
        <v>#N/A</v>
      </c>
    </row>
    <row r="1428" spans="1:5" x14ac:dyDescent="0.25">
      <c r="A1428" s="61">
        <f>'[5]Market Price'!A1428</f>
        <v>2026</v>
      </c>
      <c r="B1428" s="61">
        <f>'[5]Market Price'!B1428</f>
        <v>18</v>
      </c>
      <c r="C1428" s="11">
        <f t="shared" si="23"/>
        <v>46143</v>
      </c>
      <c r="D1428" s="22" t="e">
        <f>'[5]Market Price'!D1428</f>
        <v>#N/A</v>
      </c>
      <c r="E1428" s="22" t="e">
        <f>'[5]Market Price'!E1428</f>
        <v>#N/A</v>
      </c>
    </row>
    <row r="1429" spans="1:5" x14ac:dyDescent="0.25">
      <c r="A1429" s="61">
        <f>'[5]Market Price'!A1429</f>
        <v>2026</v>
      </c>
      <c r="B1429" s="61">
        <f>'[5]Market Price'!B1429</f>
        <v>19</v>
      </c>
      <c r="C1429" s="11">
        <f t="shared" si="23"/>
        <v>46150</v>
      </c>
      <c r="D1429" s="22" t="e">
        <f>'[5]Market Price'!D1429</f>
        <v>#N/A</v>
      </c>
      <c r="E1429" s="22" t="e">
        <f>'[5]Market Price'!E1429</f>
        <v>#N/A</v>
      </c>
    </row>
    <row r="1430" spans="1:5" x14ac:dyDescent="0.25">
      <c r="A1430" s="61">
        <f>'[5]Market Price'!A1430</f>
        <v>2026</v>
      </c>
      <c r="B1430" s="61">
        <f>'[5]Market Price'!B1430</f>
        <v>20</v>
      </c>
      <c r="C1430" s="11">
        <f t="shared" si="23"/>
        <v>46157</v>
      </c>
      <c r="D1430" s="22" t="e">
        <f>'[5]Market Price'!D1430</f>
        <v>#N/A</v>
      </c>
      <c r="E1430" s="22" t="e">
        <f>'[5]Market Price'!E1430</f>
        <v>#N/A</v>
      </c>
    </row>
    <row r="1431" spans="1:5" x14ac:dyDescent="0.25">
      <c r="A1431" s="61">
        <f>'[5]Market Price'!A1431</f>
        <v>2026</v>
      </c>
      <c r="B1431" s="61">
        <f>'[5]Market Price'!B1431</f>
        <v>21</v>
      </c>
      <c r="C1431" s="11">
        <f t="shared" si="23"/>
        <v>46164</v>
      </c>
      <c r="D1431" s="22" t="e">
        <f>'[5]Market Price'!D1431</f>
        <v>#N/A</v>
      </c>
      <c r="E1431" s="22" t="e">
        <f>'[5]Market Price'!E1431</f>
        <v>#N/A</v>
      </c>
    </row>
    <row r="1432" spans="1:5" x14ac:dyDescent="0.25">
      <c r="A1432" s="61">
        <f>'[5]Market Price'!A1432</f>
        <v>2026</v>
      </c>
      <c r="B1432" s="61">
        <f>'[5]Market Price'!B1432</f>
        <v>22</v>
      </c>
      <c r="C1432" s="11">
        <f t="shared" si="23"/>
        <v>46171</v>
      </c>
      <c r="D1432" s="22" t="e">
        <f>'[5]Market Price'!D1432</f>
        <v>#N/A</v>
      </c>
      <c r="E1432" s="22" t="e">
        <f>'[5]Market Price'!E1432</f>
        <v>#N/A</v>
      </c>
    </row>
    <row r="1433" spans="1:5" x14ac:dyDescent="0.25">
      <c r="A1433" s="61">
        <f>'[5]Market Price'!A1433</f>
        <v>2026</v>
      </c>
      <c r="B1433" s="61">
        <f>'[5]Market Price'!B1433</f>
        <v>23</v>
      </c>
      <c r="C1433" s="11">
        <f t="shared" si="23"/>
        <v>46178</v>
      </c>
      <c r="D1433" s="22" t="e">
        <f>'[5]Market Price'!D1433</f>
        <v>#N/A</v>
      </c>
      <c r="E1433" s="22" t="e">
        <f>'[5]Market Price'!E1433</f>
        <v>#N/A</v>
      </c>
    </row>
    <row r="1434" spans="1:5" x14ac:dyDescent="0.25">
      <c r="A1434" s="61">
        <f>'[5]Market Price'!A1434</f>
        <v>2026</v>
      </c>
      <c r="B1434" s="61">
        <f>'[5]Market Price'!B1434</f>
        <v>24</v>
      </c>
      <c r="C1434" s="11">
        <f t="shared" si="23"/>
        <v>46185</v>
      </c>
      <c r="D1434" s="22" t="e">
        <f>'[5]Market Price'!D1434</f>
        <v>#N/A</v>
      </c>
      <c r="E1434" s="22" t="e">
        <f>'[5]Market Price'!E1434</f>
        <v>#N/A</v>
      </c>
    </row>
    <row r="1435" spans="1:5" x14ac:dyDescent="0.25">
      <c r="A1435" s="61">
        <f>'[5]Market Price'!A1435</f>
        <v>2026</v>
      </c>
      <c r="B1435" s="61">
        <f>'[5]Market Price'!B1435</f>
        <v>25</v>
      </c>
      <c r="C1435" s="11">
        <f t="shared" si="23"/>
        <v>46192</v>
      </c>
      <c r="D1435" s="22" t="e">
        <f>'[5]Market Price'!D1435</f>
        <v>#N/A</v>
      </c>
      <c r="E1435" s="22" t="e">
        <f>'[5]Market Price'!E1435</f>
        <v>#N/A</v>
      </c>
    </row>
    <row r="1436" spans="1:5" x14ac:dyDescent="0.25">
      <c r="A1436" s="61">
        <f>'[5]Market Price'!A1436</f>
        <v>2026</v>
      </c>
      <c r="B1436" s="61">
        <f>'[5]Market Price'!B1436</f>
        <v>26</v>
      </c>
      <c r="C1436" s="11">
        <f t="shared" si="23"/>
        <v>46199</v>
      </c>
      <c r="D1436" s="22" t="e">
        <f>'[5]Market Price'!D1436</f>
        <v>#N/A</v>
      </c>
      <c r="E1436" s="22" t="e">
        <f>'[5]Market Price'!E1436</f>
        <v>#N/A</v>
      </c>
    </row>
    <row r="1437" spans="1:5" x14ac:dyDescent="0.25">
      <c r="A1437" s="61">
        <f>'[5]Market Price'!A1437</f>
        <v>2026</v>
      </c>
      <c r="B1437" s="61">
        <f>'[5]Market Price'!B1437</f>
        <v>27</v>
      </c>
      <c r="C1437" s="11">
        <f t="shared" si="23"/>
        <v>46206</v>
      </c>
      <c r="D1437" s="22" t="e">
        <f>'[5]Market Price'!D1437</f>
        <v>#N/A</v>
      </c>
      <c r="E1437" s="22" t="e">
        <f>'[5]Market Price'!E1437</f>
        <v>#N/A</v>
      </c>
    </row>
    <row r="1438" spans="1:5" x14ac:dyDescent="0.25">
      <c r="A1438" s="61">
        <f>'[5]Market Price'!A1438</f>
        <v>2026</v>
      </c>
      <c r="B1438" s="61">
        <f>'[5]Market Price'!B1438</f>
        <v>28</v>
      </c>
      <c r="C1438" s="11">
        <f t="shared" si="23"/>
        <v>46213</v>
      </c>
      <c r="D1438" s="22" t="e">
        <f>'[5]Market Price'!D1438</f>
        <v>#N/A</v>
      </c>
      <c r="E1438" s="22" t="e">
        <f>'[5]Market Price'!E1438</f>
        <v>#N/A</v>
      </c>
    </row>
    <row r="1439" spans="1:5" x14ac:dyDescent="0.25">
      <c r="A1439" s="61">
        <f>'[5]Market Price'!A1439</f>
        <v>2026</v>
      </c>
      <c r="B1439" s="61">
        <f>'[5]Market Price'!B1439</f>
        <v>29</v>
      </c>
      <c r="C1439" s="11">
        <f t="shared" si="23"/>
        <v>46220</v>
      </c>
      <c r="D1439" s="22" t="e">
        <f>'[5]Market Price'!D1439</f>
        <v>#N/A</v>
      </c>
      <c r="E1439" s="22" t="e">
        <f>'[5]Market Price'!E1439</f>
        <v>#N/A</v>
      </c>
    </row>
    <row r="1440" spans="1:5" x14ac:dyDescent="0.25">
      <c r="A1440" s="61">
        <f>'[5]Market Price'!A1440</f>
        <v>2026</v>
      </c>
      <c r="B1440" s="61">
        <f>'[5]Market Price'!B1440</f>
        <v>30</v>
      </c>
      <c r="C1440" s="11">
        <f t="shared" si="23"/>
        <v>46227</v>
      </c>
      <c r="D1440" s="22" t="e">
        <f>'[5]Market Price'!D1440</f>
        <v>#N/A</v>
      </c>
      <c r="E1440" s="22" t="e">
        <f>'[5]Market Price'!E1440</f>
        <v>#N/A</v>
      </c>
    </row>
    <row r="1441" spans="1:5" x14ac:dyDescent="0.25">
      <c r="A1441" s="61">
        <f>'[5]Market Price'!A1441</f>
        <v>2026</v>
      </c>
      <c r="B1441" s="61">
        <f>'[5]Market Price'!B1441</f>
        <v>31</v>
      </c>
      <c r="C1441" s="11">
        <f t="shared" si="23"/>
        <v>46234</v>
      </c>
      <c r="D1441" s="22" t="e">
        <f>'[5]Market Price'!D1441</f>
        <v>#N/A</v>
      </c>
      <c r="E1441" s="22" t="e">
        <f>'[5]Market Price'!E1441</f>
        <v>#N/A</v>
      </c>
    </row>
    <row r="1442" spans="1:5" x14ac:dyDescent="0.25">
      <c r="A1442" s="61">
        <f>'[5]Market Price'!A1442</f>
        <v>2026</v>
      </c>
      <c r="B1442" s="61">
        <f>'[5]Market Price'!B1442</f>
        <v>32</v>
      </c>
      <c r="C1442" s="11">
        <f t="shared" si="23"/>
        <v>46241</v>
      </c>
      <c r="D1442" s="22" t="e">
        <f>'[5]Market Price'!D1442</f>
        <v>#N/A</v>
      </c>
      <c r="E1442" s="22" t="e">
        <f>'[5]Market Price'!E1442</f>
        <v>#N/A</v>
      </c>
    </row>
    <row r="1443" spans="1:5" x14ac:dyDescent="0.25">
      <c r="A1443" s="61">
        <f>'[5]Market Price'!A1443</f>
        <v>2026</v>
      </c>
      <c r="B1443" s="61">
        <f>'[5]Market Price'!B1443</f>
        <v>33</v>
      </c>
      <c r="C1443" s="11">
        <f t="shared" si="23"/>
        <v>46248</v>
      </c>
      <c r="D1443" s="22" t="e">
        <f>'[5]Market Price'!D1443</f>
        <v>#N/A</v>
      </c>
      <c r="E1443" s="22" t="e">
        <f>'[5]Market Price'!E1443</f>
        <v>#N/A</v>
      </c>
    </row>
    <row r="1444" spans="1:5" x14ac:dyDescent="0.25">
      <c r="A1444" s="61">
        <f>'[5]Market Price'!A1444</f>
        <v>2026</v>
      </c>
      <c r="B1444" s="61">
        <f>'[5]Market Price'!B1444</f>
        <v>34</v>
      </c>
      <c r="C1444" s="11">
        <f t="shared" si="23"/>
        <v>46255</v>
      </c>
      <c r="D1444" s="22" t="e">
        <f>'[5]Market Price'!D1444</f>
        <v>#N/A</v>
      </c>
      <c r="E1444" s="22" t="e">
        <f>'[5]Market Price'!E1444</f>
        <v>#N/A</v>
      </c>
    </row>
    <row r="1445" spans="1:5" x14ac:dyDescent="0.25">
      <c r="A1445" s="61">
        <f>'[5]Market Price'!A1445</f>
        <v>2026</v>
      </c>
      <c r="B1445" s="61">
        <f>'[5]Market Price'!B1445</f>
        <v>35</v>
      </c>
      <c r="C1445" s="11">
        <f t="shared" si="23"/>
        <v>46262</v>
      </c>
      <c r="D1445" s="22" t="e">
        <f>'[5]Market Price'!D1445</f>
        <v>#N/A</v>
      </c>
      <c r="E1445" s="22" t="e">
        <f>'[5]Market Price'!E1445</f>
        <v>#N/A</v>
      </c>
    </row>
    <row r="1446" spans="1:5" x14ac:dyDescent="0.25">
      <c r="A1446" s="61">
        <f>'[5]Market Price'!A1446</f>
        <v>2026</v>
      </c>
      <c r="B1446" s="61">
        <f>'[5]Market Price'!B1446</f>
        <v>36</v>
      </c>
      <c r="C1446" s="11">
        <f t="shared" si="23"/>
        <v>46269</v>
      </c>
      <c r="D1446" s="22" t="e">
        <f>'[5]Market Price'!D1446</f>
        <v>#N/A</v>
      </c>
      <c r="E1446" s="22" t="e">
        <f>'[5]Market Price'!E1446</f>
        <v>#N/A</v>
      </c>
    </row>
    <row r="1447" spans="1:5" x14ac:dyDescent="0.25">
      <c r="A1447" s="61">
        <f>'[5]Market Price'!A1447</f>
        <v>2026</v>
      </c>
      <c r="B1447" s="61">
        <f>'[5]Market Price'!B1447</f>
        <v>37</v>
      </c>
      <c r="C1447" s="11">
        <f t="shared" si="23"/>
        <v>46276</v>
      </c>
      <c r="D1447" s="22" t="e">
        <f>'[5]Market Price'!D1447</f>
        <v>#N/A</v>
      </c>
      <c r="E1447" s="22" t="e">
        <f>'[5]Market Price'!E1447</f>
        <v>#N/A</v>
      </c>
    </row>
    <row r="1448" spans="1:5" x14ac:dyDescent="0.25">
      <c r="A1448" s="61">
        <f>'[5]Market Price'!A1448</f>
        <v>2026</v>
      </c>
      <c r="B1448" s="61">
        <f>'[5]Market Price'!B1448</f>
        <v>38</v>
      </c>
      <c r="C1448" s="11">
        <f t="shared" si="23"/>
        <v>46283</v>
      </c>
      <c r="D1448" s="22" t="e">
        <f>'[5]Market Price'!D1448</f>
        <v>#N/A</v>
      </c>
      <c r="E1448" s="22" t="e">
        <f>'[5]Market Price'!E1448</f>
        <v>#N/A</v>
      </c>
    </row>
    <row r="1449" spans="1:5" x14ac:dyDescent="0.25">
      <c r="A1449" s="61">
        <f>'[5]Market Price'!A1449</f>
        <v>2026</v>
      </c>
      <c r="B1449" s="61">
        <f>'[5]Market Price'!B1449</f>
        <v>39</v>
      </c>
      <c r="C1449" s="11">
        <f t="shared" si="23"/>
        <v>46290</v>
      </c>
      <c r="D1449" s="22" t="e">
        <f>'[5]Market Price'!D1449</f>
        <v>#N/A</v>
      </c>
      <c r="E1449" s="22" t="e">
        <f>'[5]Market Price'!E1449</f>
        <v>#N/A</v>
      </c>
    </row>
    <row r="1450" spans="1:5" x14ac:dyDescent="0.25">
      <c r="A1450" s="61">
        <f>'[5]Market Price'!A1450</f>
        <v>2026</v>
      </c>
      <c r="B1450" s="61">
        <f>'[5]Market Price'!B1450</f>
        <v>40</v>
      </c>
      <c r="C1450" s="11">
        <f t="shared" si="23"/>
        <v>46297</v>
      </c>
      <c r="D1450" s="22" t="e">
        <f>'[5]Market Price'!D1450</f>
        <v>#N/A</v>
      </c>
      <c r="E1450" s="22" t="e">
        <f>'[5]Market Price'!E1450</f>
        <v>#N/A</v>
      </c>
    </row>
    <row r="1451" spans="1:5" x14ac:dyDescent="0.25">
      <c r="A1451" s="61">
        <f>'[5]Market Price'!A1451</f>
        <v>2026</v>
      </c>
      <c r="B1451" s="61">
        <f>'[5]Market Price'!B1451</f>
        <v>41</v>
      </c>
      <c r="C1451" s="11">
        <f t="shared" si="23"/>
        <v>46304</v>
      </c>
      <c r="D1451" s="22" t="e">
        <f>'[5]Market Price'!D1451</f>
        <v>#N/A</v>
      </c>
      <c r="E1451" s="22" t="e">
        <f>'[5]Market Price'!E1451</f>
        <v>#N/A</v>
      </c>
    </row>
    <row r="1452" spans="1:5" x14ac:dyDescent="0.25">
      <c r="A1452" s="61">
        <f>'[5]Market Price'!A1452</f>
        <v>2026</v>
      </c>
      <c r="B1452" s="61">
        <f>'[5]Market Price'!B1452</f>
        <v>42</v>
      </c>
      <c r="C1452" s="11">
        <f t="shared" si="23"/>
        <v>46311</v>
      </c>
      <c r="D1452" s="22" t="e">
        <f>'[5]Market Price'!D1452</f>
        <v>#N/A</v>
      </c>
      <c r="E1452" s="22" t="e">
        <f>'[5]Market Price'!E1452</f>
        <v>#N/A</v>
      </c>
    </row>
    <row r="1453" spans="1:5" x14ac:dyDescent="0.25">
      <c r="A1453" s="61">
        <f>'[5]Market Price'!A1453</f>
        <v>2026</v>
      </c>
      <c r="B1453" s="61">
        <f>'[5]Market Price'!B1453</f>
        <v>43</v>
      </c>
      <c r="C1453" s="11">
        <f t="shared" si="23"/>
        <v>46318</v>
      </c>
      <c r="D1453" s="22" t="e">
        <f>'[5]Market Price'!D1453</f>
        <v>#N/A</v>
      </c>
      <c r="E1453" s="22" t="e">
        <f>'[5]Market Price'!E1453</f>
        <v>#N/A</v>
      </c>
    </row>
    <row r="1454" spans="1:5" x14ac:dyDescent="0.25">
      <c r="A1454" s="61">
        <f>'[5]Market Price'!A1454</f>
        <v>2026</v>
      </c>
      <c r="B1454" s="61">
        <f>'[5]Market Price'!B1454</f>
        <v>44</v>
      </c>
      <c r="C1454" s="11">
        <f t="shared" si="23"/>
        <v>46325</v>
      </c>
      <c r="D1454" s="22" t="e">
        <f>'[5]Market Price'!D1454</f>
        <v>#N/A</v>
      </c>
      <c r="E1454" s="22" t="e">
        <f>'[5]Market Price'!E1454</f>
        <v>#N/A</v>
      </c>
    </row>
    <row r="1455" spans="1:5" x14ac:dyDescent="0.25">
      <c r="A1455" s="61">
        <f>'[5]Market Price'!A1455</f>
        <v>2026</v>
      </c>
      <c r="B1455" s="61">
        <f>'[5]Market Price'!B1455</f>
        <v>45</v>
      </c>
      <c r="C1455" s="11">
        <f t="shared" si="23"/>
        <v>46332</v>
      </c>
      <c r="D1455" s="22" t="e">
        <f>'[5]Market Price'!D1455</f>
        <v>#N/A</v>
      </c>
      <c r="E1455" s="22" t="e">
        <f>'[5]Market Price'!E1455</f>
        <v>#N/A</v>
      </c>
    </row>
    <row r="1456" spans="1:5" x14ac:dyDescent="0.25">
      <c r="A1456" s="61">
        <f>'[5]Market Price'!A1456</f>
        <v>2026</v>
      </c>
      <c r="B1456" s="61">
        <f>'[5]Market Price'!B1456</f>
        <v>46</v>
      </c>
      <c r="C1456" s="11">
        <f t="shared" si="23"/>
        <v>46339</v>
      </c>
      <c r="D1456" s="22" t="e">
        <f>'[5]Market Price'!D1456</f>
        <v>#N/A</v>
      </c>
      <c r="E1456" s="22" t="e">
        <f>'[5]Market Price'!E1456</f>
        <v>#N/A</v>
      </c>
    </row>
    <row r="1457" spans="1:5" x14ac:dyDescent="0.25">
      <c r="A1457" s="61">
        <f>'[5]Market Price'!A1457</f>
        <v>2026</v>
      </c>
      <c r="B1457" s="61">
        <f>'[5]Market Price'!B1457</f>
        <v>47</v>
      </c>
      <c r="C1457" s="11">
        <f t="shared" si="23"/>
        <v>46346</v>
      </c>
      <c r="D1457" s="22" t="e">
        <f>'[5]Market Price'!D1457</f>
        <v>#N/A</v>
      </c>
      <c r="E1457" s="22" t="e">
        <f>'[5]Market Price'!E1457</f>
        <v>#N/A</v>
      </c>
    </row>
    <row r="1458" spans="1:5" x14ac:dyDescent="0.25">
      <c r="A1458" s="61">
        <f>'[5]Market Price'!A1458</f>
        <v>2026</v>
      </c>
      <c r="B1458" s="61">
        <f>'[5]Market Price'!B1458</f>
        <v>48</v>
      </c>
      <c r="C1458" s="11">
        <f t="shared" si="23"/>
        <v>46353</v>
      </c>
      <c r="D1458" s="22" t="e">
        <f>'[5]Market Price'!D1458</f>
        <v>#N/A</v>
      </c>
      <c r="E1458" s="22" t="e">
        <f>'[5]Market Price'!E1458</f>
        <v>#N/A</v>
      </c>
    </row>
    <row r="1459" spans="1:5" x14ac:dyDescent="0.25">
      <c r="A1459" s="61">
        <f>'[5]Market Price'!A1459</f>
        <v>2026</v>
      </c>
      <c r="B1459" s="61">
        <f>'[5]Market Price'!B1459</f>
        <v>49</v>
      </c>
      <c r="C1459" s="11">
        <f t="shared" si="23"/>
        <v>46360</v>
      </c>
      <c r="D1459" s="22" t="e">
        <f>'[5]Market Price'!D1459</f>
        <v>#N/A</v>
      </c>
      <c r="E1459" s="22" t="e">
        <f>'[5]Market Price'!E1459</f>
        <v>#N/A</v>
      </c>
    </row>
    <row r="1460" spans="1:5" x14ac:dyDescent="0.25">
      <c r="A1460" s="61">
        <f>'[5]Market Price'!A1460</f>
        <v>2026</v>
      </c>
      <c r="B1460" s="61">
        <f>'[5]Market Price'!B1460</f>
        <v>50</v>
      </c>
      <c r="C1460" s="11">
        <f t="shared" si="23"/>
        <v>46367</v>
      </c>
      <c r="D1460" s="22" t="e">
        <f>'[5]Market Price'!D1460</f>
        <v>#N/A</v>
      </c>
      <c r="E1460" s="22" t="e">
        <f>'[5]Market Price'!E1460</f>
        <v>#N/A</v>
      </c>
    </row>
    <row r="1461" spans="1:5" x14ac:dyDescent="0.25">
      <c r="A1461" s="61">
        <f>'[5]Market Price'!A1461</f>
        <v>2026</v>
      </c>
      <c r="B1461" s="61">
        <f>'[5]Market Price'!B1461</f>
        <v>51</v>
      </c>
      <c r="C1461" s="11">
        <f t="shared" si="23"/>
        <v>46374</v>
      </c>
      <c r="D1461" s="22" t="e">
        <f>'[5]Market Price'!D1461</f>
        <v>#N/A</v>
      </c>
      <c r="E1461" s="22" t="e">
        <f>'[5]Market Price'!E1461</f>
        <v>#N/A</v>
      </c>
    </row>
    <row r="1462" spans="1:5" x14ac:dyDescent="0.25">
      <c r="A1462" s="61">
        <f>'[5]Market Price'!A1462</f>
        <v>2026</v>
      </c>
      <c r="B1462" s="61">
        <f>'[5]Market Price'!B1462</f>
        <v>52</v>
      </c>
      <c r="C1462" s="11">
        <f t="shared" si="23"/>
        <v>46381</v>
      </c>
      <c r="D1462" s="22" t="e">
        <f>'[5]Market Price'!D1462</f>
        <v>#N/A</v>
      </c>
      <c r="E1462" s="22" t="e">
        <f>'[5]Market Price'!E1462</f>
        <v>#N/A</v>
      </c>
    </row>
    <row r="1463" spans="1:5" x14ac:dyDescent="0.25">
      <c r="A1463" s="61">
        <f>'[5]Market Price'!A1463</f>
        <v>0</v>
      </c>
      <c r="B1463" s="61">
        <f>'[5]Market Price'!B1463</f>
        <v>0</v>
      </c>
      <c r="C1463" s="11">
        <f t="shared" si="23"/>
        <v>46388</v>
      </c>
      <c r="D1463" s="22">
        <f>'[5]Market Price'!D1463</f>
        <v>0</v>
      </c>
      <c r="E1463" s="22">
        <f>'[5]Market Price'!E1463</f>
        <v>0</v>
      </c>
    </row>
    <row r="1464" spans="1:5" x14ac:dyDescent="0.25">
      <c r="A1464" s="61">
        <f>'[5]Market Price'!A1464</f>
        <v>0</v>
      </c>
      <c r="B1464" s="61">
        <f>'[5]Market Price'!B1464</f>
        <v>0</v>
      </c>
      <c r="C1464" s="11">
        <f t="shared" si="23"/>
        <v>46395</v>
      </c>
      <c r="D1464" s="22">
        <f>'[5]Market Price'!D1464</f>
        <v>0</v>
      </c>
      <c r="E1464" s="22">
        <f>'[5]Market Price'!E1464</f>
        <v>0</v>
      </c>
    </row>
    <row r="1465" spans="1:5" x14ac:dyDescent="0.25">
      <c r="A1465" s="61">
        <f>'[5]Market Price'!A1465</f>
        <v>0</v>
      </c>
      <c r="B1465" s="61">
        <f>'[5]Market Price'!B1465</f>
        <v>0</v>
      </c>
      <c r="C1465" s="11">
        <f t="shared" si="23"/>
        <v>46402</v>
      </c>
      <c r="D1465" s="22">
        <f>'[5]Market Price'!D1465</f>
        <v>0</v>
      </c>
      <c r="E1465" s="22">
        <f>'[5]Market Price'!E1465</f>
        <v>0</v>
      </c>
    </row>
    <row r="1466" spans="1:5" x14ac:dyDescent="0.25">
      <c r="A1466" s="61">
        <f>'[5]Market Price'!A1466</f>
        <v>0</v>
      </c>
      <c r="B1466" s="61">
        <f>'[5]Market Price'!B1466</f>
        <v>0</v>
      </c>
      <c r="C1466" s="11">
        <f t="shared" si="23"/>
        <v>46409</v>
      </c>
      <c r="D1466" s="22">
        <f>'[5]Market Price'!D1466</f>
        <v>0</v>
      </c>
      <c r="E1466" s="22">
        <f>'[5]Market Price'!E1466</f>
        <v>0</v>
      </c>
    </row>
    <row r="1467" spans="1:5" x14ac:dyDescent="0.25">
      <c r="A1467" s="61">
        <f>'[5]Market Price'!A1467</f>
        <v>0</v>
      </c>
      <c r="B1467" s="61">
        <f>'[5]Market Price'!B1467</f>
        <v>0</v>
      </c>
      <c r="C1467" s="11">
        <f t="shared" si="23"/>
        <v>46416</v>
      </c>
      <c r="D1467" s="22">
        <f>'[5]Market Price'!D1467</f>
        <v>0</v>
      </c>
      <c r="E1467" s="22">
        <f>'[5]Market Price'!E1467</f>
        <v>0</v>
      </c>
    </row>
    <row r="1468" spans="1:5" x14ac:dyDescent="0.25">
      <c r="A1468" s="61">
        <f>'[5]Market Price'!A1468</f>
        <v>0</v>
      </c>
      <c r="B1468" s="61">
        <f>'[5]Market Price'!B1468</f>
        <v>0</v>
      </c>
      <c r="C1468" s="11">
        <f t="shared" si="23"/>
        <v>46423</v>
      </c>
      <c r="D1468" s="22">
        <f>'[5]Market Price'!D1468</f>
        <v>0</v>
      </c>
      <c r="E1468" s="22">
        <f>'[5]Market Price'!E1468</f>
        <v>0</v>
      </c>
    </row>
    <row r="1469" spans="1:5" x14ac:dyDescent="0.25">
      <c r="A1469" s="61">
        <f>'[5]Market Price'!A1469</f>
        <v>0</v>
      </c>
      <c r="B1469" s="61">
        <f>'[5]Market Price'!B1469</f>
        <v>0</v>
      </c>
      <c r="C1469" s="11">
        <f t="shared" si="23"/>
        <v>46430</v>
      </c>
      <c r="D1469" s="22">
        <f>'[5]Market Price'!D1469</f>
        <v>0</v>
      </c>
      <c r="E1469" s="22">
        <f>'[5]Market Price'!E1469</f>
        <v>0</v>
      </c>
    </row>
  </sheetData>
  <phoneticPr fontId="2"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583"/>
  <sheetViews>
    <sheetView zoomScale="80" zoomScaleNormal="80" workbookViewId="0">
      <pane xSplit="1" ySplit="5" topLeftCell="B1462" activePane="bottomRight" state="frozen"/>
      <selection pane="topRight" activeCell="B1" sqref="B1"/>
      <selection pane="bottomLeft" activeCell="A6" sqref="A6"/>
      <selection pane="bottomRight" activeCell="A1389" sqref="A1389:H1468"/>
    </sheetView>
  </sheetViews>
  <sheetFormatPr defaultColWidth="9.1796875" defaultRowHeight="12.5" x14ac:dyDescent="0.25"/>
  <cols>
    <col min="1" max="1" width="16.54296875" style="10" customWidth="1"/>
    <col min="2" max="3" width="17.1796875" style="24" customWidth="1"/>
    <col min="4" max="4" width="16.1796875" style="24" customWidth="1"/>
    <col min="5" max="5" width="15.453125" style="24" customWidth="1"/>
    <col min="6" max="7" width="16.1796875" style="24" customWidth="1"/>
    <col min="8" max="8" width="17.81640625" style="24" customWidth="1"/>
    <col min="9" max="18" width="9.1796875" style="24"/>
    <col min="19" max="16384" width="9.1796875" style="10"/>
  </cols>
  <sheetData>
    <row r="1" spans="1:18" s="31" customFormat="1" ht="15" customHeight="1" x14ac:dyDescent="0.25">
      <c r="B1" s="32"/>
      <c r="C1" s="32"/>
      <c r="D1" s="32"/>
      <c r="E1" s="32"/>
      <c r="F1" s="32"/>
      <c r="G1" s="32"/>
      <c r="H1" s="32" t="s">
        <v>14</v>
      </c>
      <c r="I1" s="32"/>
      <c r="J1" s="32"/>
      <c r="K1" s="32"/>
      <c r="L1" s="32"/>
      <c r="M1" s="32"/>
      <c r="N1" s="32"/>
      <c r="O1" s="32"/>
      <c r="P1" s="32"/>
      <c r="Q1" s="32"/>
      <c r="R1" s="32"/>
    </row>
    <row r="2" spans="1:18" s="31" customFormat="1" ht="25" x14ac:dyDescent="0.25">
      <c r="A2" s="17"/>
      <c r="B2" s="32" t="s">
        <v>4</v>
      </c>
      <c r="C2" s="32"/>
      <c r="D2" s="32" t="s">
        <v>5</v>
      </c>
      <c r="E2" s="32" t="s">
        <v>6</v>
      </c>
      <c r="F2" s="32" t="s">
        <v>7</v>
      </c>
      <c r="G2" s="32" t="s">
        <v>8</v>
      </c>
      <c r="H2" s="32" t="s">
        <v>15</v>
      </c>
      <c r="I2" s="32"/>
      <c r="J2" s="32"/>
      <c r="K2" s="32"/>
      <c r="L2" s="32"/>
      <c r="M2" s="32"/>
      <c r="N2" s="32"/>
      <c r="O2" s="32"/>
      <c r="P2" s="32"/>
      <c r="Q2" s="32"/>
      <c r="R2" s="32"/>
    </row>
    <row r="3" spans="1:18" s="31" customFormat="1" ht="43.5" customHeight="1" x14ac:dyDescent="0.25">
      <c r="A3" s="17" t="s">
        <v>9</v>
      </c>
      <c r="B3" s="32" t="s">
        <v>31</v>
      </c>
      <c r="C3" s="32"/>
      <c r="D3" s="32" t="s">
        <v>18</v>
      </c>
      <c r="E3" s="32" t="s">
        <v>12</v>
      </c>
      <c r="F3" s="32" t="s">
        <v>12</v>
      </c>
      <c r="G3" s="32" t="s">
        <v>32</v>
      </c>
      <c r="H3" s="32" t="s">
        <v>33</v>
      </c>
      <c r="I3" s="32"/>
      <c r="J3" s="32"/>
      <c r="K3" s="32"/>
      <c r="L3" s="32"/>
      <c r="M3" s="32"/>
      <c r="N3" s="32"/>
      <c r="O3" s="32"/>
      <c r="P3" s="32"/>
      <c r="Q3" s="32"/>
      <c r="R3" s="32"/>
    </row>
    <row r="4" spans="1:18" s="31" customFormat="1" ht="108.75" customHeight="1" x14ac:dyDescent="0.25">
      <c r="A4" s="17" t="s">
        <v>16</v>
      </c>
      <c r="B4" s="32" t="s">
        <v>23</v>
      </c>
      <c r="C4" s="32"/>
      <c r="D4" s="32" t="s">
        <v>17</v>
      </c>
      <c r="E4" s="32"/>
      <c r="F4" s="32"/>
      <c r="G4" s="32"/>
      <c r="H4" s="32" t="s">
        <v>34</v>
      </c>
      <c r="I4" s="32"/>
      <c r="J4" s="32"/>
      <c r="K4" s="32"/>
      <c r="L4" s="32"/>
      <c r="M4" s="32"/>
      <c r="N4" s="32"/>
      <c r="O4" s="32"/>
      <c r="P4" s="32"/>
      <c r="Q4" s="32"/>
      <c r="R4" s="32"/>
    </row>
    <row r="5" spans="1:18" s="31" customFormat="1" ht="36" customHeight="1" x14ac:dyDescent="0.25">
      <c r="A5" s="17" t="s">
        <v>10</v>
      </c>
      <c r="B5" s="33" t="s">
        <v>19</v>
      </c>
      <c r="C5" s="33" t="s">
        <v>11</v>
      </c>
      <c r="D5" s="32" t="s">
        <v>11</v>
      </c>
      <c r="E5" s="32" t="s">
        <v>11</v>
      </c>
      <c r="F5" s="32" t="s">
        <v>11</v>
      </c>
      <c r="G5" s="32" t="s">
        <v>11</v>
      </c>
      <c r="H5" s="32" t="s">
        <v>13</v>
      </c>
      <c r="I5" s="32">
        <f>1500-900</f>
        <v>600</v>
      </c>
      <c r="J5" s="32">
        <f>+I5/3.25</f>
        <v>184.61538461538461</v>
      </c>
      <c r="K5" s="32">
        <f>+J5/7</f>
        <v>26.373626373626372</v>
      </c>
      <c r="L5" s="32"/>
      <c r="M5" s="32"/>
      <c r="N5" s="32"/>
      <c r="O5" s="32"/>
      <c r="P5" s="32"/>
      <c r="Q5" s="32"/>
      <c r="R5" s="32"/>
    </row>
    <row r="6" spans="1:18" x14ac:dyDescent="0.25">
      <c r="A6" s="11">
        <f t="shared" ref="A6:A69" si="0">A7-7</f>
        <v>36168</v>
      </c>
      <c r="B6" s="30">
        <v>2.7925</v>
      </c>
      <c r="C6" s="24">
        <f>B6*39.368+15</f>
        <v>124.93514</v>
      </c>
      <c r="D6" s="24">
        <f>C6*0.1616</f>
        <v>20.189518624000002</v>
      </c>
      <c r="E6" s="24">
        <v>119.18001943728562</v>
      </c>
      <c r="F6" s="24">
        <v>258.12099999999998</v>
      </c>
      <c r="G6" s="24">
        <f>F6*1.43</f>
        <v>369.11302999999998</v>
      </c>
      <c r="H6" s="24">
        <f>($D6/2204.62)*1802.4+($C6/2204.62)*3715.4+($E6/2204.62)*964.9+(G6/2204.62)*272.4</f>
        <v>324.82550174222069</v>
      </c>
    </row>
    <row r="7" spans="1:18" x14ac:dyDescent="0.25">
      <c r="A7" s="11">
        <f t="shared" si="0"/>
        <v>36175</v>
      </c>
      <c r="B7" s="30">
        <v>2.73</v>
      </c>
      <c r="C7" s="24">
        <f t="shared" ref="C7:C70" si="1">B7*39.368+15</f>
        <v>122.47464000000001</v>
      </c>
      <c r="D7" s="24">
        <f t="shared" ref="D7:D70" si="2">C7*0.1616</f>
        <v>19.791901824</v>
      </c>
      <c r="E7" s="24">
        <v>120.97163472862627</v>
      </c>
      <c r="F7" s="24">
        <v>248.708</v>
      </c>
      <c r="G7" s="24">
        <f t="shared" ref="G7:G70" si="3">F7*1.43</f>
        <v>355.65243999999996</v>
      </c>
      <c r="H7" s="24">
        <f>($D7/2204.62)*1802.4+($C7/2204.62)*3715.4+($E7/2204.62)*964.9+(G7/2204.62)*272.4</f>
        <v>319.47476495234065</v>
      </c>
    </row>
    <row r="8" spans="1:18" x14ac:dyDescent="0.25">
      <c r="A8" s="11">
        <f t="shared" si="0"/>
        <v>36182</v>
      </c>
      <c r="B8" s="30">
        <v>2.7625000000000002</v>
      </c>
      <c r="C8" s="24">
        <f t="shared" si="1"/>
        <v>123.75410000000001</v>
      </c>
      <c r="D8" s="24">
        <f t="shared" si="2"/>
        <v>19.99866256</v>
      </c>
      <c r="E8" s="24">
        <v>120.03110372585635</v>
      </c>
      <c r="F8" s="24">
        <v>244.49699999999999</v>
      </c>
      <c r="G8" s="24">
        <f t="shared" si="3"/>
        <v>349.63070999999997</v>
      </c>
      <c r="H8" s="24">
        <f>($D8/2204.62)*1802.4+($C8/2204.62)*3715.4+($E8/2204.62)*964.9+(G8/2204.62)*272.4</f>
        <v>320.64436951820403</v>
      </c>
    </row>
    <row r="9" spans="1:18" x14ac:dyDescent="0.25">
      <c r="A9" s="11">
        <f t="shared" si="0"/>
        <v>36189</v>
      </c>
      <c r="B9" s="30">
        <v>2.77</v>
      </c>
      <c r="C9" s="24">
        <f t="shared" si="1"/>
        <v>124.04936000000001</v>
      </c>
      <c r="D9" s="24">
        <f t="shared" si="2"/>
        <v>20.046376576</v>
      </c>
      <c r="E9" s="24">
        <v>119.81681335236232</v>
      </c>
      <c r="F9" s="24">
        <v>242.79599999999999</v>
      </c>
      <c r="G9" s="24">
        <f t="shared" si="3"/>
        <v>347.19827999999995</v>
      </c>
      <c r="H9" s="24">
        <f>($D9/2204.62)*1802.4+($C9/2204.62)*3715.4+($E9/2204.62)*964.9+(G9/2204.62)*272.4</f>
        <v>320.78663713486992</v>
      </c>
    </row>
    <row r="10" spans="1:18" x14ac:dyDescent="0.25">
      <c r="A10" s="11">
        <f t="shared" si="0"/>
        <v>36196</v>
      </c>
      <c r="B10" s="30">
        <v>2.81</v>
      </c>
      <c r="C10" s="24">
        <f t="shared" si="1"/>
        <v>125.62408000000001</v>
      </c>
      <c r="D10" s="24">
        <f t="shared" si="2"/>
        <v>20.300851328</v>
      </c>
      <c r="E10" s="24">
        <v>118.6909437553692</v>
      </c>
      <c r="F10" s="24">
        <v>248.465</v>
      </c>
      <c r="G10" s="24">
        <f t="shared" si="3"/>
        <v>355.30494999999996</v>
      </c>
      <c r="H10" s="24">
        <f t="shared" ref="H10:H15" si="4">($D10/2204.62)*1802.4+($C10/2204.62)*3715.4+($E10/2204.62)*964.9+(AVERAGE(G1:G9)/2204.62)*272.4</f>
        <v>324.16898858812084</v>
      </c>
    </row>
    <row r="11" spans="1:18" x14ac:dyDescent="0.25">
      <c r="A11" s="11">
        <f t="shared" si="0"/>
        <v>36203</v>
      </c>
      <c r="B11" s="30">
        <v>2.7749999999999999</v>
      </c>
      <c r="C11" s="24">
        <f t="shared" si="1"/>
        <v>124.2462</v>
      </c>
      <c r="D11" s="24">
        <f t="shared" si="2"/>
        <v>20.078185919999999</v>
      </c>
      <c r="E11" s="24">
        <v>119.67451892774186</v>
      </c>
      <c r="F11" s="24">
        <v>240.92599999999999</v>
      </c>
      <c r="G11" s="24">
        <f t="shared" si="3"/>
        <v>344.52417999999994</v>
      </c>
      <c r="H11" s="24">
        <f t="shared" si="4"/>
        <v>322.09300330777467</v>
      </c>
    </row>
    <row r="12" spans="1:18" x14ac:dyDescent="0.25">
      <c r="A12" s="11">
        <f t="shared" si="0"/>
        <v>36210</v>
      </c>
      <c r="B12" s="30">
        <v>2.7749999999999999</v>
      </c>
      <c r="C12" s="24">
        <f t="shared" si="1"/>
        <v>124.2462</v>
      </c>
      <c r="D12" s="24">
        <f t="shared" si="2"/>
        <v>20.078185919999999</v>
      </c>
      <c r="E12" s="24">
        <v>119.67451892774186</v>
      </c>
      <c r="F12" s="24">
        <v>238.87399999999997</v>
      </c>
      <c r="G12" s="24">
        <f t="shared" si="3"/>
        <v>341.58981999999992</v>
      </c>
      <c r="H12" s="24">
        <f t="shared" si="4"/>
        <v>321.86945055455641</v>
      </c>
    </row>
    <row r="13" spans="1:18" x14ac:dyDescent="0.25">
      <c r="A13" s="11">
        <f t="shared" si="0"/>
        <v>36217</v>
      </c>
      <c r="B13" s="30">
        <v>2.6775000000000002</v>
      </c>
      <c r="C13" s="24">
        <f t="shared" si="1"/>
        <v>120.40782000000002</v>
      </c>
      <c r="D13" s="24">
        <f t="shared" si="2"/>
        <v>19.457903712</v>
      </c>
      <c r="E13" s="24">
        <v>122.53317777533054</v>
      </c>
      <c r="F13" s="24">
        <v>229.02100000000002</v>
      </c>
      <c r="G13" s="24">
        <f t="shared" si="3"/>
        <v>327.50002999999998</v>
      </c>
      <c r="H13" s="24">
        <f t="shared" si="4"/>
        <v>315.93327234116646</v>
      </c>
    </row>
    <row r="14" spans="1:18" x14ac:dyDescent="0.25">
      <c r="A14" s="11">
        <f t="shared" si="0"/>
        <v>36224</v>
      </c>
      <c r="B14" s="30">
        <v>2.76</v>
      </c>
      <c r="C14" s="24">
        <f t="shared" si="1"/>
        <v>123.65568</v>
      </c>
      <c r="D14" s="24">
        <f t="shared" si="2"/>
        <v>19.982757887999998</v>
      </c>
      <c r="E14" s="24">
        <v>120.10276126094652</v>
      </c>
      <c r="F14" s="24">
        <v>232.17600000000002</v>
      </c>
      <c r="G14" s="24">
        <f t="shared" si="3"/>
        <v>332.01168000000001</v>
      </c>
      <c r="H14" s="24">
        <f t="shared" si="4"/>
        <v>320.39597448177847</v>
      </c>
    </row>
    <row r="15" spans="1:18" x14ac:dyDescent="0.25">
      <c r="A15" s="11">
        <f t="shared" si="0"/>
        <v>36231</v>
      </c>
      <c r="B15" s="30">
        <v>2.8774999999999999</v>
      </c>
      <c r="C15" s="24">
        <f t="shared" si="1"/>
        <v>128.28142</v>
      </c>
      <c r="D15" s="24">
        <f t="shared" si="2"/>
        <v>20.730277471999997</v>
      </c>
      <c r="E15" s="24">
        <v>116.85371750328304</v>
      </c>
      <c r="F15" s="24">
        <v>236.73599999999996</v>
      </c>
      <c r="G15" s="24">
        <f t="shared" si="3"/>
        <v>338.53247999999991</v>
      </c>
      <c r="H15" s="24">
        <f t="shared" si="4"/>
        <v>327.15008435366821</v>
      </c>
    </row>
    <row r="16" spans="1:18" x14ac:dyDescent="0.25">
      <c r="A16" s="11">
        <f t="shared" si="0"/>
        <v>36238</v>
      </c>
      <c r="B16" s="30">
        <v>2.94</v>
      </c>
      <c r="C16" s="24">
        <f t="shared" si="1"/>
        <v>130.74191999999999</v>
      </c>
      <c r="D16" s="24">
        <f t="shared" si="2"/>
        <v>21.127894271999999</v>
      </c>
      <c r="E16" s="24">
        <v>115.21917234808852</v>
      </c>
      <c r="F16" s="24">
        <v>235.94200000000001</v>
      </c>
      <c r="G16" s="24">
        <f t="shared" si="3"/>
        <v>337.39706000000001</v>
      </c>
      <c r="H16" s="24">
        <f t="shared" ref="H16:H32" si="5">($D16/2204.62)*1802.4+($C16/2204.62)*3715.4+($E16/2204.62)*964.9+($G16/2204.62)*272.4</f>
        <v>329.72638583815962</v>
      </c>
    </row>
    <row r="17" spans="1:8" x14ac:dyDescent="0.25">
      <c r="A17" s="11">
        <f t="shared" si="0"/>
        <v>36245</v>
      </c>
      <c r="B17" s="30">
        <v>2.9975000000000001</v>
      </c>
      <c r="C17" s="24">
        <f t="shared" si="1"/>
        <v>133.00558000000001</v>
      </c>
      <c r="D17" s="24">
        <f t="shared" si="2"/>
        <v>21.493701728000001</v>
      </c>
      <c r="E17" s="24">
        <v>113.76880288481129</v>
      </c>
      <c r="F17" s="24">
        <v>239.75700000000001</v>
      </c>
      <c r="G17" s="24">
        <f t="shared" si="3"/>
        <v>342.85251</v>
      </c>
      <c r="H17" s="24">
        <f t="shared" si="5"/>
        <v>333.87963529048164</v>
      </c>
    </row>
    <row r="18" spans="1:8" x14ac:dyDescent="0.25">
      <c r="A18" s="11">
        <f t="shared" si="0"/>
        <v>36252</v>
      </c>
      <c r="B18" s="30">
        <v>2.92</v>
      </c>
      <c r="C18" s="24">
        <f t="shared" si="1"/>
        <v>129.95456000000001</v>
      </c>
      <c r="D18" s="24">
        <f t="shared" si="2"/>
        <v>21.000656896000002</v>
      </c>
      <c r="E18" s="24">
        <v>115.73549257217293</v>
      </c>
      <c r="F18" s="24">
        <v>237.79400000000001</v>
      </c>
      <c r="G18" s="24">
        <f t="shared" si="3"/>
        <v>340.04541999999998</v>
      </c>
      <c r="H18" s="24">
        <f t="shared" si="5"/>
        <v>328.84864756930455</v>
      </c>
    </row>
    <row r="19" spans="1:8" x14ac:dyDescent="0.25">
      <c r="A19" s="11">
        <f t="shared" si="0"/>
        <v>36259</v>
      </c>
      <c r="B19" s="30">
        <v>2.84</v>
      </c>
      <c r="C19" s="24">
        <f t="shared" si="1"/>
        <v>126.80512</v>
      </c>
      <c r="D19" s="24">
        <f t="shared" si="2"/>
        <v>20.491707391999999</v>
      </c>
      <c r="E19" s="24">
        <v>117.8648923134965</v>
      </c>
      <c r="F19" s="24">
        <v>238.52100000000002</v>
      </c>
      <c r="G19" s="24">
        <f t="shared" si="3"/>
        <v>341.08503000000002</v>
      </c>
      <c r="H19" s="24">
        <f t="shared" si="5"/>
        <v>324.1852986077572</v>
      </c>
    </row>
    <row r="20" spans="1:8" x14ac:dyDescent="0.25">
      <c r="A20" s="11">
        <f t="shared" si="0"/>
        <v>36266</v>
      </c>
      <c r="B20" s="30">
        <v>2.91</v>
      </c>
      <c r="C20" s="24">
        <f t="shared" si="1"/>
        <v>129.56088</v>
      </c>
      <c r="D20" s="24">
        <f t="shared" si="2"/>
        <v>20.937038207999997</v>
      </c>
      <c r="E20" s="24">
        <v>115.99600599810685</v>
      </c>
      <c r="F20" s="24">
        <v>235.81</v>
      </c>
      <c r="G20" s="24">
        <f t="shared" si="3"/>
        <v>337.20830000000001</v>
      </c>
      <c r="H20" s="24">
        <f t="shared" si="5"/>
        <v>327.89664356019296</v>
      </c>
    </row>
    <row r="21" spans="1:8" x14ac:dyDescent="0.25">
      <c r="A21" s="11">
        <f t="shared" si="0"/>
        <v>36273</v>
      </c>
      <c r="B21" s="30">
        <v>3.0024999999999999</v>
      </c>
      <c r="C21" s="24">
        <f t="shared" si="1"/>
        <v>133.20242000000002</v>
      </c>
      <c r="D21" s="24">
        <f t="shared" si="2"/>
        <v>21.525511072</v>
      </c>
      <c r="E21" s="24">
        <v>113.64501345846419</v>
      </c>
      <c r="F21" s="24">
        <v>221.47</v>
      </c>
      <c r="G21" s="24">
        <f t="shared" si="3"/>
        <v>316.70209999999997</v>
      </c>
      <c r="H21" s="24">
        <f t="shared" si="5"/>
        <v>330.95208151529289</v>
      </c>
    </row>
    <row r="22" spans="1:8" x14ac:dyDescent="0.25">
      <c r="A22" s="11">
        <f t="shared" si="0"/>
        <v>36280</v>
      </c>
      <c r="B22" s="30">
        <v>2.9125000000000001</v>
      </c>
      <c r="C22" s="24">
        <f t="shared" si="1"/>
        <v>129.65930000000003</v>
      </c>
      <c r="D22" s="24">
        <f t="shared" si="2"/>
        <v>20.952942880000005</v>
      </c>
      <c r="E22" s="24">
        <v>115.93072933140931</v>
      </c>
      <c r="F22" s="24">
        <v>227.87400000000008</v>
      </c>
      <c r="G22" s="24">
        <f t="shared" si="3"/>
        <v>325.85982000000013</v>
      </c>
      <c r="H22" s="24">
        <f t="shared" si="5"/>
        <v>326.64473839790492</v>
      </c>
    </row>
    <row r="23" spans="1:8" x14ac:dyDescent="0.25">
      <c r="A23" s="11">
        <f t="shared" si="0"/>
        <v>36287</v>
      </c>
      <c r="B23" s="30">
        <v>2.91</v>
      </c>
      <c r="C23" s="24">
        <f t="shared" si="1"/>
        <v>129.56088</v>
      </c>
      <c r="D23" s="24">
        <f t="shared" si="2"/>
        <v>20.937038207999997</v>
      </c>
      <c r="E23" s="24">
        <v>115.99600599810685</v>
      </c>
      <c r="F23" s="24">
        <v>230.98199999999997</v>
      </c>
      <c r="G23" s="24">
        <f t="shared" si="3"/>
        <v>330.30425999999994</v>
      </c>
      <c r="H23" s="24">
        <f t="shared" si="5"/>
        <v>327.04358929415162</v>
      </c>
    </row>
    <row r="24" spans="1:8" x14ac:dyDescent="0.25">
      <c r="A24" s="11">
        <f t="shared" si="0"/>
        <v>36294</v>
      </c>
      <c r="B24" s="30">
        <v>2.9175</v>
      </c>
      <c r="C24" s="24">
        <f t="shared" si="1"/>
        <v>129.85614000000001</v>
      </c>
      <c r="D24" s="24">
        <f t="shared" si="2"/>
        <v>20.984752224000001</v>
      </c>
      <c r="E24" s="24">
        <v>115.80047284325562</v>
      </c>
      <c r="F24" s="24">
        <v>235.81100000000001</v>
      </c>
      <c r="G24" s="24">
        <f t="shared" si="3"/>
        <v>337.20972999999998</v>
      </c>
      <c r="H24" s="24">
        <f t="shared" si="5"/>
        <v>328.34784528081707</v>
      </c>
    </row>
    <row r="25" spans="1:8" x14ac:dyDescent="0.25">
      <c r="A25" s="11">
        <f t="shared" si="0"/>
        <v>36301</v>
      </c>
      <c r="B25" s="30">
        <v>2.8849999999999998</v>
      </c>
      <c r="C25" s="24">
        <f t="shared" si="1"/>
        <v>128.57668000000001</v>
      </c>
      <c r="D25" s="24">
        <f t="shared" si="2"/>
        <v>20.777991488000001</v>
      </c>
      <c r="E25" s="24">
        <v>116.65426898252467</v>
      </c>
      <c r="F25" s="24">
        <v>231.24799999999999</v>
      </c>
      <c r="G25" s="24">
        <f t="shared" si="3"/>
        <v>330.68463999999994</v>
      </c>
      <c r="H25" s="24">
        <f t="shared" si="5"/>
        <v>325.590010435907</v>
      </c>
    </row>
    <row r="26" spans="1:8" x14ac:dyDescent="0.25">
      <c r="A26" s="11">
        <f t="shared" si="0"/>
        <v>36308</v>
      </c>
      <c r="B26" s="30">
        <v>2.8450000000000002</v>
      </c>
      <c r="C26" s="24">
        <f t="shared" si="1"/>
        <v>127.00196000000001</v>
      </c>
      <c r="D26" s="24">
        <f t="shared" si="2"/>
        <v>20.523516736000001</v>
      </c>
      <c r="E26" s="24">
        <v>117.72871075060574</v>
      </c>
      <c r="F26" s="24">
        <v>232.99</v>
      </c>
      <c r="G26" s="24">
        <f t="shared" si="3"/>
        <v>333.17570000000001</v>
      </c>
      <c r="H26" s="24">
        <f t="shared" si="5"/>
        <v>323.50616543087972</v>
      </c>
    </row>
    <row r="27" spans="1:8" x14ac:dyDescent="0.25">
      <c r="A27" s="11">
        <f t="shared" si="0"/>
        <v>36315</v>
      </c>
      <c r="B27" s="30">
        <v>2.8075000000000001</v>
      </c>
      <c r="C27" s="24">
        <f t="shared" si="1"/>
        <v>125.52566000000002</v>
      </c>
      <c r="D27" s="24">
        <f t="shared" si="2"/>
        <v>20.284946656000002</v>
      </c>
      <c r="E27" s="24">
        <v>118.7604830247457</v>
      </c>
      <c r="F27" s="24">
        <v>238.25799999999998</v>
      </c>
      <c r="G27" s="24">
        <f t="shared" si="3"/>
        <v>340.70893999999998</v>
      </c>
      <c r="H27" s="24">
        <f t="shared" si="5"/>
        <v>322.20551856707806</v>
      </c>
    </row>
    <row r="28" spans="1:8" x14ac:dyDescent="0.25">
      <c r="A28" s="11">
        <f t="shared" si="0"/>
        <v>36322</v>
      </c>
      <c r="B28" s="30">
        <v>2.7974999999999999</v>
      </c>
      <c r="C28" s="24">
        <f t="shared" si="1"/>
        <v>125.13198</v>
      </c>
      <c r="D28" s="24">
        <f t="shared" si="2"/>
        <v>20.221327968000001</v>
      </c>
      <c r="E28" s="24">
        <v>119.03973399605761</v>
      </c>
      <c r="F28" s="24">
        <v>240.96899999999997</v>
      </c>
      <c r="G28" s="24">
        <f t="shared" si="3"/>
        <v>344.58566999999994</v>
      </c>
      <c r="H28" s="24">
        <f t="shared" si="5"/>
        <v>322.09127008841398</v>
      </c>
    </row>
    <row r="29" spans="1:8" x14ac:dyDescent="0.25">
      <c r="A29" s="11">
        <f t="shared" si="0"/>
        <v>36329</v>
      </c>
      <c r="B29" s="30">
        <v>2.8325</v>
      </c>
      <c r="C29" s="24">
        <f t="shared" si="1"/>
        <v>126.50986</v>
      </c>
      <c r="D29" s="24">
        <f t="shared" si="2"/>
        <v>20.443993375999998</v>
      </c>
      <c r="E29" s="24">
        <v>118.06995923954069</v>
      </c>
      <c r="F29" s="24">
        <v>243.17300000000006</v>
      </c>
      <c r="G29" s="24">
        <f t="shared" si="3"/>
        <v>347.73739000000006</v>
      </c>
      <c r="H29" s="24">
        <f t="shared" si="5"/>
        <v>324.56040324914738</v>
      </c>
    </row>
    <row r="30" spans="1:8" x14ac:dyDescent="0.25">
      <c r="A30" s="11">
        <f t="shared" si="0"/>
        <v>36336</v>
      </c>
      <c r="B30" s="30">
        <v>2.7675000000000001</v>
      </c>
      <c r="C30" s="24">
        <f t="shared" si="1"/>
        <v>123.95094</v>
      </c>
      <c r="D30" s="24">
        <f t="shared" si="2"/>
        <v>20.030471903999999</v>
      </c>
      <c r="E30" s="24">
        <v>119.88813004241841</v>
      </c>
      <c r="F30" s="24">
        <v>241.43400000000003</v>
      </c>
      <c r="G30" s="24">
        <f t="shared" si="3"/>
        <v>345.25062000000003</v>
      </c>
      <c r="H30" s="24">
        <f t="shared" si="5"/>
        <v>320.39833195820563</v>
      </c>
    </row>
    <row r="31" spans="1:8" x14ac:dyDescent="0.25">
      <c r="A31" s="11">
        <f t="shared" si="0"/>
        <v>36343</v>
      </c>
      <c r="B31" s="30">
        <v>2.6475</v>
      </c>
      <c r="C31" s="24">
        <f t="shared" si="1"/>
        <v>119.22678000000001</v>
      </c>
      <c r="D31" s="24">
        <f t="shared" si="2"/>
        <v>19.267047647999998</v>
      </c>
      <c r="E31" s="24">
        <v>123.44979553754618</v>
      </c>
      <c r="F31" s="24">
        <v>237.06800000000004</v>
      </c>
      <c r="G31" s="24">
        <f t="shared" si="3"/>
        <v>339.00724000000002</v>
      </c>
      <c r="H31" s="24">
        <f t="shared" si="5"/>
        <v>312.60007846383218</v>
      </c>
    </row>
    <row r="32" spans="1:8" x14ac:dyDescent="0.25">
      <c r="A32" s="11">
        <f t="shared" si="0"/>
        <v>36350</v>
      </c>
      <c r="B32" s="30">
        <v>2.4525000000000001</v>
      </c>
      <c r="C32" s="24">
        <f t="shared" si="1"/>
        <v>111.55002</v>
      </c>
      <c r="D32" s="24">
        <f t="shared" si="2"/>
        <v>18.026483232</v>
      </c>
      <c r="E32" s="24">
        <v>129.88091632435385</v>
      </c>
      <c r="F32" s="24">
        <v>228.40400000000008</v>
      </c>
      <c r="G32" s="24">
        <f t="shared" si="3"/>
        <v>326.61772000000008</v>
      </c>
      <c r="H32" s="24">
        <f t="shared" si="5"/>
        <v>299.93225171445687</v>
      </c>
    </row>
    <row r="33" spans="1:8" x14ac:dyDescent="0.25">
      <c r="A33" s="11">
        <f t="shared" si="0"/>
        <v>36357</v>
      </c>
      <c r="B33" s="30">
        <v>2.4525000000000001</v>
      </c>
      <c r="C33" s="24">
        <f t="shared" si="1"/>
        <v>111.55002</v>
      </c>
      <c r="D33" s="24">
        <f t="shared" si="2"/>
        <v>18.026483232</v>
      </c>
      <c r="E33" s="24">
        <v>129.88091632435385</v>
      </c>
      <c r="F33" s="24">
        <v>237.333</v>
      </c>
      <c r="G33" s="24">
        <f t="shared" si="3"/>
        <v>339.38619</v>
      </c>
      <c r="H33" s="24">
        <f t="shared" ref="H33:H96" si="6">(AVERAGE(D6:D32)/2204.62)*1802.4+(AVERAGE(C6:C32)/2204.62)*3715.4+(AVERAGE(E6:E32)/2204.62)*964.9+(AVERAGE(G6:G32)/2204.62)*272.4</f>
        <v>322.84415338712688</v>
      </c>
    </row>
    <row r="34" spans="1:8" x14ac:dyDescent="0.25">
      <c r="A34" s="11">
        <f t="shared" si="0"/>
        <v>36364</v>
      </c>
      <c r="B34" s="30">
        <v>2.7450000000000001</v>
      </c>
      <c r="C34" s="24">
        <f t="shared" si="1"/>
        <v>123.06516000000001</v>
      </c>
      <c r="D34" s="24">
        <f t="shared" si="2"/>
        <v>19.887329856000001</v>
      </c>
      <c r="E34" s="24">
        <v>120.5351133789612</v>
      </c>
      <c r="F34" s="24">
        <v>240.46099999999996</v>
      </c>
      <c r="G34" s="24">
        <f t="shared" si="3"/>
        <v>343.85922999999991</v>
      </c>
      <c r="H34" s="24">
        <f t="shared" si="6"/>
        <v>321.98061285510255</v>
      </c>
    </row>
    <row r="35" spans="1:8" x14ac:dyDescent="0.25">
      <c r="A35" s="11">
        <f t="shared" si="0"/>
        <v>36371</v>
      </c>
      <c r="B35" s="30">
        <v>2.6825000000000001</v>
      </c>
      <c r="C35" s="24">
        <f t="shared" si="1"/>
        <v>120.60466000000001</v>
      </c>
      <c r="D35" s="24">
        <f t="shared" si="2"/>
        <v>19.489713055999999</v>
      </c>
      <c r="E35" s="24">
        <v>122.38215350551131</v>
      </c>
      <c r="F35" s="24">
        <v>252.87399999999997</v>
      </c>
      <c r="G35" s="24">
        <f t="shared" si="3"/>
        <v>361.60981999999996</v>
      </c>
      <c r="H35" s="24">
        <f t="shared" si="6"/>
        <v>321.95931662833345</v>
      </c>
    </row>
    <row r="36" spans="1:8" x14ac:dyDescent="0.25">
      <c r="A36" s="11">
        <f t="shared" si="0"/>
        <v>36378</v>
      </c>
      <c r="B36" s="30">
        <v>2.8849999999999998</v>
      </c>
      <c r="C36" s="24">
        <f t="shared" si="1"/>
        <v>128.57668000000001</v>
      </c>
      <c r="D36" s="24">
        <f t="shared" si="2"/>
        <v>20.777991488000001</v>
      </c>
      <c r="E36" s="24">
        <v>116.65426898252467</v>
      </c>
      <c r="F36" s="24">
        <v>251.22099999999995</v>
      </c>
      <c r="G36" s="24">
        <f t="shared" si="3"/>
        <v>359.24602999999991</v>
      </c>
      <c r="H36" s="24">
        <f t="shared" si="6"/>
        <v>321.84025483208507</v>
      </c>
    </row>
    <row r="37" spans="1:8" x14ac:dyDescent="0.25">
      <c r="A37" s="11">
        <f t="shared" si="0"/>
        <v>36385</v>
      </c>
      <c r="B37" s="30">
        <v>2.76</v>
      </c>
      <c r="C37" s="24">
        <f t="shared" si="1"/>
        <v>123.65568</v>
      </c>
      <c r="D37" s="24">
        <f t="shared" si="2"/>
        <v>19.982757887999998</v>
      </c>
      <c r="E37" s="24">
        <v>120.10276126094652</v>
      </c>
      <c r="F37" s="24">
        <v>243.63800000000001</v>
      </c>
      <c r="G37" s="24">
        <f t="shared" si="3"/>
        <v>348.40233999999998</v>
      </c>
      <c r="H37" s="24">
        <f t="shared" si="6"/>
        <v>322.14886156405794</v>
      </c>
    </row>
    <row r="38" spans="1:8" x14ac:dyDescent="0.25">
      <c r="A38" s="11">
        <f t="shared" si="0"/>
        <v>36392</v>
      </c>
      <c r="B38" s="30">
        <v>2.7725</v>
      </c>
      <c r="C38" s="24">
        <f t="shared" si="1"/>
        <v>124.14778</v>
      </c>
      <c r="D38" s="24">
        <f t="shared" si="2"/>
        <v>20.062281247999998</v>
      </c>
      <c r="E38" s="24">
        <v>119.74560973704082</v>
      </c>
      <c r="F38" s="24">
        <v>238.08199999999997</v>
      </c>
      <c r="G38" s="24">
        <f t="shared" si="3"/>
        <v>340.45725999999996</v>
      </c>
      <c r="H38" s="24">
        <f t="shared" si="6"/>
        <v>322.00766425300492</v>
      </c>
    </row>
    <row r="39" spans="1:8" x14ac:dyDescent="0.25">
      <c r="A39" s="11">
        <f t="shared" si="0"/>
        <v>36399</v>
      </c>
      <c r="B39" s="30">
        <v>2.8025000000000002</v>
      </c>
      <c r="C39" s="24">
        <f t="shared" si="1"/>
        <v>125.32882000000001</v>
      </c>
      <c r="D39" s="24">
        <f t="shared" si="2"/>
        <v>20.253137312</v>
      </c>
      <c r="E39" s="24">
        <v>118.89988921622339</v>
      </c>
      <c r="F39" s="24">
        <v>243.637</v>
      </c>
      <c r="G39" s="24">
        <f t="shared" si="3"/>
        <v>348.40091000000001</v>
      </c>
      <c r="H39" s="24">
        <f t="shared" si="6"/>
        <v>321.98358065793303</v>
      </c>
    </row>
    <row r="40" spans="1:8" x14ac:dyDescent="0.25">
      <c r="A40" s="11">
        <f t="shared" si="0"/>
        <v>36406</v>
      </c>
      <c r="B40" s="30">
        <v>2.9249999999999998</v>
      </c>
      <c r="C40" s="24">
        <f t="shared" si="1"/>
        <v>130.1514</v>
      </c>
      <c r="D40" s="24">
        <f t="shared" si="2"/>
        <v>21.032466239999998</v>
      </c>
      <c r="E40" s="24">
        <v>115.6058268570296</v>
      </c>
      <c r="F40" s="24">
        <v>254.85900000000001</v>
      </c>
      <c r="G40" s="24">
        <f t="shared" si="3"/>
        <v>364.44837000000001</v>
      </c>
      <c r="H40" s="24">
        <f t="shared" si="6"/>
        <v>322.07506529850929</v>
      </c>
    </row>
    <row r="41" spans="1:8" x14ac:dyDescent="0.25">
      <c r="A41" s="11">
        <f t="shared" si="0"/>
        <v>36413</v>
      </c>
      <c r="B41" s="30">
        <v>2.8525</v>
      </c>
      <c r="C41" s="24">
        <f t="shared" si="1"/>
        <v>127.29722000000001</v>
      </c>
      <c r="D41" s="24">
        <f t="shared" si="2"/>
        <v>20.571230752000002</v>
      </c>
      <c r="E41" s="24">
        <v>117.52522807332321</v>
      </c>
      <c r="F41" s="24">
        <v>250.67</v>
      </c>
      <c r="G41" s="24">
        <f t="shared" si="3"/>
        <v>358.45809999999994</v>
      </c>
      <c r="H41" s="24">
        <f t="shared" si="6"/>
        <v>322.78770705968952</v>
      </c>
    </row>
    <row r="42" spans="1:8" x14ac:dyDescent="0.25">
      <c r="A42" s="11">
        <f t="shared" si="0"/>
        <v>36420</v>
      </c>
      <c r="B42" s="30">
        <v>2.8275000000000001</v>
      </c>
      <c r="C42" s="24">
        <f t="shared" si="1"/>
        <v>126.31302000000001</v>
      </c>
      <c r="D42" s="24">
        <f t="shared" si="2"/>
        <v>20.412184031999999</v>
      </c>
      <c r="E42" s="24">
        <v>118.20720313392872</v>
      </c>
      <c r="F42" s="24">
        <v>245.488</v>
      </c>
      <c r="G42" s="24">
        <f t="shared" si="3"/>
        <v>351.04784000000001</v>
      </c>
      <c r="H42" s="24">
        <f t="shared" si="6"/>
        <v>323.11206604456436</v>
      </c>
    </row>
    <row r="43" spans="1:8" x14ac:dyDescent="0.25">
      <c r="A43" s="11">
        <f t="shared" si="0"/>
        <v>36427</v>
      </c>
      <c r="B43" s="30">
        <v>2.8125</v>
      </c>
      <c r="C43" s="24">
        <f t="shared" si="1"/>
        <v>125.72250000000001</v>
      </c>
      <c r="D43" s="24">
        <f t="shared" si="2"/>
        <v>20.316756000000002</v>
      </c>
      <c r="E43" s="24">
        <v>118.62151336157012</v>
      </c>
      <c r="F43" s="24">
        <v>250.405</v>
      </c>
      <c r="G43" s="24">
        <f t="shared" si="3"/>
        <v>358.07914999999997</v>
      </c>
      <c r="H43" s="24">
        <f t="shared" si="6"/>
        <v>323.05878462532178</v>
      </c>
    </row>
    <row r="44" spans="1:8" x14ac:dyDescent="0.25">
      <c r="A44" s="11">
        <f t="shared" si="0"/>
        <v>36434</v>
      </c>
      <c r="B44" s="30">
        <v>2.7749999999999999</v>
      </c>
      <c r="C44" s="24">
        <f t="shared" si="1"/>
        <v>124.2462</v>
      </c>
      <c r="D44" s="24">
        <f t="shared" si="2"/>
        <v>20.078185919999999</v>
      </c>
      <c r="E44" s="24">
        <v>119.67451892774186</v>
      </c>
      <c r="F44" s="24">
        <v>251.68399999999997</v>
      </c>
      <c r="G44" s="24">
        <f t="shared" si="3"/>
        <v>359.90811999999994</v>
      </c>
      <c r="H44" s="24">
        <f t="shared" si="6"/>
        <v>322.8707211658334</v>
      </c>
    </row>
    <row r="45" spans="1:8" x14ac:dyDescent="0.25">
      <c r="A45" s="11">
        <f t="shared" si="0"/>
        <v>36441</v>
      </c>
      <c r="B45" s="30">
        <v>2.5350000000000001</v>
      </c>
      <c r="C45" s="24">
        <f t="shared" si="1"/>
        <v>114.79788000000001</v>
      </c>
      <c r="D45" s="24">
        <f t="shared" si="2"/>
        <v>18.551337408000002</v>
      </c>
      <c r="E45" s="24">
        <v>127.05508685003591</v>
      </c>
      <c r="F45" s="24">
        <v>262.86099999999999</v>
      </c>
      <c r="G45" s="24">
        <f t="shared" si="3"/>
        <v>375.89122999999995</v>
      </c>
      <c r="H45" s="24">
        <f t="shared" si="6"/>
        <v>322.45490158274038</v>
      </c>
    </row>
    <row r="46" spans="1:8" x14ac:dyDescent="0.25">
      <c r="A46" s="11">
        <f t="shared" si="0"/>
        <v>36448</v>
      </c>
      <c r="B46" s="30">
        <v>2.5924999999999998</v>
      </c>
      <c r="C46" s="24">
        <f t="shared" si="1"/>
        <v>117.06153999999999</v>
      </c>
      <c r="D46" s="24">
        <f t="shared" si="2"/>
        <v>18.917144863999997</v>
      </c>
      <c r="E46" s="24">
        <v>125.17829864189385</v>
      </c>
      <c r="F46" s="24">
        <v>264.59399999999994</v>
      </c>
      <c r="G46" s="24">
        <f t="shared" si="3"/>
        <v>378.36941999999988</v>
      </c>
      <c r="H46" s="24">
        <f t="shared" si="6"/>
        <v>321.78222149788058</v>
      </c>
    </row>
    <row r="47" spans="1:8" x14ac:dyDescent="0.25">
      <c r="A47" s="11">
        <f t="shared" si="0"/>
        <v>36455</v>
      </c>
      <c r="B47" s="30">
        <v>2.67</v>
      </c>
      <c r="C47" s="24">
        <f t="shared" si="1"/>
        <v>120.11256</v>
      </c>
      <c r="D47" s="24">
        <f t="shared" si="2"/>
        <v>19.410189696</v>
      </c>
      <c r="E47" s="24">
        <v>122.76064229752492</v>
      </c>
      <c r="F47" s="24">
        <v>257.32800000000003</v>
      </c>
      <c r="G47" s="24">
        <f t="shared" si="3"/>
        <v>367.97904000000005</v>
      </c>
      <c r="H47" s="24">
        <f t="shared" si="6"/>
        <v>321.41554513725816</v>
      </c>
    </row>
    <row r="48" spans="1:8" x14ac:dyDescent="0.25">
      <c r="A48" s="11">
        <f t="shared" si="0"/>
        <v>36462</v>
      </c>
      <c r="B48" s="30">
        <v>2.67</v>
      </c>
      <c r="C48" s="24">
        <f t="shared" si="1"/>
        <v>120.11256</v>
      </c>
      <c r="D48" s="24">
        <f t="shared" si="2"/>
        <v>19.410189696</v>
      </c>
      <c r="E48" s="24">
        <v>122.76064229752492</v>
      </c>
      <c r="F48" s="24">
        <v>262.68399999999997</v>
      </c>
      <c r="G48" s="24">
        <f t="shared" si="3"/>
        <v>375.63811999999996</v>
      </c>
      <c r="H48" s="24">
        <f t="shared" si="6"/>
        <v>321.03003933337362</v>
      </c>
    </row>
    <row r="49" spans="1:8" x14ac:dyDescent="0.25">
      <c r="A49" s="11">
        <f t="shared" si="0"/>
        <v>36469</v>
      </c>
      <c r="B49" s="30">
        <v>2.6850000000000001</v>
      </c>
      <c r="C49" s="24">
        <f t="shared" si="1"/>
        <v>120.70308000000001</v>
      </c>
      <c r="D49" s="24">
        <f t="shared" si="2"/>
        <v>19.505617728000001</v>
      </c>
      <c r="E49" s="24">
        <v>122.30682608596234</v>
      </c>
      <c r="F49" s="24">
        <v>266.47799999999995</v>
      </c>
      <c r="G49" s="24">
        <f t="shared" si="3"/>
        <v>381.06353999999993</v>
      </c>
      <c r="H49" s="24">
        <f t="shared" si="6"/>
        <v>320.56641901386791</v>
      </c>
    </row>
    <row r="50" spans="1:8" x14ac:dyDescent="0.25">
      <c r="A50" s="11">
        <f t="shared" si="0"/>
        <v>36476</v>
      </c>
      <c r="B50" s="30">
        <v>2.6425000000000001</v>
      </c>
      <c r="C50" s="24">
        <f t="shared" si="1"/>
        <v>119.02994000000001</v>
      </c>
      <c r="D50" s="24">
        <f t="shared" si="2"/>
        <v>19.235238303999999</v>
      </c>
      <c r="E50" s="24">
        <v>123.60433361219876</v>
      </c>
      <c r="F50" s="24">
        <v>262.20600000000002</v>
      </c>
      <c r="G50" s="24">
        <f t="shared" si="3"/>
        <v>374.95458000000002</v>
      </c>
      <c r="H50" s="24">
        <f t="shared" si="6"/>
        <v>320.31955007239088</v>
      </c>
    </row>
    <row r="51" spans="1:8" x14ac:dyDescent="0.25">
      <c r="A51" s="11">
        <f t="shared" si="0"/>
        <v>36483</v>
      </c>
      <c r="B51" s="30">
        <v>2.6225000000000001</v>
      </c>
      <c r="C51" s="24">
        <f t="shared" si="1"/>
        <v>118.24258</v>
      </c>
      <c r="D51" s="24">
        <f t="shared" si="2"/>
        <v>19.108000927999999</v>
      </c>
      <c r="E51" s="24">
        <v>124.22763114268989</v>
      </c>
      <c r="F51" s="24">
        <v>257.24599999999998</v>
      </c>
      <c r="G51" s="24">
        <f t="shared" si="3"/>
        <v>367.86177999999995</v>
      </c>
      <c r="H51" s="24">
        <f t="shared" si="6"/>
        <v>319.93836476792529</v>
      </c>
    </row>
    <row r="52" spans="1:8" x14ac:dyDescent="0.25">
      <c r="A52" s="11">
        <f t="shared" si="0"/>
        <v>36490</v>
      </c>
      <c r="B52" s="30">
        <v>2.6575000000000002</v>
      </c>
      <c r="C52" s="24">
        <f t="shared" si="1"/>
        <v>119.62046000000001</v>
      </c>
      <c r="D52" s="24">
        <f t="shared" si="2"/>
        <v>19.330666336</v>
      </c>
      <c r="E52" s="24">
        <v>123.14224517778982</v>
      </c>
      <c r="F52" s="24">
        <v>264.05200000000002</v>
      </c>
      <c r="G52" s="24">
        <f t="shared" si="3"/>
        <v>377.59435999999999</v>
      </c>
      <c r="H52" s="24">
        <f t="shared" si="6"/>
        <v>319.43352100217709</v>
      </c>
    </row>
    <row r="53" spans="1:8" x14ac:dyDescent="0.25">
      <c r="A53" s="11">
        <f t="shared" si="0"/>
        <v>36497</v>
      </c>
      <c r="B53" s="30">
        <v>2.64</v>
      </c>
      <c r="C53" s="24">
        <f t="shared" si="1"/>
        <v>118.93152000000001</v>
      </c>
      <c r="D53" s="24">
        <f t="shared" si="2"/>
        <v>19.219333632000001</v>
      </c>
      <c r="E53" s="24">
        <v>123.6817944780324</v>
      </c>
      <c r="F53" s="24">
        <v>261.16199999999998</v>
      </c>
      <c r="G53" s="24">
        <f t="shared" si="3"/>
        <v>373.46165999999994</v>
      </c>
      <c r="H53" s="24">
        <f t="shared" si="6"/>
        <v>319.15051022912451</v>
      </c>
    </row>
    <row r="54" spans="1:8" x14ac:dyDescent="0.25">
      <c r="A54" s="11">
        <f t="shared" si="0"/>
        <v>36504</v>
      </c>
      <c r="B54" s="30">
        <v>2.6074999999999999</v>
      </c>
      <c r="C54" s="24">
        <f t="shared" si="1"/>
        <v>117.65206000000001</v>
      </c>
      <c r="D54" s="24">
        <f t="shared" si="2"/>
        <v>19.012572896000002</v>
      </c>
      <c r="E54" s="24">
        <v>124.70057909398271</v>
      </c>
      <c r="F54" s="24">
        <v>250.11799999999999</v>
      </c>
      <c r="G54" s="24">
        <f t="shared" si="3"/>
        <v>357.66873999999996</v>
      </c>
      <c r="H54" s="24">
        <f t="shared" si="6"/>
        <v>318.88813955081412</v>
      </c>
    </row>
    <row r="55" spans="1:8" x14ac:dyDescent="0.25">
      <c r="A55" s="11">
        <f t="shared" si="0"/>
        <v>36511</v>
      </c>
      <c r="B55" s="30">
        <v>2.64</v>
      </c>
      <c r="C55" s="24">
        <f t="shared" si="1"/>
        <v>118.93152000000001</v>
      </c>
      <c r="D55" s="24">
        <f t="shared" si="2"/>
        <v>19.219333632000001</v>
      </c>
      <c r="E55" s="24">
        <v>123.6817944780324</v>
      </c>
      <c r="F55" s="24">
        <v>250.11799999999999</v>
      </c>
      <c r="G55" s="24">
        <f t="shared" si="3"/>
        <v>357.66873999999996</v>
      </c>
      <c r="H55" s="24">
        <f t="shared" si="6"/>
        <v>318.53206152867034</v>
      </c>
    </row>
    <row r="56" spans="1:8" x14ac:dyDescent="0.25">
      <c r="A56" s="11">
        <f t="shared" si="0"/>
        <v>36518</v>
      </c>
      <c r="B56" s="30">
        <v>2.6675</v>
      </c>
      <c r="C56" s="24">
        <f t="shared" si="1"/>
        <v>120.01414000000001</v>
      </c>
      <c r="D56" s="24">
        <f t="shared" si="2"/>
        <v>19.394285024000002</v>
      </c>
      <c r="E56" s="24">
        <v>122.83671252070798</v>
      </c>
      <c r="F56" s="24">
        <v>250.11799999999999</v>
      </c>
      <c r="G56" s="24">
        <f t="shared" si="3"/>
        <v>357.66873999999996</v>
      </c>
      <c r="H56" s="24">
        <f t="shared" si="6"/>
        <v>318.24982205566886</v>
      </c>
    </row>
    <row r="57" spans="1:8" ht="13" thickBot="1" x14ac:dyDescent="0.3">
      <c r="A57" s="11">
        <f t="shared" si="0"/>
        <v>36525</v>
      </c>
      <c r="B57" s="34">
        <v>2.67</v>
      </c>
      <c r="C57" s="24">
        <f t="shared" si="1"/>
        <v>120.11256</v>
      </c>
      <c r="D57" s="24">
        <f t="shared" si="2"/>
        <v>19.410189696</v>
      </c>
      <c r="E57" s="24">
        <v>122.76064229752492</v>
      </c>
      <c r="F57" s="24">
        <v>250.11799999999999</v>
      </c>
      <c r="G57" s="24">
        <f t="shared" si="3"/>
        <v>357.66873999999996</v>
      </c>
      <c r="H57" s="24">
        <f t="shared" si="6"/>
        <v>317.93530657117208</v>
      </c>
    </row>
    <row r="58" spans="1:8" x14ac:dyDescent="0.25">
      <c r="A58" s="11">
        <f t="shared" si="0"/>
        <v>36532</v>
      </c>
      <c r="B58" s="30">
        <v>2.6949999999999998</v>
      </c>
      <c r="C58" s="24">
        <f t="shared" si="1"/>
        <v>121.09676</v>
      </c>
      <c r="D58" s="24">
        <f t="shared" si="2"/>
        <v>19.569236415999999</v>
      </c>
      <c r="E58" s="24">
        <v>122.00674083765743</v>
      </c>
      <c r="F58" s="24">
        <v>255.12280000000001</v>
      </c>
      <c r="G58" s="24">
        <f t="shared" si="3"/>
        <v>364.825604</v>
      </c>
      <c r="H58" s="24">
        <f t="shared" si="6"/>
        <v>317.78033351726629</v>
      </c>
    </row>
    <row r="59" spans="1:8" x14ac:dyDescent="0.25">
      <c r="A59" s="11">
        <f t="shared" si="0"/>
        <v>36539</v>
      </c>
      <c r="B59" s="30">
        <v>2.79</v>
      </c>
      <c r="C59" s="24">
        <f t="shared" si="1"/>
        <v>124.83672000000001</v>
      </c>
      <c r="D59" s="24">
        <f t="shared" si="2"/>
        <v>20.173613952</v>
      </c>
      <c r="E59" s="24">
        <v>119.2503280573216</v>
      </c>
      <c r="F59" s="24">
        <v>258.27560000000005</v>
      </c>
      <c r="G59" s="24">
        <f t="shared" si="3"/>
        <v>369.33410800000007</v>
      </c>
      <c r="H59" s="24">
        <f t="shared" si="6"/>
        <v>318.00096291608639</v>
      </c>
    </row>
    <row r="60" spans="1:8" x14ac:dyDescent="0.25">
      <c r="A60" s="11">
        <f t="shared" si="0"/>
        <v>36546</v>
      </c>
      <c r="B60" s="30">
        <v>2.8025000000000002</v>
      </c>
      <c r="C60" s="24">
        <f t="shared" si="1"/>
        <v>125.32882000000001</v>
      </c>
      <c r="D60" s="24">
        <f t="shared" si="2"/>
        <v>20.253137312</v>
      </c>
      <c r="E60" s="24">
        <v>118.89988921622339</v>
      </c>
      <c r="F60" s="24">
        <v>266.65320000000003</v>
      </c>
      <c r="G60" s="24">
        <f t="shared" si="3"/>
        <v>381.314076</v>
      </c>
      <c r="H60" s="24">
        <f t="shared" si="6"/>
        <v>318.9184618091864</v>
      </c>
    </row>
    <row r="61" spans="1:8" x14ac:dyDescent="0.25">
      <c r="A61" s="11">
        <f t="shared" si="0"/>
        <v>36553</v>
      </c>
      <c r="B61" s="30">
        <v>2.7850000000000001</v>
      </c>
      <c r="C61" s="24">
        <f t="shared" si="1"/>
        <v>124.63988000000001</v>
      </c>
      <c r="D61" s="24">
        <f t="shared" si="2"/>
        <v>20.141804608000001</v>
      </c>
      <c r="E61" s="24">
        <v>119.39127840623723</v>
      </c>
      <c r="F61" s="24">
        <v>271.63569999999999</v>
      </c>
      <c r="G61" s="24">
        <f t="shared" si="3"/>
        <v>388.43905099999995</v>
      </c>
      <c r="H61" s="24">
        <f t="shared" si="6"/>
        <v>319.85979541137533</v>
      </c>
    </row>
    <row r="62" spans="1:8" x14ac:dyDescent="0.25">
      <c r="A62" s="11">
        <f t="shared" si="0"/>
        <v>36560</v>
      </c>
      <c r="B62" s="30">
        <v>2.7725</v>
      </c>
      <c r="C62" s="24">
        <f t="shared" si="1"/>
        <v>124.14778</v>
      </c>
      <c r="D62" s="24">
        <f t="shared" si="2"/>
        <v>20.062281247999998</v>
      </c>
      <c r="E62" s="24">
        <v>119.74560973704082</v>
      </c>
      <c r="F62" s="24">
        <v>266.60890000000001</v>
      </c>
      <c r="G62" s="24">
        <f t="shared" si="3"/>
        <v>381.25072699999998</v>
      </c>
      <c r="H62" s="24">
        <f t="shared" si="6"/>
        <v>320.15125803441617</v>
      </c>
    </row>
    <row r="63" spans="1:8" x14ac:dyDescent="0.25">
      <c r="A63" s="11">
        <f t="shared" si="0"/>
        <v>36567</v>
      </c>
      <c r="B63" s="30">
        <v>2.7925</v>
      </c>
      <c r="C63" s="24">
        <f t="shared" si="1"/>
        <v>124.93514</v>
      </c>
      <c r="D63" s="24">
        <f t="shared" si="2"/>
        <v>20.189518624000002</v>
      </c>
      <c r="E63" s="24">
        <v>119.18001943728562</v>
      </c>
      <c r="F63" s="24">
        <v>269.37600000000003</v>
      </c>
      <c r="G63" s="24">
        <f t="shared" si="3"/>
        <v>385.20768000000004</v>
      </c>
      <c r="H63" s="24">
        <f t="shared" si="6"/>
        <v>320.43689199000943</v>
      </c>
    </row>
    <row r="64" spans="1:8" x14ac:dyDescent="0.25">
      <c r="A64" s="11">
        <f t="shared" si="0"/>
        <v>36574</v>
      </c>
      <c r="B64" s="30">
        <v>2.78</v>
      </c>
      <c r="C64" s="24">
        <f t="shared" si="1"/>
        <v>124.44304</v>
      </c>
      <c r="D64" s="24">
        <f t="shared" si="2"/>
        <v>20.109995263999998</v>
      </c>
      <c r="E64" s="24">
        <v>119.53267465661399</v>
      </c>
      <c r="F64" s="24">
        <v>273.86230000000006</v>
      </c>
      <c r="G64" s="24">
        <f t="shared" si="3"/>
        <v>391.62308900000005</v>
      </c>
      <c r="H64" s="24">
        <f t="shared" si="6"/>
        <v>320.35152595342913</v>
      </c>
    </row>
    <row r="65" spans="1:8" x14ac:dyDescent="0.25">
      <c r="A65" s="11">
        <f t="shared" si="0"/>
        <v>36581</v>
      </c>
      <c r="B65" s="30">
        <v>2.79</v>
      </c>
      <c r="C65" s="24">
        <f t="shared" si="1"/>
        <v>124.83672000000001</v>
      </c>
      <c r="D65" s="24">
        <f t="shared" si="2"/>
        <v>20.173613952</v>
      </c>
      <c r="E65" s="24">
        <v>119.2503280573216</v>
      </c>
      <c r="F65" s="24">
        <v>275.56</v>
      </c>
      <c r="G65" s="24">
        <f t="shared" si="3"/>
        <v>394.05079999999998</v>
      </c>
      <c r="H65" s="24">
        <f t="shared" si="6"/>
        <v>320.59307166120686</v>
      </c>
    </row>
    <row r="66" spans="1:8" x14ac:dyDescent="0.25">
      <c r="A66" s="11">
        <f t="shared" si="0"/>
        <v>36588</v>
      </c>
      <c r="B66" s="30">
        <v>2.855</v>
      </c>
      <c r="C66" s="24">
        <f t="shared" si="1"/>
        <v>127.39564</v>
      </c>
      <c r="D66" s="24">
        <f t="shared" si="2"/>
        <v>20.587135424</v>
      </c>
      <c r="E66" s="24">
        <v>117.4576101160134</v>
      </c>
      <c r="F66" s="24">
        <v>273.48750000000001</v>
      </c>
      <c r="G66" s="24">
        <f t="shared" si="3"/>
        <v>391.08712500000001</v>
      </c>
      <c r="H66" s="24">
        <f t="shared" si="6"/>
        <v>320.87667368525479</v>
      </c>
    </row>
    <row r="67" spans="1:8" x14ac:dyDescent="0.25">
      <c r="A67" s="11">
        <f t="shared" si="0"/>
        <v>36595</v>
      </c>
      <c r="B67" s="30">
        <v>2.8925000000000001</v>
      </c>
      <c r="C67" s="24">
        <f t="shared" si="1"/>
        <v>128.87194</v>
      </c>
      <c r="D67" s="24">
        <f t="shared" si="2"/>
        <v>20.825705503999998</v>
      </c>
      <c r="E67" s="24">
        <v>116.45573437941573</v>
      </c>
      <c r="F67" s="24">
        <v>281.46840000000003</v>
      </c>
      <c r="G67" s="24">
        <f t="shared" si="3"/>
        <v>402.49981200000002</v>
      </c>
      <c r="H67" s="24">
        <f t="shared" si="6"/>
        <v>321.18775662467255</v>
      </c>
    </row>
    <row r="68" spans="1:8" x14ac:dyDescent="0.25">
      <c r="A68" s="11">
        <f t="shared" si="0"/>
        <v>36602</v>
      </c>
      <c r="B68" s="30">
        <v>3.0325000000000002</v>
      </c>
      <c r="C68" s="24">
        <f t="shared" si="1"/>
        <v>134.38346000000001</v>
      </c>
      <c r="D68" s="24">
        <f t="shared" si="2"/>
        <v>21.716367136000002</v>
      </c>
      <c r="E68" s="24">
        <v>112.90989243467908</v>
      </c>
      <c r="F68" s="24">
        <v>287.9504</v>
      </c>
      <c r="G68" s="24">
        <f t="shared" si="3"/>
        <v>411.76907199999999</v>
      </c>
      <c r="H68" s="24">
        <f t="shared" si="6"/>
        <v>321.28954484474002</v>
      </c>
    </row>
    <row r="69" spans="1:8" x14ac:dyDescent="0.25">
      <c r="A69" s="11">
        <f t="shared" si="0"/>
        <v>36609</v>
      </c>
      <c r="B69" s="30">
        <v>2.9449999999999998</v>
      </c>
      <c r="C69" s="24">
        <f t="shared" si="1"/>
        <v>130.93876</v>
      </c>
      <c r="D69" s="24">
        <f t="shared" si="2"/>
        <v>21.159703615999998</v>
      </c>
      <c r="E69" s="24">
        <v>115.09106252113584</v>
      </c>
      <c r="F69" s="24">
        <v>287.24489999999997</v>
      </c>
      <c r="G69" s="24">
        <f t="shared" si="3"/>
        <v>410.76020699999992</v>
      </c>
      <c r="H69" s="24">
        <f t="shared" si="6"/>
        <v>321.93567587075705</v>
      </c>
    </row>
    <row r="70" spans="1:8" x14ac:dyDescent="0.25">
      <c r="A70" s="11">
        <f t="shared" ref="A70:A133" si="7">A71-7</f>
        <v>36616</v>
      </c>
      <c r="B70" s="30">
        <v>2.96</v>
      </c>
      <c r="C70" s="24">
        <f t="shared" si="1"/>
        <v>131.52928</v>
      </c>
      <c r="D70" s="24">
        <f t="shared" si="2"/>
        <v>21.255131647999999</v>
      </c>
      <c r="E70" s="24">
        <v>114.70903371173324</v>
      </c>
      <c r="F70" s="24">
        <v>284.09199999999998</v>
      </c>
      <c r="G70" s="24">
        <f t="shared" si="3"/>
        <v>406.25155999999998</v>
      </c>
      <c r="H70" s="24">
        <f t="shared" si="6"/>
        <v>322.46978468648172</v>
      </c>
    </row>
    <row r="71" spans="1:8" x14ac:dyDescent="0.25">
      <c r="A71" s="11">
        <f t="shared" si="7"/>
        <v>36623</v>
      </c>
      <c r="B71" s="30">
        <v>2.8925000000000001</v>
      </c>
      <c r="C71" s="24">
        <f t="shared" ref="C71:C134" si="8">B71*39.368+15</f>
        <v>128.87194</v>
      </c>
      <c r="D71" s="24">
        <f t="shared" ref="D71:D134" si="9">C71*0.1616</f>
        <v>20.825705503999998</v>
      </c>
      <c r="E71" s="24">
        <v>116.45573437941573</v>
      </c>
      <c r="F71" s="24">
        <v>284.15800000000002</v>
      </c>
      <c r="G71" s="24">
        <f t="shared" ref="G71:G134" si="10">F71*1.43</f>
        <v>406.34593999999998</v>
      </c>
      <c r="H71" s="24">
        <f t="shared" si="6"/>
        <v>323.01767202794383</v>
      </c>
    </row>
    <row r="72" spans="1:8" x14ac:dyDescent="0.25">
      <c r="A72" s="11">
        <f t="shared" si="7"/>
        <v>36630</v>
      </c>
      <c r="B72" s="30">
        <v>2.8374999999999999</v>
      </c>
      <c r="C72" s="24">
        <f t="shared" si="8"/>
        <v>126.7067</v>
      </c>
      <c r="D72" s="24">
        <f t="shared" si="9"/>
        <v>20.475802719999997</v>
      </c>
      <c r="E72" s="24">
        <v>117.93314176440552</v>
      </c>
      <c r="F72" s="24">
        <v>283.27629999999999</v>
      </c>
      <c r="G72" s="24">
        <f t="shared" si="10"/>
        <v>405.08510899999999</v>
      </c>
      <c r="H72" s="24">
        <f t="shared" si="6"/>
        <v>323.48936935331682</v>
      </c>
    </row>
    <row r="73" spans="1:8" x14ac:dyDescent="0.25">
      <c r="A73" s="11">
        <f t="shared" si="7"/>
        <v>36637</v>
      </c>
      <c r="B73" s="30">
        <v>2.8424999999999998</v>
      </c>
      <c r="C73" s="24">
        <f t="shared" si="8"/>
        <v>126.90353999999999</v>
      </c>
      <c r="D73" s="24">
        <f t="shared" si="9"/>
        <v>20.507612063999996</v>
      </c>
      <c r="E73" s="24">
        <v>117.79674872426727</v>
      </c>
      <c r="F73" s="24">
        <v>290.36429999999996</v>
      </c>
      <c r="G73" s="24">
        <f t="shared" si="10"/>
        <v>415.22094899999991</v>
      </c>
      <c r="H73" s="24">
        <f t="shared" si="6"/>
        <v>324.27669465591913</v>
      </c>
    </row>
    <row r="74" spans="1:8" x14ac:dyDescent="0.25">
      <c r="A74" s="11">
        <f t="shared" si="7"/>
        <v>36644</v>
      </c>
      <c r="B74" s="30">
        <v>2.86</v>
      </c>
      <c r="C74" s="24">
        <f t="shared" si="8"/>
        <v>127.59247999999999</v>
      </c>
      <c r="D74" s="24">
        <f t="shared" si="9"/>
        <v>20.618944767999999</v>
      </c>
      <c r="E74" s="24">
        <v>117.32268714896051</v>
      </c>
      <c r="F74" s="24">
        <v>316.25790000000001</v>
      </c>
      <c r="G74" s="24">
        <f t="shared" si="10"/>
        <v>452.24879699999997</v>
      </c>
      <c r="H74" s="24">
        <f t="shared" si="6"/>
        <v>324.98815553530073</v>
      </c>
    </row>
    <row r="75" spans="1:8" x14ac:dyDescent="0.25">
      <c r="A75" s="11">
        <f t="shared" si="7"/>
        <v>36651</v>
      </c>
      <c r="B75" s="30">
        <v>3.0575000000000001</v>
      </c>
      <c r="C75" s="24">
        <f t="shared" si="8"/>
        <v>135.36766</v>
      </c>
      <c r="D75" s="24">
        <f t="shared" si="9"/>
        <v>21.875413855999998</v>
      </c>
      <c r="E75" s="24">
        <v>112.30709028729609</v>
      </c>
      <c r="F75" s="24">
        <v>325.23100000000005</v>
      </c>
      <c r="G75" s="24">
        <f t="shared" si="10"/>
        <v>465.08033000000006</v>
      </c>
      <c r="H75" s="24">
        <f t="shared" si="6"/>
        <v>325.78912591826622</v>
      </c>
    </row>
    <row r="76" spans="1:8" x14ac:dyDescent="0.25">
      <c r="A76" s="11">
        <f t="shared" si="7"/>
        <v>36658</v>
      </c>
      <c r="B76" s="30">
        <v>3.0325000000000002</v>
      </c>
      <c r="C76" s="24">
        <f t="shared" si="8"/>
        <v>134.38346000000001</v>
      </c>
      <c r="D76" s="24">
        <f t="shared" si="9"/>
        <v>21.716367136000002</v>
      </c>
      <c r="E76" s="24">
        <v>112.90989243467908</v>
      </c>
      <c r="F76" s="24">
        <v>320.27059999999994</v>
      </c>
      <c r="G76" s="24">
        <f t="shared" si="10"/>
        <v>457.9869579999999</v>
      </c>
      <c r="H76" s="24">
        <f t="shared" si="6"/>
        <v>327.0558184604817</v>
      </c>
    </row>
    <row r="77" spans="1:8" x14ac:dyDescent="0.25">
      <c r="A77" s="11">
        <f t="shared" si="7"/>
        <v>36665</v>
      </c>
      <c r="B77" s="30">
        <v>2.9750000000000001</v>
      </c>
      <c r="C77" s="24">
        <f t="shared" si="8"/>
        <v>132.1198</v>
      </c>
      <c r="D77" s="24">
        <f t="shared" si="9"/>
        <v>21.35055968</v>
      </c>
      <c r="E77" s="24">
        <v>114.33041991889181</v>
      </c>
      <c r="F77" s="24">
        <v>320.49089999999995</v>
      </c>
      <c r="G77" s="24">
        <f t="shared" si="10"/>
        <v>458.30198699999994</v>
      </c>
      <c r="H77" s="24">
        <f t="shared" si="6"/>
        <v>328.17635382725621</v>
      </c>
    </row>
    <row r="78" spans="1:8" x14ac:dyDescent="0.25">
      <c r="A78" s="11">
        <f t="shared" si="7"/>
        <v>36672</v>
      </c>
      <c r="B78" s="30">
        <v>2.9350000000000001</v>
      </c>
      <c r="C78" s="24">
        <f t="shared" si="8"/>
        <v>130.54508000000001</v>
      </c>
      <c r="D78" s="24">
        <f t="shared" si="9"/>
        <v>21.096084928</v>
      </c>
      <c r="E78" s="24">
        <v>115.34766851113807</v>
      </c>
      <c r="F78" s="24">
        <v>317.47070000000002</v>
      </c>
      <c r="G78" s="24">
        <f t="shared" si="10"/>
        <v>453.98310100000003</v>
      </c>
      <c r="H78" s="24">
        <f t="shared" si="6"/>
        <v>329.28853265300546</v>
      </c>
    </row>
    <row r="79" spans="1:8" x14ac:dyDescent="0.25">
      <c r="A79" s="11">
        <f t="shared" si="7"/>
        <v>36679</v>
      </c>
      <c r="B79" s="30">
        <v>2.89</v>
      </c>
      <c r="C79" s="24">
        <f t="shared" si="8"/>
        <v>128.77352000000002</v>
      </c>
      <c r="D79" s="24">
        <f t="shared" si="9"/>
        <v>20.809800832000001</v>
      </c>
      <c r="E79" s="24">
        <v>116.52181142209982</v>
      </c>
      <c r="F79" s="24">
        <v>319.03599999999994</v>
      </c>
      <c r="G79" s="24">
        <f t="shared" si="10"/>
        <v>456.22147999999993</v>
      </c>
      <c r="H79" s="24">
        <f t="shared" si="6"/>
        <v>330.36679360801031</v>
      </c>
    </row>
    <row r="80" spans="1:8" x14ac:dyDescent="0.25">
      <c r="A80" s="11">
        <f t="shared" si="7"/>
        <v>36686</v>
      </c>
      <c r="B80" s="30">
        <v>2.7675000000000001</v>
      </c>
      <c r="C80" s="24">
        <f t="shared" si="8"/>
        <v>123.95094</v>
      </c>
      <c r="D80" s="24">
        <f t="shared" si="9"/>
        <v>20.030471903999999</v>
      </c>
      <c r="E80" s="24">
        <v>119.88813004241841</v>
      </c>
      <c r="F80" s="24">
        <v>314.31790000000001</v>
      </c>
      <c r="G80" s="24">
        <f t="shared" si="10"/>
        <v>449.47459700000002</v>
      </c>
      <c r="H80" s="24">
        <f t="shared" si="6"/>
        <v>331.23539449726616</v>
      </c>
    </row>
    <row r="81" spans="1:8" x14ac:dyDescent="0.25">
      <c r="A81" s="11">
        <f t="shared" si="7"/>
        <v>36693</v>
      </c>
      <c r="B81" s="30">
        <v>2.6724999999999999</v>
      </c>
      <c r="C81" s="24">
        <f t="shared" si="8"/>
        <v>120.21098000000001</v>
      </c>
      <c r="D81" s="24">
        <f t="shared" si="9"/>
        <v>19.426094368000001</v>
      </c>
      <c r="E81" s="24">
        <v>122.68469663586471</v>
      </c>
      <c r="F81" s="24">
        <v>309.77629999999994</v>
      </c>
      <c r="G81" s="24">
        <f t="shared" si="10"/>
        <v>442.98010899999991</v>
      </c>
      <c r="H81" s="24">
        <f t="shared" si="6"/>
        <v>331.85961504681131</v>
      </c>
    </row>
    <row r="82" spans="1:8" x14ac:dyDescent="0.25">
      <c r="A82" s="11">
        <f t="shared" si="7"/>
        <v>36700</v>
      </c>
      <c r="B82" s="30">
        <v>2.5950000000000002</v>
      </c>
      <c r="C82" s="24">
        <f t="shared" si="8"/>
        <v>117.15996000000001</v>
      </c>
      <c r="D82" s="24">
        <f t="shared" si="9"/>
        <v>18.933049536000002</v>
      </c>
      <c r="E82" s="24">
        <v>125.09834429441594</v>
      </c>
      <c r="F82" s="24">
        <v>308.12290000000002</v>
      </c>
      <c r="G82" s="24">
        <f t="shared" si="10"/>
        <v>440.615747</v>
      </c>
      <c r="H82" s="24">
        <f t="shared" si="6"/>
        <v>332.38958686022687</v>
      </c>
    </row>
    <row r="83" spans="1:8" x14ac:dyDescent="0.25">
      <c r="A83" s="11">
        <f t="shared" si="7"/>
        <v>36707</v>
      </c>
      <c r="B83" s="30">
        <v>2.5074999999999998</v>
      </c>
      <c r="C83" s="24">
        <f t="shared" si="8"/>
        <v>113.71526</v>
      </c>
      <c r="D83" s="24">
        <f t="shared" si="9"/>
        <v>18.376386015999998</v>
      </c>
      <c r="E83" s="24">
        <v>127.97909457006915</v>
      </c>
      <c r="F83" s="24">
        <v>301.5093</v>
      </c>
      <c r="G83" s="24">
        <f t="shared" si="10"/>
        <v>431.158299</v>
      </c>
      <c r="H83" s="24">
        <f t="shared" si="6"/>
        <v>332.67288992288616</v>
      </c>
    </row>
    <row r="84" spans="1:8" x14ac:dyDescent="0.25">
      <c r="A84" s="11">
        <f t="shared" si="7"/>
        <v>36714</v>
      </c>
      <c r="B84" s="30">
        <v>2.4325000000000001</v>
      </c>
      <c r="C84" s="24">
        <f t="shared" si="8"/>
        <v>110.76266000000001</v>
      </c>
      <c r="D84" s="24">
        <f t="shared" si="9"/>
        <v>17.899245856</v>
      </c>
      <c r="E84" s="24">
        <v>130.59092309267402</v>
      </c>
      <c r="F84" s="24">
        <v>297.43068000000005</v>
      </c>
      <c r="G84" s="24">
        <f t="shared" si="10"/>
        <v>425.32587240000004</v>
      </c>
      <c r="H84" s="24">
        <f t="shared" si="6"/>
        <v>332.66857105290057</v>
      </c>
    </row>
    <row r="85" spans="1:8" x14ac:dyDescent="0.25">
      <c r="A85" s="11">
        <f t="shared" si="7"/>
        <v>36721</v>
      </c>
      <c r="B85" s="30">
        <v>2.375</v>
      </c>
      <c r="C85" s="24">
        <f t="shared" si="8"/>
        <v>108.49900000000001</v>
      </c>
      <c r="D85" s="24">
        <f t="shared" si="9"/>
        <v>17.533438400000001</v>
      </c>
      <c r="E85" s="24">
        <v>132.689593577821</v>
      </c>
      <c r="F85" s="24">
        <v>287.31129999999996</v>
      </c>
      <c r="G85" s="24">
        <f t="shared" si="10"/>
        <v>410.8551589999999</v>
      </c>
      <c r="H85" s="24">
        <f t="shared" si="6"/>
        <v>332.47576545925631</v>
      </c>
    </row>
    <row r="86" spans="1:8" x14ac:dyDescent="0.25">
      <c r="A86" s="11">
        <f t="shared" si="7"/>
        <v>36728</v>
      </c>
      <c r="B86" s="30">
        <v>2.4525000000000001</v>
      </c>
      <c r="C86" s="24">
        <f t="shared" si="8"/>
        <v>111.55002</v>
      </c>
      <c r="D86" s="24">
        <f t="shared" si="9"/>
        <v>18.026483232</v>
      </c>
      <c r="E86" s="24">
        <v>129.88091632435385</v>
      </c>
      <c r="F86" s="24">
        <v>275.51635999999996</v>
      </c>
      <c r="G86" s="24">
        <f t="shared" si="10"/>
        <v>393.98839479999992</v>
      </c>
      <c r="H86" s="24">
        <f t="shared" si="6"/>
        <v>332.01161048004838</v>
      </c>
    </row>
    <row r="87" spans="1:8" x14ac:dyDescent="0.25">
      <c r="A87" s="11">
        <f t="shared" si="7"/>
        <v>36735</v>
      </c>
      <c r="B87" s="30">
        <v>2.4024999999999999</v>
      </c>
      <c r="C87" s="24">
        <f t="shared" si="8"/>
        <v>109.58162</v>
      </c>
      <c r="D87" s="24">
        <f t="shared" si="9"/>
        <v>17.708389791999998</v>
      </c>
      <c r="E87" s="24">
        <v>131.67506388023833</v>
      </c>
      <c r="F87" s="24">
        <v>267.55755000000005</v>
      </c>
      <c r="G87" s="24">
        <f t="shared" si="10"/>
        <v>382.60729650000007</v>
      </c>
      <c r="H87" s="24">
        <f t="shared" si="6"/>
        <v>331.4024165340262</v>
      </c>
    </row>
    <row r="88" spans="1:8" x14ac:dyDescent="0.25">
      <c r="A88" s="11">
        <f t="shared" si="7"/>
        <v>36742</v>
      </c>
      <c r="B88" s="30">
        <v>2.4624999999999999</v>
      </c>
      <c r="C88" s="24">
        <f t="shared" si="8"/>
        <v>111.94370000000001</v>
      </c>
      <c r="D88" s="24">
        <f t="shared" si="9"/>
        <v>18.090101920000002</v>
      </c>
      <c r="E88" s="24">
        <v>129.52965833360878</v>
      </c>
      <c r="F88" s="24">
        <v>265.02217999999993</v>
      </c>
      <c r="G88" s="24">
        <f t="shared" si="10"/>
        <v>378.98171739999987</v>
      </c>
      <c r="H88" s="24">
        <f t="shared" si="6"/>
        <v>330.55546179701196</v>
      </c>
    </row>
    <row r="89" spans="1:8" x14ac:dyDescent="0.25">
      <c r="A89" s="11">
        <f t="shared" si="7"/>
        <v>36749</v>
      </c>
      <c r="B89" s="30">
        <v>2.4474999999999998</v>
      </c>
      <c r="C89" s="24">
        <f t="shared" si="8"/>
        <v>111.35317999999999</v>
      </c>
      <c r="D89" s="24">
        <f t="shared" si="9"/>
        <v>17.994673887999998</v>
      </c>
      <c r="E89" s="24">
        <v>130.05747670250639</v>
      </c>
      <c r="F89" s="24">
        <v>271.63614000000007</v>
      </c>
      <c r="G89" s="24">
        <f t="shared" si="10"/>
        <v>388.43968020000005</v>
      </c>
      <c r="H89" s="24">
        <f t="shared" si="6"/>
        <v>329.82193434308999</v>
      </c>
    </row>
    <row r="90" spans="1:8" x14ac:dyDescent="0.25">
      <c r="A90" s="11">
        <f t="shared" si="7"/>
        <v>36756</v>
      </c>
      <c r="B90" s="30">
        <v>2.46</v>
      </c>
      <c r="C90" s="24">
        <f t="shared" si="8"/>
        <v>111.84528</v>
      </c>
      <c r="D90" s="24">
        <f t="shared" si="9"/>
        <v>18.074197248000001</v>
      </c>
      <c r="E90" s="24">
        <v>129.61724101008107</v>
      </c>
      <c r="F90" s="24">
        <v>283.36496999999997</v>
      </c>
      <c r="G90" s="24">
        <f t="shared" si="10"/>
        <v>405.21190709999996</v>
      </c>
      <c r="H90" s="24">
        <f t="shared" si="6"/>
        <v>329.1607719245896</v>
      </c>
    </row>
    <row r="91" spans="1:8" x14ac:dyDescent="0.25">
      <c r="A91" s="11">
        <f t="shared" si="7"/>
        <v>36763</v>
      </c>
      <c r="B91" s="30">
        <v>2.4649999999999999</v>
      </c>
      <c r="C91" s="24">
        <f t="shared" si="8"/>
        <v>112.04212</v>
      </c>
      <c r="D91" s="24">
        <f t="shared" si="9"/>
        <v>18.106006592</v>
      </c>
      <c r="E91" s="24">
        <v>129.44222952582476</v>
      </c>
      <c r="F91" s="24">
        <v>301.39909</v>
      </c>
      <c r="G91" s="24">
        <f t="shared" si="10"/>
        <v>431.00069869999999</v>
      </c>
      <c r="H91" s="24">
        <f t="shared" si="6"/>
        <v>328.54041315385876</v>
      </c>
    </row>
    <row r="92" spans="1:8" x14ac:dyDescent="0.25">
      <c r="A92" s="11">
        <f t="shared" si="7"/>
        <v>36770</v>
      </c>
      <c r="B92" s="30">
        <v>2.5924999999999998</v>
      </c>
      <c r="C92" s="24">
        <f t="shared" si="8"/>
        <v>117.06153999999999</v>
      </c>
      <c r="D92" s="24">
        <f t="shared" si="9"/>
        <v>18.917144863999997</v>
      </c>
      <c r="E92" s="24">
        <v>125.17829864189385</v>
      </c>
      <c r="F92" s="24">
        <v>301.64157</v>
      </c>
      <c r="G92" s="24">
        <f t="shared" si="10"/>
        <v>431.34744509999996</v>
      </c>
      <c r="H92" s="24">
        <f t="shared" si="6"/>
        <v>328.04653150103957</v>
      </c>
    </row>
    <row r="93" spans="1:8" x14ac:dyDescent="0.25">
      <c r="A93" s="11">
        <f t="shared" si="7"/>
        <v>36777</v>
      </c>
      <c r="B93" s="30">
        <v>2.63</v>
      </c>
      <c r="C93" s="24">
        <f t="shared" si="8"/>
        <v>118.53784</v>
      </c>
      <c r="D93" s="24">
        <f t="shared" si="9"/>
        <v>19.155714944</v>
      </c>
      <c r="E93" s="24">
        <v>123.99292423077729</v>
      </c>
      <c r="F93" s="24">
        <v>300.20855999999998</v>
      </c>
      <c r="G93" s="24">
        <f t="shared" si="10"/>
        <v>429.29824079999997</v>
      </c>
      <c r="H93" s="24">
        <f t="shared" si="6"/>
        <v>327.78994812555709</v>
      </c>
    </row>
    <row r="94" spans="1:8" x14ac:dyDescent="0.25">
      <c r="A94" s="11">
        <f t="shared" si="7"/>
        <v>36784</v>
      </c>
      <c r="B94" s="30">
        <v>2.5525000000000002</v>
      </c>
      <c r="C94" s="24">
        <f t="shared" si="8"/>
        <v>115.48682000000001</v>
      </c>
      <c r="D94" s="24">
        <f t="shared" si="9"/>
        <v>18.662670112000001</v>
      </c>
      <c r="E94" s="24">
        <v>126.47610189283938</v>
      </c>
      <c r="F94" s="24">
        <v>310.54841999999996</v>
      </c>
      <c r="G94" s="24">
        <f t="shared" si="10"/>
        <v>444.08424059999993</v>
      </c>
      <c r="H94" s="24">
        <f t="shared" si="6"/>
        <v>327.47452247464457</v>
      </c>
    </row>
    <row r="95" spans="1:8" x14ac:dyDescent="0.25">
      <c r="A95" s="11">
        <f t="shared" si="7"/>
        <v>36791</v>
      </c>
      <c r="B95" s="30">
        <v>2.59</v>
      </c>
      <c r="C95" s="24">
        <f t="shared" si="8"/>
        <v>116.96312</v>
      </c>
      <c r="D95" s="24">
        <f t="shared" si="9"/>
        <v>18.901240191999999</v>
      </c>
      <c r="E95" s="24">
        <v>125.25838754643345</v>
      </c>
      <c r="F95" s="24">
        <v>315.77343000000002</v>
      </c>
      <c r="G95" s="24">
        <f t="shared" si="10"/>
        <v>451.5560049</v>
      </c>
      <c r="H95" s="24">
        <f t="shared" si="6"/>
        <v>326.92628859954999</v>
      </c>
    </row>
    <row r="96" spans="1:8" x14ac:dyDescent="0.25">
      <c r="A96" s="11">
        <f t="shared" si="7"/>
        <v>36798</v>
      </c>
      <c r="B96" s="30">
        <v>2.6425000000000001</v>
      </c>
      <c r="C96" s="24">
        <f t="shared" si="8"/>
        <v>119.02994000000001</v>
      </c>
      <c r="D96" s="24">
        <f t="shared" si="9"/>
        <v>19.235238303999999</v>
      </c>
      <c r="E96" s="24">
        <v>123.60433361219876</v>
      </c>
      <c r="F96" s="24">
        <v>323.42363000000006</v>
      </c>
      <c r="G96" s="24">
        <f t="shared" si="10"/>
        <v>462.49579090000009</v>
      </c>
      <c r="H96" s="24">
        <f t="shared" si="6"/>
        <v>326.13595347864776</v>
      </c>
    </row>
    <row r="97" spans="1:8" x14ac:dyDescent="0.25">
      <c r="A97" s="11">
        <f t="shared" si="7"/>
        <v>36805</v>
      </c>
      <c r="B97" s="30">
        <v>2.6825000000000001</v>
      </c>
      <c r="C97" s="24">
        <f t="shared" si="8"/>
        <v>120.60466000000001</v>
      </c>
      <c r="D97" s="24">
        <f t="shared" si="9"/>
        <v>19.489713055999999</v>
      </c>
      <c r="E97" s="24">
        <v>122.38215350551131</v>
      </c>
      <c r="F97" s="24">
        <v>309.68860000000001</v>
      </c>
      <c r="G97" s="24">
        <f t="shared" si="10"/>
        <v>442.85469799999998</v>
      </c>
      <c r="H97" s="24">
        <f t="shared" ref="H97:H160" si="11">(AVERAGE(D70:D96)/2204.62)*1802.4+(AVERAGE(C70:C96)/2204.62)*3715.4+(AVERAGE(E70:E96)/2204.62)*964.9+(AVERAGE(G70:G96)/2204.62)*272.4</f>
        <v>325.70911486034851</v>
      </c>
    </row>
    <row r="98" spans="1:8" x14ac:dyDescent="0.25">
      <c r="A98" s="11">
        <f t="shared" si="7"/>
        <v>36812</v>
      </c>
      <c r="B98" s="30">
        <v>2.73</v>
      </c>
      <c r="C98" s="24">
        <f t="shared" si="8"/>
        <v>122.47464000000001</v>
      </c>
      <c r="D98" s="24">
        <f t="shared" si="9"/>
        <v>19.791901824</v>
      </c>
      <c r="E98" s="24">
        <v>120.97163472862627</v>
      </c>
      <c r="F98" s="24">
        <v>305.49973</v>
      </c>
      <c r="G98" s="24">
        <f t="shared" si="10"/>
        <v>436.86461389999999</v>
      </c>
      <c r="H98" s="24">
        <f t="shared" si="11"/>
        <v>325.26565495547533</v>
      </c>
    </row>
    <row r="99" spans="1:8" x14ac:dyDescent="0.25">
      <c r="A99" s="11">
        <f t="shared" si="7"/>
        <v>36819</v>
      </c>
      <c r="B99" s="30">
        <v>2.7025000000000001</v>
      </c>
      <c r="C99" s="24">
        <f t="shared" si="8"/>
        <v>121.39202000000002</v>
      </c>
      <c r="D99" s="24">
        <f t="shared" si="9"/>
        <v>19.616950432000003</v>
      </c>
      <c r="E99" s="24">
        <v>121.78295421395903</v>
      </c>
      <c r="F99" s="24">
        <v>306.0068</v>
      </c>
      <c r="G99" s="24">
        <f t="shared" si="10"/>
        <v>437.58972399999999</v>
      </c>
      <c r="H99" s="24">
        <f t="shared" si="11"/>
        <v>325.04791058304261</v>
      </c>
    </row>
    <row r="100" spans="1:8" x14ac:dyDescent="0.25">
      <c r="A100" s="11">
        <f t="shared" si="7"/>
        <v>36826</v>
      </c>
      <c r="B100" s="30">
        <v>2.6575000000000002</v>
      </c>
      <c r="C100" s="24">
        <f t="shared" si="8"/>
        <v>119.62046000000001</v>
      </c>
      <c r="D100" s="24">
        <f t="shared" si="9"/>
        <v>19.330666336</v>
      </c>
      <c r="E100" s="24">
        <v>123.14224517778982</v>
      </c>
      <c r="F100" s="24">
        <v>307.83668999999998</v>
      </c>
      <c r="G100" s="24">
        <f t="shared" si="10"/>
        <v>440.20646669999996</v>
      </c>
      <c r="H100" s="24">
        <f t="shared" si="11"/>
        <v>324.90132924094326</v>
      </c>
    </row>
    <row r="101" spans="1:8" x14ac:dyDescent="0.25">
      <c r="A101" s="11">
        <f t="shared" si="7"/>
        <v>36833</v>
      </c>
      <c r="B101" s="30">
        <v>2.8824999999999998</v>
      </c>
      <c r="C101" s="24">
        <f t="shared" si="8"/>
        <v>128.47826000000001</v>
      </c>
      <c r="D101" s="24">
        <f t="shared" si="9"/>
        <v>20.762086816</v>
      </c>
      <c r="E101" s="24">
        <v>116.72064996521591</v>
      </c>
      <c r="F101" s="24">
        <v>310.81297000000006</v>
      </c>
      <c r="G101" s="24">
        <f t="shared" si="10"/>
        <v>444.46254710000005</v>
      </c>
      <c r="H101" s="24">
        <f t="shared" si="11"/>
        <v>324.61208887025595</v>
      </c>
    </row>
    <row r="102" spans="1:8" x14ac:dyDescent="0.25">
      <c r="A102" s="11">
        <f t="shared" si="7"/>
        <v>36840</v>
      </c>
      <c r="B102" s="30">
        <v>2.895</v>
      </c>
      <c r="C102" s="24">
        <f t="shared" si="8"/>
        <v>128.97036000000003</v>
      </c>
      <c r="D102" s="24">
        <f t="shared" si="9"/>
        <v>20.841610176000003</v>
      </c>
      <c r="E102" s="24">
        <v>116.38975818629955</v>
      </c>
      <c r="F102" s="24">
        <v>299.07096999999999</v>
      </c>
      <c r="G102" s="24">
        <f t="shared" si="10"/>
        <v>427.67148709999998</v>
      </c>
      <c r="H102" s="24">
        <f t="shared" si="11"/>
        <v>324.62632070206166</v>
      </c>
    </row>
    <row r="103" spans="1:8" x14ac:dyDescent="0.25">
      <c r="A103" s="11">
        <f t="shared" si="7"/>
        <v>36847</v>
      </c>
      <c r="B103" s="30">
        <v>3.0975000000000001</v>
      </c>
      <c r="C103" s="24">
        <f t="shared" si="8"/>
        <v>136.94238000000001</v>
      </c>
      <c r="D103" s="24">
        <f t="shared" si="9"/>
        <v>22.129888608000002</v>
      </c>
      <c r="E103" s="24">
        <v>111.36062929240751</v>
      </c>
      <c r="F103" s="24">
        <v>328.29590999999994</v>
      </c>
      <c r="G103" s="24">
        <f t="shared" si="10"/>
        <v>469.46315129999988</v>
      </c>
      <c r="H103" s="24">
        <f t="shared" si="11"/>
        <v>324.09070040833097</v>
      </c>
    </row>
    <row r="104" spans="1:8" x14ac:dyDescent="0.25">
      <c r="A104" s="11">
        <f t="shared" si="7"/>
        <v>36854</v>
      </c>
      <c r="B104" s="30">
        <v>3.2324999999999999</v>
      </c>
      <c r="C104" s="24">
        <f t="shared" si="8"/>
        <v>142.25706000000002</v>
      </c>
      <c r="D104" s="24">
        <f t="shared" si="9"/>
        <v>22.988740896000003</v>
      </c>
      <c r="E104" s="24">
        <v>108.3210212104763</v>
      </c>
      <c r="F104" s="24">
        <v>341.06092000000001</v>
      </c>
      <c r="G104" s="24">
        <f t="shared" si="10"/>
        <v>487.7171156</v>
      </c>
      <c r="H104" s="24">
        <f t="shared" si="11"/>
        <v>324.2903480425428</v>
      </c>
    </row>
    <row r="105" spans="1:8" x14ac:dyDescent="0.25">
      <c r="A105" s="11">
        <f t="shared" si="7"/>
        <v>36861</v>
      </c>
      <c r="B105" s="30">
        <v>3.24</v>
      </c>
      <c r="C105" s="24">
        <f t="shared" si="8"/>
        <v>142.55232000000001</v>
      </c>
      <c r="D105" s="24">
        <f t="shared" si="9"/>
        <v>23.036454912</v>
      </c>
      <c r="E105" s="24">
        <v>108.1587996154675</v>
      </c>
      <c r="F105" s="24">
        <v>339.78219999999999</v>
      </c>
      <c r="G105" s="24">
        <f t="shared" si="10"/>
        <v>485.88854599999996</v>
      </c>
      <c r="H105" s="24">
        <f t="shared" si="11"/>
        <v>325.00989500477414</v>
      </c>
    </row>
    <row r="106" spans="1:8" x14ac:dyDescent="0.25">
      <c r="A106" s="11">
        <f t="shared" si="7"/>
        <v>36868</v>
      </c>
      <c r="B106" s="30">
        <v>3.2124999999999999</v>
      </c>
      <c r="C106" s="24">
        <f t="shared" si="8"/>
        <v>141.46969999999999</v>
      </c>
      <c r="D106" s="24">
        <f t="shared" si="9"/>
        <v>22.861503519999996</v>
      </c>
      <c r="E106" s="24">
        <v>108.75692260321469</v>
      </c>
      <c r="F106" s="24">
        <v>338.65781000000004</v>
      </c>
      <c r="G106" s="24">
        <f t="shared" si="10"/>
        <v>484.28066830000006</v>
      </c>
      <c r="H106" s="24">
        <f t="shared" si="11"/>
        <v>325.84758914633164</v>
      </c>
    </row>
    <row r="107" spans="1:8" x14ac:dyDescent="0.25">
      <c r="A107" s="11">
        <f t="shared" si="7"/>
        <v>36875</v>
      </c>
      <c r="B107" s="30">
        <v>3.2075</v>
      </c>
      <c r="C107" s="24">
        <f t="shared" si="8"/>
        <v>141.27286000000001</v>
      </c>
      <c r="D107" s="24">
        <f t="shared" si="9"/>
        <v>22.829694176</v>
      </c>
      <c r="E107" s="24">
        <v>108.86665714561168</v>
      </c>
      <c r="F107" s="24">
        <v>343.57421000000011</v>
      </c>
      <c r="G107" s="24">
        <f t="shared" si="10"/>
        <v>491.31112030000014</v>
      </c>
      <c r="H107" s="24">
        <f t="shared" si="11"/>
        <v>326.7047177582067</v>
      </c>
    </row>
    <row r="108" spans="1:8" x14ac:dyDescent="0.25">
      <c r="A108" s="11">
        <f t="shared" si="7"/>
        <v>36882</v>
      </c>
      <c r="B108" s="30">
        <v>3.2925</v>
      </c>
      <c r="C108" s="24">
        <f t="shared" si="8"/>
        <v>144.61914000000002</v>
      </c>
      <c r="D108" s="24">
        <f t="shared" si="9"/>
        <v>23.370453024000003</v>
      </c>
      <c r="E108" s="24">
        <v>107.04179552996926</v>
      </c>
      <c r="F108" s="24">
        <v>344.14743000000004</v>
      </c>
      <c r="G108" s="24">
        <f t="shared" si="10"/>
        <v>492.13082490000005</v>
      </c>
      <c r="H108" s="24">
        <f t="shared" si="11"/>
        <v>327.88346846824504</v>
      </c>
    </row>
    <row r="109" spans="1:8" ht="13" thickBot="1" x14ac:dyDescent="0.3">
      <c r="A109" s="11">
        <f t="shared" si="7"/>
        <v>36889</v>
      </c>
      <c r="B109" s="34">
        <v>3.3675000000000002</v>
      </c>
      <c r="C109" s="24">
        <f t="shared" si="8"/>
        <v>147.57174000000001</v>
      </c>
      <c r="D109" s="24">
        <f t="shared" si="9"/>
        <v>23.847593184000001</v>
      </c>
      <c r="E109" s="24">
        <v>105.50035131116567</v>
      </c>
      <c r="F109" s="24">
        <v>344.14743000000004</v>
      </c>
      <c r="G109" s="24">
        <f t="shared" si="10"/>
        <v>492.13082490000005</v>
      </c>
      <c r="H109" s="24">
        <f t="shared" si="11"/>
        <v>329.49775875224555</v>
      </c>
    </row>
    <row r="110" spans="1:8" x14ac:dyDescent="0.25">
      <c r="A110" s="11">
        <f t="shared" si="7"/>
        <v>36896</v>
      </c>
      <c r="B110" s="30">
        <v>3.335</v>
      </c>
      <c r="C110" s="24">
        <f t="shared" si="8"/>
        <v>146.29228000000001</v>
      </c>
      <c r="D110" s="24">
        <f t="shared" si="9"/>
        <v>23.640832448000001</v>
      </c>
      <c r="E110" s="24">
        <v>106.16067104566284</v>
      </c>
      <c r="F110" s="24">
        <v>334.22647000000001</v>
      </c>
      <c r="G110" s="24">
        <f t="shared" si="10"/>
        <v>477.94385210000002</v>
      </c>
      <c r="H110" s="24">
        <f t="shared" si="11"/>
        <v>331.4628661122033</v>
      </c>
    </row>
    <row r="111" spans="1:8" x14ac:dyDescent="0.25">
      <c r="A111" s="11">
        <f t="shared" si="7"/>
        <v>36903</v>
      </c>
      <c r="B111" s="30">
        <v>3.2425000000000002</v>
      </c>
      <c r="C111" s="24">
        <f t="shared" si="8"/>
        <v>142.65074000000001</v>
      </c>
      <c r="D111" s="24">
        <f t="shared" si="9"/>
        <v>23.052359584000001</v>
      </c>
      <c r="E111" s="24">
        <v>108.10487498066958</v>
      </c>
      <c r="F111" s="24">
        <v>330.30215999999996</v>
      </c>
      <c r="G111" s="24">
        <f t="shared" si="10"/>
        <v>472.33208879999989</v>
      </c>
      <c r="H111" s="24">
        <f t="shared" si="11"/>
        <v>333.51608106388198</v>
      </c>
    </row>
    <row r="112" spans="1:8" x14ac:dyDescent="0.25">
      <c r="A112" s="11">
        <f t="shared" si="7"/>
        <v>36910</v>
      </c>
      <c r="B112" s="30">
        <v>3.2</v>
      </c>
      <c r="C112" s="24">
        <f t="shared" si="8"/>
        <v>140.9776</v>
      </c>
      <c r="D112" s="24">
        <f t="shared" si="9"/>
        <v>22.78198016</v>
      </c>
      <c r="E112" s="24">
        <v>109.03183352248868</v>
      </c>
      <c r="F112" s="24">
        <v>321.28510999999997</v>
      </c>
      <c r="G112" s="24">
        <f t="shared" si="10"/>
        <v>459.43770729999994</v>
      </c>
      <c r="H112" s="24">
        <f t="shared" si="11"/>
        <v>335.5131103686623</v>
      </c>
    </row>
    <row r="113" spans="1:8" x14ac:dyDescent="0.25">
      <c r="A113" s="11">
        <f t="shared" si="7"/>
        <v>36917</v>
      </c>
      <c r="B113" s="30">
        <v>3.145</v>
      </c>
      <c r="C113" s="24">
        <f t="shared" si="8"/>
        <v>138.81236000000001</v>
      </c>
      <c r="D113" s="24">
        <f t="shared" si="9"/>
        <v>22.432077376000002</v>
      </c>
      <c r="E113" s="24">
        <v>110.26459757329967</v>
      </c>
      <c r="F113" s="24">
        <v>314.29633000000001</v>
      </c>
      <c r="G113" s="24">
        <f t="shared" si="10"/>
        <v>449.4437519</v>
      </c>
      <c r="H113" s="24">
        <f t="shared" si="11"/>
        <v>337.53810830376881</v>
      </c>
    </row>
    <row r="114" spans="1:8" x14ac:dyDescent="0.25">
      <c r="A114" s="11">
        <f t="shared" si="7"/>
        <v>36924</v>
      </c>
      <c r="B114" s="30">
        <v>3.18</v>
      </c>
      <c r="C114" s="24">
        <f t="shared" si="8"/>
        <v>140.19024000000002</v>
      </c>
      <c r="D114" s="24">
        <f t="shared" si="9"/>
        <v>22.654742784000003</v>
      </c>
      <c r="E114" s="24">
        <v>109.47570539575365</v>
      </c>
      <c r="F114" s="24">
        <v>303.93443000000008</v>
      </c>
      <c r="G114" s="24">
        <f t="shared" si="10"/>
        <v>434.6262349000001</v>
      </c>
      <c r="H114" s="24">
        <f t="shared" si="11"/>
        <v>339.30895844494199</v>
      </c>
    </row>
    <row r="115" spans="1:8" x14ac:dyDescent="0.25">
      <c r="A115" s="11">
        <f t="shared" si="7"/>
        <v>36931</v>
      </c>
      <c r="B115" s="30">
        <v>3.1524999999999999</v>
      </c>
      <c r="C115" s="24">
        <f t="shared" si="8"/>
        <v>139.10762</v>
      </c>
      <c r="D115" s="24">
        <f t="shared" si="9"/>
        <v>22.479791391999999</v>
      </c>
      <c r="E115" s="24">
        <v>110.09423361279563</v>
      </c>
      <c r="F115" s="24">
        <v>296.65903999999995</v>
      </c>
      <c r="G115" s="24">
        <f t="shared" si="10"/>
        <v>424.22242719999991</v>
      </c>
      <c r="H115" s="24">
        <f t="shared" si="11"/>
        <v>341.24745277854618</v>
      </c>
    </row>
    <row r="116" spans="1:8" x14ac:dyDescent="0.25">
      <c r="A116" s="11">
        <f t="shared" si="7"/>
        <v>36938</v>
      </c>
      <c r="B116" s="30">
        <v>3.145</v>
      </c>
      <c r="C116" s="24">
        <f t="shared" si="8"/>
        <v>138.81236000000001</v>
      </c>
      <c r="D116" s="24">
        <f t="shared" si="9"/>
        <v>22.432077376000002</v>
      </c>
      <c r="E116" s="24">
        <v>110.26459757329967</v>
      </c>
      <c r="F116" s="24">
        <v>293.52841000000001</v>
      </c>
      <c r="G116" s="24">
        <f t="shared" si="10"/>
        <v>419.74562629999997</v>
      </c>
      <c r="H116" s="24">
        <f t="shared" si="11"/>
        <v>342.96786571455795</v>
      </c>
    </row>
    <row r="117" spans="1:8" x14ac:dyDescent="0.25">
      <c r="A117" s="11">
        <f t="shared" si="7"/>
        <v>36945</v>
      </c>
      <c r="B117" s="30">
        <v>3.1675</v>
      </c>
      <c r="C117" s="24">
        <f t="shared" si="8"/>
        <v>139.69814000000002</v>
      </c>
      <c r="D117" s="24">
        <f t="shared" si="9"/>
        <v>22.575219424000004</v>
      </c>
      <c r="E117" s="24">
        <v>109.75566613556916</v>
      </c>
      <c r="F117" s="24">
        <v>295.77719000000002</v>
      </c>
      <c r="G117" s="24">
        <f t="shared" si="10"/>
        <v>422.9613817</v>
      </c>
      <c r="H117" s="24">
        <f t="shared" si="11"/>
        <v>344.6385895860883</v>
      </c>
    </row>
    <row r="118" spans="1:8" x14ac:dyDescent="0.25">
      <c r="A118" s="11">
        <f t="shared" si="7"/>
        <v>36952</v>
      </c>
      <c r="B118" s="30">
        <v>3.2374999999999998</v>
      </c>
      <c r="C118" s="24">
        <f t="shared" si="8"/>
        <v>142.4539</v>
      </c>
      <c r="D118" s="24">
        <f t="shared" si="9"/>
        <v>23.020550239999999</v>
      </c>
      <c r="E118" s="24">
        <v>108.21279876226626</v>
      </c>
      <c r="F118" s="24">
        <v>290.17735000000005</v>
      </c>
      <c r="G118" s="24">
        <f t="shared" si="10"/>
        <v>414.95361050000002</v>
      </c>
      <c r="H118" s="24">
        <f t="shared" si="11"/>
        <v>346.27266109481974</v>
      </c>
    </row>
    <row r="119" spans="1:8" x14ac:dyDescent="0.25">
      <c r="A119" s="11">
        <f t="shared" si="7"/>
        <v>36959</v>
      </c>
      <c r="B119" s="30">
        <v>3.2225000000000001</v>
      </c>
      <c r="C119" s="24">
        <f t="shared" si="8"/>
        <v>141.86338000000001</v>
      </c>
      <c r="D119" s="24">
        <f t="shared" si="9"/>
        <v>22.925122208000001</v>
      </c>
      <c r="E119" s="24">
        <v>108.53836707965087</v>
      </c>
      <c r="F119" s="24">
        <v>291.89700000000005</v>
      </c>
      <c r="G119" s="24">
        <f t="shared" si="10"/>
        <v>417.41271000000006</v>
      </c>
      <c r="H119" s="24">
        <f t="shared" si="11"/>
        <v>347.90214148085283</v>
      </c>
    </row>
    <row r="120" spans="1:8" x14ac:dyDescent="0.25">
      <c r="A120" s="11">
        <f t="shared" si="7"/>
        <v>36966</v>
      </c>
      <c r="B120" s="30">
        <v>3.125</v>
      </c>
      <c r="C120" s="24">
        <f t="shared" si="8"/>
        <v>138.02500000000001</v>
      </c>
      <c r="D120" s="24">
        <f t="shared" si="9"/>
        <v>22.304839999999999</v>
      </c>
      <c r="E120" s="24">
        <v>110.72246486940772</v>
      </c>
      <c r="F120" s="24">
        <v>285.04049999999995</v>
      </c>
      <c r="G120" s="24">
        <f t="shared" si="10"/>
        <v>407.60791499999993</v>
      </c>
      <c r="H120" s="24">
        <f t="shared" si="11"/>
        <v>349.2380741181928</v>
      </c>
    </row>
    <row r="121" spans="1:8" x14ac:dyDescent="0.25">
      <c r="A121" s="11">
        <f t="shared" si="7"/>
        <v>36973</v>
      </c>
      <c r="B121" s="30">
        <v>3.145</v>
      </c>
      <c r="C121" s="24">
        <f t="shared" si="8"/>
        <v>138.81236000000001</v>
      </c>
      <c r="D121" s="24">
        <f t="shared" si="9"/>
        <v>22.432077376000002</v>
      </c>
      <c r="E121" s="24">
        <v>110.26459757329967</v>
      </c>
      <c r="F121" s="24">
        <v>281.88782000000003</v>
      </c>
      <c r="G121" s="24">
        <f t="shared" si="10"/>
        <v>403.09958260000002</v>
      </c>
      <c r="H121" s="24">
        <f t="shared" si="11"/>
        <v>350.23539836151127</v>
      </c>
    </row>
    <row r="122" spans="1:8" x14ac:dyDescent="0.25">
      <c r="A122" s="11">
        <f t="shared" si="7"/>
        <v>36980</v>
      </c>
      <c r="B122" s="30">
        <v>3.1324999999999998</v>
      </c>
      <c r="C122" s="24">
        <f t="shared" si="8"/>
        <v>138.32026000000002</v>
      </c>
      <c r="D122" s="24">
        <f t="shared" si="9"/>
        <v>22.352554016000003</v>
      </c>
      <c r="E122" s="24">
        <v>110.55015377790643</v>
      </c>
      <c r="F122" s="24">
        <v>288.23725000000002</v>
      </c>
      <c r="G122" s="24">
        <f t="shared" si="10"/>
        <v>412.17926749999998</v>
      </c>
      <c r="H122" s="24">
        <f t="shared" si="11"/>
        <v>351.35511748353531</v>
      </c>
    </row>
    <row r="123" spans="1:8" x14ac:dyDescent="0.25">
      <c r="A123" s="11">
        <f t="shared" si="7"/>
        <v>36987</v>
      </c>
      <c r="B123" s="30">
        <v>3.1775000000000002</v>
      </c>
      <c r="C123" s="24">
        <f t="shared" si="8"/>
        <v>140.09182000000001</v>
      </c>
      <c r="D123" s="24">
        <f t="shared" si="9"/>
        <v>22.638838112000002</v>
      </c>
      <c r="E123" s="24">
        <v>109.53154019699365</v>
      </c>
      <c r="F123" s="24">
        <v>290.46395000000001</v>
      </c>
      <c r="G123" s="24">
        <f t="shared" si="10"/>
        <v>415.3634485</v>
      </c>
      <c r="H123" s="24">
        <f t="shared" si="11"/>
        <v>352.37406805705092</v>
      </c>
    </row>
    <row r="124" spans="1:8" x14ac:dyDescent="0.25">
      <c r="A124" s="11">
        <f t="shared" si="7"/>
        <v>36994</v>
      </c>
      <c r="B124" s="30">
        <v>3.2174999999999998</v>
      </c>
      <c r="C124" s="24">
        <f t="shared" si="8"/>
        <v>141.66654</v>
      </c>
      <c r="D124" s="24">
        <f t="shared" si="9"/>
        <v>22.893312863999999</v>
      </c>
      <c r="E124" s="24">
        <v>108.6474930043467</v>
      </c>
      <c r="F124" s="24">
        <v>289.58209999999997</v>
      </c>
      <c r="G124" s="24">
        <f t="shared" si="10"/>
        <v>414.10240299999992</v>
      </c>
      <c r="H124" s="24">
        <f t="shared" si="11"/>
        <v>353.34795334928145</v>
      </c>
    </row>
    <row r="125" spans="1:8" x14ac:dyDescent="0.25">
      <c r="A125" s="11">
        <f t="shared" si="7"/>
        <v>37001</v>
      </c>
      <c r="B125" s="30">
        <v>3.0950000000000002</v>
      </c>
      <c r="C125" s="24">
        <f t="shared" si="8"/>
        <v>136.84396000000001</v>
      </c>
      <c r="D125" s="24">
        <f t="shared" si="9"/>
        <v>22.113983936</v>
      </c>
      <c r="E125" s="24">
        <v>111.41914494143549</v>
      </c>
      <c r="F125" s="24">
        <v>284.62161000000003</v>
      </c>
      <c r="G125" s="24">
        <f t="shared" si="10"/>
        <v>407.00890230000005</v>
      </c>
      <c r="H125" s="24">
        <f t="shared" si="11"/>
        <v>354.41143146225374</v>
      </c>
    </row>
    <row r="126" spans="1:8" x14ac:dyDescent="0.25">
      <c r="A126" s="11">
        <f t="shared" si="7"/>
        <v>37008</v>
      </c>
      <c r="B126" s="30">
        <v>3.0425</v>
      </c>
      <c r="C126" s="24">
        <f t="shared" si="8"/>
        <v>134.77714</v>
      </c>
      <c r="D126" s="24">
        <f t="shared" si="9"/>
        <v>21.779985824000001</v>
      </c>
      <c r="E126" s="24">
        <v>112.6677151154862</v>
      </c>
      <c r="F126" s="24">
        <v>286.78217000000006</v>
      </c>
      <c r="G126" s="24">
        <f t="shared" si="10"/>
        <v>410.09850310000007</v>
      </c>
      <c r="H126" s="24">
        <f t="shared" si="11"/>
        <v>355.08717064383046</v>
      </c>
    </row>
    <row r="127" spans="1:8" x14ac:dyDescent="0.25">
      <c r="A127" s="11">
        <f t="shared" si="7"/>
        <v>37015</v>
      </c>
      <c r="B127" s="30">
        <v>3.1</v>
      </c>
      <c r="C127" s="24">
        <f t="shared" si="8"/>
        <v>137.04079999999999</v>
      </c>
      <c r="D127" s="24">
        <f t="shared" si="9"/>
        <v>22.145793279999996</v>
      </c>
      <c r="E127" s="24">
        <v>111.30219769294985</v>
      </c>
      <c r="F127" s="24">
        <v>288.39160000000004</v>
      </c>
      <c r="G127" s="24">
        <f t="shared" si="10"/>
        <v>412.39998800000006</v>
      </c>
      <c r="H127" s="24">
        <f t="shared" si="11"/>
        <v>355.71457073090801</v>
      </c>
    </row>
    <row r="128" spans="1:8" x14ac:dyDescent="0.25">
      <c r="A128" s="11">
        <f t="shared" si="7"/>
        <v>37022</v>
      </c>
      <c r="B128" s="30">
        <v>2.9449999999999998</v>
      </c>
      <c r="C128" s="24">
        <f t="shared" si="8"/>
        <v>130.93876</v>
      </c>
      <c r="D128" s="24">
        <f t="shared" si="9"/>
        <v>21.159703615999998</v>
      </c>
      <c r="E128" s="24">
        <v>115.09106252113584</v>
      </c>
      <c r="F128" s="24">
        <v>297.38658999999996</v>
      </c>
      <c r="G128" s="24">
        <f t="shared" si="10"/>
        <v>425.2628236999999</v>
      </c>
      <c r="H128" s="24">
        <f t="shared" si="11"/>
        <v>356.5679733568391</v>
      </c>
    </row>
    <row r="129" spans="1:8" x14ac:dyDescent="0.25">
      <c r="A129" s="11">
        <f t="shared" si="7"/>
        <v>37029</v>
      </c>
      <c r="B129" s="30">
        <v>2.9474999999999998</v>
      </c>
      <c r="C129" s="24">
        <f t="shared" si="8"/>
        <v>131.03717999999998</v>
      </c>
      <c r="D129" s="24">
        <f t="shared" si="9"/>
        <v>21.175608287999996</v>
      </c>
      <c r="E129" s="24">
        <v>115.0271519396251</v>
      </c>
      <c r="F129" s="24">
        <v>302.61162999999999</v>
      </c>
      <c r="G129" s="24">
        <f t="shared" si="10"/>
        <v>432.73463089999996</v>
      </c>
      <c r="H129" s="24">
        <f t="shared" si="11"/>
        <v>356.61931356666383</v>
      </c>
    </row>
    <row r="130" spans="1:8" x14ac:dyDescent="0.25">
      <c r="A130" s="11">
        <f t="shared" si="7"/>
        <v>37036</v>
      </c>
      <c r="B130" s="30">
        <v>2.8374999999999999</v>
      </c>
      <c r="C130" s="24">
        <f t="shared" si="8"/>
        <v>126.7067</v>
      </c>
      <c r="D130" s="24">
        <f t="shared" si="9"/>
        <v>20.475802719999997</v>
      </c>
      <c r="E130" s="24">
        <v>117.93314176440552</v>
      </c>
      <c r="F130" s="24">
        <v>304.57378000000006</v>
      </c>
      <c r="G130" s="24">
        <f t="shared" si="10"/>
        <v>435.54050540000009</v>
      </c>
      <c r="H130" s="24">
        <f t="shared" si="11"/>
        <v>356.75951548655087</v>
      </c>
    </row>
    <row r="131" spans="1:8" x14ac:dyDescent="0.25">
      <c r="A131" s="11">
        <f t="shared" si="7"/>
        <v>37043</v>
      </c>
      <c r="B131" s="30">
        <v>2.9125000000000001</v>
      </c>
      <c r="C131" s="24">
        <f t="shared" si="8"/>
        <v>129.65930000000003</v>
      </c>
      <c r="D131" s="24">
        <f t="shared" si="9"/>
        <v>20.952942880000005</v>
      </c>
      <c r="E131" s="24">
        <v>115.93072933140931</v>
      </c>
      <c r="F131" s="24">
        <v>314.16404999999997</v>
      </c>
      <c r="G131" s="24">
        <f t="shared" si="10"/>
        <v>449.25459149999995</v>
      </c>
      <c r="H131" s="24">
        <f t="shared" si="11"/>
        <v>356.02184437138999</v>
      </c>
    </row>
    <row r="132" spans="1:8" x14ac:dyDescent="0.25">
      <c r="A132" s="11">
        <f t="shared" si="7"/>
        <v>37050</v>
      </c>
      <c r="B132" s="30">
        <v>2.8975</v>
      </c>
      <c r="C132" s="24">
        <f t="shared" si="8"/>
        <v>129.06878</v>
      </c>
      <c r="D132" s="24">
        <f t="shared" si="9"/>
        <v>20.857514848000001</v>
      </c>
      <c r="E132" s="24">
        <v>116.32388261204608</v>
      </c>
      <c r="F132" s="24">
        <v>325.18734999999992</v>
      </c>
      <c r="G132" s="24">
        <f t="shared" si="10"/>
        <v>465.01791049999986</v>
      </c>
      <c r="H132" s="24">
        <f t="shared" si="11"/>
        <v>355.12121676601134</v>
      </c>
    </row>
    <row r="133" spans="1:8" x14ac:dyDescent="0.25">
      <c r="A133" s="11">
        <f t="shared" si="7"/>
        <v>37057</v>
      </c>
      <c r="B133" s="30">
        <v>2.83</v>
      </c>
      <c r="C133" s="24">
        <f t="shared" si="8"/>
        <v>126.41144000000001</v>
      </c>
      <c r="D133" s="24">
        <f t="shared" si="9"/>
        <v>20.428088704</v>
      </c>
      <c r="E133" s="24">
        <v>118.13852775982933</v>
      </c>
      <c r="F133" s="24">
        <v>320.97645</v>
      </c>
      <c r="G133" s="24">
        <f t="shared" si="10"/>
        <v>458.99632349999996</v>
      </c>
      <c r="H133" s="24">
        <f t="shared" si="11"/>
        <v>354.25047396874487</v>
      </c>
    </row>
    <row r="134" spans="1:8" x14ac:dyDescent="0.25">
      <c r="A134" s="11">
        <f t="shared" ref="A134:A197" si="12">A135-7</f>
        <v>37064</v>
      </c>
      <c r="B134" s="30">
        <v>2.7725</v>
      </c>
      <c r="C134" s="24">
        <f t="shared" si="8"/>
        <v>124.14778</v>
      </c>
      <c r="D134" s="24">
        <f t="shared" si="9"/>
        <v>20.062281247999998</v>
      </c>
      <c r="E134" s="24">
        <v>119.74560973704082</v>
      </c>
      <c r="F134" s="24">
        <v>321.65989999999999</v>
      </c>
      <c r="G134" s="24">
        <f t="shared" si="10"/>
        <v>459.97365699999995</v>
      </c>
      <c r="H134" s="24">
        <f t="shared" si="11"/>
        <v>353.27325691956059</v>
      </c>
    </row>
    <row r="135" spans="1:8" x14ac:dyDescent="0.25">
      <c r="A135" s="11">
        <f t="shared" si="12"/>
        <v>37071</v>
      </c>
      <c r="B135" s="30">
        <v>2.8424999999999998</v>
      </c>
      <c r="C135" s="24">
        <f t="shared" ref="C135:C198" si="13">B135*39.368+15</f>
        <v>126.90353999999999</v>
      </c>
      <c r="D135" s="24">
        <f t="shared" ref="D135:D198" si="14">C135*0.1616</f>
        <v>20.507612063999996</v>
      </c>
      <c r="E135" s="24">
        <v>117.79674872426727</v>
      </c>
      <c r="F135" s="24">
        <v>332.50683000000004</v>
      </c>
      <c r="G135" s="24">
        <f t="shared" ref="G135:G198" si="15">F135*1.43</f>
        <v>475.48476690000001</v>
      </c>
      <c r="H135" s="24">
        <f t="shared" si="11"/>
        <v>352.15349174392304</v>
      </c>
    </row>
    <row r="136" spans="1:8" x14ac:dyDescent="0.25">
      <c r="A136" s="11">
        <f t="shared" si="12"/>
        <v>37078</v>
      </c>
      <c r="B136" s="30">
        <v>2.8975</v>
      </c>
      <c r="C136" s="24">
        <f t="shared" si="13"/>
        <v>129.06878</v>
      </c>
      <c r="D136" s="24">
        <f t="shared" si="14"/>
        <v>20.857514848000001</v>
      </c>
      <c r="E136" s="24">
        <v>116.32388261204608</v>
      </c>
      <c r="F136" s="24">
        <v>338.63578999999993</v>
      </c>
      <c r="G136" s="24">
        <f t="shared" si="15"/>
        <v>484.2491796999999</v>
      </c>
      <c r="H136" s="24">
        <f t="shared" si="11"/>
        <v>351.05919957820629</v>
      </c>
    </row>
    <row r="137" spans="1:8" x14ac:dyDescent="0.25">
      <c r="A137" s="11">
        <f t="shared" si="12"/>
        <v>37085</v>
      </c>
      <c r="B137" s="30">
        <v>3.0674999999999999</v>
      </c>
      <c r="C137" s="24">
        <f t="shared" si="13"/>
        <v>135.76134000000002</v>
      </c>
      <c r="D137" s="24">
        <f t="shared" si="14"/>
        <v>21.939032544000003</v>
      </c>
      <c r="E137" s="24">
        <v>112.06841663171562</v>
      </c>
      <c r="F137" s="24">
        <v>333.82960999999995</v>
      </c>
      <c r="G137" s="24">
        <f t="shared" si="15"/>
        <v>477.37634229999992</v>
      </c>
      <c r="H137" s="24">
        <f t="shared" si="11"/>
        <v>349.95312923540314</v>
      </c>
    </row>
    <row r="138" spans="1:8" x14ac:dyDescent="0.25">
      <c r="A138" s="11">
        <f t="shared" si="12"/>
        <v>37092</v>
      </c>
      <c r="B138" s="30">
        <v>2.915</v>
      </c>
      <c r="C138" s="24">
        <f t="shared" si="13"/>
        <v>129.75772000000001</v>
      </c>
      <c r="D138" s="24">
        <f t="shared" si="14"/>
        <v>20.968847552</v>
      </c>
      <c r="E138" s="24">
        <v>115.86555168817701</v>
      </c>
      <c r="F138" s="24">
        <v>336.65159000000006</v>
      </c>
      <c r="G138" s="24">
        <f t="shared" si="15"/>
        <v>481.41177370000008</v>
      </c>
      <c r="H138" s="24">
        <f t="shared" si="11"/>
        <v>349.33744935882572</v>
      </c>
    </row>
    <row r="139" spans="1:8" x14ac:dyDescent="0.25">
      <c r="A139" s="11">
        <f t="shared" si="12"/>
        <v>37099</v>
      </c>
      <c r="B139" s="30">
        <v>3.03</v>
      </c>
      <c r="C139" s="24">
        <f t="shared" si="13"/>
        <v>134.28503999999998</v>
      </c>
      <c r="D139" s="24">
        <f t="shared" si="14"/>
        <v>21.700462463999997</v>
      </c>
      <c r="E139" s="24">
        <v>112.97065863479656</v>
      </c>
      <c r="F139" s="24">
        <v>334.46896000000004</v>
      </c>
      <c r="G139" s="24">
        <f t="shared" si="15"/>
        <v>478.29061280000002</v>
      </c>
      <c r="H139" s="24">
        <f t="shared" si="11"/>
        <v>348.63695968893984</v>
      </c>
    </row>
    <row r="140" spans="1:8" x14ac:dyDescent="0.25">
      <c r="A140" s="11">
        <f t="shared" si="12"/>
        <v>37106</v>
      </c>
      <c r="B140" s="30">
        <v>2.9550000000000001</v>
      </c>
      <c r="C140" s="24">
        <f t="shared" si="13"/>
        <v>131.33244000000002</v>
      </c>
      <c r="D140" s="24">
        <f t="shared" si="14"/>
        <v>21.223322304000003</v>
      </c>
      <c r="E140" s="24">
        <v>114.83599492707209</v>
      </c>
      <c r="F140" s="24">
        <v>334.07213999999993</v>
      </c>
      <c r="G140" s="24">
        <f t="shared" si="15"/>
        <v>477.72316019999988</v>
      </c>
      <c r="H140" s="24">
        <f t="shared" si="11"/>
        <v>348.33660119749231</v>
      </c>
    </row>
    <row r="141" spans="1:8" x14ac:dyDescent="0.25">
      <c r="A141" s="11">
        <f t="shared" si="12"/>
        <v>37113</v>
      </c>
      <c r="B141" s="30">
        <v>3.145</v>
      </c>
      <c r="C141" s="24">
        <f t="shared" si="13"/>
        <v>138.81236000000001</v>
      </c>
      <c r="D141" s="24">
        <f t="shared" si="14"/>
        <v>22.432077376000002</v>
      </c>
      <c r="E141" s="24">
        <v>110.26459757329967</v>
      </c>
      <c r="F141" s="24">
        <v>338.63580000000007</v>
      </c>
      <c r="G141" s="24">
        <f t="shared" si="15"/>
        <v>484.2491940000001</v>
      </c>
      <c r="H141" s="24">
        <f t="shared" si="11"/>
        <v>348.03663679979485</v>
      </c>
    </row>
    <row r="142" spans="1:8" x14ac:dyDescent="0.25">
      <c r="A142" s="11">
        <f t="shared" si="12"/>
        <v>37120</v>
      </c>
      <c r="B142" s="30">
        <v>3.3824999999999998</v>
      </c>
      <c r="C142" s="24">
        <f t="shared" si="13"/>
        <v>148.16226</v>
      </c>
      <c r="D142" s="24">
        <f t="shared" si="14"/>
        <v>23.943021215999998</v>
      </c>
      <c r="E142" s="24">
        <v>105.19943481963627</v>
      </c>
      <c r="F142" s="24">
        <v>329.13369</v>
      </c>
      <c r="G142" s="24">
        <f t="shared" si="15"/>
        <v>470.6611767</v>
      </c>
      <c r="H142" s="24">
        <f t="shared" si="11"/>
        <v>348.18376534899267</v>
      </c>
    </row>
    <row r="143" spans="1:8" x14ac:dyDescent="0.25">
      <c r="A143" s="11">
        <f t="shared" si="12"/>
        <v>37127</v>
      </c>
      <c r="B143" s="30">
        <v>3.5525000000000002</v>
      </c>
      <c r="C143" s="24">
        <f t="shared" si="13"/>
        <v>154.85482000000002</v>
      </c>
      <c r="D143" s="24">
        <f t="shared" si="14"/>
        <v>25.024538912000001</v>
      </c>
      <c r="E143" s="24">
        <v>101.94944408963183</v>
      </c>
      <c r="F143" s="24">
        <v>324.32754</v>
      </c>
      <c r="G143" s="24">
        <f t="shared" si="15"/>
        <v>463.7883822</v>
      </c>
      <c r="H143" s="24">
        <f t="shared" si="11"/>
        <v>348.92641216944168</v>
      </c>
    </row>
    <row r="144" spans="1:8" x14ac:dyDescent="0.25">
      <c r="A144" s="11">
        <f t="shared" si="12"/>
        <v>37134</v>
      </c>
      <c r="B144" s="30">
        <v>3.5924999999999998</v>
      </c>
      <c r="C144" s="24">
        <f t="shared" si="13"/>
        <v>156.42954</v>
      </c>
      <c r="D144" s="24">
        <f t="shared" si="14"/>
        <v>25.279013664000001</v>
      </c>
      <c r="E144" s="24">
        <v>101.2251548754794</v>
      </c>
      <c r="F144" s="24">
        <v>326.75265000000002</v>
      </c>
      <c r="G144" s="24">
        <f t="shared" si="15"/>
        <v>467.25628949999998</v>
      </c>
      <c r="H144" s="24">
        <f t="shared" si="11"/>
        <v>350.07300707548001</v>
      </c>
    </row>
    <row r="145" spans="1:8" x14ac:dyDescent="0.25">
      <c r="A145" s="11">
        <f t="shared" si="12"/>
        <v>37141</v>
      </c>
      <c r="B145" s="30">
        <v>3.5825</v>
      </c>
      <c r="C145" s="24">
        <f t="shared" si="13"/>
        <v>156.03586000000001</v>
      </c>
      <c r="D145" s="24">
        <f t="shared" si="14"/>
        <v>25.215394976000002</v>
      </c>
      <c r="E145" s="24">
        <v>101.40485663744219</v>
      </c>
      <c r="F145" s="24">
        <v>328.58251000000001</v>
      </c>
      <c r="G145" s="24">
        <f t="shared" si="15"/>
        <v>469.87298929999997</v>
      </c>
      <c r="H145" s="24">
        <f t="shared" si="11"/>
        <v>351.26363814531805</v>
      </c>
    </row>
    <row r="146" spans="1:8" x14ac:dyDescent="0.25">
      <c r="A146" s="11">
        <f t="shared" si="12"/>
        <v>37148</v>
      </c>
      <c r="B146" s="30">
        <v>3.5924999999999998</v>
      </c>
      <c r="C146" s="24">
        <f t="shared" si="13"/>
        <v>156.42954</v>
      </c>
      <c r="D146" s="24">
        <f t="shared" si="14"/>
        <v>25.279013664000001</v>
      </c>
      <c r="E146" s="24">
        <v>101.2251548754794</v>
      </c>
      <c r="F146" s="24">
        <v>333.23435999999998</v>
      </c>
      <c r="G146" s="24">
        <f t="shared" si="15"/>
        <v>476.52513479999993</v>
      </c>
      <c r="H146" s="24">
        <f t="shared" si="11"/>
        <v>352.31882054115965</v>
      </c>
    </row>
    <row r="147" spans="1:8" x14ac:dyDescent="0.25">
      <c r="A147" s="11">
        <f t="shared" si="12"/>
        <v>37155</v>
      </c>
      <c r="B147" s="30">
        <v>3.5225</v>
      </c>
      <c r="C147" s="24">
        <f t="shared" si="13"/>
        <v>153.67377999999999</v>
      </c>
      <c r="D147" s="24">
        <f t="shared" si="14"/>
        <v>24.833682847999999</v>
      </c>
      <c r="E147" s="24">
        <v>102.50240225495854</v>
      </c>
      <c r="F147" s="24">
        <v>330.01554999999996</v>
      </c>
      <c r="G147" s="24">
        <f t="shared" si="15"/>
        <v>471.92223649999994</v>
      </c>
      <c r="H147" s="24">
        <f t="shared" si="11"/>
        <v>353.45124834989946</v>
      </c>
    </row>
    <row r="148" spans="1:8" x14ac:dyDescent="0.25">
      <c r="A148" s="11">
        <f t="shared" si="12"/>
        <v>37162</v>
      </c>
      <c r="B148" s="30">
        <v>3.4950000000000001</v>
      </c>
      <c r="C148" s="24">
        <f t="shared" si="13"/>
        <v>152.59116</v>
      </c>
      <c r="D148" s="24">
        <f t="shared" si="14"/>
        <v>24.658731455999998</v>
      </c>
      <c r="E148" s="24">
        <v>103.01680001384091</v>
      </c>
      <c r="F148" s="24">
        <v>332.33045000000004</v>
      </c>
      <c r="G148" s="24">
        <f t="shared" si="15"/>
        <v>475.23254350000002</v>
      </c>
      <c r="H148" s="24">
        <f t="shared" si="11"/>
        <v>354.6656534245148</v>
      </c>
    </row>
    <row r="149" spans="1:8" x14ac:dyDescent="0.25">
      <c r="A149" s="11">
        <f t="shared" si="12"/>
        <v>37169</v>
      </c>
      <c r="B149" s="30">
        <v>3.4925000000000002</v>
      </c>
      <c r="C149" s="24">
        <f t="shared" si="13"/>
        <v>152.49274000000003</v>
      </c>
      <c r="D149" s="24">
        <f t="shared" si="14"/>
        <v>24.642826784000004</v>
      </c>
      <c r="E149" s="24">
        <v>103.06392562426251</v>
      </c>
      <c r="F149" s="24">
        <v>338.41533000000004</v>
      </c>
      <c r="G149" s="24">
        <f t="shared" si="15"/>
        <v>483.93392190000003</v>
      </c>
      <c r="H149" s="24">
        <f t="shared" si="11"/>
        <v>355.8057288539552</v>
      </c>
    </row>
    <row r="150" spans="1:8" x14ac:dyDescent="0.25">
      <c r="A150" s="11">
        <f t="shared" si="12"/>
        <v>37176</v>
      </c>
      <c r="B150" s="30">
        <v>3.4350000000000001</v>
      </c>
      <c r="C150" s="24">
        <f t="shared" si="13"/>
        <v>150.22908000000001</v>
      </c>
      <c r="D150" s="24">
        <f t="shared" si="14"/>
        <v>24.277019328000002</v>
      </c>
      <c r="E150" s="24">
        <v>104.16485685461164</v>
      </c>
      <c r="F150" s="24">
        <v>315.79549999999995</v>
      </c>
      <c r="G150" s="24">
        <f t="shared" si="15"/>
        <v>451.58756499999993</v>
      </c>
      <c r="H150" s="24">
        <f t="shared" si="11"/>
        <v>356.96670706473191</v>
      </c>
    </row>
    <row r="151" spans="1:8" x14ac:dyDescent="0.25">
      <c r="A151" s="11">
        <f t="shared" si="12"/>
        <v>37183</v>
      </c>
      <c r="B151" s="30">
        <v>3.43</v>
      </c>
      <c r="C151" s="24">
        <f t="shared" si="13"/>
        <v>150.03224</v>
      </c>
      <c r="D151" s="24">
        <f t="shared" si="14"/>
        <v>24.245209983999999</v>
      </c>
      <c r="E151" s="24">
        <v>104.26216001040844</v>
      </c>
      <c r="F151" s="24">
        <v>315.00183000000004</v>
      </c>
      <c r="G151" s="24">
        <f t="shared" si="15"/>
        <v>450.45261690000007</v>
      </c>
      <c r="H151" s="24">
        <f t="shared" si="11"/>
        <v>357.72783210627364</v>
      </c>
    </row>
    <row r="152" spans="1:8" x14ac:dyDescent="0.25">
      <c r="A152" s="11">
        <f t="shared" si="12"/>
        <v>37190</v>
      </c>
      <c r="B152" s="30">
        <v>3.4550000000000001</v>
      </c>
      <c r="C152" s="24">
        <f t="shared" si="13"/>
        <v>151.01644000000002</v>
      </c>
      <c r="D152" s="24">
        <f t="shared" si="14"/>
        <v>24.404256704000002</v>
      </c>
      <c r="E152" s="24">
        <v>103.77818079673975</v>
      </c>
      <c r="F152" s="24">
        <v>323.24723999999998</v>
      </c>
      <c r="G152" s="24">
        <f t="shared" si="15"/>
        <v>462.24355319999995</v>
      </c>
      <c r="H152" s="24">
        <f t="shared" si="11"/>
        <v>358.38619653776203</v>
      </c>
    </row>
    <row r="153" spans="1:8" x14ac:dyDescent="0.25">
      <c r="A153" s="11">
        <f t="shared" si="12"/>
        <v>37197</v>
      </c>
      <c r="B153" s="30">
        <v>3.4224999999999999</v>
      </c>
      <c r="C153" s="24">
        <f t="shared" si="13"/>
        <v>149.73697999999999</v>
      </c>
      <c r="D153" s="24">
        <f t="shared" si="14"/>
        <v>24.197495967999998</v>
      </c>
      <c r="E153" s="24">
        <v>104.40859441401851</v>
      </c>
      <c r="F153" s="24">
        <v>326.55425000000002</v>
      </c>
      <c r="G153" s="24">
        <f t="shared" si="15"/>
        <v>466.9725775</v>
      </c>
      <c r="H153" s="24">
        <f t="shared" si="11"/>
        <v>359.46906682717429</v>
      </c>
    </row>
    <row r="154" spans="1:8" x14ac:dyDescent="0.25">
      <c r="A154" s="11">
        <f t="shared" si="12"/>
        <v>37204</v>
      </c>
      <c r="B154" s="30">
        <v>3.46</v>
      </c>
      <c r="C154" s="24">
        <f t="shared" si="13"/>
        <v>151.21328</v>
      </c>
      <c r="D154" s="24">
        <f t="shared" si="14"/>
        <v>24.436066047999997</v>
      </c>
      <c r="E154" s="24">
        <v>103.68214097068723</v>
      </c>
      <c r="F154" s="24">
        <v>324.06297000000001</v>
      </c>
      <c r="G154" s="24">
        <f t="shared" si="15"/>
        <v>463.41004709999999</v>
      </c>
      <c r="H154" s="24">
        <f t="shared" si="11"/>
        <v>360.60241713027949</v>
      </c>
    </row>
    <row r="155" spans="1:8" x14ac:dyDescent="0.25">
      <c r="A155" s="11">
        <f t="shared" si="12"/>
        <v>37211</v>
      </c>
      <c r="B155" s="30">
        <v>3.3975</v>
      </c>
      <c r="C155" s="24">
        <f t="shared" si="13"/>
        <v>148.75278</v>
      </c>
      <c r="D155" s="24">
        <f t="shared" si="14"/>
        <v>24.038449247999999</v>
      </c>
      <c r="E155" s="24">
        <v>104.90090748959449</v>
      </c>
      <c r="F155" s="24">
        <v>322.87246999999996</v>
      </c>
      <c r="G155" s="24">
        <f t="shared" si="15"/>
        <v>461.70763209999996</v>
      </c>
      <c r="H155" s="24">
        <f t="shared" si="11"/>
        <v>361.66629354866569</v>
      </c>
    </row>
    <row r="156" spans="1:8" x14ac:dyDescent="0.25">
      <c r="A156" s="11">
        <f t="shared" si="12"/>
        <v>37218</v>
      </c>
      <c r="B156" s="30">
        <v>3.4175</v>
      </c>
      <c r="C156" s="24">
        <f t="shared" si="13"/>
        <v>149.54014000000001</v>
      </c>
      <c r="D156" s="24">
        <f t="shared" si="14"/>
        <v>24.165686623999999</v>
      </c>
      <c r="E156" s="24">
        <v>104.50653860294634</v>
      </c>
      <c r="F156" s="24">
        <v>311.69482999999997</v>
      </c>
      <c r="G156" s="24">
        <f t="shared" si="15"/>
        <v>445.72360689999994</v>
      </c>
      <c r="H156" s="24">
        <f t="shared" si="11"/>
        <v>362.86696987674952</v>
      </c>
    </row>
    <row r="157" spans="1:8" x14ac:dyDescent="0.25">
      <c r="A157" s="11">
        <f t="shared" si="12"/>
        <v>37225</v>
      </c>
      <c r="B157" s="30">
        <v>3.43</v>
      </c>
      <c r="C157" s="24">
        <f t="shared" si="13"/>
        <v>150.03224</v>
      </c>
      <c r="D157" s="24">
        <f t="shared" si="14"/>
        <v>24.245209983999999</v>
      </c>
      <c r="E157" s="24">
        <v>104.26216001040844</v>
      </c>
      <c r="F157" s="24">
        <v>297.01177999999999</v>
      </c>
      <c r="G157" s="24">
        <f t="shared" si="15"/>
        <v>424.72684539999995</v>
      </c>
      <c r="H157" s="24">
        <f t="shared" si="11"/>
        <v>364.00132295465698</v>
      </c>
    </row>
    <row r="158" spans="1:8" x14ac:dyDescent="0.25">
      <c r="A158" s="11">
        <f t="shared" si="12"/>
        <v>37232</v>
      </c>
      <c r="B158" s="30">
        <v>3.415</v>
      </c>
      <c r="C158" s="24">
        <f t="shared" si="13"/>
        <v>149.44172</v>
      </c>
      <c r="D158" s="24">
        <f t="shared" si="14"/>
        <v>24.149781951999998</v>
      </c>
      <c r="E158" s="24">
        <v>104.55560745419687</v>
      </c>
      <c r="F158" s="24">
        <v>287.79631999999998</v>
      </c>
      <c r="G158" s="24">
        <f t="shared" si="15"/>
        <v>411.54873759999998</v>
      </c>
      <c r="H158" s="24">
        <f t="shared" si="11"/>
        <v>365.30029409993546</v>
      </c>
    </row>
    <row r="159" spans="1:8" x14ac:dyDescent="0.25">
      <c r="A159" s="11">
        <f t="shared" si="12"/>
        <v>37239</v>
      </c>
      <c r="B159" s="30">
        <v>3.3424999999999998</v>
      </c>
      <c r="C159" s="24">
        <f t="shared" si="13"/>
        <v>146.58753999999999</v>
      </c>
      <c r="D159" s="24">
        <f t="shared" si="14"/>
        <v>23.688546463999998</v>
      </c>
      <c r="E159" s="24">
        <v>106.00726646753198</v>
      </c>
      <c r="F159" s="24">
        <v>287.81834999999995</v>
      </c>
      <c r="G159" s="24">
        <f t="shared" si="15"/>
        <v>411.58024049999989</v>
      </c>
      <c r="H159" s="24">
        <f t="shared" si="11"/>
        <v>366.2749250905066</v>
      </c>
    </row>
    <row r="160" spans="1:8" x14ac:dyDescent="0.25">
      <c r="A160" s="11">
        <f t="shared" si="12"/>
        <v>37246</v>
      </c>
      <c r="B160" s="30">
        <v>3.29</v>
      </c>
      <c r="C160" s="24">
        <f t="shared" si="13"/>
        <v>144.52072000000001</v>
      </c>
      <c r="D160" s="24">
        <f t="shared" si="14"/>
        <v>23.354548352000002</v>
      </c>
      <c r="E160" s="24">
        <v>107.09426173354244</v>
      </c>
      <c r="F160" s="24">
        <v>289.05298000000005</v>
      </c>
      <c r="G160" s="24">
        <f t="shared" si="15"/>
        <v>413.34576140000007</v>
      </c>
      <c r="H160" s="24">
        <f t="shared" si="11"/>
        <v>367.04235268553407</v>
      </c>
    </row>
    <row r="161" spans="1:8" ht="13" thickBot="1" x14ac:dyDescent="0.3">
      <c r="A161" s="11">
        <f t="shared" si="12"/>
        <v>37253</v>
      </c>
      <c r="B161" s="34">
        <v>3.2650000000000001</v>
      </c>
      <c r="C161" s="24">
        <f t="shared" si="13"/>
        <v>143.53652000000002</v>
      </c>
      <c r="D161" s="24">
        <f t="shared" si="14"/>
        <v>23.195501632000003</v>
      </c>
      <c r="E161" s="24">
        <v>107.62288101731879</v>
      </c>
      <c r="F161" s="24">
        <v>289.05298000000005</v>
      </c>
      <c r="G161" s="24">
        <f t="shared" si="15"/>
        <v>413.34576140000007</v>
      </c>
      <c r="H161" s="24">
        <f t="shared" ref="H161:H224" si="16">(AVERAGE(D134:D160)/2204.62)*1802.4+(AVERAGE(C134:C160)/2204.62)*3715.4+(AVERAGE(E134:E160)/2204.62)*964.9+(AVERAGE(G134:G160)/2204.62)*272.4</f>
        <v>367.8733692406127</v>
      </c>
    </row>
    <row r="162" spans="1:8" x14ac:dyDescent="0.25">
      <c r="A162" s="11">
        <f t="shared" si="12"/>
        <v>37260</v>
      </c>
      <c r="B162" s="30">
        <v>3.28</v>
      </c>
      <c r="C162" s="24">
        <f t="shared" si="13"/>
        <v>144.12703999999999</v>
      </c>
      <c r="D162" s="24">
        <f t="shared" si="14"/>
        <v>23.290929663999997</v>
      </c>
      <c r="E162" s="24">
        <v>107.30484309953221</v>
      </c>
      <c r="F162" s="24">
        <v>287.13492000000002</v>
      </c>
      <c r="G162" s="24">
        <f t="shared" si="15"/>
        <v>410.60293560000002</v>
      </c>
      <c r="H162" s="24">
        <f t="shared" si="16"/>
        <v>368.76855301315868</v>
      </c>
    </row>
    <row r="163" spans="1:8" x14ac:dyDescent="0.25">
      <c r="A163" s="11">
        <f t="shared" si="12"/>
        <v>37267</v>
      </c>
      <c r="B163" s="30">
        <v>3.2774999999999999</v>
      </c>
      <c r="C163" s="24">
        <f t="shared" si="13"/>
        <v>144.02861999999999</v>
      </c>
      <c r="D163" s="24">
        <f t="shared" si="14"/>
        <v>23.275024991999999</v>
      </c>
      <c r="E163" s="24">
        <v>107.35766831342272</v>
      </c>
      <c r="F163" s="24">
        <v>288.85454999999996</v>
      </c>
      <c r="G163" s="24">
        <f t="shared" si="15"/>
        <v>413.06200649999994</v>
      </c>
      <c r="H163" s="24">
        <f t="shared" si="16"/>
        <v>369.46089359219889</v>
      </c>
    </row>
    <row r="164" spans="1:8" x14ac:dyDescent="0.25">
      <c r="A164" s="11">
        <f t="shared" si="12"/>
        <v>37274</v>
      </c>
      <c r="B164" s="30">
        <v>3.2425000000000002</v>
      </c>
      <c r="C164" s="24">
        <f t="shared" si="13"/>
        <v>142.65074000000001</v>
      </c>
      <c r="D164" s="24">
        <f t="shared" si="14"/>
        <v>23.052359584000001</v>
      </c>
      <c r="E164" s="24">
        <v>108.10487498066958</v>
      </c>
      <c r="F164" s="24">
        <v>306.40367000000003</v>
      </c>
      <c r="G164" s="24">
        <f t="shared" si="15"/>
        <v>438.1572481</v>
      </c>
      <c r="H164" s="24">
        <f t="shared" si="16"/>
        <v>369.9967417733605</v>
      </c>
    </row>
    <row r="165" spans="1:8" x14ac:dyDescent="0.25">
      <c r="A165" s="11">
        <f t="shared" si="12"/>
        <v>37281</v>
      </c>
      <c r="B165" s="30">
        <v>3.2149999999999999</v>
      </c>
      <c r="C165" s="24">
        <f t="shared" si="13"/>
        <v>141.56812000000002</v>
      </c>
      <c r="D165" s="24">
        <f t="shared" si="14"/>
        <v>22.877408192000004</v>
      </c>
      <c r="E165" s="24">
        <v>108.70216976533982</v>
      </c>
      <c r="F165" s="24">
        <v>301.50931000000003</v>
      </c>
      <c r="G165" s="24">
        <f t="shared" si="15"/>
        <v>431.15831330000003</v>
      </c>
      <c r="H165" s="24">
        <f t="shared" si="16"/>
        <v>370.2167483591553</v>
      </c>
    </row>
    <row r="166" spans="1:8" x14ac:dyDescent="0.25">
      <c r="A166" s="11">
        <f t="shared" si="12"/>
        <v>37288</v>
      </c>
      <c r="B166" s="30">
        <v>3.145</v>
      </c>
      <c r="C166" s="24">
        <f t="shared" si="13"/>
        <v>138.81236000000001</v>
      </c>
      <c r="D166" s="24">
        <f t="shared" si="14"/>
        <v>22.432077376000002</v>
      </c>
      <c r="E166" s="24">
        <v>110.26459757329967</v>
      </c>
      <c r="F166" s="24">
        <v>294.71893</v>
      </c>
      <c r="G166" s="24">
        <f t="shared" si="15"/>
        <v>421.44806990000001</v>
      </c>
      <c r="H166" s="24">
        <f t="shared" si="16"/>
        <v>370.66562659074833</v>
      </c>
    </row>
    <row r="167" spans="1:8" x14ac:dyDescent="0.25">
      <c r="A167" s="11">
        <f t="shared" si="12"/>
        <v>37295</v>
      </c>
      <c r="B167" s="30">
        <v>3.1225000000000001</v>
      </c>
      <c r="C167" s="24">
        <f t="shared" si="13"/>
        <v>137.92658</v>
      </c>
      <c r="D167" s="24">
        <f t="shared" si="14"/>
        <v>22.288935328000001</v>
      </c>
      <c r="E167" s="24">
        <v>110.78006584082634</v>
      </c>
      <c r="F167" s="24">
        <v>293.30797999999999</v>
      </c>
      <c r="G167" s="24">
        <f t="shared" si="15"/>
        <v>419.43041139999997</v>
      </c>
      <c r="H167" s="24">
        <f t="shared" si="16"/>
        <v>370.66637385047915</v>
      </c>
    </row>
    <row r="168" spans="1:8" x14ac:dyDescent="0.25">
      <c r="A168" s="11">
        <f t="shared" si="12"/>
        <v>37302</v>
      </c>
      <c r="B168" s="30">
        <v>3.125</v>
      </c>
      <c r="C168" s="24">
        <f t="shared" si="13"/>
        <v>138.02500000000001</v>
      </c>
      <c r="D168" s="24">
        <f t="shared" si="14"/>
        <v>22.304839999999999</v>
      </c>
      <c r="E168" s="24">
        <v>110.72246486940772</v>
      </c>
      <c r="F168" s="24">
        <v>290.92694</v>
      </c>
      <c r="G168" s="24">
        <f t="shared" si="15"/>
        <v>416.02552420000001</v>
      </c>
      <c r="H168" s="24">
        <f t="shared" si="16"/>
        <v>370.77772281096208</v>
      </c>
    </row>
    <row r="169" spans="1:8" x14ac:dyDescent="0.25">
      <c r="A169" s="11">
        <f t="shared" si="12"/>
        <v>37309</v>
      </c>
      <c r="B169" s="30">
        <v>3.1025</v>
      </c>
      <c r="C169" s="24">
        <f t="shared" si="13"/>
        <v>137.13922000000002</v>
      </c>
      <c r="D169" s="24">
        <f t="shared" si="14"/>
        <v>22.161697952000004</v>
      </c>
      <c r="E169" s="24">
        <v>111.24384996210421</v>
      </c>
      <c r="F169" s="24">
        <v>290.68441999999999</v>
      </c>
      <c r="G169" s="24">
        <f t="shared" si="15"/>
        <v>415.67872059999996</v>
      </c>
      <c r="H169" s="24">
        <f t="shared" si="16"/>
        <v>370.41993844281524</v>
      </c>
    </row>
    <row r="170" spans="1:8" x14ac:dyDescent="0.25">
      <c r="A170" s="11">
        <f t="shared" si="12"/>
        <v>37316</v>
      </c>
      <c r="B170" s="30">
        <v>3.11</v>
      </c>
      <c r="C170" s="24">
        <f t="shared" si="13"/>
        <v>137.43448000000001</v>
      </c>
      <c r="D170" s="24">
        <f t="shared" si="14"/>
        <v>22.209411968000001</v>
      </c>
      <c r="E170" s="24">
        <v>111.06930817943213</v>
      </c>
      <c r="F170" s="24">
        <v>278.81563999999997</v>
      </c>
      <c r="G170" s="24">
        <f t="shared" si="15"/>
        <v>398.70636519999994</v>
      </c>
      <c r="H170" s="24">
        <f t="shared" si="16"/>
        <v>369.52433394731122</v>
      </c>
    </row>
    <row r="171" spans="1:8" x14ac:dyDescent="0.25">
      <c r="A171" s="11">
        <f t="shared" si="12"/>
        <v>37323</v>
      </c>
      <c r="B171" s="30">
        <v>3.1074999999999999</v>
      </c>
      <c r="C171" s="24">
        <f t="shared" si="13"/>
        <v>137.33606</v>
      </c>
      <c r="D171" s="24">
        <f t="shared" si="14"/>
        <v>22.193507296</v>
      </c>
      <c r="E171" s="24">
        <v>111.1274053850096</v>
      </c>
      <c r="F171" s="24">
        <v>295.18192000000005</v>
      </c>
      <c r="G171" s="24">
        <f t="shared" si="15"/>
        <v>422.11014560000007</v>
      </c>
      <c r="H171" s="24">
        <f t="shared" si="16"/>
        <v>368.20175613159262</v>
      </c>
    </row>
    <row r="172" spans="1:8" x14ac:dyDescent="0.25">
      <c r="A172" s="11">
        <f t="shared" si="12"/>
        <v>37330</v>
      </c>
      <c r="B172" s="30">
        <v>3.0825</v>
      </c>
      <c r="C172" s="24">
        <f t="shared" si="13"/>
        <v>136.35185999999999</v>
      </c>
      <c r="D172" s="24">
        <f t="shared" si="14"/>
        <v>22.034460575999997</v>
      </c>
      <c r="E172" s="24">
        <v>111.71299030024234</v>
      </c>
      <c r="F172" s="24">
        <v>298.04798</v>
      </c>
      <c r="G172" s="24">
        <f t="shared" si="15"/>
        <v>426.2086114</v>
      </c>
      <c r="H172" s="24">
        <f t="shared" si="16"/>
        <v>366.87047168832754</v>
      </c>
    </row>
    <row r="173" spans="1:8" x14ac:dyDescent="0.25">
      <c r="A173" s="11">
        <f t="shared" si="12"/>
        <v>37337</v>
      </c>
      <c r="B173" s="30">
        <v>3.0975000000000001</v>
      </c>
      <c r="C173" s="24">
        <f t="shared" si="13"/>
        <v>136.94238000000001</v>
      </c>
      <c r="D173" s="24">
        <f t="shared" si="14"/>
        <v>22.129888608000002</v>
      </c>
      <c r="E173" s="24">
        <v>111.36062929240751</v>
      </c>
      <c r="F173" s="24">
        <v>298.00389000000001</v>
      </c>
      <c r="G173" s="24">
        <f t="shared" si="15"/>
        <v>426.14556270000003</v>
      </c>
      <c r="H173" s="24">
        <f t="shared" si="16"/>
        <v>365.51279909485999</v>
      </c>
    </row>
    <row r="174" spans="1:8" x14ac:dyDescent="0.25">
      <c r="A174" s="11">
        <f t="shared" si="12"/>
        <v>37344</v>
      </c>
      <c r="B174" s="30">
        <v>3.1349999999999998</v>
      </c>
      <c r="C174" s="24">
        <f t="shared" si="13"/>
        <v>138.41867999999999</v>
      </c>
      <c r="D174" s="24">
        <f t="shared" si="14"/>
        <v>22.368458687999997</v>
      </c>
      <c r="E174" s="24">
        <v>110.49288010548867</v>
      </c>
      <c r="F174" s="24">
        <v>303.31711999999999</v>
      </c>
      <c r="G174" s="24">
        <f t="shared" si="15"/>
        <v>433.74348159999994</v>
      </c>
      <c r="H174" s="24">
        <f t="shared" si="16"/>
        <v>364.13484677721726</v>
      </c>
    </row>
    <row r="175" spans="1:8" x14ac:dyDescent="0.25">
      <c r="A175" s="11">
        <f t="shared" si="12"/>
        <v>37351</v>
      </c>
      <c r="B175" s="30">
        <v>3.1549999999999998</v>
      </c>
      <c r="C175" s="24">
        <f t="shared" si="13"/>
        <v>139.20604</v>
      </c>
      <c r="D175" s="24">
        <f t="shared" si="14"/>
        <v>22.495696064000001</v>
      </c>
      <c r="E175" s="24">
        <v>110.03760622455751</v>
      </c>
      <c r="F175" s="24">
        <v>298.46687000000003</v>
      </c>
      <c r="G175" s="24">
        <f t="shared" si="15"/>
        <v>426.8076241</v>
      </c>
      <c r="H175" s="24">
        <f t="shared" si="16"/>
        <v>363.06282194648696</v>
      </c>
    </row>
    <row r="176" spans="1:8" x14ac:dyDescent="0.25">
      <c r="A176" s="11">
        <f t="shared" si="12"/>
        <v>37358</v>
      </c>
      <c r="B176" s="30">
        <v>3.1274999999999999</v>
      </c>
      <c r="C176" s="24">
        <f t="shared" si="13"/>
        <v>138.12342000000001</v>
      </c>
      <c r="D176" s="24">
        <f t="shared" si="14"/>
        <v>22.320744672</v>
      </c>
      <c r="E176" s="24">
        <v>110.66494598526448</v>
      </c>
      <c r="F176" s="24">
        <v>301.95023000000003</v>
      </c>
      <c r="G176" s="24">
        <f t="shared" si="15"/>
        <v>431.78882890000006</v>
      </c>
      <c r="H176" s="24">
        <f t="shared" si="16"/>
        <v>362.05405984235381</v>
      </c>
    </row>
    <row r="177" spans="1:8" x14ac:dyDescent="0.25">
      <c r="A177" s="11">
        <f t="shared" si="12"/>
        <v>37365</v>
      </c>
      <c r="B177" s="30">
        <v>3.1724999999999999</v>
      </c>
      <c r="C177" s="24">
        <f t="shared" si="13"/>
        <v>139.89498</v>
      </c>
      <c r="D177" s="24">
        <f t="shared" si="14"/>
        <v>22.607028767999999</v>
      </c>
      <c r="E177" s="24">
        <v>109.64344548746496</v>
      </c>
      <c r="F177" s="24">
        <v>306.91070000000002</v>
      </c>
      <c r="G177" s="24">
        <f t="shared" si="15"/>
        <v>438.88230099999998</v>
      </c>
      <c r="H177" s="24">
        <f t="shared" si="16"/>
        <v>360.97143115529798</v>
      </c>
    </row>
    <row r="178" spans="1:8" x14ac:dyDescent="0.25">
      <c r="A178" s="11">
        <f t="shared" si="12"/>
        <v>37372</v>
      </c>
      <c r="B178" s="30">
        <v>3.18</v>
      </c>
      <c r="C178" s="24">
        <f t="shared" si="13"/>
        <v>140.19024000000002</v>
      </c>
      <c r="D178" s="24">
        <f t="shared" si="14"/>
        <v>22.654742784000003</v>
      </c>
      <c r="E178" s="24">
        <v>109.47570539575365</v>
      </c>
      <c r="F178" s="24">
        <v>301.22270000000003</v>
      </c>
      <c r="G178" s="24">
        <f t="shared" si="15"/>
        <v>430.74846100000002</v>
      </c>
      <c r="H178" s="24">
        <f t="shared" si="16"/>
        <v>360.30649872775427</v>
      </c>
    </row>
    <row r="179" spans="1:8" x14ac:dyDescent="0.25">
      <c r="A179" s="11">
        <f t="shared" si="12"/>
        <v>37379</v>
      </c>
      <c r="B179" s="30">
        <v>3.16</v>
      </c>
      <c r="C179" s="24">
        <f t="shared" si="13"/>
        <v>139.40288000000001</v>
      </c>
      <c r="D179" s="24">
        <f t="shared" si="14"/>
        <v>22.527505408</v>
      </c>
      <c r="E179" s="24">
        <v>109.92459132551637</v>
      </c>
      <c r="F179" s="24">
        <v>298.77552000000003</v>
      </c>
      <c r="G179" s="24">
        <f t="shared" si="15"/>
        <v>427.24899360000001</v>
      </c>
      <c r="H179" s="24">
        <f t="shared" si="16"/>
        <v>359.63836499031811</v>
      </c>
    </row>
    <row r="180" spans="1:8" x14ac:dyDescent="0.25">
      <c r="A180" s="11">
        <f t="shared" si="12"/>
        <v>37386</v>
      </c>
      <c r="B180" s="30">
        <v>3.21</v>
      </c>
      <c r="C180" s="24">
        <f t="shared" si="13"/>
        <v>141.37128000000001</v>
      </c>
      <c r="D180" s="24">
        <f t="shared" si="14"/>
        <v>22.845598848000002</v>
      </c>
      <c r="E180" s="24">
        <v>108.81175167686111</v>
      </c>
      <c r="F180" s="24">
        <v>306.16112000000004</v>
      </c>
      <c r="G180" s="24">
        <f t="shared" si="15"/>
        <v>437.81040160000003</v>
      </c>
      <c r="H180" s="24">
        <f t="shared" si="16"/>
        <v>358.79613495494561</v>
      </c>
    </row>
    <row r="181" spans="1:8" x14ac:dyDescent="0.25">
      <c r="A181" s="11">
        <f t="shared" si="12"/>
        <v>37393</v>
      </c>
      <c r="B181" s="30">
        <v>3.24</v>
      </c>
      <c r="C181" s="24">
        <f t="shared" si="13"/>
        <v>142.55232000000001</v>
      </c>
      <c r="D181" s="24">
        <f t="shared" si="14"/>
        <v>23.036454912</v>
      </c>
      <c r="E181" s="24">
        <v>108.1587996154675</v>
      </c>
      <c r="F181" s="24">
        <v>306.91070000000002</v>
      </c>
      <c r="G181" s="24">
        <f t="shared" si="15"/>
        <v>438.88230099999998</v>
      </c>
      <c r="H181" s="24">
        <f t="shared" si="16"/>
        <v>358.17095370390064</v>
      </c>
    </row>
    <row r="182" spans="1:8" x14ac:dyDescent="0.25">
      <c r="A182" s="11">
        <f t="shared" si="12"/>
        <v>37400</v>
      </c>
      <c r="B182" s="30">
        <v>3.25</v>
      </c>
      <c r="C182" s="24">
        <f t="shared" si="13"/>
        <v>142.94600000000003</v>
      </c>
      <c r="D182" s="24">
        <f t="shared" si="14"/>
        <v>23.100073600000002</v>
      </c>
      <c r="E182" s="24">
        <v>107.94354660920906</v>
      </c>
      <c r="F182" s="24">
        <v>309.20355000000001</v>
      </c>
      <c r="G182" s="24">
        <f t="shared" si="15"/>
        <v>442.16107649999998</v>
      </c>
      <c r="H182" s="24">
        <f t="shared" si="16"/>
        <v>357.54829798114025</v>
      </c>
    </row>
    <row r="183" spans="1:8" x14ac:dyDescent="0.25">
      <c r="A183" s="11">
        <f t="shared" si="12"/>
        <v>37407</v>
      </c>
      <c r="B183" s="30">
        <v>3.29</v>
      </c>
      <c r="C183" s="24">
        <f t="shared" si="13"/>
        <v>144.52072000000001</v>
      </c>
      <c r="D183" s="24">
        <f t="shared" si="14"/>
        <v>23.354548352000002</v>
      </c>
      <c r="E183" s="24">
        <v>107.09426173354244</v>
      </c>
      <c r="F183" s="24">
        <v>313.85541000000001</v>
      </c>
      <c r="G183" s="24">
        <f t="shared" si="15"/>
        <v>448.81323629999997</v>
      </c>
      <c r="H183" s="24">
        <f t="shared" si="16"/>
        <v>357.11730948897923</v>
      </c>
    </row>
    <row r="184" spans="1:8" x14ac:dyDescent="0.25">
      <c r="A184" s="11">
        <f t="shared" si="12"/>
        <v>37414</v>
      </c>
      <c r="B184" s="30">
        <v>3.2174999999999998</v>
      </c>
      <c r="C184" s="24">
        <f t="shared" si="13"/>
        <v>141.66654</v>
      </c>
      <c r="D184" s="24">
        <f t="shared" si="14"/>
        <v>22.893312863999999</v>
      </c>
      <c r="E184" s="24">
        <v>108.6474930043467</v>
      </c>
      <c r="F184" s="24">
        <v>311.34208000000001</v>
      </c>
      <c r="G184" s="24">
        <f t="shared" si="15"/>
        <v>445.21917439999999</v>
      </c>
      <c r="H184" s="24">
        <f t="shared" si="16"/>
        <v>356.83553354855212</v>
      </c>
    </row>
    <row r="185" spans="1:8" x14ac:dyDescent="0.25">
      <c r="A185" s="11">
        <f t="shared" si="12"/>
        <v>37421</v>
      </c>
      <c r="B185" s="30">
        <v>3.2425000000000002</v>
      </c>
      <c r="C185" s="24">
        <f t="shared" si="13"/>
        <v>142.65074000000001</v>
      </c>
      <c r="D185" s="24">
        <f t="shared" si="14"/>
        <v>23.052359584000001</v>
      </c>
      <c r="E185" s="24">
        <v>108.10487498066958</v>
      </c>
      <c r="F185" s="24">
        <v>310.72478000000007</v>
      </c>
      <c r="G185" s="24">
        <f t="shared" si="15"/>
        <v>444.33643540000008</v>
      </c>
      <c r="H185" s="24">
        <f t="shared" si="16"/>
        <v>356.43729471670451</v>
      </c>
    </row>
    <row r="186" spans="1:8" x14ac:dyDescent="0.25">
      <c r="A186" s="11">
        <f t="shared" si="12"/>
        <v>37428</v>
      </c>
      <c r="B186" s="30">
        <v>3.3025000000000002</v>
      </c>
      <c r="C186" s="24">
        <f t="shared" si="13"/>
        <v>145.01282</v>
      </c>
      <c r="D186" s="24">
        <f t="shared" si="14"/>
        <v>23.434071712000001</v>
      </c>
      <c r="E186" s="24">
        <v>106.83264289046997</v>
      </c>
      <c r="F186" s="24">
        <v>322.76221000000004</v>
      </c>
      <c r="G186" s="24">
        <f t="shared" si="15"/>
        <v>461.54996030000001</v>
      </c>
      <c r="H186" s="24">
        <f t="shared" si="16"/>
        <v>356.18776579728251</v>
      </c>
    </row>
    <row r="187" spans="1:8" x14ac:dyDescent="0.25">
      <c r="A187" s="11">
        <f t="shared" si="12"/>
        <v>37435</v>
      </c>
      <c r="B187" s="30">
        <v>3.49</v>
      </c>
      <c r="C187" s="24">
        <f t="shared" si="13"/>
        <v>152.39432000000002</v>
      </c>
      <c r="D187" s="24">
        <f t="shared" si="14"/>
        <v>24.626922112000003</v>
      </c>
      <c r="E187" s="24">
        <v>103.11111210444064</v>
      </c>
      <c r="F187" s="24">
        <v>333.67530000000005</v>
      </c>
      <c r="G187" s="24">
        <f t="shared" si="15"/>
        <v>477.15567900000008</v>
      </c>
      <c r="H187" s="24">
        <f t="shared" si="16"/>
        <v>356.3238231308049</v>
      </c>
    </row>
    <row r="188" spans="1:8" x14ac:dyDescent="0.25">
      <c r="A188" s="11">
        <f t="shared" si="12"/>
        <v>37442</v>
      </c>
      <c r="B188" s="30">
        <v>3.54</v>
      </c>
      <c r="C188" s="24">
        <f t="shared" si="13"/>
        <v>154.36272</v>
      </c>
      <c r="D188" s="24">
        <f t="shared" si="14"/>
        <v>24.945015551999997</v>
      </c>
      <c r="E188" s="24">
        <v>102.17881502476764</v>
      </c>
      <c r="F188" s="24">
        <v>338.45940999999999</v>
      </c>
      <c r="G188" s="24">
        <f t="shared" si="15"/>
        <v>483.99695629999997</v>
      </c>
      <c r="H188" s="24">
        <f t="shared" si="16"/>
        <v>357.08124568119553</v>
      </c>
    </row>
    <row r="189" spans="1:8" x14ac:dyDescent="0.25">
      <c r="A189" s="11">
        <f t="shared" si="12"/>
        <v>37449</v>
      </c>
      <c r="B189" s="30">
        <v>3.4</v>
      </c>
      <c r="C189" s="24">
        <f t="shared" si="13"/>
        <v>148.85120000000001</v>
      </c>
      <c r="D189" s="24">
        <f t="shared" si="14"/>
        <v>24.05435392</v>
      </c>
      <c r="E189" s="24">
        <v>104.85138321760256</v>
      </c>
      <c r="F189" s="24">
        <v>346.57258000000002</v>
      </c>
      <c r="G189" s="24">
        <f t="shared" si="15"/>
        <v>495.59878939999999</v>
      </c>
      <c r="H189" s="24">
        <f t="shared" si="16"/>
        <v>358.04503642742907</v>
      </c>
    </row>
    <row r="190" spans="1:8" x14ac:dyDescent="0.25">
      <c r="A190" s="11">
        <f t="shared" si="12"/>
        <v>37456</v>
      </c>
      <c r="B190" s="30">
        <v>3.5474999999999999</v>
      </c>
      <c r="C190" s="24">
        <f t="shared" si="13"/>
        <v>154.65798000000001</v>
      </c>
      <c r="D190" s="24">
        <f t="shared" si="14"/>
        <v>24.992729568000001</v>
      </c>
      <c r="E190" s="24">
        <v>102.0410173054116</v>
      </c>
      <c r="F190" s="24">
        <v>353.73770999999999</v>
      </c>
      <c r="G190" s="24">
        <f t="shared" si="15"/>
        <v>505.84492529999994</v>
      </c>
      <c r="H190" s="24">
        <f t="shared" si="16"/>
        <v>358.71221560499555</v>
      </c>
    </row>
    <row r="191" spans="1:8" x14ac:dyDescent="0.25">
      <c r="A191" s="11">
        <f t="shared" si="12"/>
        <v>37463</v>
      </c>
      <c r="B191" s="30">
        <v>3.7050000000000001</v>
      </c>
      <c r="C191" s="24">
        <f t="shared" si="13"/>
        <v>160.85844</v>
      </c>
      <c r="D191" s="24">
        <f t="shared" si="14"/>
        <v>25.994723904000001</v>
      </c>
      <c r="E191" s="24">
        <v>99.264119517757365</v>
      </c>
      <c r="F191" s="24">
        <v>344.58835999999997</v>
      </c>
      <c r="G191" s="24">
        <f t="shared" si="15"/>
        <v>492.76135479999994</v>
      </c>
      <c r="H191" s="24">
        <f t="shared" si="16"/>
        <v>359.76610253327573</v>
      </c>
    </row>
    <row r="192" spans="1:8" x14ac:dyDescent="0.25">
      <c r="A192" s="11">
        <f t="shared" si="12"/>
        <v>37470</v>
      </c>
      <c r="B192" s="30">
        <v>3.835</v>
      </c>
      <c r="C192" s="24">
        <f t="shared" si="13"/>
        <v>165.97628</v>
      </c>
      <c r="D192" s="24">
        <f t="shared" si="14"/>
        <v>26.821766847999999</v>
      </c>
      <c r="E192" s="24">
        <v>97.128376498135765</v>
      </c>
      <c r="F192" s="24">
        <v>344.0372000000001</v>
      </c>
      <c r="G192" s="24">
        <f t="shared" si="15"/>
        <v>491.97319600000014</v>
      </c>
      <c r="H192" s="24">
        <f t="shared" si="16"/>
        <v>361.09825316088506</v>
      </c>
    </row>
    <row r="193" spans="1:8" x14ac:dyDescent="0.25">
      <c r="A193" s="11">
        <f t="shared" si="12"/>
        <v>37477</v>
      </c>
      <c r="B193" s="30">
        <v>3.8025000000000002</v>
      </c>
      <c r="C193" s="24">
        <f t="shared" si="13"/>
        <v>164.69682</v>
      </c>
      <c r="D193" s="24">
        <f t="shared" si="14"/>
        <v>26.615006112</v>
      </c>
      <c r="E193" s="24">
        <v>97.649868489264094</v>
      </c>
      <c r="F193" s="24">
        <v>353.01013999999998</v>
      </c>
      <c r="G193" s="24">
        <f t="shared" si="15"/>
        <v>504.80450019999995</v>
      </c>
      <c r="H193" s="24">
        <f t="shared" si="16"/>
        <v>362.83188207937388</v>
      </c>
    </row>
    <row r="194" spans="1:8" x14ac:dyDescent="0.25">
      <c r="A194" s="11">
        <f t="shared" si="12"/>
        <v>37484</v>
      </c>
      <c r="B194" s="30">
        <v>4.1074999999999999</v>
      </c>
      <c r="C194" s="24">
        <f t="shared" si="13"/>
        <v>176.70406</v>
      </c>
      <c r="D194" s="24">
        <f t="shared" si="14"/>
        <v>28.555376096</v>
      </c>
      <c r="E194" s="24">
        <v>93.052983692621439</v>
      </c>
      <c r="F194" s="24">
        <v>334.22645</v>
      </c>
      <c r="G194" s="24">
        <f t="shared" si="15"/>
        <v>477.94382349999995</v>
      </c>
      <c r="H194" s="24">
        <f t="shared" si="16"/>
        <v>364.75116426285427</v>
      </c>
    </row>
    <row r="195" spans="1:8" x14ac:dyDescent="0.25">
      <c r="A195" s="11">
        <f t="shared" si="12"/>
        <v>37491</v>
      </c>
      <c r="B195" s="30">
        <v>4.0250000000000004</v>
      </c>
      <c r="C195" s="24">
        <f t="shared" si="13"/>
        <v>173.45620000000002</v>
      </c>
      <c r="D195" s="24">
        <f t="shared" si="14"/>
        <v>28.030521920000002</v>
      </c>
      <c r="E195" s="24">
        <v>94.233611791334056</v>
      </c>
      <c r="F195" s="24">
        <v>331.16197</v>
      </c>
      <c r="G195" s="24">
        <f t="shared" si="15"/>
        <v>473.56161709999998</v>
      </c>
      <c r="H195" s="24">
        <f t="shared" si="16"/>
        <v>367.34172868906558</v>
      </c>
    </row>
    <row r="196" spans="1:8" x14ac:dyDescent="0.25">
      <c r="A196" s="11">
        <f t="shared" si="12"/>
        <v>37498</v>
      </c>
      <c r="B196" s="30">
        <v>4.03</v>
      </c>
      <c r="C196" s="24">
        <f t="shared" si="13"/>
        <v>173.65304</v>
      </c>
      <c r="D196" s="24">
        <f t="shared" si="14"/>
        <v>28.062331264000001</v>
      </c>
      <c r="E196" s="24">
        <v>94.160801409523273</v>
      </c>
      <c r="F196" s="24">
        <v>334.49101999999999</v>
      </c>
      <c r="G196" s="24">
        <f t="shared" si="15"/>
        <v>478.32215859999997</v>
      </c>
      <c r="H196" s="24">
        <f t="shared" si="16"/>
        <v>369.722651091138</v>
      </c>
    </row>
    <row r="197" spans="1:8" x14ac:dyDescent="0.25">
      <c r="A197" s="11">
        <f t="shared" si="12"/>
        <v>37505</v>
      </c>
      <c r="B197" s="30">
        <v>4.2324999999999999</v>
      </c>
      <c r="C197" s="24">
        <f t="shared" si="13"/>
        <v>181.62506000000002</v>
      </c>
      <c r="D197" s="24">
        <f t="shared" si="14"/>
        <v>29.350609696000003</v>
      </c>
      <c r="E197" s="24">
        <v>91.344608577692966</v>
      </c>
      <c r="F197" s="24">
        <v>340.84043000000003</v>
      </c>
      <c r="G197" s="24">
        <f t="shared" si="15"/>
        <v>487.40181490000003</v>
      </c>
      <c r="H197" s="24">
        <f t="shared" si="16"/>
        <v>372.19018622480451</v>
      </c>
    </row>
    <row r="198" spans="1:8" x14ac:dyDescent="0.25">
      <c r="A198" s="11">
        <f t="shared" ref="A198:A261" si="17">A199-7</f>
        <v>37512</v>
      </c>
      <c r="B198" s="30">
        <v>4.2125000000000004</v>
      </c>
      <c r="C198" s="24">
        <f t="shared" si="13"/>
        <v>180.83770000000001</v>
      </c>
      <c r="D198" s="24">
        <f t="shared" si="14"/>
        <v>29.223372319999999</v>
      </c>
      <c r="E198" s="24">
        <v>91.611700511563697</v>
      </c>
      <c r="F198" s="24">
        <v>336.25475</v>
      </c>
      <c r="G198" s="24">
        <f t="shared" si="15"/>
        <v>480.84429249999999</v>
      </c>
      <c r="H198" s="24">
        <f t="shared" si="16"/>
        <v>375.25085064046618</v>
      </c>
    </row>
    <row r="199" spans="1:8" x14ac:dyDescent="0.25">
      <c r="A199" s="11">
        <f t="shared" si="17"/>
        <v>37519</v>
      </c>
      <c r="B199" s="30">
        <v>3.9575</v>
      </c>
      <c r="C199" s="24">
        <f t="shared" ref="C199:C262" si="18">B199*39.368+15</f>
        <v>170.79886000000002</v>
      </c>
      <c r="D199" s="24">
        <f t="shared" ref="D199:D262" si="19">C199*0.1616</f>
        <v>27.601095776000001</v>
      </c>
      <c r="E199" s="24">
        <v>95.232977629944372</v>
      </c>
      <c r="F199" s="24">
        <v>329.90531999999996</v>
      </c>
      <c r="G199" s="24">
        <f t="shared" ref="G199:G262" si="20">F199*1.43</f>
        <v>471.76460759999992</v>
      </c>
      <c r="H199" s="24">
        <f t="shared" si="16"/>
        <v>378.13141929071861</v>
      </c>
    </row>
    <row r="200" spans="1:8" x14ac:dyDescent="0.25">
      <c r="A200" s="11">
        <f t="shared" si="17"/>
        <v>37526</v>
      </c>
      <c r="B200" s="30">
        <v>3.8624999999999998</v>
      </c>
      <c r="C200" s="24">
        <f t="shared" si="18"/>
        <v>167.05889999999999</v>
      </c>
      <c r="D200" s="24">
        <f t="shared" si="19"/>
        <v>26.996718239999996</v>
      </c>
      <c r="E200" s="24">
        <v>96.693353144310194</v>
      </c>
      <c r="F200" s="24">
        <v>317.09625</v>
      </c>
      <c r="G200" s="24">
        <f t="shared" si="20"/>
        <v>453.44763749999998</v>
      </c>
      <c r="H200" s="24">
        <f t="shared" si="16"/>
        <v>380.39141364304658</v>
      </c>
    </row>
    <row r="201" spans="1:8" x14ac:dyDescent="0.25">
      <c r="A201" s="11">
        <f t="shared" si="17"/>
        <v>37533</v>
      </c>
      <c r="B201" s="30">
        <v>3.7025000000000001</v>
      </c>
      <c r="C201" s="24">
        <f t="shared" si="18"/>
        <v>160.76002000000003</v>
      </c>
      <c r="D201" s="24">
        <f t="shared" si="19"/>
        <v>25.978819232000003</v>
      </c>
      <c r="E201" s="24">
        <v>99.306524181820819</v>
      </c>
      <c r="F201" s="24">
        <v>311.36413000000005</v>
      </c>
      <c r="G201" s="24">
        <f t="shared" si="20"/>
        <v>445.25070590000007</v>
      </c>
      <c r="H201" s="24">
        <f t="shared" si="16"/>
        <v>382.30576929679552</v>
      </c>
    </row>
    <row r="202" spans="1:8" x14ac:dyDescent="0.25">
      <c r="A202" s="11">
        <f t="shared" si="17"/>
        <v>37540</v>
      </c>
      <c r="B202" s="30">
        <v>3.7174999999999998</v>
      </c>
      <c r="C202" s="24">
        <f t="shared" si="18"/>
        <v>161.35054</v>
      </c>
      <c r="D202" s="24">
        <f t="shared" si="19"/>
        <v>26.074247263999997</v>
      </c>
      <c r="E202" s="24">
        <v>99.052872172600118</v>
      </c>
      <c r="F202" s="24">
        <v>310.54841999999996</v>
      </c>
      <c r="G202" s="24">
        <f t="shared" si="20"/>
        <v>444.08424059999993</v>
      </c>
      <c r="H202" s="24">
        <f t="shared" si="16"/>
        <v>383.68091485054475</v>
      </c>
    </row>
    <row r="203" spans="1:8" x14ac:dyDescent="0.25">
      <c r="A203" s="11">
        <f t="shared" si="17"/>
        <v>37547</v>
      </c>
      <c r="B203" s="30">
        <v>3.9674999999999998</v>
      </c>
      <c r="C203" s="24">
        <f t="shared" si="18"/>
        <v>171.19254000000001</v>
      </c>
      <c r="D203" s="24">
        <f t="shared" si="19"/>
        <v>27.664714463999999</v>
      </c>
      <c r="E203" s="24">
        <v>95.08296572736171</v>
      </c>
      <c r="F203" s="24">
        <v>307.90282000000002</v>
      </c>
      <c r="G203" s="24">
        <f t="shared" si="20"/>
        <v>440.30103259999998</v>
      </c>
      <c r="H203" s="24">
        <f t="shared" si="16"/>
        <v>385.07248138961313</v>
      </c>
    </row>
    <row r="204" spans="1:8" x14ac:dyDescent="0.25">
      <c r="A204" s="11">
        <f t="shared" si="17"/>
        <v>37554</v>
      </c>
      <c r="B204" s="30">
        <v>3.9775</v>
      </c>
      <c r="C204" s="24">
        <f t="shared" si="18"/>
        <v>171.58622</v>
      </c>
      <c r="D204" s="24">
        <f t="shared" si="19"/>
        <v>27.728333151999998</v>
      </c>
      <c r="E204" s="24">
        <v>94.933642186418012</v>
      </c>
      <c r="F204" s="24">
        <v>304.77219000000002</v>
      </c>
      <c r="G204" s="24">
        <f t="shared" si="20"/>
        <v>435.82423170000004</v>
      </c>
      <c r="H204" s="24">
        <f t="shared" si="16"/>
        <v>387.08476487271832</v>
      </c>
    </row>
    <row r="205" spans="1:8" x14ac:dyDescent="0.25">
      <c r="A205" s="11">
        <f t="shared" si="17"/>
        <v>37561</v>
      </c>
      <c r="B205" s="30">
        <v>3.95</v>
      </c>
      <c r="C205" s="24">
        <f t="shared" si="18"/>
        <v>170.50360000000001</v>
      </c>
      <c r="D205" s="24">
        <f t="shared" si="19"/>
        <v>27.553381760000001</v>
      </c>
      <c r="E205" s="24">
        <v>95.34594116253264</v>
      </c>
      <c r="F205" s="24">
        <v>302.85413999999997</v>
      </c>
      <c r="G205" s="24">
        <f t="shared" si="20"/>
        <v>433.08142019999997</v>
      </c>
      <c r="H205" s="24">
        <f t="shared" si="16"/>
        <v>388.96549152243108</v>
      </c>
    </row>
    <row r="206" spans="1:8" x14ac:dyDescent="0.25">
      <c r="A206" s="11">
        <f t="shared" si="17"/>
        <v>37568</v>
      </c>
      <c r="B206" s="30">
        <v>3.8325</v>
      </c>
      <c r="C206" s="24">
        <f t="shared" si="18"/>
        <v>165.87786</v>
      </c>
      <c r="D206" s="24">
        <f t="shared" si="19"/>
        <v>26.805862175999998</v>
      </c>
      <c r="E206" s="24">
        <v>97.168205652038196</v>
      </c>
      <c r="F206" s="24">
        <v>297.23226</v>
      </c>
      <c r="G206" s="24">
        <f t="shared" si="20"/>
        <v>425.04213179999999</v>
      </c>
      <c r="H206" s="24">
        <f t="shared" si="16"/>
        <v>390.78754489405071</v>
      </c>
    </row>
    <row r="207" spans="1:8" x14ac:dyDescent="0.25">
      <c r="A207" s="11">
        <f t="shared" si="17"/>
        <v>37575</v>
      </c>
      <c r="B207" s="30">
        <v>3.895</v>
      </c>
      <c r="C207" s="24">
        <f t="shared" si="18"/>
        <v>168.33836000000002</v>
      </c>
      <c r="D207" s="24">
        <f t="shared" si="19"/>
        <v>27.203478976000003</v>
      </c>
      <c r="E207" s="24">
        <v>96.186448612187974</v>
      </c>
      <c r="F207" s="24">
        <v>301.88409000000001</v>
      </c>
      <c r="G207" s="24">
        <f t="shared" si="20"/>
        <v>431.6942487</v>
      </c>
      <c r="H207" s="24">
        <f t="shared" si="16"/>
        <v>392.3527204032589</v>
      </c>
    </row>
    <row r="208" spans="1:8" x14ac:dyDescent="0.25">
      <c r="A208" s="11">
        <f t="shared" si="17"/>
        <v>37582</v>
      </c>
      <c r="B208" s="30">
        <v>3.9525000000000001</v>
      </c>
      <c r="C208" s="24">
        <f t="shared" si="18"/>
        <v>170.60202000000001</v>
      </c>
      <c r="D208" s="24">
        <f t="shared" si="19"/>
        <v>27.569286432000002</v>
      </c>
      <c r="E208" s="24">
        <v>95.308243206030042</v>
      </c>
      <c r="F208" s="24">
        <v>304.30921000000001</v>
      </c>
      <c r="G208" s="24">
        <f t="shared" si="20"/>
        <v>435.16217030000001</v>
      </c>
      <c r="H208" s="24">
        <f t="shared" si="16"/>
        <v>393.93525461000456</v>
      </c>
    </row>
    <row r="209" spans="1:8" x14ac:dyDescent="0.25">
      <c r="A209" s="11">
        <f t="shared" si="17"/>
        <v>37589</v>
      </c>
      <c r="B209" s="30">
        <v>3.89</v>
      </c>
      <c r="C209" s="24">
        <f t="shared" si="18"/>
        <v>168.14152000000001</v>
      </c>
      <c r="D209" s="24">
        <f t="shared" si="19"/>
        <v>27.171669632</v>
      </c>
      <c r="E209" s="24">
        <v>96.263931797452528</v>
      </c>
      <c r="F209" s="24">
        <v>301.22269999999997</v>
      </c>
      <c r="G209" s="24">
        <f t="shared" si="20"/>
        <v>430.74846099999996</v>
      </c>
      <c r="H209" s="24">
        <f t="shared" si="16"/>
        <v>395.59797443758396</v>
      </c>
    </row>
    <row r="210" spans="1:8" x14ac:dyDescent="0.25">
      <c r="A210" s="11">
        <f t="shared" si="17"/>
        <v>37596</v>
      </c>
      <c r="B210" s="30">
        <v>3.8475000000000001</v>
      </c>
      <c r="C210" s="24">
        <f t="shared" si="18"/>
        <v>166.46838000000002</v>
      </c>
      <c r="D210" s="24">
        <f t="shared" si="19"/>
        <v>26.901290208000002</v>
      </c>
      <c r="E210" s="24">
        <v>96.929937166445654</v>
      </c>
      <c r="F210" s="24">
        <v>297.47476</v>
      </c>
      <c r="G210" s="24">
        <f t="shared" si="20"/>
        <v>425.38890679999997</v>
      </c>
      <c r="H210" s="24">
        <f t="shared" si="16"/>
        <v>397.05235496746133</v>
      </c>
    </row>
    <row r="211" spans="1:8" x14ac:dyDescent="0.25">
      <c r="A211" s="11">
        <f t="shared" si="17"/>
        <v>37603</v>
      </c>
      <c r="B211" s="30">
        <v>3.875</v>
      </c>
      <c r="C211" s="24">
        <f t="shared" si="18"/>
        <v>167.55100000000002</v>
      </c>
      <c r="D211" s="24">
        <f t="shared" si="19"/>
        <v>27.076241600000003</v>
      </c>
      <c r="E211" s="24">
        <v>96.497473686220914</v>
      </c>
      <c r="F211" s="24">
        <v>298.95189000000005</v>
      </c>
      <c r="G211" s="24">
        <f t="shared" si="20"/>
        <v>427.50120270000008</v>
      </c>
      <c r="H211" s="24">
        <f t="shared" si="16"/>
        <v>398.25771326645872</v>
      </c>
    </row>
    <row r="212" spans="1:8" x14ac:dyDescent="0.25">
      <c r="A212" s="11">
        <f t="shared" si="17"/>
        <v>37610</v>
      </c>
      <c r="B212" s="30">
        <v>3.8424999999999998</v>
      </c>
      <c r="C212" s="24">
        <f t="shared" si="18"/>
        <v>166.27153999999999</v>
      </c>
      <c r="D212" s="24">
        <f t="shared" si="19"/>
        <v>26.869480863999996</v>
      </c>
      <c r="E212" s="24">
        <v>97.009171946082901</v>
      </c>
      <c r="F212" s="24">
        <v>243.08580999999998</v>
      </c>
      <c r="G212" s="24">
        <f t="shared" si="20"/>
        <v>347.61270829999995</v>
      </c>
      <c r="H212" s="24">
        <f t="shared" si="16"/>
        <v>399.72198684928543</v>
      </c>
    </row>
    <row r="213" spans="1:8" ht="13" thickBot="1" x14ac:dyDescent="0.3">
      <c r="A213" s="11">
        <f t="shared" si="17"/>
        <v>37617</v>
      </c>
      <c r="B213" s="34">
        <v>3.8975</v>
      </c>
      <c r="C213" s="24">
        <f t="shared" si="18"/>
        <v>168.43678</v>
      </c>
      <c r="D213" s="24">
        <f t="shared" si="19"/>
        <v>27.219383647999997</v>
      </c>
      <c r="E213" s="24">
        <v>96.147774931342198</v>
      </c>
      <c r="F213" s="24">
        <v>308.12326999999999</v>
      </c>
      <c r="G213" s="24">
        <f t="shared" si="20"/>
        <v>440.61627609999999</v>
      </c>
      <c r="H213" s="24">
        <f t="shared" si="16"/>
        <v>400.68943185778039</v>
      </c>
    </row>
    <row r="214" spans="1:8" x14ac:dyDescent="0.25">
      <c r="A214" s="11">
        <f t="shared" si="17"/>
        <v>37624</v>
      </c>
      <c r="B214" s="30">
        <v>3.86</v>
      </c>
      <c r="C214" s="24">
        <f t="shared" si="18"/>
        <v>166.96047999999999</v>
      </c>
      <c r="D214" s="24">
        <f t="shared" si="19"/>
        <v>26.980813567999999</v>
      </c>
      <c r="E214" s="24">
        <v>96.732667596547415</v>
      </c>
      <c r="F214" s="24">
        <v>308.07920999999999</v>
      </c>
      <c r="G214" s="24">
        <f t="shared" si="20"/>
        <v>440.55327029999995</v>
      </c>
      <c r="H214" s="24">
        <f t="shared" si="16"/>
        <v>401.99712110678183</v>
      </c>
    </row>
    <row r="215" spans="1:8" x14ac:dyDescent="0.25">
      <c r="A215" s="11">
        <f t="shared" si="17"/>
        <v>37631</v>
      </c>
      <c r="B215" s="30">
        <v>3.8224999999999998</v>
      </c>
      <c r="C215" s="24">
        <f t="shared" si="18"/>
        <v>165.48418000000001</v>
      </c>
      <c r="D215" s="24">
        <f t="shared" si="19"/>
        <v>26.742243488</v>
      </c>
      <c r="E215" s="24">
        <v>97.327996027173114</v>
      </c>
      <c r="F215" s="24">
        <v>295.82127000000003</v>
      </c>
      <c r="G215" s="24">
        <f t="shared" si="20"/>
        <v>423.0244161</v>
      </c>
      <c r="H215" s="24">
        <f t="shared" si="16"/>
        <v>402.7066867023434</v>
      </c>
    </row>
    <row r="216" spans="1:8" x14ac:dyDescent="0.25">
      <c r="A216" s="11">
        <f t="shared" si="17"/>
        <v>37638</v>
      </c>
      <c r="B216" s="30">
        <v>3.7749999999999999</v>
      </c>
      <c r="C216" s="24">
        <f t="shared" si="18"/>
        <v>163.61420000000001</v>
      </c>
      <c r="D216" s="24">
        <f t="shared" si="19"/>
        <v>26.440054719999999</v>
      </c>
      <c r="E216" s="24">
        <v>98.097501400245221</v>
      </c>
      <c r="F216" s="24">
        <v>298.90780000000001</v>
      </c>
      <c r="G216" s="24">
        <f t="shared" si="20"/>
        <v>427.438154</v>
      </c>
      <c r="H216" s="24">
        <f t="shared" si="16"/>
        <v>403.09762534255555</v>
      </c>
    </row>
    <row r="217" spans="1:8" x14ac:dyDescent="0.25">
      <c r="A217" s="11">
        <f t="shared" si="17"/>
        <v>37645</v>
      </c>
      <c r="B217" s="30">
        <v>3.78</v>
      </c>
      <c r="C217" s="24">
        <f t="shared" si="18"/>
        <v>163.81103999999999</v>
      </c>
      <c r="D217" s="24">
        <f t="shared" si="19"/>
        <v>26.471864063999998</v>
      </c>
      <c r="E217" s="24">
        <v>98.01567350771964</v>
      </c>
      <c r="F217" s="24">
        <v>303.36121000000003</v>
      </c>
      <c r="G217" s="24">
        <f t="shared" si="20"/>
        <v>433.80653030000002</v>
      </c>
      <c r="H217" s="24">
        <f t="shared" si="16"/>
        <v>403.66993627870397</v>
      </c>
    </row>
    <row r="218" spans="1:8" x14ac:dyDescent="0.25">
      <c r="A218" s="11">
        <f t="shared" si="17"/>
        <v>37652</v>
      </c>
      <c r="B218" s="30">
        <v>3.8075000000000001</v>
      </c>
      <c r="C218" s="24">
        <f t="shared" si="18"/>
        <v>164.89366000000001</v>
      </c>
      <c r="D218" s="24">
        <f t="shared" si="19"/>
        <v>26.646815456000002</v>
      </c>
      <c r="E218" s="24">
        <v>97.569112199947526</v>
      </c>
      <c r="F218" s="24">
        <v>300.84792000000004</v>
      </c>
      <c r="G218" s="24">
        <f t="shared" si="20"/>
        <v>430.21252560000005</v>
      </c>
      <c r="H218" s="24">
        <f t="shared" si="16"/>
        <v>403.89112091741379</v>
      </c>
    </row>
    <row r="219" spans="1:8" x14ac:dyDescent="0.25">
      <c r="A219" s="11">
        <f t="shared" si="17"/>
        <v>37659</v>
      </c>
      <c r="B219" s="30">
        <v>3.8224999999999998</v>
      </c>
      <c r="C219" s="24">
        <f t="shared" si="18"/>
        <v>165.48418000000001</v>
      </c>
      <c r="D219" s="24">
        <f t="shared" si="19"/>
        <v>26.742243488</v>
      </c>
      <c r="E219" s="24">
        <v>97.327996027173114</v>
      </c>
      <c r="F219" s="24">
        <v>308.05714</v>
      </c>
      <c r="G219" s="24">
        <f t="shared" si="20"/>
        <v>440.52171019999997</v>
      </c>
      <c r="H219" s="24">
        <f t="shared" si="16"/>
        <v>403.84902031464418</v>
      </c>
    </row>
    <row r="220" spans="1:8" x14ac:dyDescent="0.25">
      <c r="A220" s="11">
        <f t="shared" si="17"/>
        <v>37666</v>
      </c>
      <c r="B220" s="30">
        <v>3.8275000000000001</v>
      </c>
      <c r="C220" s="24">
        <f t="shared" si="18"/>
        <v>165.68102000000002</v>
      </c>
      <c r="D220" s="24">
        <f t="shared" si="19"/>
        <v>26.774052832000002</v>
      </c>
      <c r="E220" s="24">
        <v>97.248005918843333</v>
      </c>
      <c r="F220" s="24">
        <v>309.00513999999998</v>
      </c>
      <c r="G220" s="24">
        <f t="shared" si="20"/>
        <v>441.87735019999997</v>
      </c>
      <c r="H220" s="24">
        <f t="shared" si="16"/>
        <v>403.5836776505281</v>
      </c>
    </row>
    <row r="221" spans="1:8" x14ac:dyDescent="0.25">
      <c r="A221" s="11">
        <f t="shared" si="17"/>
        <v>37673</v>
      </c>
      <c r="B221" s="30">
        <v>3.7425000000000002</v>
      </c>
      <c r="C221" s="24">
        <f t="shared" si="18"/>
        <v>162.33474000000001</v>
      </c>
      <c r="D221" s="24">
        <f t="shared" si="19"/>
        <v>26.233293983999999</v>
      </c>
      <c r="E221" s="24">
        <v>98.634219721545747</v>
      </c>
      <c r="F221" s="24">
        <v>311.60663999999997</v>
      </c>
      <c r="G221" s="24">
        <f t="shared" si="20"/>
        <v>445.59749519999991</v>
      </c>
      <c r="H221" s="24">
        <f t="shared" si="16"/>
        <v>403.35544061217951</v>
      </c>
    </row>
    <row r="222" spans="1:8" x14ac:dyDescent="0.25">
      <c r="A222" s="11">
        <f t="shared" si="17"/>
        <v>37680</v>
      </c>
      <c r="B222" s="30">
        <v>3.6825000000000001</v>
      </c>
      <c r="C222" s="24">
        <f t="shared" si="18"/>
        <v>159.97266000000002</v>
      </c>
      <c r="D222" s="24">
        <f t="shared" si="19"/>
        <v>25.851581856000003</v>
      </c>
      <c r="E222" s="24">
        <v>99.647639875463724</v>
      </c>
      <c r="F222" s="24">
        <v>308.45398000000006</v>
      </c>
      <c r="G222" s="24">
        <f t="shared" si="20"/>
        <v>441.08919140000006</v>
      </c>
      <c r="H222" s="24">
        <f t="shared" si="16"/>
        <v>402.33067515312371</v>
      </c>
    </row>
    <row r="223" spans="1:8" x14ac:dyDescent="0.25">
      <c r="A223" s="11">
        <f t="shared" si="17"/>
        <v>37687</v>
      </c>
      <c r="B223" s="30">
        <v>3.7250000000000001</v>
      </c>
      <c r="C223" s="24">
        <f t="shared" si="18"/>
        <v>161.64580000000001</v>
      </c>
      <c r="D223" s="24">
        <f t="shared" si="19"/>
        <v>26.121961280000001</v>
      </c>
      <c r="E223" s="24">
        <v>98.926741143908473</v>
      </c>
      <c r="F223" s="24">
        <v>308.67444999999998</v>
      </c>
      <c r="G223" s="24">
        <f t="shared" si="20"/>
        <v>441.40446349999996</v>
      </c>
      <c r="H223" s="24">
        <f t="shared" si="16"/>
        <v>401.36224489791124</v>
      </c>
    </row>
    <row r="224" spans="1:8" x14ac:dyDescent="0.25">
      <c r="A224" s="11">
        <f t="shared" si="17"/>
        <v>37694</v>
      </c>
      <c r="B224" s="30">
        <v>3.64</v>
      </c>
      <c r="C224" s="24">
        <f t="shared" si="18"/>
        <v>158.29952</v>
      </c>
      <c r="D224" s="24">
        <f t="shared" si="19"/>
        <v>25.581202431999998</v>
      </c>
      <c r="E224" s="24">
        <v>100.38377762358346</v>
      </c>
      <c r="F224" s="24">
        <v>310.04134000000005</v>
      </c>
      <c r="G224" s="24">
        <f t="shared" si="20"/>
        <v>443.35911620000007</v>
      </c>
      <c r="H224" s="24">
        <f t="shared" si="16"/>
        <v>400.46233761145021</v>
      </c>
    </row>
    <row r="225" spans="1:8" x14ac:dyDescent="0.25">
      <c r="A225" s="11">
        <f t="shared" si="17"/>
        <v>37701</v>
      </c>
      <c r="B225" s="30">
        <v>3.6150000000000002</v>
      </c>
      <c r="C225" s="24">
        <f t="shared" si="18"/>
        <v>157.31532000000001</v>
      </c>
      <c r="D225" s="24">
        <f t="shared" si="19"/>
        <v>25.422155712000002</v>
      </c>
      <c r="E225" s="24">
        <v>100.82411435580464</v>
      </c>
      <c r="F225" s="24">
        <v>308.36579000000006</v>
      </c>
      <c r="G225" s="24">
        <f t="shared" si="20"/>
        <v>440.96307970000009</v>
      </c>
      <c r="H225" s="24">
        <f t="shared" ref="H225:H288" si="21">(AVERAGE(D198:D224)/2204.62)*1802.4+(AVERAGE(C198:C224)/2204.62)*3715.4+(AVERAGE(E198:E224)/2204.62)*964.9+(AVERAGE(G198:G224)/2204.62)*272.4</f>
        <v>398.83724814642886</v>
      </c>
    </row>
    <row r="226" spans="1:8" x14ac:dyDescent="0.25">
      <c r="A226" s="11">
        <f t="shared" si="17"/>
        <v>37708</v>
      </c>
      <c r="B226" s="30">
        <v>3.5775000000000001</v>
      </c>
      <c r="C226" s="24">
        <f t="shared" si="18"/>
        <v>155.83902</v>
      </c>
      <c r="D226" s="24">
        <f t="shared" si="19"/>
        <v>25.183585632</v>
      </c>
      <c r="E226" s="24">
        <v>101.49504798990651</v>
      </c>
      <c r="F226" s="24">
        <v>310.08542999999997</v>
      </c>
      <c r="G226" s="24">
        <f t="shared" si="20"/>
        <v>443.42216489999993</v>
      </c>
      <c r="H226" s="24">
        <f t="shared" si="21"/>
        <v>397.22076149374186</v>
      </c>
    </row>
    <row r="227" spans="1:8" x14ac:dyDescent="0.25">
      <c r="A227" s="11">
        <f t="shared" si="17"/>
        <v>37715</v>
      </c>
      <c r="B227" s="30">
        <v>3.69</v>
      </c>
      <c r="C227" s="24">
        <f t="shared" si="18"/>
        <v>160.26792</v>
      </c>
      <c r="D227" s="24">
        <f t="shared" si="19"/>
        <v>25.899295872</v>
      </c>
      <c r="E227" s="24">
        <v>99.519328719059942</v>
      </c>
      <c r="F227" s="24">
        <v>316.03799999999995</v>
      </c>
      <c r="G227" s="24">
        <f t="shared" si="20"/>
        <v>451.93433999999991</v>
      </c>
      <c r="H227" s="24">
        <f t="shared" si="21"/>
        <v>396.18560670733359</v>
      </c>
    </row>
    <row r="228" spans="1:8" x14ac:dyDescent="0.25">
      <c r="A228" s="11">
        <f t="shared" si="17"/>
        <v>37722</v>
      </c>
      <c r="B228" s="30">
        <v>3.6924999999999999</v>
      </c>
      <c r="C228" s="24">
        <f t="shared" si="18"/>
        <v>160.36634000000001</v>
      </c>
      <c r="D228" s="24">
        <f t="shared" si="19"/>
        <v>25.915200544000001</v>
      </c>
      <c r="E228" s="24">
        <v>99.476663329723678</v>
      </c>
      <c r="F228" s="24">
        <v>318.61748</v>
      </c>
      <c r="G228" s="24">
        <f t="shared" si="20"/>
        <v>455.62299639999998</v>
      </c>
      <c r="H228" s="24">
        <f t="shared" si="21"/>
        <v>395.767383300142</v>
      </c>
    </row>
    <row r="229" spans="1:8" x14ac:dyDescent="0.25">
      <c r="A229" s="11">
        <f t="shared" si="17"/>
        <v>37729</v>
      </c>
      <c r="B229" s="30">
        <v>3.7075</v>
      </c>
      <c r="C229" s="24">
        <f t="shared" si="18"/>
        <v>160.95686000000001</v>
      </c>
      <c r="D229" s="24">
        <f t="shared" si="19"/>
        <v>26.010628575999998</v>
      </c>
      <c r="E229" s="24">
        <v>99.221766711900315</v>
      </c>
      <c r="F229" s="24">
        <v>331.36039999999997</v>
      </c>
      <c r="G229" s="24">
        <f t="shared" si="20"/>
        <v>473.84537199999994</v>
      </c>
      <c r="H229" s="24">
        <f t="shared" si="21"/>
        <v>395.79110846384287</v>
      </c>
    </row>
    <row r="230" spans="1:8" x14ac:dyDescent="0.25">
      <c r="A230" s="11">
        <f t="shared" si="17"/>
        <v>37736</v>
      </c>
      <c r="B230" s="30">
        <v>3.5975000000000001</v>
      </c>
      <c r="C230" s="24">
        <f t="shared" si="18"/>
        <v>156.62638000000001</v>
      </c>
      <c r="D230" s="24">
        <f t="shared" si="19"/>
        <v>25.310823008</v>
      </c>
      <c r="E230" s="24">
        <v>101.13564275443255</v>
      </c>
      <c r="F230" s="24">
        <v>330.69898999999998</v>
      </c>
      <c r="G230" s="24">
        <f t="shared" si="20"/>
        <v>472.89955569999995</v>
      </c>
      <c r="H230" s="24">
        <f t="shared" si="21"/>
        <v>395.90354160574446</v>
      </c>
    </row>
    <row r="231" spans="1:8" x14ac:dyDescent="0.25">
      <c r="A231" s="11">
        <f t="shared" si="17"/>
        <v>37743</v>
      </c>
      <c r="B231" s="30">
        <v>3.55</v>
      </c>
      <c r="C231" s="24">
        <f t="shared" si="18"/>
        <v>154.75640000000001</v>
      </c>
      <c r="D231" s="24">
        <f t="shared" si="19"/>
        <v>25.008634240000003</v>
      </c>
      <c r="E231" s="24">
        <v>101.99520157873923</v>
      </c>
      <c r="F231" s="24">
        <v>330.34625</v>
      </c>
      <c r="G231" s="24">
        <f t="shared" si="20"/>
        <v>472.39513749999998</v>
      </c>
      <c r="H231" s="24">
        <f t="shared" si="21"/>
        <v>395.1703725222938</v>
      </c>
    </row>
    <row r="232" spans="1:8" x14ac:dyDescent="0.25">
      <c r="A232" s="11">
        <f t="shared" si="17"/>
        <v>37750</v>
      </c>
      <c r="B232" s="30">
        <v>3.67</v>
      </c>
      <c r="C232" s="24">
        <f t="shared" si="18"/>
        <v>159.48056</v>
      </c>
      <c r="D232" s="24">
        <f t="shared" si="19"/>
        <v>25.772058496</v>
      </c>
      <c r="E232" s="24">
        <v>99.862547595769669</v>
      </c>
      <c r="F232" s="24">
        <v>324.85665</v>
      </c>
      <c r="G232" s="24">
        <f t="shared" si="20"/>
        <v>464.54500949999999</v>
      </c>
      <c r="H232" s="24">
        <f t="shared" si="21"/>
        <v>394.31936695470273</v>
      </c>
    </row>
    <row r="233" spans="1:8" x14ac:dyDescent="0.25">
      <c r="A233" s="11">
        <f t="shared" si="17"/>
        <v>37757</v>
      </c>
      <c r="B233" s="30">
        <v>3.6924999999999999</v>
      </c>
      <c r="C233" s="24">
        <f t="shared" si="18"/>
        <v>160.36634000000001</v>
      </c>
      <c r="D233" s="24">
        <f t="shared" si="19"/>
        <v>25.915200544000001</v>
      </c>
      <c r="E233" s="24">
        <v>99.476663329723678</v>
      </c>
      <c r="F233" s="24">
        <v>324.87868999999995</v>
      </c>
      <c r="G233" s="24">
        <f t="shared" si="20"/>
        <v>464.57652669999993</v>
      </c>
      <c r="H233" s="24">
        <f t="shared" si="21"/>
        <v>393.79459516075144</v>
      </c>
    </row>
    <row r="234" spans="1:8" x14ac:dyDescent="0.25">
      <c r="A234" s="11">
        <f t="shared" si="17"/>
        <v>37764</v>
      </c>
      <c r="B234" s="30">
        <v>3.5125000000000002</v>
      </c>
      <c r="C234" s="24">
        <f t="shared" si="18"/>
        <v>153.2801</v>
      </c>
      <c r="D234" s="24">
        <f t="shared" si="19"/>
        <v>24.77006416</v>
      </c>
      <c r="E234" s="24">
        <v>102.68861524490133</v>
      </c>
      <c r="F234" s="24">
        <v>318.17654000000005</v>
      </c>
      <c r="G234" s="24">
        <f t="shared" si="20"/>
        <v>454.99245220000006</v>
      </c>
      <c r="H234" s="24">
        <f t="shared" si="21"/>
        <v>393.64194888376534</v>
      </c>
    </row>
    <row r="235" spans="1:8" x14ac:dyDescent="0.25">
      <c r="A235" s="11">
        <f t="shared" si="17"/>
        <v>37771</v>
      </c>
      <c r="B235" s="30">
        <v>3.5425</v>
      </c>
      <c r="C235" s="24">
        <f t="shared" si="18"/>
        <v>154.46114</v>
      </c>
      <c r="D235" s="24">
        <f t="shared" si="19"/>
        <v>24.960920223999999</v>
      </c>
      <c r="E235" s="24">
        <v>102.13282391674697</v>
      </c>
      <c r="F235" s="24">
        <v>320.20482000000004</v>
      </c>
      <c r="G235" s="24">
        <f t="shared" si="20"/>
        <v>457.89289260000004</v>
      </c>
      <c r="H235" s="24">
        <f t="shared" si="21"/>
        <v>392.84038175636505</v>
      </c>
    </row>
    <row r="236" spans="1:8" x14ac:dyDescent="0.25">
      <c r="A236" s="11">
        <f t="shared" si="17"/>
        <v>37778</v>
      </c>
      <c r="B236" s="30">
        <v>3.4874999999999998</v>
      </c>
      <c r="C236" s="24">
        <f t="shared" si="18"/>
        <v>152.29589999999999</v>
      </c>
      <c r="D236" s="24">
        <f t="shared" si="19"/>
        <v>24.611017439999998</v>
      </c>
      <c r="E236" s="24">
        <v>103.15835957238509</v>
      </c>
      <c r="F236" s="24">
        <v>311.40821999999997</v>
      </c>
      <c r="G236" s="24">
        <f t="shared" si="20"/>
        <v>445.31375459999992</v>
      </c>
      <c r="H236" s="24">
        <f t="shared" si="21"/>
        <v>391.96857184803099</v>
      </c>
    </row>
    <row r="237" spans="1:8" x14ac:dyDescent="0.25">
      <c r="A237" s="11">
        <f t="shared" si="17"/>
        <v>37785</v>
      </c>
      <c r="B237" s="30">
        <v>3.5175000000000001</v>
      </c>
      <c r="C237" s="24">
        <f t="shared" si="18"/>
        <v>153.47694000000001</v>
      </c>
      <c r="D237" s="24">
        <f t="shared" si="19"/>
        <v>24.801873504</v>
      </c>
      <c r="E237" s="24">
        <v>102.59538933731673</v>
      </c>
      <c r="F237" s="24">
        <v>316.36868999999996</v>
      </c>
      <c r="G237" s="24">
        <f t="shared" si="20"/>
        <v>452.40722669999991</v>
      </c>
      <c r="H237" s="24">
        <f t="shared" si="21"/>
        <v>391.08040137097919</v>
      </c>
    </row>
    <row r="238" spans="1:8" x14ac:dyDescent="0.25">
      <c r="A238" s="11">
        <f t="shared" si="17"/>
        <v>37792</v>
      </c>
      <c r="B238" s="30">
        <v>3.5274999999999999</v>
      </c>
      <c r="C238" s="24">
        <f t="shared" si="18"/>
        <v>153.87062</v>
      </c>
      <c r="D238" s="24">
        <f t="shared" si="19"/>
        <v>24.865492191999998</v>
      </c>
      <c r="E238" s="24">
        <v>102.40965308127049</v>
      </c>
      <c r="F238" s="24">
        <v>318.13242999999994</v>
      </c>
      <c r="G238" s="24">
        <f t="shared" si="20"/>
        <v>454.92937489999991</v>
      </c>
      <c r="H238" s="24">
        <f t="shared" si="21"/>
        <v>390.42141487724808</v>
      </c>
    </row>
    <row r="239" spans="1:8" x14ac:dyDescent="0.25">
      <c r="A239" s="11">
        <f t="shared" si="17"/>
        <v>37799</v>
      </c>
      <c r="B239" s="30">
        <v>3.4474999999999998</v>
      </c>
      <c r="C239" s="24">
        <f t="shared" si="18"/>
        <v>150.72118</v>
      </c>
      <c r="D239" s="24">
        <f t="shared" si="19"/>
        <v>24.356542688000001</v>
      </c>
      <c r="E239" s="24">
        <v>103.92271088641955</v>
      </c>
      <c r="F239" s="24">
        <v>319.41113999999999</v>
      </c>
      <c r="G239" s="24">
        <f t="shared" si="20"/>
        <v>456.75793019999998</v>
      </c>
      <c r="H239" s="24">
        <f t="shared" si="21"/>
        <v>389.72193021625804</v>
      </c>
    </row>
    <row r="240" spans="1:8" x14ac:dyDescent="0.25">
      <c r="A240" s="11">
        <f t="shared" si="17"/>
        <v>37806</v>
      </c>
      <c r="B240" s="30">
        <v>3.3975</v>
      </c>
      <c r="C240" s="24">
        <f t="shared" si="18"/>
        <v>148.75278</v>
      </c>
      <c r="D240" s="24">
        <f t="shared" si="19"/>
        <v>24.038449247999999</v>
      </c>
      <c r="E240" s="24">
        <v>104.90090748959449</v>
      </c>
      <c r="F240" s="24">
        <v>325.29755999999998</v>
      </c>
      <c r="G240" s="24">
        <f t="shared" si="20"/>
        <v>465.17551079999993</v>
      </c>
      <c r="H240" s="24">
        <f t="shared" si="21"/>
        <v>389.28676502035239</v>
      </c>
    </row>
    <row r="241" spans="1:8" x14ac:dyDescent="0.25">
      <c r="A241" s="11">
        <f t="shared" si="17"/>
        <v>37813</v>
      </c>
      <c r="B241" s="30">
        <v>3.3075000000000001</v>
      </c>
      <c r="C241" s="24">
        <f t="shared" si="18"/>
        <v>145.20966000000001</v>
      </c>
      <c r="D241" s="24">
        <f t="shared" si="19"/>
        <v>23.465881056000001</v>
      </c>
      <c r="E241" s="24">
        <v>106.7284918482696</v>
      </c>
      <c r="F241" s="24">
        <v>308.10122999999999</v>
      </c>
      <c r="G241" s="24">
        <f t="shared" si="20"/>
        <v>440.58475889999994</v>
      </c>
      <c r="H241" s="24">
        <f t="shared" si="21"/>
        <v>388.21609395778552</v>
      </c>
    </row>
    <row r="242" spans="1:8" x14ac:dyDescent="0.25">
      <c r="A242" s="11">
        <f t="shared" si="17"/>
        <v>37820</v>
      </c>
      <c r="B242" s="30">
        <v>3.2349999999999999</v>
      </c>
      <c r="C242" s="24">
        <f t="shared" si="18"/>
        <v>142.35548</v>
      </c>
      <c r="D242" s="24">
        <f t="shared" si="19"/>
        <v>23.004645568000001</v>
      </c>
      <c r="E242" s="24">
        <v>108.26687257561143</v>
      </c>
      <c r="F242" s="24">
        <v>292.47019999999998</v>
      </c>
      <c r="G242" s="24">
        <f t="shared" si="20"/>
        <v>418.23238599999996</v>
      </c>
      <c r="H242" s="24">
        <f t="shared" si="21"/>
        <v>386.91420229605791</v>
      </c>
    </row>
    <row r="243" spans="1:8" x14ac:dyDescent="0.25">
      <c r="A243" s="11">
        <f t="shared" si="17"/>
        <v>37827</v>
      </c>
      <c r="B243" s="30">
        <v>3.2650000000000001</v>
      </c>
      <c r="C243" s="24">
        <f t="shared" si="18"/>
        <v>143.53652000000002</v>
      </c>
      <c r="D243" s="24">
        <f t="shared" si="19"/>
        <v>23.195501632000003</v>
      </c>
      <c r="E243" s="24">
        <v>107.62288101731879</v>
      </c>
      <c r="F243" s="24">
        <v>283.18856000000005</v>
      </c>
      <c r="G243" s="24">
        <f t="shared" si="20"/>
        <v>404.95964080000005</v>
      </c>
      <c r="H243" s="24">
        <f t="shared" si="21"/>
        <v>385.51277751892059</v>
      </c>
    </row>
    <row r="244" spans="1:8" x14ac:dyDescent="0.25">
      <c r="A244" s="11">
        <f t="shared" si="17"/>
        <v>37834</v>
      </c>
      <c r="B244" s="30">
        <v>3.2675000000000001</v>
      </c>
      <c r="C244" s="24">
        <f t="shared" si="18"/>
        <v>143.63494</v>
      </c>
      <c r="D244" s="24">
        <f t="shared" si="19"/>
        <v>23.211406304</v>
      </c>
      <c r="E244" s="24">
        <v>107.56969309556575</v>
      </c>
      <c r="F244" s="24">
        <v>294.41029999999995</v>
      </c>
      <c r="G244" s="24">
        <f t="shared" si="20"/>
        <v>421.00672899999989</v>
      </c>
      <c r="H244" s="24">
        <f t="shared" si="21"/>
        <v>384.21286922934257</v>
      </c>
    </row>
    <row r="245" spans="1:8" x14ac:dyDescent="0.25">
      <c r="A245" s="11">
        <f t="shared" si="17"/>
        <v>37841</v>
      </c>
      <c r="B245" s="30">
        <v>3.3275000000000001</v>
      </c>
      <c r="C245" s="24">
        <f t="shared" si="18"/>
        <v>145.99702000000002</v>
      </c>
      <c r="D245" s="24">
        <f t="shared" si="19"/>
        <v>23.593118432000001</v>
      </c>
      <c r="E245" s="24">
        <v>106.31469610544106</v>
      </c>
      <c r="F245" s="24">
        <v>319.12452999999994</v>
      </c>
      <c r="G245" s="24">
        <f t="shared" si="20"/>
        <v>456.34807789999991</v>
      </c>
      <c r="H245" s="24">
        <f t="shared" si="21"/>
        <v>382.95109264064308</v>
      </c>
    </row>
    <row r="246" spans="1:8" x14ac:dyDescent="0.25">
      <c r="A246" s="11">
        <f t="shared" si="17"/>
        <v>37848</v>
      </c>
      <c r="B246" s="30">
        <v>3.4024999999999999</v>
      </c>
      <c r="C246" s="24">
        <f t="shared" si="18"/>
        <v>148.94962000000001</v>
      </c>
      <c r="D246" s="24">
        <f t="shared" si="19"/>
        <v>24.070258592000002</v>
      </c>
      <c r="E246" s="24">
        <v>104.80192439295918</v>
      </c>
      <c r="F246" s="24">
        <v>333.78552000000002</v>
      </c>
      <c r="G246" s="24">
        <f t="shared" si="20"/>
        <v>477.31329360000001</v>
      </c>
      <c r="H246" s="24">
        <f t="shared" si="21"/>
        <v>381.94051079828415</v>
      </c>
    </row>
    <row r="247" spans="1:8" x14ac:dyDescent="0.25">
      <c r="A247" s="11">
        <f t="shared" si="17"/>
        <v>37855</v>
      </c>
      <c r="B247" s="30">
        <v>3.4874999999999998</v>
      </c>
      <c r="C247" s="24">
        <f t="shared" si="18"/>
        <v>152.29589999999999</v>
      </c>
      <c r="D247" s="24">
        <f t="shared" si="19"/>
        <v>24.611017439999998</v>
      </c>
      <c r="E247" s="24">
        <v>103.15835957238509</v>
      </c>
      <c r="F247" s="24">
        <v>343.30964999999998</v>
      </c>
      <c r="G247" s="24">
        <f t="shared" si="20"/>
        <v>490.93279949999993</v>
      </c>
      <c r="H247" s="24">
        <f t="shared" si="21"/>
        <v>381.11707387101245</v>
      </c>
    </row>
    <row r="248" spans="1:8" x14ac:dyDescent="0.25">
      <c r="A248" s="11">
        <f t="shared" si="17"/>
        <v>37862</v>
      </c>
      <c r="B248" s="30">
        <v>3.4874999999999998</v>
      </c>
      <c r="C248" s="24">
        <f t="shared" si="18"/>
        <v>152.29589999999999</v>
      </c>
      <c r="D248" s="24">
        <f t="shared" si="19"/>
        <v>24.611017439999998</v>
      </c>
      <c r="E248" s="24">
        <v>103.15835957238509</v>
      </c>
      <c r="F248" s="24">
        <v>356.14078000000001</v>
      </c>
      <c r="G248" s="24">
        <f t="shared" si="20"/>
        <v>509.28131539999998</v>
      </c>
      <c r="H248" s="24">
        <f t="shared" si="21"/>
        <v>380.53640564450836</v>
      </c>
    </row>
    <row r="249" spans="1:8" x14ac:dyDescent="0.25">
      <c r="A249" s="11">
        <f t="shared" si="17"/>
        <v>37869</v>
      </c>
      <c r="B249" s="30">
        <v>3.63</v>
      </c>
      <c r="C249" s="24">
        <f t="shared" si="18"/>
        <v>157.90584000000001</v>
      </c>
      <c r="D249" s="24">
        <f t="shared" si="19"/>
        <v>25.517583744</v>
      </c>
      <c r="E249" s="24">
        <v>100.55925362608502</v>
      </c>
      <c r="F249" s="24">
        <v>358.30133000000001</v>
      </c>
      <c r="G249" s="24">
        <f t="shared" si="20"/>
        <v>512.37090190000004</v>
      </c>
      <c r="H249" s="24">
        <f t="shared" si="21"/>
        <v>380.22545120414713</v>
      </c>
    </row>
    <row r="250" spans="1:8" x14ac:dyDescent="0.25">
      <c r="A250" s="11">
        <f t="shared" si="17"/>
        <v>37876</v>
      </c>
      <c r="B250" s="30">
        <v>3.48</v>
      </c>
      <c r="C250" s="24">
        <f t="shared" si="18"/>
        <v>152.00064</v>
      </c>
      <c r="D250" s="24">
        <f t="shared" si="19"/>
        <v>24.563303424000001</v>
      </c>
      <c r="E250" s="24">
        <v>103.30046908749858</v>
      </c>
      <c r="F250" s="24">
        <v>360.30757</v>
      </c>
      <c r="G250" s="24">
        <f t="shared" si="20"/>
        <v>515.23982509999996</v>
      </c>
      <c r="H250" s="24">
        <f t="shared" si="21"/>
        <v>380.42731168809223</v>
      </c>
    </row>
    <row r="251" spans="1:8" x14ac:dyDescent="0.25">
      <c r="A251" s="11">
        <f t="shared" si="17"/>
        <v>37883</v>
      </c>
      <c r="B251" s="30">
        <v>3.46</v>
      </c>
      <c r="C251" s="24">
        <f t="shared" si="18"/>
        <v>151.21328</v>
      </c>
      <c r="D251" s="24">
        <f t="shared" si="19"/>
        <v>24.436066047999997</v>
      </c>
      <c r="E251" s="24">
        <v>103.68214097068723</v>
      </c>
      <c r="F251" s="24">
        <v>332.06588000000005</v>
      </c>
      <c r="G251" s="24">
        <f t="shared" si="20"/>
        <v>474.85420840000006</v>
      </c>
      <c r="H251" s="24">
        <f t="shared" si="21"/>
        <v>380.18687401812429</v>
      </c>
    </row>
    <row r="252" spans="1:8" x14ac:dyDescent="0.25">
      <c r="A252" s="11">
        <f t="shared" si="17"/>
        <v>37890</v>
      </c>
      <c r="B252" s="30">
        <v>3.4874999999999998</v>
      </c>
      <c r="C252" s="24">
        <f t="shared" si="18"/>
        <v>152.29589999999999</v>
      </c>
      <c r="D252" s="24">
        <f t="shared" si="19"/>
        <v>24.611017439999998</v>
      </c>
      <c r="E252" s="24">
        <v>103.15835957238509</v>
      </c>
      <c r="F252" s="24">
        <v>321.68193000000002</v>
      </c>
      <c r="G252" s="24">
        <f t="shared" si="20"/>
        <v>460.00515990000002</v>
      </c>
      <c r="H252" s="24">
        <f t="shared" si="21"/>
        <v>379.90748840458582</v>
      </c>
    </row>
    <row r="253" spans="1:8" x14ac:dyDescent="0.25">
      <c r="A253" s="11">
        <f t="shared" si="17"/>
        <v>37897</v>
      </c>
      <c r="B253" s="30">
        <v>3.4049999999999998</v>
      </c>
      <c r="C253" s="24">
        <f t="shared" si="18"/>
        <v>149.04803999999999</v>
      </c>
      <c r="D253" s="24">
        <f t="shared" si="19"/>
        <v>24.086163263999996</v>
      </c>
      <c r="E253" s="24">
        <v>104.75253088601502</v>
      </c>
      <c r="F253" s="24">
        <v>342.18529000000001</v>
      </c>
      <c r="G253" s="24">
        <f t="shared" si="20"/>
        <v>489.32496470000001</v>
      </c>
      <c r="H253" s="24">
        <f t="shared" si="21"/>
        <v>379.69460594876165</v>
      </c>
    </row>
    <row r="254" spans="1:8" x14ac:dyDescent="0.25">
      <c r="A254" s="11">
        <f t="shared" si="17"/>
        <v>37904</v>
      </c>
      <c r="B254" s="30">
        <v>3.2875000000000001</v>
      </c>
      <c r="C254" s="24">
        <f t="shared" si="18"/>
        <v>144.42230000000001</v>
      </c>
      <c r="D254" s="24">
        <f t="shared" si="19"/>
        <v>23.338643680000001</v>
      </c>
      <c r="E254" s="24">
        <v>107.14679944579197</v>
      </c>
      <c r="F254" s="24">
        <v>362.02722999999992</v>
      </c>
      <c r="G254" s="24">
        <f t="shared" si="20"/>
        <v>517.69893889999992</v>
      </c>
      <c r="H254" s="24">
        <f t="shared" si="21"/>
        <v>379.50036514643119</v>
      </c>
    </row>
    <row r="255" spans="1:8" x14ac:dyDescent="0.25">
      <c r="A255" s="11">
        <f t="shared" si="17"/>
        <v>37911</v>
      </c>
      <c r="B255" s="30">
        <v>2.8925000000000001</v>
      </c>
      <c r="C255" s="24">
        <f t="shared" si="18"/>
        <v>128.87194</v>
      </c>
      <c r="D255" s="24">
        <f t="shared" si="19"/>
        <v>20.825705503999998</v>
      </c>
      <c r="E255" s="24">
        <v>116.45573437941573</v>
      </c>
      <c r="F255" s="24">
        <v>391.76808</v>
      </c>
      <c r="G255" s="24">
        <f t="shared" si="20"/>
        <v>560.22835439999994</v>
      </c>
      <c r="H255" s="24">
        <f t="shared" si="21"/>
        <v>378.85837808669305</v>
      </c>
    </row>
    <row r="256" spans="1:8" x14ac:dyDescent="0.25">
      <c r="A256" s="11">
        <f t="shared" si="17"/>
        <v>37918</v>
      </c>
      <c r="B256" s="30">
        <v>3.05</v>
      </c>
      <c r="C256" s="24">
        <f t="shared" si="18"/>
        <v>135.07240000000002</v>
      </c>
      <c r="D256" s="24">
        <f t="shared" si="19"/>
        <v>21.827699840000001</v>
      </c>
      <c r="E256" s="24">
        <v>112.48700854948902</v>
      </c>
      <c r="F256" s="24">
        <v>392.98064999999997</v>
      </c>
      <c r="G256" s="24">
        <f t="shared" si="20"/>
        <v>561.9623294999999</v>
      </c>
      <c r="H256" s="24">
        <f t="shared" si="21"/>
        <v>377.49239153311817</v>
      </c>
    </row>
    <row r="257" spans="1:8" x14ac:dyDescent="0.25">
      <c r="A257" s="11">
        <f t="shared" si="17"/>
        <v>37925</v>
      </c>
      <c r="B257" s="30">
        <v>3.05</v>
      </c>
      <c r="C257" s="24">
        <f t="shared" si="18"/>
        <v>135.07240000000002</v>
      </c>
      <c r="D257" s="24">
        <f t="shared" si="19"/>
        <v>21.827699840000001</v>
      </c>
      <c r="E257" s="24">
        <v>112.48700854948902</v>
      </c>
      <c r="F257" s="24">
        <v>385.15411000000006</v>
      </c>
      <c r="G257" s="24">
        <f t="shared" si="20"/>
        <v>550.77037730000006</v>
      </c>
      <c r="H257" s="24">
        <f t="shared" si="21"/>
        <v>376.36835903225085</v>
      </c>
    </row>
    <row r="258" spans="1:8" x14ac:dyDescent="0.25">
      <c r="A258" s="11">
        <f t="shared" si="17"/>
        <v>37932</v>
      </c>
      <c r="B258" s="30">
        <v>3.0874999999999999</v>
      </c>
      <c r="C258" s="24">
        <f t="shared" si="18"/>
        <v>136.5487</v>
      </c>
      <c r="D258" s="24">
        <f t="shared" si="19"/>
        <v>22.06626992</v>
      </c>
      <c r="E258" s="24">
        <v>111.59519800334972</v>
      </c>
      <c r="F258" s="24">
        <v>369.01599999999996</v>
      </c>
      <c r="G258" s="24">
        <f t="shared" si="20"/>
        <v>527.69287999999995</v>
      </c>
      <c r="H258" s="24">
        <f t="shared" si="21"/>
        <v>375.45790240815614</v>
      </c>
    </row>
    <row r="259" spans="1:8" x14ac:dyDescent="0.25">
      <c r="A259" s="11">
        <f t="shared" si="17"/>
        <v>37939</v>
      </c>
      <c r="B259" s="30">
        <v>3.09</v>
      </c>
      <c r="C259" s="24">
        <f t="shared" si="18"/>
        <v>136.64712</v>
      </c>
      <c r="D259" s="24">
        <f t="shared" si="19"/>
        <v>22.082174591999998</v>
      </c>
      <c r="E259" s="24">
        <v>111.53642911464216</v>
      </c>
      <c r="F259" s="24">
        <v>354.13455000000005</v>
      </c>
      <c r="G259" s="24">
        <f t="shared" si="20"/>
        <v>506.41240650000003</v>
      </c>
      <c r="H259" s="24">
        <f t="shared" si="21"/>
        <v>374.64099729570603</v>
      </c>
    </row>
    <row r="260" spans="1:8" x14ac:dyDescent="0.25">
      <c r="A260" s="11">
        <f t="shared" si="17"/>
        <v>37946</v>
      </c>
      <c r="B260" s="30">
        <v>3.0449999999999999</v>
      </c>
      <c r="C260" s="24">
        <f t="shared" si="18"/>
        <v>134.87556000000001</v>
      </c>
      <c r="D260" s="24">
        <f t="shared" si="19"/>
        <v>21.795890496000002</v>
      </c>
      <c r="E260" s="24">
        <v>112.60739168460172</v>
      </c>
      <c r="F260" s="24">
        <v>354.55340999999999</v>
      </c>
      <c r="G260" s="24">
        <f t="shared" si="20"/>
        <v>507.01137629999994</v>
      </c>
      <c r="H260" s="24">
        <f t="shared" si="21"/>
        <v>373.48488636596142</v>
      </c>
    </row>
    <row r="261" spans="1:8" x14ac:dyDescent="0.25">
      <c r="A261" s="11">
        <f t="shared" si="17"/>
        <v>37953</v>
      </c>
      <c r="B261" s="30">
        <v>3.1225000000000001</v>
      </c>
      <c r="C261" s="24">
        <f t="shared" si="18"/>
        <v>137.92658</v>
      </c>
      <c r="D261" s="24">
        <f t="shared" si="19"/>
        <v>22.288935328000001</v>
      </c>
      <c r="E261" s="24">
        <v>110.78006584082634</v>
      </c>
      <c r="F261" s="24">
        <v>354.57547000000005</v>
      </c>
      <c r="G261" s="24">
        <f t="shared" si="20"/>
        <v>507.04292210000006</v>
      </c>
      <c r="H261" s="24">
        <f t="shared" si="21"/>
        <v>372.17611969815482</v>
      </c>
    </row>
    <row r="262" spans="1:8" x14ac:dyDescent="0.25">
      <c r="A262" s="11">
        <f t="shared" ref="A262:A325" si="22">A263-7</f>
        <v>37960</v>
      </c>
      <c r="B262" s="30">
        <v>3.12</v>
      </c>
      <c r="C262" s="24">
        <f t="shared" si="18"/>
        <v>137.82816000000003</v>
      </c>
      <c r="D262" s="24">
        <f t="shared" si="19"/>
        <v>22.273030656000003</v>
      </c>
      <c r="E262" s="24">
        <v>110.83774907537037</v>
      </c>
      <c r="F262" s="24">
        <v>354.90617999999995</v>
      </c>
      <c r="G262" s="24">
        <f t="shared" si="20"/>
        <v>507.5158373999999</v>
      </c>
      <c r="H262" s="24">
        <f t="shared" si="21"/>
        <v>371.51201824833697</v>
      </c>
    </row>
    <row r="263" spans="1:8" x14ac:dyDescent="0.25">
      <c r="A263" s="11">
        <f t="shared" si="22"/>
        <v>37967</v>
      </c>
      <c r="B263" s="30">
        <v>3.16</v>
      </c>
      <c r="C263" s="24">
        <f t="shared" ref="C263:C326" si="23">B263*39.368+15</f>
        <v>139.40288000000001</v>
      </c>
      <c r="D263" s="24">
        <f t="shared" ref="D263:D326" si="24">C263*0.1616</f>
        <v>22.527505408</v>
      </c>
      <c r="E263" s="24">
        <v>109.92459132551637</v>
      </c>
      <c r="F263" s="24">
        <v>358.49977000000001</v>
      </c>
      <c r="G263" s="24">
        <f t="shared" ref="G263:G326" si="25">F263*1.43</f>
        <v>512.65467109999997</v>
      </c>
      <c r="H263" s="24">
        <f t="shared" si="21"/>
        <v>370.76063061354364</v>
      </c>
    </row>
    <row r="264" spans="1:8" x14ac:dyDescent="0.25">
      <c r="A264" s="11">
        <f t="shared" si="22"/>
        <v>37974</v>
      </c>
      <c r="B264" s="30">
        <v>3.1274999999999999</v>
      </c>
      <c r="C264" s="24">
        <f t="shared" si="23"/>
        <v>138.12342000000001</v>
      </c>
      <c r="D264" s="24">
        <f t="shared" si="24"/>
        <v>22.320744672</v>
      </c>
      <c r="E264" s="24">
        <v>110.66494598526448</v>
      </c>
      <c r="F264" s="24">
        <v>375.93863000000005</v>
      </c>
      <c r="G264" s="24">
        <f t="shared" si="25"/>
        <v>537.59224090000009</v>
      </c>
      <c r="H264" s="24">
        <f t="shared" si="21"/>
        <v>370.31063879633825</v>
      </c>
    </row>
    <row r="265" spans="1:8" ht="13" thickBot="1" x14ac:dyDescent="0.3">
      <c r="A265" s="11">
        <f t="shared" si="22"/>
        <v>37981</v>
      </c>
      <c r="B265" s="34">
        <v>3.0225</v>
      </c>
      <c r="C265" s="24">
        <f t="shared" si="23"/>
        <v>133.98978</v>
      </c>
      <c r="D265" s="24">
        <f t="shared" si="24"/>
        <v>21.652748447999997</v>
      </c>
      <c r="E265" s="24">
        <v>113.15349285296239</v>
      </c>
      <c r="F265" s="24">
        <v>375.93863000000005</v>
      </c>
      <c r="G265" s="24">
        <f t="shared" si="25"/>
        <v>537.59224090000009</v>
      </c>
      <c r="H265" s="24">
        <f t="shared" si="21"/>
        <v>369.79781435162647</v>
      </c>
    </row>
    <row r="266" spans="1:8" x14ac:dyDescent="0.25">
      <c r="A266" s="11">
        <f t="shared" si="22"/>
        <v>37988</v>
      </c>
      <c r="B266" s="30">
        <v>3.1059999999999999</v>
      </c>
      <c r="C266" s="24">
        <f t="shared" si="23"/>
        <v>137.277008</v>
      </c>
      <c r="D266" s="24">
        <f t="shared" si="24"/>
        <v>22.183964492799998</v>
      </c>
      <c r="E266" s="24">
        <v>111.16230369473088</v>
      </c>
      <c r="F266" s="24">
        <v>364.25394</v>
      </c>
      <c r="G266" s="24">
        <f t="shared" si="25"/>
        <v>520.88313419999997</v>
      </c>
      <c r="H266" s="24">
        <f t="shared" si="21"/>
        <v>369.01205994822914</v>
      </c>
    </row>
    <row r="267" spans="1:8" x14ac:dyDescent="0.25">
      <c r="A267" s="11">
        <f t="shared" si="22"/>
        <v>37995</v>
      </c>
      <c r="B267" s="30">
        <v>3.242</v>
      </c>
      <c r="C267" s="24">
        <f t="shared" si="23"/>
        <v>142.631056</v>
      </c>
      <c r="D267" s="24">
        <f t="shared" si="24"/>
        <v>23.049178649599998</v>
      </c>
      <c r="E267" s="24">
        <v>108.11565395407295</v>
      </c>
      <c r="F267" s="24">
        <v>373.54657000000003</v>
      </c>
      <c r="G267" s="24">
        <f t="shared" si="25"/>
        <v>534.17159509999999</v>
      </c>
      <c r="H267" s="24">
        <f t="shared" si="21"/>
        <v>368.51792687150356</v>
      </c>
    </row>
    <row r="268" spans="1:8" x14ac:dyDescent="0.25">
      <c r="A268" s="11">
        <f t="shared" si="22"/>
        <v>38002</v>
      </c>
      <c r="B268" s="30">
        <v>3.32</v>
      </c>
      <c r="C268" s="24">
        <f t="shared" si="23"/>
        <v>145.70176000000001</v>
      </c>
      <c r="D268" s="24">
        <f t="shared" si="24"/>
        <v>23.545404416</v>
      </c>
      <c r="E268" s="24">
        <v>106.46934541902583</v>
      </c>
      <c r="F268" s="24">
        <v>385.57297</v>
      </c>
      <c r="G268" s="24">
        <f t="shared" si="25"/>
        <v>551.36934710000003</v>
      </c>
      <c r="H268" s="24">
        <f t="shared" si="21"/>
        <v>368.47372218536367</v>
      </c>
    </row>
    <row r="269" spans="1:8" x14ac:dyDescent="0.25">
      <c r="A269" s="11">
        <f t="shared" si="22"/>
        <v>38009</v>
      </c>
      <c r="B269" s="30">
        <v>3.3479999999999999</v>
      </c>
      <c r="C269" s="24">
        <f t="shared" si="23"/>
        <v>146.80406400000001</v>
      </c>
      <c r="D269" s="24">
        <f t="shared" si="24"/>
        <v>23.7235367424</v>
      </c>
      <c r="E269" s="24">
        <v>105.89516195954901</v>
      </c>
      <c r="F269" s="24">
        <v>383.10377</v>
      </c>
      <c r="G269" s="24">
        <f t="shared" si="25"/>
        <v>547.83839109999997</v>
      </c>
      <c r="H269" s="24">
        <f t="shared" si="21"/>
        <v>369.00962293318992</v>
      </c>
    </row>
    <row r="270" spans="1:8" x14ac:dyDescent="0.25">
      <c r="A270" s="11">
        <f t="shared" si="22"/>
        <v>38016</v>
      </c>
      <c r="B270" s="30">
        <v>3.3359999999999999</v>
      </c>
      <c r="C270" s="24">
        <f t="shared" si="23"/>
        <v>146.331648</v>
      </c>
      <c r="D270" s="24">
        <f t="shared" si="24"/>
        <v>23.6471943168</v>
      </c>
      <c r="E270" s="24">
        <v>106.14018133384242</v>
      </c>
      <c r="F270" s="24">
        <v>373.80011000000002</v>
      </c>
      <c r="G270" s="24">
        <f t="shared" si="25"/>
        <v>534.53415729999995</v>
      </c>
      <c r="H270" s="24">
        <f t="shared" si="21"/>
        <v>369.86372512098853</v>
      </c>
    </row>
    <row r="271" spans="1:8" x14ac:dyDescent="0.25">
      <c r="A271" s="11">
        <f t="shared" si="22"/>
        <v>38023</v>
      </c>
      <c r="B271" s="30">
        <v>3.46</v>
      </c>
      <c r="C271" s="24">
        <f t="shared" si="23"/>
        <v>151.21328</v>
      </c>
      <c r="D271" s="24">
        <f t="shared" si="24"/>
        <v>24.436066047999997</v>
      </c>
      <c r="E271" s="24">
        <v>103.68214097068723</v>
      </c>
      <c r="F271" s="24">
        <v>373.33713999999998</v>
      </c>
      <c r="G271" s="24">
        <f t="shared" si="25"/>
        <v>533.87211019999995</v>
      </c>
      <c r="H271" s="24">
        <f t="shared" si="21"/>
        <v>370.62079841246862</v>
      </c>
    </row>
    <row r="272" spans="1:8" x14ac:dyDescent="0.25">
      <c r="A272" s="11">
        <f t="shared" si="22"/>
        <v>38030</v>
      </c>
      <c r="B272" s="30">
        <v>3.4859999999999998</v>
      </c>
      <c r="C272" s="24">
        <f t="shared" si="23"/>
        <v>152.23684800000001</v>
      </c>
      <c r="D272" s="24">
        <f t="shared" si="24"/>
        <v>24.601474636799999</v>
      </c>
      <c r="E272" s="24">
        <v>103.18673737648588</v>
      </c>
      <c r="F272" s="24">
        <v>389.91617000000002</v>
      </c>
      <c r="G272" s="24">
        <f t="shared" si="25"/>
        <v>557.58012310000004</v>
      </c>
      <c r="H272" s="24">
        <f t="shared" si="21"/>
        <v>371.58438635845823</v>
      </c>
    </row>
    <row r="273" spans="1:8" x14ac:dyDescent="0.25">
      <c r="A273" s="11">
        <f t="shared" si="22"/>
        <v>38037</v>
      </c>
      <c r="B273" s="30">
        <v>3.63</v>
      </c>
      <c r="C273" s="24">
        <f t="shared" si="23"/>
        <v>157.90584000000001</v>
      </c>
      <c r="D273" s="24">
        <f t="shared" si="24"/>
        <v>25.517583744</v>
      </c>
      <c r="E273" s="24">
        <v>100.55925362608502</v>
      </c>
      <c r="F273" s="24">
        <v>424.92617000000001</v>
      </c>
      <c r="G273" s="24">
        <f t="shared" si="25"/>
        <v>607.64442310000004</v>
      </c>
      <c r="H273" s="24">
        <f t="shared" si="21"/>
        <v>372.41695379024617</v>
      </c>
    </row>
    <row r="274" spans="1:8" x14ac:dyDescent="0.25">
      <c r="A274" s="11">
        <f t="shared" si="22"/>
        <v>38044</v>
      </c>
      <c r="B274" s="30">
        <v>3.6320000000000001</v>
      </c>
      <c r="C274" s="24">
        <f t="shared" si="23"/>
        <v>157.984576</v>
      </c>
      <c r="D274" s="24">
        <f t="shared" si="24"/>
        <v>25.530307481600001</v>
      </c>
      <c r="E274" s="24">
        <v>100.52408846291426</v>
      </c>
      <c r="F274" s="24">
        <v>434.53849000000002</v>
      </c>
      <c r="G274" s="24">
        <f t="shared" si="25"/>
        <v>621.39004069999999</v>
      </c>
      <c r="H274" s="24">
        <f t="shared" si="21"/>
        <v>373.54745927913712</v>
      </c>
    </row>
    <row r="275" spans="1:8" x14ac:dyDescent="0.25">
      <c r="A275" s="11">
        <f t="shared" si="22"/>
        <v>38051</v>
      </c>
      <c r="B275" s="30">
        <v>3.6360000000000001</v>
      </c>
      <c r="C275" s="24">
        <f t="shared" si="23"/>
        <v>158.14204800000002</v>
      </c>
      <c r="D275" s="24">
        <f t="shared" si="24"/>
        <v>25.555754956800001</v>
      </c>
      <c r="E275" s="24">
        <v>100.45386318507776</v>
      </c>
      <c r="F275" s="24">
        <v>431.78264999999999</v>
      </c>
      <c r="G275" s="24">
        <f t="shared" si="25"/>
        <v>617.44918949999999</v>
      </c>
      <c r="H275" s="24">
        <f t="shared" si="21"/>
        <v>374.48467260406278</v>
      </c>
    </row>
    <row r="276" spans="1:8" x14ac:dyDescent="0.25">
      <c r="A276" s="11">
        <f t="shared" si="22"/>
        <v>38058</v>
      </c>
      <c r="B276" s="30">
        <v>3.754</v>
      </c>
      <c r="C276" s="24">
        <f t="shared" si="23"/>
        <v>162.78747200000001</v>
      </c>
      <c r="D276" s="24">
        <f t="shared" si="24"/>
        <v>26.3064554752</v>
      </c>
      <c r="E276" s="24">
        <v>98.443339507109002</v>
      </c>
      <c r="F276" s="24">
        <v>460.64164999999991</v>
      </c>
      <c r="G276" s="24">
        <f t="shared" si="25"/>
        <v>658.71755949999988</v>
      </c>
      <c r="H276" s="24">
        <f t="shared" si="21"/>
        <v>375.32934548327586</v>
      </c>
    </row>
    <row r="277" spans="1:8" x14ac:dyDescent="0.25">
      <c r="A277" s="11">
        <f t="shared" si="22"/>
        <v>38065</v>
      </c>
      <c r="B277" s="30">
        <v>3.8159999999999998</v>
      </c>
      <c r="C277" s="24">
        <f t="shared" si="23"/>
        <v>165.22828799999999</v>
      </c>
      <c r="D277" s="24">
        <f t="shared" si="24"/>
        <v>26.700891340799998</v>
      </c>
      <c r="E277" s="24">
        <v>97.432268096852781</v>
      </c>
      <c r="F277" s="24">
        <v>484.78270000000003</v>
      </c>
      <c r="G277" s="24">
        <f t="shared" si="25"/>
        <v>693.23926100000006</v>
      </c>
      <c r="H277" s="24">
        <f t="shared" si="21"/>
        <v>376.29335241447711</v>
      </c>
    </row>
    <row r="278" spans="1:8" x14ac:dyDescent="0.25">
      <c r="A278" s="11">
        <f t="shared" si="22"/>
        <v>38072</v>
      </c>
      <c r="B278" s="30">
        <v>3.9060000000000001</v>
      </c>
      <c r="C278" s="24">
        <f t="shared" si="23"/>
        <v>168.77140800000001</v>
      </c>
      <c r="D278" s="24">
        <f t="shared" si="24"/>
        <v>27.2734595328</v>
      </c>
      <c r="E278" s="24">
        <v>96.016621805987427</v>
      </c>
      <c r="F278" s="24">
        <v>474.48692999999992</v>
      </c>
      <c r="G278" s="24">
        <f t="shared" si="25"/>
        <v>678.5163098999999</v>
      </c>
      <c r="H278" s="24">
        <f t="shared" si="21"/>
        <v>377.90316391543837</v>
      </c>
    </row>
    <row r="279" spans="1:8" x14ac:dyDescent="0.25">
      <c r="A279" s="11">
        <f t="shared" si="22"/>
        <v>38079</v>
      </c>
      <c r="B279" s="30">
        <v>4.0449999999999999</v>
      </c>
      <c r="C279" s="24">
        <f t="shared" si="23"/>
        <v>174.24356</v>
      </c>
      <c r="D279" s="24">
        <f t="shared" si="24"/>
        <v>28.157759295999998</v>
      </c>
      <c r="E279" s="24">
        <v>93.943357295959757</v>
      </c>
      <c r="F279" s="24">
        <v>466.96904000000006</v>
      </c>
      <c r="G279" s="24">
        <f t="shared" si="25"/>
        <v>667.76572720000001</v>
      </c>
      <c r="H279" s="24">
        <f t="shared" si="21"/>
        <v>379.89276830169496</v>
      </c>
    </row>
    <row r="280" spans="1:8" x14ac:dyDescent="0.25">
      <c r="A280" s="11">
        <f t="shared" si="22"/>
        <v>38086</v>
      </c>
      <c r="B280" s="30">
        <v>3.8979999999999997</v>
      </c>
      <c r="C280" s="24">
        <f t="shared" si="23"/>
        <v>168.45646399999998</v>
      </c>
      <c r="D280" s="24">
        <f t="shared" si="24"/>
        <v>27.222564582399997</v>
      </c>
      <c r="E280" s="24">
        <v>96.140045617958606</v>
      </c>
      <c r="F280" s="24">
        <v>458.41494</v>
      </c>
      <c r="G280" s="24">
        <f t="shared" si="25"/>
        <v>655.53336419999994</v>
      </c>
      <c r="H280" s="24">
        <f t="shared" si="21"/>
        <v>382.17147470715344</v>
      </c>
    </row>
    <row r="281" spans="1:8" x14ac:dyDescent="0.25">
      <c r="A281" s="11">
        <f t="shared" si="22"/>
        <v>38093</v>
      </c>
      <c r="B281" s="30">
        <v>3.8139999999999992</v>
      </c>
      <c r="C281" s="24">
        <f t="shared" si="23"/>
        <v>165.14955199999997</v>
      </c>
      <c r="D281" s="24">
        <f t="shared" si="24"/>
        <v>26.688167603199993</v>
      </c>
      <c r="E281" s="24">
        <v>97.464416819005379</v>
      </c>
      <c r="F281" s="24">
        <v>471.62084999999996</v>
      </c>
      <c r="G281" s="24">
        <f t="shared" si="25"/>
        <v>674.41781549999996</v>
      </c>
      <c r="H281" s="24">
        <f t="shared" si="21"/>
        <v>384.09887647748519</v>
      </c>
    </row>
    <row r="282" spans="1:8" x14ac:dyDescent="0.25">
      <c r="A282" s="11">
        <f t="shared" si="22"/>
        <v>38100</v>
      </c>
      <c r="B282" s="30">
        <v>3.9119999999999999</v>
      </c>
      <c r="C282" s="24">
        <f t="shared" si="23"/>
        <v>169.00761600000001</v>
      </c>
      <c r="D282" s="24">
        <f t="shared" si="24"/>
        <v>27.311630745600002</v>
      </c>
      <c r="E282" s="24">
        <v>95.924355820745973</v>
      </c>
      <c r="F282" s="24">
        <v>493.56826000000012</v>
      </c>
      <c r="G282" s="24">
        <f t="shared" si="25"/>
        <v>705.80261180000014</v>
      </c>
      <c r="H282" s="24">
        <f t="shared" si="21"/>
        <v>386.05428031443137</v>
      </c>
    </row>
    <row r="283" spans="1:8" x14ac:dyDescent="0.25">
      <c r="A283" s="11">
        <f t="shared" si="22"/>
        <v>38107</v>
      </c>
      <c r="B283" s="30">
        <v>4.0340000000000007</v>
      </c>
      <c r="C283" s="24">
        <f t="shared" si="23"/>
        <v>173.81051200000005</v>
      </c>
      <c r="D283" s="24">
        <f t="shared" si="24"/>
        <v>28.087778739200008</v>
      </c>
      <c r="E283" s="24">
        <v>94.102671843001062</v>
      </c>
      <c r="F283" s="24">
        <v>497.17289</v>
      </c>
      <c r="G283" s="24">
        <f t="shared" si="25"/>
        <v>710.95723269999996</v>
      </c>
      <c r="H283" s="24">
        <f t="shared" si="21"/>
        <v>389.08922045546115</v>
      </c>
    </row>
    <row r="284" spans="1:8" x14ac:dyDescent="0.25">
      <c r="A284" s="11">
        <f t="shared" si="22"/>
        <v>38114</v>
      </c>
      <c r="B284" s="30">
        <v>3.8679999999999999</v>
      </c>
      <c r="C284" s="24">
        <f t="shared" si="23"/>
        <v>167.27542400000002</v>
      </c>
      <c r="D284" s="24">
        <f t="shared" si="24"/>
        <v>27.031708518400002</v>
      </c>
      <c r="E284" s="24">
        <v>96.607024195018624</v>
      </c>
      <c r="F284" s="24">
        <v>452.28600000000006</v>
      </c>
      <c r="G284" s="24">
        <f t="shared" si="25"/>
        <v>646.76898000000006</v>
      </c>
      <c r="H284" s="24">
        <f t="shared" si="21"/>
        <v>392.08054662801243</v>
      </c>
    </row>
    <row r="285" spans="1:8" x14ac:dyDescent="0.25">
      <c r="A285" s="11">
        <f t="shared" si="22"/>
        <v>38121</v>
      </c>
      <c r="B285" s="30">
        <v>3.87</v>
      </c>
      <c r="C285" s="24">
        <f t="shared" si="23"/>
        <v>167.35416000000001</v>
      </c>
      <c r="D285" s="24">
        <f t="shared" si="24"/>
        <v>27.044432256</v>
      </c>
      <c r="E285" s="24">
        <v>96.575687234784013</v>
      </c>
      <c r="F285" s="24">
        <v>426.75603000000001</v>
      </c>
      <c r="G285" s="24">
        <f t="shared" si="25"/>
        <v>610.26112290000003</v>
      </c>
      <c r="H285" s="24">
        <f t="shared" si="21"/>
        <v>394.43006118420203</v>
      </c>
    </row>
    <row r="286" spans="1:8" x14ac:dyDescent="0.25">
      <c r="A286" s="11">
        <f t="shared" si="22"/>
        <v>38128</v>
      </c>
      <c r="B286" s="30">
        <v>3.9939999999999998</v>
      </c>
      <c r="C286" s="24">
        <f t="shared" si="23"/>
        <v>172.235792</v>
      </c>
      <c r="D286" s="24">
        <f t="shared" si="24"/>
        <v>27.833303987200001</v>
      </c>
      <c r="E286" s="24">
        <v>94.688750719130439</v>
      </c>
      <c r="F286" s="24">
        <v>415.33590999999996</v>
      </c>
      <c r="G286" s="24">
        <f t="shared" si="25"/>
        <v>593.93035129999987</v>
      </c>
      <c r="H286" s="24">
        <f t="shared" si="21"/>
        <v>396.63799202613046</v>
      </c>
    </row>
    <row r="287" spans="1:8" x14ac:dyDescent="0.25">
      <c r="A287" s="11">
        <f t="shared" si="22"/>
        <v>38135</v>
      </c>
      <c r="B287" s="30">
        <v>4.1880000000000006</v>
      </c>
      <c r="C287" s="24">
        <f t="shared" si="23"/>
        <v>179.87318400000004</v>
      </c>
      <c r="D287" s="24">
        <f t="shared" si="24"/>
        <v>29.067506534400003</v>
      </c>
      <c r="E287" s="24">
        <v>91.942074776415808</v>
      </c>
      <c r="F287" s="24">
        <v>423.25063</v>
      </c>
      <c r="G287" s="24">
        <f t="shared" si="25"/>
        <v>605.24840089999998</v>
      </c>
      <c r="H287" s="24">
        <f t="shared" si="21"/>
        <v>399.16090184229091</v>
      </c>
    </row>
    <row r="288" spans="1:8" x14ac:dyDescent="0.25">
      <c r="A288" s="11">
        <f t="shared" si="22"/>
        <v>38142</v>
      </c>
      <c r="B288" s="30">
        <v>4.0340000000000007</v>
      </c>
      <c r="C288" s="24">
        <f t="shared" si="23"/>
        <v>173.81051200000005</v>
      </c>
      <c r="D288" s="24">
        <f t="shared" si="24"/>
        <v>28.087778739200008</v>
      </c>
      <c r="E288" s="24">
        <v>94.102671843001062</v>
      </c>
      <c r="F288" s="24">
        <v>449.28766000000007</v>
      </c>
      <c r="G288" s="24">
        <f t="shared" si="25"/>
        <v>642.48135380000008</v>
      </c>
      <c r="H288" s="24">
        <f t="shared" si="21"/>
        <v>402.30430631870763</v>
      </c>
    </row>
    <row r="289" spans="1:8" x14ac:dyDescent="0.25">
      <c r="A289" s="11">
        <f t="shared" si="22"/>
        <v>38149</v>
      </c>
      <c r="B289" s="30">
        <v>3.9060000000000001</v>
      </c>
      <c r="C289" s="24">
        <f t="shared" si="23"/>
        <v>168.77140800000001</v>
      </c>
      <c r="D289" s="24">
        <f t="shared" si="24"/>
        <v>27.2734595328</v>
      </c>
      <c r="E289" s="24">
        <v>96.016621805987427</v>
      </c>
      <c r="F289" s="24">
        <v>493.79975000000002</v>
      </c>
      <c r="G289" s="24">
        <f t="shared" si="25"/>
        <v>706.13364249999995</v>
      </c>
      <c r="H289" s="24">
        <f t="shared" ref="H289:H352" si="26">(AVERAGE(D262:D288)/2204.62)*1802.4+(AVERAGE(C262:C288)/2204.62)*3715.4+(AVERAGE(E262:E288)/2204.62)*964.9+(AVERAGE(G262:G288)/2204.62)*272.4</f>
        <v>405.06914674713681</v>
      </c>
    </row>
    <row r="290" spans="1:8" x14ac:dyDescent="0.25">
      <c r="A290" s="11">
        <f t="shared" si="22"/>
        <v>38156</v>
      </c>
      <c r="B290" s="30">
        <v>3.8340000000000005</v>
      </c>
      <c r="C290" s="24">
        <f t="shared" si="23"/>
        <v>165.93691200000004</v>
      </c>
      <c r="D290" s="24">
        <f t="shared" si="24"/>
        <v>26.815404979200004</v>
      </c>
      <c r="E290" s="24">
        <v>97.144302490093338</v>
      </c>
      <c r="F290" s="24">
        <v>501.00898999999998</v>
      </c>
      <c r="G290" s="24">
        <f t="shared" si="25"/>
        <v>716.4428557</v>
      </c>
      <c r="H290" s="24">
        <f t="shared" si="26"/>
        <v>407.82063967316645</v>
      </c>
    </row>
    <row r="291" spans="1:8" x14ac:dyDescent="0.25">
      <c r="A291" s="11">
        <f t="shared" si="22"/>
        <v>38163</v>
      </c>
      <c r="B291" s="30">
        <v>3.76</v>
      </c>
      <c r="C291" s="24">
        <f t="shared" si="23"/>
        <v>163.02368000000001</v>
      </c>
      <c r="D291" s="24">
        <f t="shared" si="24"/>
        <v>26.344626688000002</v>
      </c>
      <c r="E291" s="24">
        <v>98.344170697164969</v>
      </c>
      <c r="F291" s="24">
        <v>541.46450000000004</v>
      </c>
      <c r="G291" s="24">
        <f t="shared" si="25"/>
        <v>774.29423500000007</v>
      </c>
      <c r="H291" s="24">
        <f t="shared" si="26"/>
        <v>410.33208707247752</v>
      </c>
    </row>
    <row r="292" spans="1:8" x14ac:dyDescent="0.25">
      <c r="A292" s="11">
        <f t="shared" si="22"/>
        <v>38170</v>
      </c>
      <c r="B292" s="30">
        <v>3.6139999999999999</v>
      </c>
      <c r="C292" s="24">
        <f t="shared" si="23"/>
        <v>157.27595199999999</v>
      </c>
      <c r="D292" s="24">
        <f t="shared" si="24"/>
        <v>25.415793843199996</v>
      </c>
      <c r="E292" s="24">
        <v>100.84184245535516</v>
      </c>
      <c r="F292" s="24">
        <v>477.00024000000002</v>
      </c>
      <c r="G292" s="24">
        <f t="shared" si="25"/>
        <v>682.11034319999999</v>
      </c>
      <c r="H292" s="24">
        <f t="shared" si="26"/>
        <v>412.89163421316215</v>
      </c>
    </row>
    <row r="293" spans="1:8" x14ac:dyDescent="0.25">
      <c r="A293" s="11">
        <f t="shared" si="22"/>
        <v>38177</v>
      </c>
      <c r="B293" s="30">
        <v>3.4939999999999998</v>
      </c>
      <c r="C293" s="24">
        <f t="shared" si="23"/>
        <v>152.55179200000001</v>
      </c>
      <c r="D293" s="24">
        <f t="shared" si="24"/>
        <v>24.652369587199999</v>
      </c>
      <c r="E293" s="24">
        <v>103.03564296117872</v>
      </c>
      <c r="F293" s="24">
        <v>414.5422200000001</v>
      </c>
      <c r="G293" s="24">
        <f t="shared" si="25"/>
        <v>592.79537460000017</v>
      </c>
      <c r="H293" s="24">
        <f t="shared" si="26"/>
        <v>414.92082705074489</v>
      </c>
    </row>
    <row r="294" spans="1:8" x14ac:dyDescent="0.25">
      <c r="A294" s="11">
        <f t="shared" si="22"/>
        <v>38184</v>
      </c>
      <c r="B294" s="30">
        <v>3.2660000000000005</v>
      </c>
      <c r="C294" s="24">
        <f t="shared" si="23"/>
        <v>143.57588800000002</v>
      </c>
      <c r="D294" s="24">
        <f t="shared" si="24"/>
        <v>23.201863500800002</v>
      </c>
      <c r="E294" s="24">
        <v>107.60159709825372</v>
      </c>
      <c r="F294" s="24">
        <v>354.81798000000003</v>
      </c>
      <c r="G294" s="24">
        <f t="shared" si="25"/>
        <v>507.38971140000001</v>
      </c>
      <c r="H294" s="24">
        <f t="shared" si="26"/>
        <v>416.14634210816314</v>
      </c>
    </row>
    <row r="295" spans="1:8" x14ac:dyDescent="0.25">
      <c r="A295" s="11">
        <f t="shared" si="22"/>
        <v>38191</v>
      </c>
      <c r="B295" s="30">
        <v>3.15</v>
      </c>
      <c r="C295" s="24">
        <f t="shared" si="23"/>
        <v>139.00920000000002</v>
      </c>
      <c r="D295" s="24">
        <f t="shared" si="24"/>
        <v>22.463886720000001</v>
      </c>
      <c r="E295" s="24">
        <v>110.1509411866265</v>
      </c>
      <c r="F295" s="24">
        <v>313.85541999999998</v>
      </c>
      <c r="G295" s="24">
        <f t="shared" si="25"/>
        <v>448.81325059999995</v>
      </c>
      <c r="H295" s="24">
        <f t="shared" si="26"/>
        <v>416.07904621419601</v>
      </c>
    </row>
    <row r="296" spans="1:8" x14ac:dyDescent="0.25">
      <c r="A296" s="11">
        <f t="shared" si="22"/>
        <v>38198</v>
      </c>
      <c r="B296" s="30">
        <v>3.1659999999999995</v>
      </c>
      <c r="C296" s="24">
        <f t="shared" si="23"/>
        <v>139.63908799999999</v>
      </c>
      <c r="D296" s="24">
        <f t="shared" si="24"/>
        <v>22.565676620799998</v>
      </c>
      <c r="E296" s="24">
        <v>109.78939402411453</v>
      </c>
      <c r="F296" s="24">
        <v>331.18403000000001</v>
      </c>
      <c r="G296" s="24">
        <f t="shared" si="25"/>
        <v>473.59316289999998</v>
      </c>
      <c r="H296" s="24">
        <f t="shared" si="26"/>
        <v>415.21892025900985</v>
      </c>
    </row>
    <row r="297" spans="1:8" x14ac:dyDescent="0.25">
      <c r="A297" s="11">
        <f t="shared" si="22"/>
        <v>38205</v>
      </c>
      <c r="B297" s="30">
        <v>3.1680000000000001</v>
      </c>
      <c r="C297" s="24">
        <f t="shared" si="23"/>
        <v>139.71782400000001</v>
      </c>
      <c r="D297" s="24">
        <f t="shared" si="24"/>
        <v>22.5784003584</v>
      </c>
      <c r="E297" s="24">
        <v>109.74442984167861</v>
      </c>
      <c r="F297" s="24">
        <v>369.10418999999996</v>
      </c>
      <c r="G297" s="24">
        <f t="shared" si="25"/>
        <v>527.81899169999997</v>
      </c>
      <c r="H297" s="24">
        <f t="shared" si="26"/>
        <v>414.45999994190873</v>
      </c>
    </row>
    <row r="298" spans="1:8" x14ac:dyDescent="0.25">
      <c r="A298" s="11">
        <f t="shared" si="22"/>
        <v>38212</v>
      </c>
      <c r="B298" s="30">
        <v>3.2280000000000002</v>
      </c>
      <c r="C298" s="24">
        <f t="shared" si="23"/>
        <v>142.079904</v>
      </c>
      <c r="D298" s="24">
        <f t="shared" si="24"/>
        <v>22.9601124864</v>
      </c>
      <c r="E298" s="24">
        <v>108.4186777997823</v>
      </c>
      <c r="F298" s="24">
        <v>365.68694999999997</v>
      </c>
      <c r="G298" s="24">
        <f t="shared" si="25"/>
        <v>522.9323384999999</v>
      </c>
      <c r="H298" s="24">
        <f t="shared" si="26"/>
        <v>414.04251189165535</v>
      </c>
    </row>
    <row r="299" spans="1:8" x14ac:dyDescent="0.25">
      <c r="A299" s="11">
        <f t="shared" si="22"/>
        <v>38219</v>
      </c>
      <c r="B299" s="30">
        <v>3.3639999999999999</v>
      </c>
      <c r="C299" s="24">
        <f t="shared" si="23"/>
        <v>147.43395200000001</v>
      </c>
      <c r="D299" s="24">
        <f t="shared" si="24"/>
        <v>23.8253266432</v>
      </c>
      <c r="E299" s="24">
        <v>105.57091200811058</v>
      </c>
      <c r="F299" s="24">
        <v>330.54467999999997</v>
      </c>
      <c r="G299" s="24">
        <f t="shared" si="25"/>
        <v>472.67889239999994</v>
      </c>
      <c r="H299" s="24">
        <f t="shared" si="26"/>
        <v>413.45445198052397</v>
      </c>
    </row>
    <row r="300" spans="1:8" x14ac:dyDescent="0.25">
      <c r="A300" s="11">
        <f t="shared" si="22"/>
        <v>38226</v>
      </c>
      <c r="B300" s="30">
        <v>3.43</v>
      </c>
      <c r="C300" s="24">
        <f t="shared" si="23"/>
        <v>150.03224</v>
      </c>
      <c r="D300" s="24">
        <f t="shared" si="24"/>
        <v>24.245209983999999</v>
      </c>
      <c r="E300" s="24">
        <v>104.26216001040844</v>
      </c>
      <c r="F300" s="24">
        <v>300.86995000000002</v>
      </c>
      <c r="G300" s="24">
        <f t="shared" si="25"/>
        <v>430.24402850000001</v>
      </c>
      <c r="H300" s="24">
        <f t="shared" si="26"/>
        <v>412.78128290691376</v>
      </c>
    </row>
    <row r="301" spans="1:8" x14ac:dyDescent="0.25">
      <c r="A301" s="11">
        <f t="shared" si="22"/>
        <v>38233</v>
      </c>
      <c r="B301" s="30">
        <v>3.3574999999999999</v>
      </c>
      <c r="C301" s="24">
        <f t="shared" si="23"/>
        <v>147.17806000000002</v>
      </c>
      <c r="D301" s="24">
        <f t="shared" si="24"/>
        <v>23.783974496000003</v>
      </c>
      <c r="E301" s="24">
        <v>105.70230381892519</v>
      </c>
      <c r="F301" s="24">
        <v>299.12828000000002</v>
      </c>
      <c r="G301" s="24">
        <f t="shared" si="25"/>
        <v>427.75344039999999</v>
      </c>
      <c r="H301" s="24">
        <f t="shared" si="26"/>
        <v>411.49949934895403</v>
      </c>
    </row>
    <row r="302" spans="1:8" x14ac:dyDescent="0.25">
      <c r="A302" s="11">
        <f t="shared" si="22"/>
        <v>38240</v>
      </c>
      <c r="B302" s="30">
        <v>3.32</v>
      </c>
      <c r="C302" s="24">
        <f t="shared" si="23"/>
        <v>145.70176000000001</v>
      </c>
      <c r="D302" s="24">
        <f t="shared" si="24"/>
        <v>23.545404416</v>
      </c>
      <c r="E302" s="24">
        <v>106.46934541902583</v>
      </c>
      <c r="F302" s="24">
        <v>274.67859999999996</v>
      </c>
      <c r="G302" s="24">
        <f t="shared" si="25"/>
        <v>392.79039799999993</v>
      </c>
      <c r="H302" s="24">
        <f t="shared" si="26"/>
        <v>409.96991232271336</v>
      </c>
    </row>
    <row r="303" spans="1:8" x14ac:dyDescent="0.25">
      <c r="A303" s="11">
        <f t="shared" si="22"/>
        <v>38247</v>
      </c>
      <c r="B303" s="30">
        <v>3.2479999999999998</v>
      </c>
      <c r="C303" s="24">
        <f t="shared" si="23"/>
        <v>142.86726399999998</v>
      </c>
      <c r="D303" s="24">
        <f t="shared" si="24"/>
        <v>23.087349862399996</v>
      </c>
      <c r="E303" s="24">
        <v>107.98650230748454</v>
      </c>
      <c r="F303" s="24">
        <v>252.86348000000007</v>
      </c>
      <c r="G303" s="24">
        <f t="shared" si="25"/>
        <v>361.59477640000006</v>
      </c>
      <c r="H303" s="24">
        <f t="shared" si="26"/>
        <v>408.20196141949225</v>
      </c>
    </row>
    <row r="304" spans="1:8" x14ac:dyDescent="0.25">
      <c r="A304" s="11">
        <f t="shared" si="22"/>
        <v>38254</v>
      </c>
      <c r="B304" s="30">
        <v>3.1859999999999999</v>
      </c>
      <c r="C304" s="24">
        <f t="shared" si="23"/>
        <v>140.42644799999999</v>
      </c>
      <c r="D304" s="24">
        <f t="shared" si="24"/>
        <v>22.692913996799998</v>
      </c>
      <c r="E304" s="24">
        <v>109.34202119532357</v>
      </c>
      <c r="F304" s="24">
        <v>234.84038000000001</v>
      </c>
      <c r="G304" s="24">
        <f t="shared" si="25"/>
        <v>335.8217434</v>
      </c>
      <c r="H304" s="24">
        <f t="shared" si="26"/>
        <v>405.65610057087576</v>
      </c>
    </row>
    <row r="305" spans="1:8" x14ac:dyDescent="0.25">
      <c r="A305" s="11">
        <f t="shared" si="22"/>
        <v>38261</v>
      </c>
      <c r="B305" s="30">
        <v>2.762</v>
      </c>
      <c r="C305" s="24">
        <f t="shared" si="23"/>
        <v>123.73441600000001</v>
      </c>
      <c r="D305" s="24">
        <f t="shared" si="24"/>
        <v>19.9954816256</v>
      </c>
      <c r="E305" s="24">
        <v>120.04542611329737</v>
      </c>
      <c r="F305" s="24">
        <v>229.74761000000004</v>
      </c>
      <c r="G305" s="24">
        <f t="shared" si="25"/>
        <v>328.53908230000002</v>
      </c>
      <c r="H305" s="24">
        <f t="shared" si="26"/>
        <v>402.54409124953554</v>
      </c>
    </row>
    <row r="306" spans="1:8" x14ac:dyDescent="0.25">
      <c r="A306" s="11">
        <f t="shared" si="22"/>
        <v>38268</v>
      </c>
      <c r="B306" s="30">
        <v>2.6560000000000001</v>
      </c>
      <c r="C306" s="24">
        <f t="shared" si="23"/>
        <v>119.56140800000001</v>
      </c>
      <c r="D306" s="24">
        <f t="shared" si="24"/>
        <v>19.321123532800001</v>
      </c>
      <c r="E306" s="24">
        <v>123.18824861614209</v>
      </c>
      <c r="F306" s="24">
        <v>239.69062999999997</v>
      </c>
      <c r="G306" s="24">
        <f t="shared" si="25"/>
        <v>342.75760089999994</v>
      </c>
      <c r="H306" s="24">
        <f t="shared" si="26"/>
        <v>398.30053351238547</v>
      </c>
    </row>
    <row r="307" spans="1:8" x14ac:dyDescent="0.25">
      <c r="A307" s="11">
        <f t="shared" si="22"/>
        <v>38275</v>
      </c>
      <c r="B307" s="30">
        <v>2.5979999999999999</v>
      </c>
      <c r="C307" s="24">
        <f t="shared" si="23"/>
        <v>117.278064</v>
      </c>
      <c r="D307" s="24">
        <f t="shared" si="24"/>
        <v>18.9521351424</v>
      </c>
      <c r="E307" s="24">
        <v>125.00257621578747</v>
      </c>
      <c r="F307" s="24">
        <v>234.66399999999999</v>
      </c>
      <c r="G307" s="24">
        <f t="shared" si="25"/>
        <v>335.56951999999995</v>
      </c>
      <c r="H307" s="24">
        <f t="shared" si="26"/>
        <v>393.60656865324165</v>
      </c>
    </row>
    <row r="308" spans="1:8" x14ac:dyDescent="0.25">
      <c r="A308" s="11">
        <f t="shared" si="22"/>
        <v>38282</v>
      </c>
      <c r="B308" s="30">
        <v>2.504</v>
      </c>
      <c r="C308" s="24">
        <f t="shared" si="23"/>
        <v>113.577472</v>
      </c>
      <c r="D308" s="24">
        <f t="shared" si="24"/>
        <v>18.354119475200001</v>
      </c>
      <c r="E308" s="24">
        <v>128.0979591938796</v>
      </c>
      <c r="F308" s="24">
        <v>231.84204</v>
      </c>
      <c r="G308" s="24">
        <f t="shared" si="25"/>
        <v>331.53411719999997</v>
      </c>
      <c r="H308" s="24">
        <f t="shared" si="26"/>
        <v>389.16533052655871</v>
      </c>
    </row>
    <row r="309" spans="1:8" x14ac:dyDescent="0.25">
      <c r="A309" s="11">
        <f t="shared" si="22"/>
        <v>38289</v>
      </c>
      <c r="B309" s="30">
        <v>2.4260000000000002</v>
      </c>
      <c r="C309" s="24">
        <f t="shared" si="23"/>
        <v>110.50676800000001</v>
      </c>
      <c r="D309" s="24">
        <f t="shared" si="24"/>
        <v>17.857893708799999</v>
      </c>
      <c r="E309" s="24">
        <v>130.82385373536579</v>
      </c>
      <c r="F309" s="24">
        <v>229.74762000000001</v>
      </c>
      <c r="G309" s="24">
        <f t="shared" si="25"/>
        <v>328.53909659999999</v>
      </c>
      <c r="H309" s="24">
        <f t="shared" si="26"/>
        <v>384.6214146899282</v>
      </c>
    </row>
    <row r="310" spans="1:8" x14ac:dyDescent="0.25">
      <c r="A310" s="11">
        <f t="shared" si="22"/>
        <v>38296</v>
      </c>
      <c r="B310" s="30">
        <v>2.3340000000000001</v>
      </c>
      <c r="C310" s="24">
        <f t="shared" si="23"/>
        <v>106.88491200000001</v>
      </c>
      <c r="D310" s="24">
        <f t="shared" si="24"/>
        <v>17.272601779200002</v>
      </c>
      <c r="E310" s="24">
        <v>134.2403273307649</v>
      </c>
      <c r="F310" s="24">
        <v>238.69855999999999</v>
      </c>
      <c r="G310" s="24">
        <f t="shared" si="25"/>
        <v>341.33894079999999</v>
      </c>
      <c r="H310" s="24">
        <f t="shared" si="26"/>
        <v>379.52293761473248</v>
      </c>
    </row>
    <row r="311" spans="1:8" x14ac:dyDescent="0.25">
      <c r="A311" s="11">
        <f t="shared" si="22"/>
        <v>38303</v>
      </c>
      <c r="B311" s="30">
        <v>2.2879999999999998</v>
      </c>
      <c r="C311" s="24">
        <f t="shared" si="23"/>
        <v>105.073984</v>
      </c>
      <c r="D311" s="24">
        <f t="shared" si="24"/>
        <v>16.9799558144</v>
      </c>
      <c r="E311" s="24">
        <v>136.03688743352495</v>
      </c>
      <c r="F311" s="24">
        <v>245.01487000000003</v>
      </c>
      <c r="G311" s="24">
        <f t="shared" si="25"/>
        <v>350.37126410000002</v>
      </c>
      <c r="H311" s="24">
        <f t="shared" si="26"/>
        <v>373.97727965593884</v>
      </c>
    </row>
    <row r="312" spans="1:8" x14ac:dyDescent="0.25">
      <c r="A312" s="11">
        <f t="shared" si="22"/>
        <v>38310</v>
      </c>
      <c r="B312" s="30">
        <v>2.2640000000000002</v>
      </c>
      <c r="C312" s="24">
        <f t="shared" si="23"/>
        <v>104.12915200000002</v>
      </c>
      <c r="D312" s="24">
        <f t="shared" si="24"/>
        <v>16.827270963200004</v>
      </c>
      <c r="E312" s="24">
        <v>136.99902956666736</v>
      </c>
      <c r="F312" s="24">
        <v>235.44665999999998</v>
      </c>
      <c r="G312" s="24">
        <f t="shared" si="25"/>
        <v>336.68872379999993</v>
      </c>
      <c r="H312" s="24">
        <f t="shared" si="26"/>
        <v>369.07321166635978</v>
      </c>
    </row>
    <row r="313" spans="1:8" x14ac:dyDescent="0.25">
      <c r="A313" s="11">
        <f t="shared" si="22"/>
        <v>38317</v>
      </c>
      <c r="B313" s="30">
        <v>2.2559999999999998</v>
      </c>
      <c r="C313" s="24">
        <f t="shared" si="23"/>
        <v>103.81420799999999</v>
      </c>
      <c r="D313" s="24">
        <f t="shared" si="24"/>
        <v>16.776376012799997</v>
      </c>
      <c r="E313" s="24">
        <v>137.32363544689377</v>
      </c>
      <c r="F313" s="24">
        <v>232.57069000000001</v>
      </c>
      <c r="G313" s="24">
        <f t="shared" si="25"/>
        <v>332.57608670000002</v>
      </c>
      <c r="H313" s="24">
        <f t="shared" si="26"/>
        <v>364.22080500761342</v>
      </c>
    </row>
    <row r="314" spans="1:8" x14ac:dyDescent="0.25">
      <c r="A314" s="11">
        <f t="shared" si="22"/>
        <v>38324</v>
      </c>
      <c r="B314" s="30">
        <v>2.2519999999999998</v>
      </c>
      <c r="C314" s="24">
        <f t="shared" si="23"/>
        <v>103.656736</v>
      </c>
      <c r="D314" s="24">
        <f t="shared" si="24"/>
        <v>16.7509285376</v>
      </c>
      <c r="E314" s="24">
        <v>137.48667808332303</v>
      </c>
      <c r="F314" s="24">
        <v>251.33125000000001</v>
      </c>
      <c r="G314" s="24">
        <f t="shared" si="25"/>
        <v>359.40368749999999</v>
      </c>
      <c r="H314" s="24">
        <f t="shared" si="26"/>
        <v>359.11037425935848</v>
      </c>
    </row>
    <row r="315" spans="1:8" x14ac:dyDescent="0.25">
      <c r="A315" s="11">
        <f t="shared" si="22"/>
        <v>38331</v>
      </c>
      <c r="B315" s="30">
        <v>2.3460000000000001</v>
      </c>
      <c r="C315" s="24">
        <f t="shared" si="23"/>
        <v>107.35732800000001</v>
      </c>
      <c r="D315" s="24">
        <f t="shared" si="24"/>
        <v>17.348944204800002</v>
      </c>
      <c r="E315" s="24">
        <v>133.78162740413956</v>
      </c>
      <c r="F315" s="24">
        <v>251.33125000000001</v>
      </c>
      <c r="G315" s="24">
        <f t="shared" si="25"/>
        <v>359.40368749999999</v>
      </c>
      <c r="H315" s="24">
        <f t="shared" si="26"/>
        <v>353.59340596550362</v>
      </c>
    </row>
    <row r="316" spans="1:8" x14ac:dyDescent="0.25">
      <c r="A316" s="11">
        <f t="shared" si="22"/>
        <v>38338</v>
      </c>
      <c r="B316" s="30">
        <v>2.3650000000000002</v>
      </c>
      <c r="C316" s="24">
        <f t="shared" si="23"/>
        <v>108.10532000000002</v>
      </c>
      <c r="D316" s="24">
        <f t="shared" si="24"/>
        <v>17.469819712000003</v>
      </c>
      <c r="E316" s="24">
        <v>133.06355148479278</v>
      </c>
      <c r="F316" s="24">
        <v>251.33125000000001</v>
      </c>
      <c r="G316" s="24">
        <f t="shared" si="25"/>
        <v>359.40368749999999</v>
      </c>
      <c r="H316" s="24">
        <f t="shared" si="26"/>
        <v>348.46814263335665</v>
      </c>
    </row>
    <row r="317" spans="1:8" ht="13" thickBot="1" x14ac:dyDescent="0.3">
      <c r="A317" s="11">
        <f t="shared" si="22"/>
        <v>38345</v>
      </c>
      <c r="B317" s="34">
        <v>2.3266666666666667</v>
      </c>
      <c r="C317" s="24">
        <f t="shared" si="23"/>
        <v>106.59621333333334</v>
      </c>
      <c r="D317" s="24">
        <f t="shared" si="24"/>
        <v>17.225948074666668</v>
      </c>
      <c r="E317" s="24">
        <v>134.52264545982621</v>
      </c>
      <c r="F317" s="24">
        <v>251.33125000000001</v>
      </c>
      <c r="G317" s="24">
        <f t="shared" si="25"/>
        <v>359.40368749999999</v>
      </c>
      <c r="H317" s="24">
        <f t="shared" si="26"/>
        <v>343.39846032876983</v>
      </c>
    </row>
    <row r="318" spans="1:8" ht="13" thickBot="1" x14ac:dyDescent="0.3">
      <c r="A318" s="11">
        <f t="shared" si="22"/>
        <v>38352</v>
      </c>
      <c r="B318" s="30">
        <v>2.327</v>
      </c>
      <c r="C318" s="24">
        <f t="shared" si="23"/>
        <v>106.609336</v>
      </c>
      <c r="D318" s="24">
        <f t="shared" si="24"/>
        <v>17.228068697599998</v>
      </c>
      <c r="E318" s="24">
        <v>134.50977964631542</v>
      </c>
      <c r="F318" s="24">
        <v>251.33125000000001</v>
      </c>
      <c r="G318" s="24">
        <f t="shared" si="25"/>
        <v>359.40368749999999</v>
      </c>
      <c r="H318" s="24">
        <f t="shared" si="26"/>
        <v>338.37618597298007</v>
      </c>
    </row>
    <row r="319" spans="1:8" x14ac:dyDescent="0.25">
      <c r="A319" s="11">
        <f t="shared" si="22"/>
        <v>38359</v>
      </c>
      <c r="B319" s="35">
        <v>2.31</v>
      </c>
      <c r="C319" s="24">
        <f t="shared" si="23"/>
        <v>105.94008000000001</v>
      </c>
      <c r="D319" s="24">
        <f t="shared" si="24"/>
        <v>17.119916928000002</v>
      </c>
      <c r="E319" s="24">
        <v>135.16999999999999</v>
      </c>
      <c r="F319" s="24">
        <v>242.24804</v>
      </c>
      <c r="G319" s="24">
        <f t="shared" si="25"/>
        <v>346.41469719999998</v>
      </c>
      <c r="H319" s="24">
        <f t="shared" si="26"/>
        <v>333.26648659615864</v>
      </c>
    </row>
    <row r="320" spans="1:8" x14ac:dyDescent="0.25">
      <c r="A320" s="11">
        <f t="shared" si="22"/>
        <v>38366</v>
      </c>
      <c r="B320" s="30">
        <v>2.3080000000000003</v>
      </c>
      <c r="C320" s="24">
        <f t="shared" si="23"/>
        <v>105.86134400000002</v>
      </c>
      <c r="D320" s="24">
        <f t="shared" si="24"/>
        <v>17.1071931904</v>
      </c>
      <c r="E320" s="24">
        <v>134.62</v>
      </c>
      <c r="F320" s="24">
        <v>245.59912</v>
      </c>
      <c r="G320" s="24">
        <f t="shared" si="25"/>
        <v>351.20674159999999</v>
      </c>
      <c r="H320" s="24">
        <f t="shared" si="26"/>
        <v>328.83125441981758</v>
      </c>
    </row>
    <row r="321" spans="1:8" x14ac:dyDescent="0.25">
      <c r="A321" s="11">
        <f t="shared" si="22"/>
        <v>38373</v>
      </c>
      <c r="B321" s="30">
        <v>2.226</v>
      </c>
      <c r="C321" s="24">
        <f t="shared" si="23"/>
        <v>102.633168</v>
      </c>
      <c r="D321" s="24">
        <f t="shared" si="24"/>
        <v>16.585519948799998</v>
      </c>
      <c r="E321" s="24">
        <v>132.53</v>
      </c>
      <c r="F321" s="24">
        <v>239.02922999999996</v>
      </c>
      <c r="G321" s="24">
        <f t="shared" si="25"/>
        <v>341.81179889999993</v>
      </c>
      <c r="H321" s="24">
        <f t="shared" si="26"/>
        <v>325.09489011214941</v>
      </c>
    </row>
    <row r="322" spans="1:8" x14ac:dyDescent="0.25">
      <c r="A322" s="11">
        <f t="shared" si="22"/>
        <v>38380</v>
      </c>
      <c r="B322" s="30">
        <v>2.258</v>
      </c>
      <c r="C322" s="24">
        <f t="shared" si="23"/>
        <v>103.892944</v>
      </c>
      <c r="D322" s="24">
        <f t="shared" si="24"/>
        <v>16.789099750399998</v>
      </c>
      <c r="E322" s="24">
        <v>133.07</v>
      </c>
      <c r="F322" s="24">
        <v>243.76926000000003</v>
      </c>
      <c r="G322" s="24">
        <f t="shared" si="25"/>
        <v>348.59004180000005</v>
      </c>
      <c r="H322" s="24">
        <f t="shared" si="26"/>
        <v>321.98536142019327</v>
      </c>
    </row>
    <row r="323" spans="1:8" x14ac:dyDescent="0.25">
      <c r="A323" s="11">
        <f t="shared" si="22"/>
        <v>38387</v>
      </c>
      <c r="B323" s="30">
        <v>2.258</v>
      </c>
      <c r="C323" s="24">
        <f t="shared" si="23"/>
        <v>103.892944</v>
      </c>
      <c r="D323" s="24">
        <f t="shared" si="24"/>
        <v>16.789099750399998</v>
      </c>
      <c r="E323" s="24">
        <v>132.76</v>
      </c>
      <c r="F323" s="24">
        <v>245.75345000000002</v>
      </c>
      <c r="G323" s="24">
        <f t="shared" si="25"/>
        <v>351.42743350000001</v>
      </c>
      <c r="H323" s="24">
        <f t="shared" si="26"/>
        <v>319.53452541814596</v>
      </c>
    </row>
    <row r="324" spans="1:8" x14ac:dyDescent="0.25">
      <c r="A324" s="11">
        <f t="shared" si="22"/>
        <v>38394</v>
      </c>
      <c r="B324" s="30">
        <v>2.2639999999999998</v>
      </c>
      <c r="C324" s="24">
        <f t="shared" si="23"/>
        <v>104.12915199999999</v>
      </c>
      <c r="D324" s="24">
        <f t="shared" si="24"/>
        <v>16.827270963199997</v>
      </c>
      <c r="E324" s="24">
        <v>133.38999999999999</v>
      </c>
      <c r="F324" s="24">
        <v>247.31874999999999</v>
      </c>
      <c r="G324" s="24">
        <f t="shared" si="25"/>
        <v>353.66581249999996</v>
      </c>
      <c r="H324" s="24">
        <f t="shared" si="26"/>
        <v>316.94171220214145</v>
      </c>
    </row>
    <row r="325" spans="1:8" x14ac:dyDescent="0.25">
      <c r="A325" s="11">
        <f t="shared" si="22"/>
        <v>38401</v>
      </c>
      <c r="B325" s="30">
        <v>2.302</v>
      </c>
      <c r="C325" s="24">
        <f t="shared" si="23"/>
        <v>105.62513600000001</v>
      </c>
      <c r="D325" s="24">
        <f t="shared" si="24"/>
        <v>17.069021977600002</v>
      </c>
      <c r="E325" s="24">
        <v>134.78</v>
      </c>
      <c r="F325" s="24">
        <v>258.69481999999994</v>
      </c>
      <c r="G325" s="24">
        <f t="shared" si="25"/>
        <v>369.93359259999988</v>
      </c>
      <c r="H325" s="24">
        <f t="shared" si="26"/>
        <v>314.13253230586599</v>
      </c>
    </row>
    <row r="326" spans="1:8" x14ac:dyDescent="0.25">
      <c r="A326" s="11">
        <f t="shared" ref="A326:A389" si="27">A327-7</f>
        <v>38408</v>
      </c>
      <c r="B326" s="30">
        <v>2.3879999999999999</v>
      </c>
      <c r="C326" s="24">
        <f t="shared" si="23"/>
        <v>109.010784</v>
      </c>
      <c r="D326" s="24">
        <f t="shared" si="24"/>
        <v>17.616142694400001</v>
      </c>
      <c r="E326" s="24">
        <v>138.65</v>
      </c>
      <c r="F326" s="24">
        <v>265.97017999999997</v>
      </c>
      <c r="G326" s="24">
        <f t="shared" si="25"/>
        <v>380.33735739999992</v>
      </c>
      <c r="H326" s="24">
        <f t="shared" si="26"/>
        <v>311.40588511425398</v>
      </c>
    </row>
    <row r="327" spans="1:8" x14ac:dyDescent="0.25">
      <c r="A327" s="11">
        <f t="shared" si="27"/>
        <v>38415</v>
      </c>
      <c r="B327" s="30">
        <v>2.4880000000000004</v>
      </c>
      <c r="C327" s="24">
        <f t="shared" ref="C327:C390" si="28">B327*39.368+15</f>
        <v>112.94758400000002</v>
      </c>
      <c r="D327" s="24">
        <f t="shared" ref="D327:D390" si="29">C327*0.1616</f>
        <v>18.252329574400001</v>
      </c>
      <c r="E327" s="24">
        <v>141.18</v>
      </c>
      <c r="F327" s="24">
        <v>275.22975000000002</v>
      </c>
      <c r="G327" s="24">
        <f t="shared" ref="G327:G390" si="30">F327*1.43</f>
        <v>393.57854250000003</v>
      </c>
      <c r="H327" s="24">
        <f t="shared" si="26"/>
        <v>308.93322091333278</v>
      </c>
    </row>
    <row r="328" spans="1:8" x14ac:dyDescent="0.25">
      <c r="A328" s="11">
        <f t="shared" si="27"/>
        <v>38422</v>
      </c>
      <c r="B328" s="30">
        <v>2.4900000000000002</v>
      </c>
      <c r="C328" s="24">
        <f t="shared" si="28"/>
        <v>113.02632000000001</v>
      </c>
      <c r="D328" s="24">
        <f t="shared" si="29"/>
        <v>18.265053312000003</v>
      </c>
      <c r="E328" s="24">
        <v>140.08000000000001</v>
      </c>
      <c r="F328" s="24">
        <v>272.65030999999999</v>
      </c>
      <c r="G328" s="24">
        <f t="shared" si="30"/>
        <v>389.88994329999997</v>
      </c>
      <c r="H328" s="24">
        <f t="shared" si="26"/>
        <v>306.86766710943368</v>
      </c>
    </row>
    <row r="329" spans="1:8" x14ac:dyDescent="0.25">
      <c r="A329" s="11">
        <f t="shared" si="27"/>
        <v>38429</v>
      </c>
      <c r="B329" s="30">
        <v>2.5839999999999996</v>
      </c>
      <c r="C329" s="24">
        <f t="shared" si="28"/>
        <v>116.72691199999998</v>
      </c>
      <c r="D329" s="24">
        <f t="shared" si="29"/>
        <v>18.863068979199998</v>
      </c>
      <c r="E329" s="24">
        <v>142.22999999999999</v>
      </c>
      <c r="F329" s="24">
        <v>276.94938000000002</v>
      </c>
      <c r="G329" s="24">
        <f t="shared" si="30"/>
        <v>396.0376134</v>
      </c>
      <c r="H329" s="24">
        <f t="shared" si="26"/>
        <v>304.95287242233445</v>
      </c>
    </row>
    <row r="330" spans="1:8" x14ac:dyDescent="0.25">
      <c r="A330" s="11">
        <f t="shared" si="27"/>
        <v>38436</v>
      </c>
      <c r="B330" s="30">
        <v>2.4775</v>
      </c>
      <c r="C330" s="24">
        <f t="shared" si="28"/>
        <v>112.53422</v>
      </c>
      <c r="D330" s="24">
        <f t="shared" si="29"/>
        <v>18.185529952</v>
      </c>
      <c r="E330" s="24">
        <v>138.29</v>
      </c>
      <c r="F330" s="24">
        <v>267.09456</v>
      </c>
      <c r="G330" s="24">
        <f t="shared" si="30"/>
        <v>381.94522079999996</v>
      </c>
      <c r="H330" s="24">
        <f t="shared" si="26"/>
        <v>303.59709002714305</v>
      </c>
    </row>
    <row r="331" spans="1:8" x14ac:dyDescent="0.25">
      <c r="A331" s="11">
        <f t="shared" si="27"/>
        <v>38443</v>
      </c>
      <c r="B331" s="30">
        <v>2.4679999999999995</v>
      </c>
      <c r="C331" s="24">
        <f t="shared" si="28"/>
        <v>112.16022399999999</v>
      </c>
      <c r="D331" s="24">
        <f t="shared" si="29"/>
        <v>18.125092198399997</v>
      </c>
      <c r="E331" s="24">
        <v>137.68</v>
      </c>
      <c r="F331" s="24">
        <v>268.46143999999993</v>
      </c>
      <c r="G331" s="24">
        <f t="shared" si="30"/>
        <v>383.89985919999987</v>
      </c>
      <c r="H331" s="24">
        <f t="shared" si="26"/>
        <v>302.13969389393799</v>
      </c>
    </row>
    <row r="332" spans="1:8" x14ac:dyDescent="0.25">
      <c r="A332" s="11">
        <f t="shared" si="27"/>
        <v>38450</v>
      </c>
      <c r="B332" s="30">
        <v>2.37</v>
      </c>
      <c r="C332" s="24">
        <f t="shared" si="28"/>
        <v>108.30216000000001</v>
      </c>
      <c r="D332" s="24">
        <f t="shared" si="29"/>
        <v>17.501629056000002</v>
      </c>
      <c r="E332" s="24">
        <v>135.71</v>
      </c>
      <c r="F332" s="24">
        <v>275.31795999999997</v>
      </c>
      <c r="G332" s="24">
        <f t="shared" si="30"/>
        <v>393.70468279999994</v>
      </c>
      <c r="H332" s="24">
        <f t="shared" si="26"/>
        <v>300.91644493616877</v>
      </c>
    </row>
    <row r="333" spans="1:8" x14ac:dyDescent="0.25">
      <c r="A333" s="11">
        <f t="shared" si="27"/>
        <v>38457</v>
      </c>
      <c r="B333" s="30">
        <v>2.3619999999999997</v>
      </c>
      <c r="C333" s="24">
        <f t="shared" si="28"/>
        <v>107.98721599999999</v>
      </c>
      <c r="D333" s="24">
        <f t="shared" si="29"/>
        <v>17.450734105599999</v>
      </c>
      <c r="E333" s="24">
        <v>136.9</v>
      </c>
      <c r="F333" s="24">
        <v>288.63409999999993</v>
      </c>
      <c r="G333" s="24">
        <f t="shared" si="30"/>
        <v>412.74676299999987</v>
      </c>
      <c r="H333" s="24">
        <f t="shared" si="26"/>
        <v>300.42982261922339</v>
      </c>
    </row>
    <row r="334" spans="1:8" x14ac:dyDescent="0.25">
      <c r="A334" s="11">
        <f t="shared" si="27"/>
        <v>38464</v>
      </c>
      <c r="B334" s="30">
        <v>2.39</v>
      </c>
      <c r="C334" s="24">
        <f t="shared" si="28"/>
        <v>109.08952000000001</v>
      </c>
      <c r="D334" s="24">
        <f t="shared" si="29"/>
        <v>17.628866431999999</v>
      </c>
      <c r="E334" s="24">
        <v>138.19999999999999</v>
      </c>
      <c r="F334" s="24">
        <v>293.8370900000001</v>
      </c>
      <c r="G334" s="24">
        <f t="shared" si="30"/>
        <v>420.18703870000013</v>
      </c>
      <c r="H334" s="24">
        <f t="shared" si="26"/>
        <v>300.19330875634796</v>
      </c>
    </row>
    <row r="335" spans="1:8" x14ac:dyDescent="0.25">
      <c r="A335" s="11">
        <f t="shared" si="27"/>
        <v>38471</v>
      </c>
      <c r="B335" s="30">
        <v>2.4120000000000004</v>
      </c>
      <c r="C335" s="24">
        <f t="shared" si="28"/>
        <v>109.95561600000002</v>
      </c>
      <c r="D335" s="24">
        <f t="shared" si="29"/>
        <v>17.768827545600004</v>
      </c>
      <c r="E335" s="24">
        <v>140.06</v>
      </c>
      <c r="F335" s="24">
        <v>288.57896</v>
      </c>
      <c r="G335" s="24">
        <f t="shared" si="30"/>
        <v>412.66791279999995</v>
      </c>
      <c r="H335" s="24">
        <f t="shared" si="26"/>
        <v>300.24329184576658</v>
      </c>
    </row>
    <row r="336" spans="1:8" x14ac:dyDescent="0.25">
      <c r="A336" s="11">
        <f t="shared" si="27"/>
        <v>38478</v>
      </c>
      <c r="B336" s="30">
        <v>2.3419999999999996</v>
      </c>
      <c r="C336" s="24">
        <f t="shared" si="28"/>
        <v>107.199856</v>
      </c>
      <c r="D336" s="24">
        <f t="shared" si="29"/>
        <v>17.323496729599999</v>
      </c>
      <c r="E336" s="24">
        <v>136.75</v>
      </c>
      <c r="F336" s="24">
        <v>284.93026000000003</v>
      </c>
      <c r="G336" s="24">
        <f t="shared" si="30"/>
        <v>407.45027180000005</v>
      </c>
      <c r="H336" s="24">
        <f t="shared" si="26"/>
        <v>300.56469509992542</v>
      </c>
    </row>
    <row r="337" spans="1:8" x14ac:dyDescent="0.25">
      <c r="A337" s="11">
        <f t="shared" si="27"/>
        <v>38485</v>
      </c>
      <c r="B337" s="30">
        <v>2.3619999999999997</v>
      </c>
      <c r="C337" s="24">
        <f t="shared" si="28"/>
        <v>107.98721599999999</v>
      </c>
      <c r="D337" s="24">
        <f t="shared" si="29"/>
        <v>17.450734105599999</v>
      </c>
      <c r="E337" s="24">
        <v>136.05000000000001</v>
      </c>
      <c r="F337" s="24">
        <v>291.91901999999999</v>
      </c>
      <c r="G337" s="24">
        <f t="shared" si="30"/>
        <v>417.44419859999999</v>
      </c>
      <c r="H337" s="24">
        <f t="shared" si="26"/>
        <v>300.79928402370922</v>
      </c>
    </row>
    <row r="338" spans="1:8" x14ac:dyDescent="0.25">
      <c r="A338" s="11">
        <f t="shared" si="27"/>
        <v>38492</v>
      </c>
      <c r="B338" s="30">
        <v>2.4420000000000002</v>
      </c>
      <c r="C338" s="24">
        <f t="shared" si="28"/>
        <v>111.13665600000002</v>
      </c>
      <c r="D338" s="24">
        <f t="shared" si="29"/>
        <v>17.959683609600003</v>
      </c>
      <c r="E338" s="24">
        <v>138.13999999999999</v>
      </c>
      <c r="F338" s="24">
        <v>304.13284999999996</v>
      </c>
      <c r="G338" s="24">
        <f t="shared" si="30"/>
        <v>434.90997549999992</v>
      </c>
      <c r="H338" s="24">
        <f t="shared" si="26"/>
        <v>301.25109265605215</v>
      </c>
    </row>
    <row r="339" spans="1:8" x14ac:dyDescent="0.25">
      <c r="A339" s="11">
        <f t="shared" si="27"/>
        <v>38499</v>
      </c>
      <c r="B339" s="30">
        <v>2.58</v>
      </c>
      <c r="C339" s="24">
        <f t="shared" si="28"/>
        <v>116.56944000000001</v>
      </c>
      <c r="D339" s="24">
        <f t="shared" si="29"/>
        <v>18.837621504000001</v>
      </c>
      <c r="E339" s="24">
        <v>143.75</v>
      </c>
      <c r="F339" s="24">
        <v>315.94982999999996</v>
      </c>
      <c r="G339" s="24">
        <f t="shared" si="30"/>
        <v>451.80825689999995</v>
      </c>
      <c r="H339" s="24">
        <f t="shared" si="26"/>
        <v>302.08013871702815</v>
      </c>
    </row>
    <row r="340" spans="1:8" x14ac:dyDescent="0.25">
      <c r="A340" s="11">
        <f t="shared" si="27"/>
        <v>38506</v>
      </c>
      <c r="B340" s="30">
        <v>2.556</v>
      </c>
      <c r="C340" s="24">
        <f t="shared" si="28"/>
        <v>115.62460800000001</v>
      </c>
      <c r="D340" s="24">
        <f t="shared" si="29"/>
        <v>18.684936652800001</v>
      </c>
      <c r="E340" s="24">
        <v>143.1</v>
      </c>
      <c r="F340" s="24">
        <v>315.77345000000003</v>
      </c>
      <c r="G340" s="24">
        <f t="shared" si="30"/>
        <v>451.55603350000001</v>
      </c>
      <c r="H340" s="24">
        <f t="shared" si="26"/>
        <v>303.55375580527584</v>
      </c>
    </row>
    <row r="341" spans="1:8" x14ac:dyDescent="0.25">
      <c r="A341" s="11">
        <f t="shared" si="27"/>
        <v>38513</v>
      </c>
      <c r="B341" s="30">
        <v>2.5339999999999998</v>
      </c>
      <c r="C341" s="24">
        <f t="shared" si="28"/>
        <v>114.758512</v>
      </c>
      <c r="D341" s="24">
        <f t="shared" si="29"/>
        <v>18.544975539199999</v>
      </c>
      <c r="E341" s="24">
        <v>141.56</v>
      </c>
      <c r="F341" s="24">
        <v>328.97935999999993</v>
      </c>
      <c r="G341" s="24">
        <f t="shared" si="30"/>
        <v>470.44048479999987</v>
      </c>
      <c r="H341" s="24">
        <f t="shared" si="26"/>
        <v>304.98684230885647</v>
      </c>
    </row>
    <row r="342" spans="1:8" x14ac:dyDescent="0.25">
      <c r="A342" s="11">
        <f t="shared" si="27"/>
        <v>38520</v>
      </c>
      <c r="B342" s="30">
        <v>2.6139999999999999</v>
      </c>
      <c r="C342" s="24">
        <f t="shared" si="28"/>
        <v>117.90795199999999</v>
      </c>
      <c r="D342" s="24">
        <f t="shared" si="29"/>
        <v>19.0539250432</v>
      </c>
      <c r="E342" s="24">
        <v>142.24</v>
      </c>
      <c r="F342" s="24">
        <v>339.47354999999999</v>
      </c>
      <c r="G342" s="24">
        <f t="shared" si="30"/>
        <v>485.44717649999996</v>
      </c>
      <c r="H342" s="24">
        <f t="shared" si="26"/>
        <v>306.30827438513273</v>
      </c>
    </row>
    <row r="343" spans="1:8" x14ac:dyDescent="0.25">
      <c r="A343" s="11">
        <f t="shared" si="27"/>
        <v>38527</v>
      </c>
      <c r="B343" s="30">
        <v>2.6680000000000001</v>
      </c>
      <c r="C343" s="24">
        <f t="shared" si="28"/>
        <v>120.03382400000001</v>
      </c>
      <c r="D343" s="24">
        <f t="shared" si="29"/>
        <v>19.397465958400002</v>
      </c>
      <c r="E343" s="24">
        <v>144.69999999999999</v>
      </c>
      <c r="F343" s="24">
        <v>319.38910999999996</v>
      </c>
      <c r="G343" s="24">
        <f t="shared" si="30"/>
        <v>456.7264272999999</v>
      </c>
      <c r="H343" s="24">
        <f t="shared" si="26"/>
        <v>307.73236420046129</v>
      </c>
    </row>
    <row r="344" spans="1:8" x14ac:dyDescent="0.25">
      <c r="A344" s="11">
        <f t="shared" si="27"/>
        <v>38534</v>
      </c>
      <c r="B344" s="30">
        <v>2.516</v>
      </c>
      <c r="C344" s="24">
        <f t="shared" si="28"/>
        <v>114.04988800000001</v>
      </c>
      <c r="D344" s="24">
        <f t="shared" si="29"/>
        <v>18.430461900800001</v>
      </c>
      <c r="E344" s="24">
        <v>138.91999999999999</v>
      </c>
      <c r="F344" s="24">
        <v>326.22354000000001</v>
      </c>
      <c r="G344" s="24">
        <f t="shared" si="30"/>
        <v>466.49966219999999</v>
      </c>
      <c r="H344" s="24">
        <f t="shared" si="26"/>
        <v>309.16928398961039</v>
      </c>
    </row>
    <row r="345" spans="1:8" x14ac:dyDescent="0.25">
      <c r="A345" s="11">
        <f t="shared" si="27"/>
        <v>38541</v>
      </c>
      <c r="B345" s="30">
        <v>2.6160000000000001</v>
      </c>
      <c r="C345" s="24">
        <f t="shared" si="28"/>
        <v>117.98668800000002</v>
      </c>
      <c r="D345" s="24">
        <f t="shared" si="29"/>
        <v>19.066648780800001</v>
      </c>
      <c r="E345" s="24">
        <v>142.74</v>
      </c>
      <c r="F345" s="24">
        <v>324.30546999999996</v>
      </c>
      <c r="G345" s="24">
        <f t="shared" si="30"/>
        <v>463.75682209999991</v>
      </c>
      <c r="H345" s="24">
        <f t="shared" si="26"/>
        <v>310.23237724261497</v>
      </c>
    </row>
    <row r="346" spans="1:8" x14ac:dyDescent="0.25">
      <c r="A346" s="11">
        <f t="shared" si="27"/>
        <v>38548</v>
      </c>
      <c r="B346" s="30">
        <v>2.7</v>
      </c>
      <c r="C346" s="24">
        <f t="shared" si="28"/>
        <v>121.29360000000001</v>
      </c>
      <c r="D346" s="24">
        <f t="shared" si="29"/>
        <v>19.601045760000002</v>
      </c>
      <c r="E346" s="24">
        <v>145.76</v>
      </c>
      <c r="F346" s="24">
        <v>317.58126000000004</v>
      </c>
      <c r="G346" s="24">
        <f t="shared" si="30"/>
        <v>454.14120180000003</v>
      </c>
      <c r="H346" s="24">
        <f t="shared" si="26"/>
        <v>311.60915610543844</v>
      </c>
    </row>
    <row r="347" spans="1:8" x14ac:dyDescent="0.25">
      <c r="A347" s="11">
        <f t="shared" si="27"/>
        <v>38555</v>
      </c>
      <c r="B347" s="30">
        <v>2.6859999999999999</v>
      </c>
      <c r="C347" s="24">
        <f t="shared" si="28"/>
        <v>120.74244800000001</v>
      </c>
      <c r="D347" s="24">
        <f t="shared" si="29"/>
        <v>19.5119795968</v>
      </c>
      <c r="E347" s="24">
        <v>145.68</v>
      </c>
      <c r="F347" s="24">
        <v>319.74183999999997</v>
      </c>
      <c r="G347" s="24">
        <f t="shared" si="30"/>
        <v>457.23083119999995</v>
      </c>
      <c r="H347" s="24">
        <f t="shared" si="26"/>
        <v>313.30726424783165</v>
      </c>
    </row>
    <row r="348" spans="1:8" x14ac:dyDescent="0.25">
      <c r="A348" s="11">
        <f t="shared" si="27"/>
        <v>38562</v>
      </c>
      <c r="B348" s="30">
        <v>2.61</v>
      </c>
      <c r="C348" s="24">
        <f t="shared" si="28"/>
        <v>117.75048</v>
      </c>
      <c r="D348" s="24">
        <f t="shared" si="29"/>
        <v>19.028477568</v>
      </c>
      <c r="E348" s="24">
        <v>142.72</v>
      </c>
      <c r="F348" s="24">
        <v>315.17821000000004</v>
      </c>
      <c r="G348" s="24">
        <f t="shared" si="30"/>
        <v>450.70484030000006</v>
      </c>
      <c r="H348" s="24">
        <f t="shared" si="26"/>
        <v>314.97340166947407</v>
      </c>
    </row>
    <row r="349" spans="1:8" x14ac:dyDescent="0.25">
      <c r="A349" s="11">
        <f t="shared" si="27"/>
        <v>38569</v>
      </c>
      <c r="B349" s="30">
        <v>2.536</v>
      </c>
      <c r="C349" s="24">
        <f t="shared" si="28"/>
        <v>114.837248</v>
      </c>
      <c r="D349" s="24">
        <f t="shared" si="29"/>
        <v>18.557699276800001</v>
      </c>
      <c r="E349" s="24">
        <v>139.66</v>
      </c>
      <c r="F349" s="24">
        <v>307.41778999999997</v>
      </c>
      <c r="G349" s="24">
        <f t="shared" si="30"/>
        <v>439.60743969999993</v>
      </c>
      <c r="H349" s="24">
        <f t="shared" si="26"/>
        <v>316.65446475845198</v>
      </c>
    </row>
    <row r="350" spans="1:8" x14ac:dyDescent="0.25">
      <c r="A350" s="11">
        <f t="shared" si="27"/>
        <v>38576</v>
      </c>
      <c r="B350" s="30">
        <v>2.4859999999999998</v>
      </c>
      <c r="C350" s="24">
        <f t="shared" si="28"/>
        <v>112.868848</v>
      </c>
      <c r="D350" s="24">
        <f t="shared" si="29"/>
        <v>18.239605836799999</v>
      </c>
      <c r="E350" s="24">
        <v>137.13</v>
      </c>
      <c r="F350" s="24">
        <v>287.50972000000002</v>
      </c>
      <c r="G350" s="24">
        <f t="shared" si="30"/>
        <v>411.1388996</v>
      </c>
      <c r="H350" s="24">
        <f t="shared" si="26"/>
        <v>317.91447901564891</v>
      </c>
    </row>
    <row r="351" spans="1:8" x14ac:dyDescent="0.25">
      <c r="A351" s="11">
        <f t="shared" si="27"/>
        <v>38583</v>
      </c>
      <c r="B351" s="30">
        <v>2.4080000000000004</v>
      </c>
      <c r="C351" s="24">
        <f t="shared" si="28"/>
        <v>109.79814400000002</v>
      </c>
      <c r="D351" s="24">
        <f t="shared" si="29"/>
        <v>17.743380070400004</v>
      </c>
      <c r="E351" s="24">
        <v>133.27000000000001</v>
      </c>
      <c r="F351" s="24">
        <v>282.99016</v>
      </c>
      <c r="G351" s="24">
        <f t="shared" si="30"/>
        <v>404.67592880000001</v>
      </c>
      <c r="H351" s="24">
        <f t="shared" si="26"/>
        <v>318.86274829422734</v>
      </c>
    </row>
    <row r="352" spans="1:8" x14ac:dyDescent="0.25">
      <c r="A352" s="11">
        <f t="shared" si="27"/>
        <v>38590</v>
      </c>
      <c r="B352" s="30">
        <v>2.3980000000000001</v>
      </c>
      <c r="C352" s="24">
        <f t="shared" si="28"/>
        <v>109.404464</v>
      </c>
      <c r="D352" s="24">
        <f t="shared" si="29"/>
        <v>17.679761382399999</v>
      </c>
      <c r="E352" s="24">
        <v>132.86000000000001</v>
      </c>
      <c r="F352" s="24">
        <v>273.87389000000002</v>
      </c>
      <c r="G352" s="24">
        <f t="shared" si="30"/>
        <v>391.63966270000003</v>
      </c>
      <c r="H352" s="24">
        <f t="shared" si="26"/>
        <v>319.4758233889147</v>
      </c>
    </row>
    <row r="353" spans="1:8" x14ac:dyDescent="0.25">
      <c r="A353" s="11">
        <f t="shared" si="27"/>
        <v>38597</v>
      </c>
      <c r="B353" s="30">
        <v>2.3780000000000001</v>
      </c>
      <c r="C353" s="24">
        <f t="shared" si="28"/>
        <v>108.61710400000001</v>
      </c>
      <c r="D353" s="24">
        <f t="shared" si="29"/>
        <v>17.552524006400002</v>
      </c>
      <c r="E353" s="24">
        <v>132.53</v>
      </c>
      <c r="F353" s="24">
        <v>274.72267999999997</v>
      </c>
      <c r="G353" s="24">
        <f t="shared" si="30"/>
        <v>392.85343239999992</v>
      </c>
      <c r="H353" s="24">
        <f t="shared" ref="H353:H416" si="31">(AVERAGE(D326:D352)/2204.62)*1802.4+(AVERAGE(C326:C352)/2204.62)*3715.4+(AVERAGE(E326:E352)/2204.62)*964.9+(AVERAGE(G326:G352)/2204.62)*272.4</f>
        <v>319.7984226551971</v>
      </c>
    </row>
    <row r="354" spans="1:8" x14ac:dyDescent="0.25">
      <c r="A354" s="11">
        <f t="shared" si="27"/>
        <v>38604</v>
      </c>
      <c r="B354" s="30">
        <v>2.3424999999999998</v>
      </c>
      <c r="C354" s="24">
        <f t="shared" si="28"/>
        <v>107.21953999999999</v>
      </c>
      <c r="D354" s="24">
        <f t="shared" si="29"/>
        <v>17.326677663999998</v>
      </c>
      <c r="E354" s="24">
        <v>132.91</v>
      </c>
      <c r="F354" s="24">
        <v>262.88366000000002</v>
      </c>
      <c r="G354" s="24">
        <f t="shared" si="30"/>
        <v>375.9236338</v>
      </c>
      <c r="H354" s="24">
        <f t="shared" si="31"/>
        <v>319.72999473488608</v>
      </c>
    </row>
    <row r="355" spans="1:8" x14ac:dyDescent="0.25">
      <c r="A355" s="11">
        <f t="shared" si="27"/>
        <v>38611</v>
      </c>
      <c r="B355" s="30">
        <v>2.2599999999999998</v>
      </c>
      <c r="C355" s="24">
        <f t="shared" si="28"/>
        <v>103.97167999999999</v>
      </c>
      <c r="D355" s="24">
        <f t="shared" si="29"/>
        <v>16.801823487999997</v>
      </c>
      <c r="E355" s="24">
        <v>130.9</v>
      </c>
      <c r="F355" s="24">
        <v>255.14529999999999</v>
      </c>
      <c r="G355" s="24">
        <f t="shared" si="30"/>
        <v>364.85777899999999</v>
      </c>
      <c r="H355" s="24">
        <f t="shared" si="31"/>
        <v>319.12958405168473</v>
      </c>
    </row>
    <row r="356" spans="1:8" x14ac:dyDescent="0.25">
      <c r="A356" s="11">
        <f t="shared" si="27"/>
        <v>38618</v>
      </c>
      <c r="B356" s="30">
        <v>2.4239999999999999</v>
      </c>
      <c r="C356" s="24">
        <f t="shared" si="28"/>
        <v>110.428032</v>
      </c>
      <c r="D356" s="24">
        <f t="shared" si="29"/>
        <v>17.845169971200001</v>
      </c>
      <c r="E356" s="24">
        <v>133.16</v>
      </c>
      <c r="F356" s="24">
        <v>250.41630000000001</v>
      </c>
      <c r="G356" s="24">
        <f t="shared" si="30"/>
        <v>358.09530899999999</v>
      </c>
      <c r="H356" s="24">
        <f t="shared" si="31"/>
        <v>318.25674565800006</v>
      </c>
    </row>
    <row r="357" spans="1:8" x14ac:dyDescent="0.25">
      <c r="A357" s="11">
        <f t="shared" si="27"/>
        <v>38625</v>
      </c>
      <c r="B357" s="30">
        <v>2.4279999999999999</v>
      </c>
      <c r="C357" s="24">
        <f t="shared" si="28"/>
        <v>110.585504</v>
      </c>
      <c r="D357" s="24">
        <f t="shared" si="29"/>
        <v>17.870617446400001</v>
      </c>
      <c r="E357" s="24">
        <v>137.15</v>
      </c>
      <c r="F357" s="24">
        <v>243.19604000000004</v>
      </c>
      <c r="G357" s="24">
        <f t="shared" si="30"/>
        <v>347.77033720000003</v>
      </c>
      <c r="H357" s="24">
        <f t="shared" si="31"/>
        <v>317.51210323465511</v>
      </c>
    </row>
    <row r="358" spans="1:8" x14ac:dyDescent="0.25">
      <c r="A358" s="11">
        <f t="shared" si="27"/>
        <v>38632</v>
      </c>
      <c r="B358" s="30">
        <v>2.4539999999999997</v>
      </c>
      <c r="C358" s="24">
        <f t="shared" si="28"/>
        <v>111.609072</v>
      </c>
      <c r="D358" s="24">
        <f t="shared" si="29"/>
        <v>18.036026035199999</v>
      </c>
      <c r="E358" s="24">
        <v>138.65</v>
      </c>
      <c r="F358" s="24">
        <v>248.46518</v>
      </c>
      <c r="G358" s="24">
        <f t="shared" si="30"/>
        <v>355.30520739999997</v>
      </c>
      <c r="H358" s="24">
        <f t="shared" si="31"/>
        <v>317.20606104078524</v>
      </c>
    </row>
    <row r="359" spans="1:8" x14ac:dyDescent="0.25">
      <c r="A359" s="11">
        <f t="shared" si="27"/>
        <v>38639</v>
      </c>
      <c r="B359" s="30">
        <v>2.448</v>
      </c>
      <c r="C359" s="24">
        <f t="shared" si="28"/>
        <v>111.37286400000001</v>
      </c>
      <c r="D359" s="24">
        <f t="shared" si="29"/>
        <v>17.997854822400001</v>
      </c>
      <c r="E359" s="24">
        <v>138.31</v>
      </c>
      <c r="F359" s="24">
        <v>248.06834999999995</v>
      </c>
      <c r="G359" s="24">
        <f t="shared" si="30"/>
        <v>354.73774049999992</v>
      </c>
      <c r="H359" s="24">
        <f t="shared" si="31"/>
        <v>317.05382999964712</v>
      </c>
    </row>
    <row r="360" spans="1:8" x14ac:dyDescent="0.25">
      <c r="A360" s="11">
        <f t="shared" si="27"/>
        <v>38646</v>
      </c>
      <c r="B360" s="30">
        <v>2.4900000000000002</v>
      </c>
      <c r="C360" s="24">
        <f t="shared" si="28"/>
        <v>113.02632000000001</v>
      </c>
      <c r="D360" s="24">
        <f t="shared" si="29"/>
        <v>18.265053312000003</v>
      </c>
      <c r="E360" s="24">
        <v>135.72999999999999</v>
      </c>
      <c r="F360" s="24">
        <v>250.86827000000002</v>
      </c>
      <c r="G360" s="24">
        <f t="shared" si="30"/>
        <v>358.74162610000002</v>
      </c>
      <c r="H360" s="24">
        <f t="shared" si="31"/>
        <v>317.12434582013526</v>
      </c>
    </row>
    <row r="361" spans="1:8" x14ac:dyDescent="0.25">
      <c r="A361" s="11">
        <f t="shared" si="27"/>
        <v>38653</v>
      </c>
      <c r="B361" s="30">
        <v>2.4580000000000006</v>
      </c>
      <c r="C361" s="24">
        <f t="shared" si="28"/>
        <v>111.76654400000002</v>
      </c>
      <c r="D361" s="24">
        <f t="shared" si="29"/>
        <v>18.061473510400003</v>
      </c>
      <c r="E361" s="24">
        <v>133.91999999999999</v>
      </c>
      <c r="F361" s="24">
        <v>253.99889000000002</v>
      </c>
      <c r="G361" s="24">
        <f t="shared" si="30"/>
        <v>363.21841269999999</v>
      </c>
      <c r="H361" s="24">
        <f t="shared" si="31"/>
        <v>317.19742608302522</v>
      </c>
    </row>
    <row r="362" spans="1:8" x14ac:dyDescent="0.25">
      <c r="A362" s="11">
        <f t="shared" si="27"/>
        <v>38660</v>
      </c>
      <c r="B362" s="30">
        <v>2.3779999999999997</v>
      </c>
      <c r="C362" s="24">
        <f t="shared" si="28"/>
        <v>108.617104</v>
      </c>
      <c r="D362" s="24">
        <f t="shared" si="29"/>
        <v>17.552524006399999</v>
      </c>
      <c r="E362" s="24">
        <v>132.46</v>
      </c>
      <c r="F362" s="24">
        <v>258.65072999999995</v>
      </c>
      <c r="G362" s="24">
        <f t="shared" si="30"/>
        <v>369.87054389999992</v>
      </c>
      <c r="H362" s="24">
        <f t="shared" si="31"/>
        <v>317.04753748620499</v>
      </c>
    </row>
    <row r="363" spans="1:8" x14ac:dyDescent="0.25">
      <c r="A363" s="11">
        <f t="shared" si="27"/>
        <v>38667</v>
      </c>
      <c r="B363" s="30">
        <v>2.35</v>
      </c>
      <c r="C363" s="24">
        <f t="shared" si="28"/>
        <v>107.51480000000001</v>
      </c>
      <c r="D363" s="24">
        <f t="shared" si="29"/>
        <v>17.374391680000002</v>
      </c>
      <c r="E363" s="24">
        <v>132.11000000000001</v>
      </c>
      <c r="F363" s="24">
        <v>262.35453999999999</v>
      </c>
      <c r="G363" s="24">
        <f t="shared" si="30"/>
        <v>375.16699219999998</v>
      </c>
      <c r="H363" s="24">
        <f t="shared" si="31"/>
        <v>316.6383930485776</v>
      </c>
    </row>
    <row r="364" spans="1:8" x14ac:dyDescent="0.25">
      <c r="A364" s="11">
        <f t="shared" si="27"/>
        <v>38674</v>
      </c>
      <c r="B364" s="30">
        <v>2.3380000000000001</v>
      </c>
      <c r="C364" s="24">
        <f t="shared" si="28"/>
        <v>107.04238400000001</v>
      </c>
      <c r="D364" s="24">
        <f t="shared" si="29"/>
        <v>17.298049254400002</v>
      </c>
      <c r="E364" s="24">
        <v>132.93</v>
      </c>
      <c r="F364" s="24">
        <v>256.09330999999997</v>
      </c>
      <c r="G364" s="24">
        <f t="shared" si="30"/>
        <v>366.21343329999996</v>
      </c>
      <c r="H364" s="24">
        <f t="shared" si="31"/>
        <v>316.43664121619929</v>
      </c>
    </row>
    <row r="365" spans="1:8" x14ac:dyDescent="0.25">
      <c r="A365" s="11">
        <f t="shared" si="27"/>
        <v>38681</v>
      </c>
      <c r="B365" s="30">
        <v>2.3319999999999999</v>
      </c>
      <c r="C365" s="24">
        <f t="shared" si="28"/>
        <v>106.80617599999999</v>
      </c>
      <c r="D365" s="24">
        <f t="shared" si="29"/>
        <v>17.259878041599997</v>
      </c>
      <c r="E365" s="24">
        <v>135.65</v>
      </c>
      <c r="F365" s="24">
        <v>253.27133999999995</v>
      </c>
      <c r="G365" s="24">
        <f t="shared" si="30"/>
        <v>362.17801619999989</v>
      </c>
      <c r="H365" s="24">
        <f t="shared" si="31"/>
        <v>316.08802354132456</v>
      </c>
    </row>
    <row r="366" spans="1:8" x14ac:dyDescent="0.25">
      <c r="A366" s="11">
        <f t="shared" si="27"/>
        <v>38688</v>
      </c>
      <c r="B366" s="30">
        <v>2.3940000000000001</v>
      </c>
      <c r="C366" s="24">
        <f t="shared" si="28"/>
        <v>109.24699200000001</v>
      </c>
      <c r="D366" s="24">
        <f t="shared" si="29"/>
        <v>17.654313907199999</v>
      </c>
      <c r="E366" s="24">
        <v>137.44</v>
      </c>
      <c r="F366" s="24">
        <v>254.35162</v>
      </c>
      <c r="G366" s="24">
        <f t="shared" si="30"/>
        <v>363.72281659999999</v>
      </c>
      <c r="H366" s="24">
        <f t="shared" si="31"/>
        <v>315.42333215987406</v>
      </c>
    </row>
    <row r="367" spans="1:8" x14ac:dyDescent="0.25">
      <c r="A367" s="11">
        <f t="shared" si="27"/>
        <v>38695</v>
      </c>
      <c r="B367" s="30">
        <v>2.532</v>
      </c>
      <c r="C367" s="24">
        <f t="shared" si="28"/>
        <v>114.679776</v>
      </c>
      <c r="D367" s="24">
        <f t="shared" si="29"/>
        <v>18.532251801600001</v>
      </c>
      <c r="E367" s="24">
        <v>140.41999999999999</v>
      </c>
      <c r="F367" s="24">
        <v>269.91651000000002</v>
      </c>
      <c r="G367" s="24">
        <f t="shared" si="30"/>
        <v>385.98060930000003</v>
      </c>
      <c r="H367" s="24">
        <f t="shared" si="31"/>
        <v>314.42506471932091</v>
      </c>
    </row>
    <row r="368" spans="1:8" x14ac:dyDescent="0.25">
      <c r="A368" s="11">
        <f t="shared" si="27"/>
        <v>38702</v>
      </c>
      <c r="B368" s="30">
        <v>2.702</v>
      </c>
      <c r="C368" s="24">
        <f t="shared" si="28"/>
        <v>121.372336</v>
      </c>
      <c r="D368" s="24">
        <f t="shared" si="29"/>
        <v>19.6137694976</v>
      </c>
      <c r="E368" s="24">
        <v>143.97999999999999</v>
      </c>
      <c r="F368" s="24">
        <v>283.80588</v>
      </c>
      <c r="G368" s="24">
        <f t="shared" si="30"/>
        <v>405.84240840000001</v>
      </c>
      <c r="H368" s="24">
        <f t="shared" si="31"/>
        <v>314.01793475049311</v>
      </c>
    </row>
    <row r="369" spans="1:8" x14ac:dyDescent="0.25">
      <c r="A369" s="11">
        <f t="shared" si="27"/>
        <v>38709</v>
      </c>
      <c r="B369" s="30">
        <v>2.86</v>
      </c>
      <c r="C369" s="24">
        <f t="shared" si="28"/>
        <v>127.59247999999999</v>
      </c>
      <c r="D369" s="24">
        <f t="shared" si="29"/>
        <v>20.618944767999999</v>
      </c>
      <c r="E369" s="24">
        <v>156.56</v>
      </c>
      <c r="F369" s="24">
        <v>295.88740999999999</v>
      </c>
      <c r="G369" s="24">
        <f t="shared" si="30"/>
        <v>423.11899629999999</v>
      </c>
      <c r="H369" s="24">
        <f t="shared" si="31"/>
        <v>314.20672915612778</v>
      </c>
    </row>
    <row r="370" spans="1:8" ht="13" thickBot="1" x14ac:dyDescent="0.3">
      <c r="A370" s="11">
        <f t="shared" si="27"/>
        <v>38716</v>
      </c>
      <c r="B370" s="34">
        <v>2.8250000000000002</v>
      </c>
      <c r="C370" s="24">
        <f t="shared" si="28"/>
        <v>126.21460000000002</v>
      </c>
      <c r="D370" s="24">
        <f t="shared" si="29"/>
        <v>20.396279360000001</v>
      </c>
      <c r="E370" s="24">
        <v>154.13999999999999</v>
      </c>
      <c r="F370" s="24">
        <v>295.88740999999999</v>
      </c>
      <c r="G370" s="24">
        <f t="shared" si="30"/>
        <v>423.11899629999999</v>
      </c>
      <c r="H370" s="24">
        <f t="shared" si="31"/>
        <v>314.80550302051927</v>
      </c>
    </row>
    <row r="371" spans="1:8" x14ac:dyDescent="0.25">
      <c r="A371" s="11">
        <f t="shared" si="27"/>
        <v>38723</v>
      </c>
      <c r="B371" s="35">
        <v>2.7925</v>
      </c>
      <c r="C371" s="24">
        <f t="shared" si="28"/>
        <v>124.93514</v>
      </c>
      <c r="D371" s="24">
        <f t="shared" si="29"/>
        <v>20.189518624000002</v>
      </c>
      <c r="E371" s="24">
        <v>150.49</v>
      </c>
      <c r="F371" s="24">
        <v>306.38159999999999</v>
      </c>
      <c r="G371" s="24">
        <f t="shared" si="30"/>
        <v>438.12568799999997</v>
      </c>
      <c r="H371" s="24">
        <f t="shared" si="31"/>
        <v>315.22076410727146</v>
      </c>
    </row>
    <row r="372" spans="1:8" x14ac:dyDescent="0.25">
      <c r="A372" s="11">
        <f t="shared" si="27"/>
        <v>38730</v>
      </c>
      <c r="B372" s="30">
        <v>2.6960000000000002</v>
      </c>
      <c r="C372" s="24">
        <f t="shared" si="28"/>
        <v>121.13612800000001</v>
      </c>
      <c r="D372" s="24">
        <f t="shared" si="29"/>
        <v>19.575598284800002</v>
      </c>
      <c r="E372" s="24">
        <v>146.41</v>
      </c>
      <c r="F372" s="24">
        <v>291.65446000000009</v>
      </c>
      <c r="G372" s="24">
        <f t="shared" si="30"/>
        <v>417.06587780000012</v>
      </c>
      <c r="H372" s="24">
        <f t="shared" si="31"/>
        <v>316.01116506570685</v>
      </c>
    </row>
    <row r="373" spans="1:8" x14ac:dyDescent="0.25">
      <c r="A373" s="11">
        <f t="shared" si="27"/>
        <v>38737</v>
      </c>
      <c r="B373" s="30">
        <v>2.5625</v>
      </c>
      <c r="C373" s="24">
        <f t="shared" si="28"/>
        <v>115.88050000000001</v>
      </c>
      <c r="D373" s="24">
        <f t="shared" si="29"/>
        <v>18.726288800000003</v>
      </c>
      <c r="E373" s="24">
        <v>142</v>
      </c>
      <c r="F373" s="24">
        <v>281.93193000000002</v>
      </c>
      <c r="G373" s="24">
        <f t="shared" si="30"/>
        <v>403.16265989999999</v>
      </c>
      <c r="H373" s="24">
        <f t="shared" si="31"/>
        <v>316.06897850151</v>
      </c>
    </row>
    <row r="374" spans="1:8" x14ac:dyDescent="0.25">
      <c r="A374" s="11">
        <f t="shared" si="27"/>
        <v>38744</v>
      </c>
      <c r="B374" s="30">
        <v>2.6339999999999999</v>
      </c>
      <c r="C374" s="24">
        <f t="shared" si="28"/>
        <v>118.695312</v>
      </c>
      <c r="D374" s="24">
        <f t="shared" si="29"/>
        <v>19.1811624192</v>
      </c>
      <c r="E374" s="24">
        <v>143.46</v>
      </c>
      <c r="F374" s="24">
        <v>270.40153999999995</v>
      </c>
      <c r="G374" s="24">
        <f t="shared" si="30"/>
        <v>386.67420219999991</v>
      </c>
      <c r="H374" s="24">
        <f t="shared" si="31"/>
        <v>315.41037717879499</v>
      </c>
    </row>
    <row r="375" spans="1:8" x14ac:dyDescent="0.25">
      <c r="A375" s="11">
        <f t="shared" si="27"/>
        <v>38751</v>
      </c>
      <c r="B375" s="30">
        <v>2.58</v>
      </c>
      <c r="C375" s="24">
        <f t="shared" si="28"/>
        <v>116.56944000000001</v>
      </c>
      <c r="D375" s="24">
        <f t="shared" si="29"/>
        <v>18.837621504000001</v>
      </c>
      <c r="E375" s="24">
        <v>143.82</v>
      </c>
      <c r="F375" s="24">
        <v>268.92444</v>
      </c>
      <c r="G375" s="24">
        <f t="shared" si="30"/>
        <v>384.56194920000002</v>
      </c>
      <c r="H375" s="24">
        <f t="shared" si="31"/>
        <v>314.9137114610632</v>
      </c>
    </row>
    <row r="376" spans="1:8" x14ac:dyDescent="0.25">
      <c r="A376" s="11">
        <f t="shared" si="27"/>
        <v>38758</v>
      </c>
      <c r="B376" s="30">
        <v>2.5680000000000001</v>
      </c>
      <c r="C376" s="24">
        <f t="shared" si="28"/>
        <v>116.097024</v>
      </c>
      <c r="D376" s="24">
        <f t="shared" si="29"/>
        <v>18.761279078400001</v>
      </c>
      <c r="E376" s="24">
        <v>142.34</v>
      </c>
      <c r="F376" s="24">
        <v>259.15779000000003</v>
      </c>
      <c r="G376" s="24">
        <f t="shared" si="30"/>
        <v>370.59563970000005</v>
      </c>
      <c r="H376" s="24">
        <f t="shared" si="31"/>
        <v>314.54935928545694</v>
      </c>
    </row>
    <row r="377" spans="1:8" x14ac:dyDescent="0.25">
      <c r="A377" s="11">
        <f t="shared" si="27"/>
        <v>38765</v>
      </c>
      <c r="B377" s="30">
        <v>2.5759999999999996</v>
      </c>
      <c r="C377" s="24">
        <f t="shared" si="28"/>
        <v>116.41196799999999</v>
      </c>
      <c r="D377" s="24">
        <f t="shared" si="29"/>
        <v>18.812174028799998</v>
      </c>
      <c r="E377" s="24">
        <v>141.77000000000001</v>
      </c>
      <c r="F377" s="24">
        <v>262.61908000000005</v>
      </c>
      <c r="G377" s="24">
        <f t="shared" si="30"/>
        <v>375.54528440000007</v>
      </c>
      <c r="H377" s="24">
        <f t="shared" si="31"/>
        <v>314.36178386160475</v>
      </c>
    </row>
    <row r="378" spans="1:8" x14ac:dyDescent="0.25">
      <c r="A378" s="11">
        <f t="shared" si="27"/>
        <v>38772</v>
      </c>
      <c r="B378" s="30">
        <v>2.6025</v>
      </c>
      <c r="C378" s="24">
        <f t="shared" si="28"/>
        <v>117.45522000000001</v>
      </c>
      <c r="D378" s="24">
        <f t="shared" si="29"/>
        <v>18.980763552000003</v>
      </c>
      <c r="E378" s="24">
        <v>143.29</v>
      </c>
      <c r="F378" s="24">
        <v>256.86493999999993</v>
      </c>
      <c r="G378" s="24">
        <f t="shared" si="30"/>
        <v>367.31686419999988</v>
      </c>
      <c r="H378" s="24">
        <f t="shared" si="31"/>
        <v>314.51260417895145</v>
      </c>
    </row>
    <row r="379" spans="1:8" x14ac:dyDescent="0.25">
      <c r="A379" s="11">
        <f t="shared" si="27"/>
        <v>38779</v>
      </c>
      <c r="B379" s="30">
        <v>2.6340000000000003</v>
      </c>
      <c r="C379" s="24">
        <f t="shared" si="28"/>
        <v>118.69531200000002</v>
      </c>
      <c r="D379" s="24">
        <f t="shared" si="29"/>
        <v>19.181162419200003</v>
      </c>
      <c r="E379" s="24">
        <v>146.62</v>
      </c>
      <c r="F379" s="24">
        <v>251.79420999999996</v>
      </c>
      <c r="G379" s="24">
        <f t="shared" si="30"/>
        <v>360.06572029999995</v>
      </c>
      <c r="H379" s="24">
        <f t="shared" si="31"/>
        <v>315.01946987816478</v>
      </c>
    </row>
    <row r="380" spans="1:8" x14ac:dyDescent="0.25">
      <c r="A380" s="11">
        <f t="shared" si="27"/>
        <v>38786</v>
      </c>
      <c r="B380" s="30">
        <v>2.5680000000000001</v>
      </c>
      <c r="C380" s="24">
        <f t="shared" si="28"/>
        <v>116.097024</v>
      </c>
      <c r="D380" s="24">
        <f t="shared" si="29"/>
        <v>18.761279078400001</v>
      </c>
      <c r="E380" s="24">
        <v>144.47999999999999</v>
      </c>
      <c r="F380" s="24">
        <v>254.59414000000001</v>
      </c>
      <c r="G380" s="24">
        <f t="shared" si="30"/>
        <v>364.06962019999997</v>
      </c>
      <c r="H380" s="24">
        <f t="shared" si="31"/>
        <v>315.72340615706617</v>
      </c>
    </row>
    <row r="381" spans="1:8" x14ac:dyDescent="0.25">
      <c r="A381" s="11">
        <f t="shared" si="27"/>
        <v>38793</v>
      </c>
      <c r="B381" s="30">
        <v>2.524</v>
      </c>
      <c r="C381" s="24">
        <f t="shared" si="28"/>
        <v>114.36483200000001</v>
      </c>
      <c r="D381" s="24">
        <f t="shared" si="29"/>
        <v>18.481356851200001</v>
      </c>
      <c r="E381" s="24">
        <v>142.99</v>
      </c>
      <c r="F381" s="24">
        <v>262.64114000000001</v>
      </c>
      <c r="G381" s="24">
        <f t="shared" si="30"/>
        <v>375.57683020000002</v>
      </c>
      <c r="H381" s="24">
        <f t="shared" si="31"/>
        <v>316.2888752286907</v>
      </c>
    </row>
    <row r="382" spans="1:8" x14ac:dyDescent="0.25">
      <c r="A382" s="11">
        <f t="shared" si="27"/>
        <v>38800</v>
      </c>
      <c r="B382" s="30">
        <v>2.456</v>
      </c>
      <c r="C382" s="24">
        <f t="shared" si="28"/>
        <v>111.687808</v>
      </c>
      <c r="D382" s="24">
        <f t="shared" si="29"/>
        <v>18.048749772800001</v>
      </c>
      <c r="E382" s="24">
        <v>140.69</v>
      </c>
      <c r="F382" s="24">
        <v>262.88366000000002</v>
      </c>
      <c r="G382" s="24">
        <f t="shared" si="30"/>
        <v>375.9236338</v>
      </c>
      <c r="H382" s="24">
        <f t="shared" si="31"/>
        <v>316.93164215825931</v>
      </c>
    </row>
    <row r="383" spans="1:8" x14ac:dyDescent="0.25">
      <c r="A383" s="11">
        <f t="shared" si="27"/>
        <v>38807</v>
      </c>
      <c r="B383" s="30">
        <v>2.5579999999999998</v>
      </c>
      <c r="C383" s="24">
        <f t="shared" si="28"/>
        <v>115.703344</v>
      </c>
      <c r="D383" s="24">
        <f t="shared" si="29"/>
        <v>18.697660390399999</v>
      </c>
      <c r="E383" s="24">
        <v>143.41</v>
      </c>
      <c r="F383" s="24">
        <v>266.41111999999998</v>
      </c>
      <c r="G383" s="24">
        <f t="shared" si="30"/>
        <v>380.96790159999995</v>
      </c>
      <c r="H383" s="24">
        <f t="shared" si="31"/>
        <v>317.66035885243457</v>
      </c>
    </row>
    <row r="384" spans="1:8" x14ac:dyDescent="0.25">
      <c r="A384" s="11">
        <f t="shared" si="27"/>
        <v>38814</v>
      </c>
      <c r="B384" s="30">
        <v>2.6860000000000004</v>
      </c>
      <c r="C384" s="24">
        <f t="shared" si="28"/>
        <v>120.74244800000002</v>
      </c>
      <c r="D384" s="24">
        <f t="shared" si="29"/>
        <v>19.511979596800003</v>
      </c>
      <c r="E384" s="24">
        <v>148.27000000000001</v>
      </c>
      <c r="F384" s="24">
        <v>258.09956</v>
      </c>
      <c r="G384" s="24">
        <f t="shared" si="30"/>
        <v>369.08237079999998</v>
      </c>
      <c r="H384" s="24">
        <f t="shared" si="31"/>
        <v>318.28626905650447</v>
      </c>
    </row>
    <row r="385" spans="1:8" x14ac:dyDescent="0.25">
      <c r="A385" s="11">
        <f t="shared" si="27"/>
        <v>38821</v>
      </c>
      <c r="B385" s="30">
        <v>2.67</v>
      </c>
      <c r="C385" s="24">
        <f t="shared" si="28"/>
        <v>120.11256</v>
      </c>
      <c r="D385" s="24">
        <f t="shared" si="29"/>
        <v>19.410189696</v>
      </c>
      <c r="E385" s="24">
        <v>148.44999999999999</v>
      </c>
      <c r="F385" s="24">
        <v>254.10911999999999</v>
      </c>
      <c r="G385" s="24">
        <f t="shared" si="30"/>
        <v>363.37604159999995</v>
      </c>
      <c r="H385" s="24">
        <f t="shared" si="31"/>
        <v>319.24772788572602</v>
      </c>
    </row>
    <row r="386" spans="1:8" x14ac:dyDescent="0.25">
      <c r="A386" s="11">
        <f t="shared" si="27"/>
        <v>38828</v>
      </c>
      <c r="B386" s="30">
        <v>2.6219999999999999</v>
      </c>
      <c r="C386" s="24">
        <f t="shared" si="28"/>
        <v>118.22289600000001</v>
      </c>
      <c r="D386" s="24">
        <f t="shared" si="29"/>
        <v>19.1048199936</v>
      </c>
      <c r="E386" s="24">
        <v>146.94</v>
      </c>
      <c r="F386" s="24">
        <v>250.273</v>
      </c>
      <c r="G386" s="24">
        <f t="shared" si="30"/>
        <v>357.89038999999997</v>
      </c>
      <c r="H386" s="24">
        <f t="shared" si="31"/>
        <v>320.01589868552304</v>
      </c>
    </row>
    <row r="387" spans="1:8" x14ac:dyDescent="0.25">
      <c r="A387" s="11">
        <f t="shared" si="27"/>
        <v>38835</v>
      </c>
      <c r="B387" s="30">
        <v>2.54</v>
      </c>
      <c r="C387" s="24">
        <f t="shared" si="28"/>
        <v>114.99472</v>
      </c>
      <c r="D387" s="24">
        <f t="shared" si="29"/>
        <v>18.583146752000001</v>
      </c>
      <c r="E387" s="24">
        <v>144.13</v>
      </c>
      <c r="F387" s="24">
        <v>245.99597000000003</v>
      </c>
      <c r="G387" s="24">
        <f t="shared" si="30"/>
        <v>351.77423710000005</v>
      </c>
      <c r="H387" s="24">
        <f t="shared" si="31"/>
        <v>320.63130114912337</v>
      </c>
    </row>
    <row r="388" spans="1:8" x14ac:dyDescent="0.25">
      <c r="A388" s="11">
        <f t="shared" si="27"/>
        <v>38842</v>
      </c>
      <c r="B388" s="30">
        <v>2.5120000000000005</v>
      </c>
      <c r="C388" s="24">
        <f t="shared" si="28"/>
        <v>113.89241600000003</v>
      </c>
      <c r="D388" s="24">
        <f t="shared" si="29"/>
        <v>18.405014425600005</v>
      </c>
      <c r="E388" s="24">
        <v>142.51</v>
      </c>
      <c r="F388" s="24">
        <v>244.05587</v>
      </c>
      <c r="G388" s="24">
        <f t="shared" si="30"/>
        <v>348.99989410000001</v>
      </c>
      <c r="H388" s="24">
        <f t="shared" si="31"/>
        <v>320.86807611382977</v>
      </c>
    </row>
    <row r="389" spans="1:8" x14ac:dyDescent="0.25">
      <c r="A389" s="11">
        <f t="shared" si="27"/>
        <v>38849</v>
      </c>
      <c r="B389" s="30">
        <v>2.472</v>
      </c>
      <c r="C389" s="24">
        <f t="shared" si="28"/>
        <v>112.317696</v>
      </c>
      <c r="D389" s="24">
        <f t="shared" si="29"/>
        <v>18.150539673599997</v>
      </c>
      <c r="E389" s="24">
        <v>141.04</v>
      </c>
      <c r="F389" s="24">
        <v>235.61201999999994</v>
      </c>
      <c r="G389" s="24">
        <f t="shared" si="30"/>
        <v>336.9251885999999</v>
      </c>
      <c r="H389" s="24">
        <f t="shared" si="31"/>
        <v>321.08534761317139</v>
      </c>
    </row>
    <row r="390" spans="1:8" x14ac:dyDescent="0.25">
      <c r="A390" s="11">
        <f t="shared" ref="A390:A453" si="32">A391-7</f>
        <v>38856</v>
      </c>
      <c r="B390" s="30">
        <v>2.59</v>
      </c>
      <c r="C390" s="24">
        <f t="shared" si="28"/>
        <v>116.96312</v>
      </c>
      <c r="D390" s="24">
        <f t="shared" si="29"/>
        <v>18.901240191999999</v>
      </c>
      <c r="E390" s="24">
        <v>144.69999999999999</v>
      </c>
      <c r="F390" s="24">
        <v>230.40900999999999</v>
      </c>
      <c r="G390" s="24">
        <f t="shared" si="30"/>
        <v>329.48488429999998</v>
      </c>
      <c r="H390" s="24">
        <f t="shared" si="31"/>
        <v>321.3227542809139</v>
      </c>
    </row>
    <row r="391" spans="1:8" x14ac:dyDescent="0.25">
      <c r="A391" s="11">
        <f t="shared" si="32"/>
        <v>38863</v>
      </c>
      <c r="B391" s="30">
        <v>2.524</v>
      </c>
      <c r="C391" s="24">
        <f t="shared" ref="C391:C454" si="33">B391*39.368+15</f>
        <v>114.36483200000001</v>
      </c>
      <c r="D391" s="24">
        <f t="shared" ref="D391:D454" si="34">C391*0.1616</f>
        <v>18.481356851200001</v>
      </c>
      <c r="E391" s="24">
        <v>141.6</v>
      </c>
      <c r="F391" s="24">
        <v>229.54919999999998</v>
      </c>
      <c r="G391" s="24">
        <f t="shared" ref="G391:G454" si="35">F391*1.43</f>
        <v>328.25535599999995</v>
      </c>
      <c r="H391" s="24">
        <f t="shared" si="31"/>
        <v>321.9537619038631</v>
      </c>
    </row>
    <row r="392" spans="1:8" x14ac:dyDescent="0.25">
      <c r="A392" s="11">
        <f t="shared" si="32"/>
        <v>38870</v>
      </c>
      <c r="B392" s="30">
        <v>2.4674999999999998</v>
      </c>
      <c r="C392" s="24">
        <f t="shared" si="33"/>
        <v>112.14054</v>
      </c>
      <c r="D392" s="24">
        <f t="shared" si="34"/>
        <v>18.121911264000001</v>
      </c>
      <c r="E392" s="24">
        <v>141.05000000000001</v>
      </c>
      <c r="F392" s="24">
        <v>233.05460000000002</v>
      </c>
      <c r="G392" s="24">
        <f t="shared" si="35"/>
        <v>333.268078</v>
      </c>
      <c r="H392" s="24">
        <f t="shared" si="31"/>
        <v>322.41347864777748</v>
      </c>
    </row>
    <row r="393" spans="1:8" x14ac:dyDescent="0.25">
      <c r="A393" s="11">
        <f t="shared" si="32"/>
        <v>38877</v>
      </c>
      <c r="B393" s="30">
        <v>2.3780000000000001</v>
      </c>
      <c r="C393" s="24">
        <f t="shared" si="33"/>
        <v>108.61710400000001</v>
      </c>
      <c r="D393" s="24">
        <f t="shared" si="34"/>
        <v>17.552524006400002</v>
      </c>
      <c r="E393" s="24">
        <v>136.65</v>
      </c>
      <c r="F393" s="24">
        <v>232.26094000000003</v>
      </c>
      <c r="G393" s="24">
        <f t="shared" si="35"/>
        <v>332.13314420000006</v>
      </c>
      <c r="H393" s="24">
        <f t="shared" si="31"/>
        <v>322.72777514903009</v>
      </c>
    </row>
    <row r="394" spans="1:8" x14ac:dyDescent="0.25">
      <c r="A394" s="11">
        <f t="shared" si="32"/>
        <v>38884</v>
      </c>
      <c r="B394" s="30">
        <v>2.282</v>
      </c>
      <c r="C394" s="24">
        <f t="shared" si="33"/>
        <v>104.83777600000001</v>
      </c>
      <c r="D394" s="24">
        <f t="shared" si="34"/>
        <v>16.941784601599998</v>
      </c>
      <c r="E394" s="24">
        <v>132.11000000000001</v>
      </c>
      <c r="F394" s="24">
        <v>232.10660999999999</v>
      </c>
      <c r="G394" s="24">
        <f t="shared" si="35"/>
        <v>331.91245229999998</v>
      </c>
      <c r="H394" s="24">
        <f t="shared" si="31"/>
        <v>322.52800863591034</v>
      </c>
    </row>
    <row r="395" spans="1:8" x14ac:dyDescent="0.25">
      <c r="A395" s="11">
        <f t="shared" si="32"/>
        <v>38891</v>
      </c>
      <c r="B395" s="30">
        <v>2.2000000000000002</v>
      </c>
      <c r="C395" s="24">
        <f t="shared" si="33"/>
        <v>101.60960000000001</v>
      </c>
      <c r="D395" s="24">
        <f t="shared" si="34"/>
        <v>16.42011136</v>
      </c>
      <c r="E395" s="24">
        <v>128</v>
      </c>
      <c r="F395" s="24">
        <v>225.69107</v>
      </c>
      <c r="G395" s="24">
        <f t="shared" si="35"/>
        <v>322.73823009999995</v>
      </c>
      <c r="H395" s="24">
        <f t="shared" si="31"/>
        <v>321.48339911979849</v>
      </c>
    </row>
    <row r="396" spans="1:8" x14ac:dyDescent="0.25">
      <c r="A396" s="11">
        <f t="shared" si="32"/>
        <v>38898</v>
      </c>
      <c r="B396" s="30">
        <v>2.238</v>
      </c>
      <c r="C396" s="24">
        <f t="shared" si="33"/>
        <v>103.10558400000001</v>
      </c>
      <c r="D396" s="24">
        <f t="shared" si="34"/>
        <v>16.661862374400002</v>
      </c>
      <c r="E396" s="24">
        <v>123</v>
      </c>
      <c r="F396" s="24">
        <v>228.16024999999999</v>
      </c>
      <c r="G396" s="24">
        <f t="shared" si="35"/>
        <v>326.26915749999995</v>
      </c>
      <c r="H396" s="24">
        <f t="shared" si="31"/>
        <v>319.51380800641391</v>
      </c>
    </row>
    <row r="397" spans="1:8" x14ac:dyDescent="0.25">
      <c r="A397" s="11">
        <f t="shared" si="32"/>
        <v>38905</v>
      </c>
      <c r="B397" s="30">
        <v>2.4033333333333333</v>
      </c>
      <c r="C397" s="24">
        <f t="shared" si="33"/>
        <v>109.61442666666667</v>
      </c>
      <c r="D397" s="24">
        <f t="shared" si="34"/>
        <v>17.713691349333335</v>
      </c>
      <c r="E397" s="24">
        <v>125</v>
      </c>
      <c r="F397" s="24">
        <v>228.16026000000002</v>
      </c>
      <c r="G397" s="24">
        <f t="shared" si="35"/>
        <v>326.26917180000004</v>
      </c>
      <c r="H397" s="24">
        <f t="shared" si="31"/>
        <v>316.8783525841182</v>
      </c>
    </row>
    <row r="398" spans="1:8" x14ac:dyDescent="0.25">
      <c r="A398" s="11">
        <f t="shared" si="32"/>
        <v>38912</v>
      </c>
      <c r="B398" s="30">
        <v>2.5140000000000002</v>
      </c>
      <c r="C398" s="24">
        <f t="shared" si="33"/>
        <v>113.97115200000002</v>
      </c>
      <c r="D398" s="24">
        <f t="shared" si="34"/>
        <v>18.417738163200003</v>
      </c>
      <c r="E398" s="24">
        <v>125</v>
      </c>
      <c r="F398" s="24">
        <v>222.51632999999998</v>
      </c>
      <c r="G398" s="24">
        <f t="shared" si="35"/>
        <v>318.19835189999998</v>
      </c>
      <c r="H398" s="24">
        <f t="shared" si="31"/>
        <v>314.84540865480585</v>
      </c>
    </row>
    <row r="399" spans="1:8" x14ac:dyDescent="0.25">
      <c r="A399" s="11">
        <f t="shared" si="32"/>
        <v>38919</v>
      </c>
      <c r="B399" s="30">
        <v>2.3479999999999999</v>
      </c>
      <c r="C399" s="24">
        <f t="shared" si="33"/>
        <v>107.436064</v>
      </c>
      <c r="D399" s="24">
        <f t="shared" si="34"/>
        <v>17.3616679424</v>
      </c>
      <c r="E399" s="24">
        <v>125</v>
      </c>
      <c r="F399" s="24">
        <v>219.27548000000002</v>
      </c>
      <c r="G399" s="24">
        <f t="shared" si="35"/>
        <v>313.56393639999999</v>
      </c>
      <c r="H399" s="24">
        <f t="shared" si="31"/>
        <v>313.14540012941984</v>
      </c>
    </row>
    <row r="400" spans="1:8" x14ac:dyDescent="0.25">
      <c r="A400" s="11">
        <f t="shared" si="32"/>
        <v>38926</v>
      </c>
      <c r="B400" s="30">
        <v>2.2799999999999998</v>
      </c>
      <c r="C400" s="24">
        <f t="shared" si="33"/>
        <v>104.75904</v>
      </c>
      <c r="D400" s="24">
        <f t="shared" si="34"/>
        <v>16.929060864</v>
      </c>
      <c r="E400" s="24">
        <v>128</v>
      </c>
      <c r="F400" s="24">
        <v>216.38738000000004</v>
      </c>
      <c r="G400" s="24">
        <f t="shared" si="35"/>
        <v>309.43395340000006</v>
      </c>
      <c r="H400" s="24">
        <f t="shared" si="31"/>
        <v>311.40252744031443</v>
      </c>
    </row>
    <row r="401" spans="1:8" x14ac:dyDescent="0.25">
      <c r="A401" s="11">
        <f t="shared" si="32"/>
        <v>38933</v>
      </c>
      <c r="B401" s="30">
        <v>2.3419999999999996</v>
      </c>
      <c r="C401" s="24">
        <f t="shared" si="33"/>
        <v>107.199856</v>
      </c>
      <c r="D401" s="24">
        <f t="shared" si="34"/>
        <v>17.323496729599999</v>
      </c>
      <c r="E401" s="24">
        <v>130</v>
      </c>
      <c r="F401" s="24">
        <v>211.93395999999998</v>
      </c>
      <c r="G401" s="24">
        <f t="shared" si="35"/>
        <v>303.06556279999995</v>
      </c>
      <c r="H401" s="24">
        <f t="shared" si="31"/>
        <v>309.99806442600396</v>
      </c>
    </row>
    <row r="402" spans="1:8" x14ac:dyDescent="0.25">
      <c r="A402" s="11">
        <f t="shared" si="32"/>
        <v>38940</v>
      </c>
      <c r="B402" s="30">
        <v>2.2599999999999998</v>
      </c>
      <c r="C402" s="24">
        <f t="shared" si="33"/>
        <v>103.97167999999999</v>
      </c>
      <c r="D402" s="24">
        <f t="shared" si="34"/>
        <v>16.801823487999997</v>
      </c>
      <c r="E402" s="24">
        <v>130</v>
      </c>
      <c r="F402" s="24">
        <v>212.37489999999997</v>
      </c>
      <c r="G402" s="24">
        <f t="shared" si="35"/>
        <v>303.69610699999993</v>
      </c>
      <c r="H402" s="24">
        <f t="shared" si="31"/>
        <v>308.62349275657886</v>
      </c>
    </row>
    <row r="403" spans="1:8" x14ac:dyDescent="0.25">
      <c r="A403" s="11">
        <f t="shared" si="32"/>
        <v>38947</v>
      </c>
      <c r="B403" s="30">
        <v>2.11</v>
      </c>
      <c r="C403" s="24">
        <f t="shared" si="33"/>
        <v>98.066479999999999</v>
      </c>
      <c r="D403" s="24">
        <f t="shared" si="34"/>
        <v>15.847543168</v>
      </c>
      <c r="E403" s="24">
        <v>130</v>
      </c>
      <c r="F403" s="24">
        <v>212.44104000000002</v>
      </c>
      <c r="G403" s="24">
        <f t="shared" si="35"/>
        <v>303.79068720000004</v>
      </c>
      <c r="H403" s="24">
        <f t="shared" si="31"/>
        <v>307.18144003592329</v>
      </c>
    </row>
    <row r="404" spans="1:8" x14ac:dyDescent="0.25">
      <c r="A404" s="11">
        <f t="shared" si="32"/>
        <v>38954</v>
      </c>
      <c r="B404" s="30">
        <v>2.1419999999999999</v>
      </c>
      <c r="C404" s="24">
        <f t="shared" si="33"/>
        <v>99.326256000000001</v>
      </c>
      <c r="D404" s="24">
        <f t="shared" si="34"/>
        <v>16.051122969599998</v>
      </c>
      <c r="E404" s="24">
        <v>128.80000000000001</v>
      </c>
      <c r="F404" s="24">
        <v>208.78128999999998</v>
      </c>
      <c r="G404" s="24">
        <f t="shared" si="35"/>
        <v>298.55724469999996</v>
      </c>
      <c r="H404" s="24">
        <f t="shared" si="31"/>
        <v>305.46203839143891</v>
      </c>
    </row>
    <row r="405" spans="1:8" x14ac:dyDescent="0.25">
      <c r="A405" s="11">
        <f t="shared" si="32"/>
        <v>38961</v>
      </c>
      <c r="B405" s="30">
        <v>2.2340000000000004</v>
      </c>
      <c r="C405" s="24">
        <f t="shared" si="33"/>
        <v>102.94811200000002</v>
      </c>
      <c r="D405" s="24">
        <f t="shared" si="34"/>
        <v>16.636414899200002</v>
      </c>
      <c r="E405" s="24">
        <v>125.2</v>
      </c>
      <c r="F405" s="24">
        <v>209.40961999999999</v>
      </c>
      <c r="G405" s="24">
        <f t="shared" si="35"/>
        <v>299.45575659999997</v>
      </c>
      <c r="H405" s="24">
        <f t="shared" si="31"/>
        <v>303.74942162388675</v>
      </c>
    </row>
    <row r="406" spans="1:8" x14ac:dyDescent="0.25">
      <c r="A406" s="11">
        <f t="shared" si="32"/>
        <v>38968</v>
      </c>
      <c r="B406" s="30">
        <v>2.2925</v>
      </c>
      <c r="C406" s="24">
        <f t="shared" si="33"/>
        <v>105.25114000000001</v>
      </c>
      <c r="D406" s="24">
        <f t="shared" si="34"/>
        <v>17.008584224</v>
      </c>
      <c r="E406" s="24">
        <v>121</v>
      </c>
      <c r="F406" s="24">
        <v>210.47890000000001</v>
      </c>
      <c r="G406" s="24">
        <f t="shared" si="35"/>
        <v>300.984827</v>
      </c>
      <c r="H406" s="24">
        <f t="shared" si="31"/>
        <v>302.16914475438261</v>
      </c>
    </row>
    <row r="407" spans="1:8" x14ac:dyDescent="0.25">
      <c r="A407" s="11">
        <f t="shared" si="32"/>
        <v>38975</v>
      </c>
      <c r="B407" s="30">
        <v>2.2560000000000002</v>
      </c>
      <c r="C407" s="24">
        <f t="shared" si="33"/>
        <v>103.81420800000001</v>
      </c>
      <c r="D407" s="24">
        <f t="shared" si="34"/>
        <v>16.7763760128</v>
      </c>
      <c r="E407" s="24">
        <v>117.6</v>
      </c>
      <c r="F407" s="24">
        <v>223.44229999999999</v>
      </c>
      <c r="G407" s="24">
        <f t="shared" si="35"/>
        <v>319.52248899999995</v>
      </c>
      <c r="H407" s="24">
        <f t="shared" si="31"/>
        <v>300.57853377611121</v>
      </c>
    </row>
    <row r="408" spans="1:8" x14ac:dyDescent="0.25">
      <c r="A408" s="11">
        <f t="shared" si="32"/>
        <v>38982</v>
      </c>
      <c r="B408" s="30">
        <v>2.4080000000000004</v>
      </c>
      <c r="C408" s="24">
        <f t="shared" si="33"/>
        <v>109.79814400000002</v>
      </c>
      <c r="D408" s="24">
        <f t="shared" si="34"/>
        <v>17.743380070400004</v>
      </c>
      <c r="E408" s="24">
        <v>117</v>
      </c>
      <c r="F408" s="24">
        <v>228.66736</v>
      </c>
      <c r="G408" s="24">
        <f t="shared" si="35"/>
        <v>326.99432480000002</v>
      </c>
      <c r="H408" s="24">
        <f t="shared" si="31"/>
        <v>299.11218021638604</v>
      </c>
    </row>
    <row r="409" spans="1:8" x14ac:dyDescent="0.25">
      <c r="A409" s="11">
        <f t="shared" si="32"/>
        <v>38989</v>
      </c>
      <c r="B409" s="30">
        <v>2.5</v>
      </c>
      <c r="C409" s="24">
        <f t="shared" si="33"/>
        <v>113.42</v>
      </c>
      <c r="D409" s="24">
        <f t="shared" si="34"/>
        <v>18.328672000000001</v>
      </c>
      <c r="E409" s="24">
        <v>117</v>
      </c>
      <c r="F409" s="24">
        <v>233.03256000000002</v>
      </c>
      <c r="G409" s="24">
        <f t="shared" si="35"/>
        <v>333.23656080000001</v>
      </c>
      <c r="H409" s="24">
        <f t="shared" si="31"/>
        <v>298.16116678204139</v>
      </c>
    </row>
    <row r="410" spans="1:8" x14ac:dyDescent="0.25">
      <c r="A410" s="11">
        <f t="shared" si="32"/>
        <v>38996</v>
      </c>
      <c r="B410" s="30">
        <v>2.6966666666666668</v>
      </c>
      <c r="C410" s="24">
        <f t="shared" si="33"/>
        <v>121.16237333333335</v>
      </c>
      <c r="D410" s="24">
        <f t="shared" si="34"/>
        <v>19.579839530666668</v>
      </c>
      <c r="E410" s="24">
        <v>118.2</v>
      </c>
      <c r="F410" s="24">
        <v>238.46155000000002</v>
      </c>
      <c r="G410" s="24">
        <f t="shared" si="35"/>
        <v>341.00001650000002</v>
      </c>
      <c r="H410" s="24">
        <f t="shared" si="31"/>
        <v>297.69839917136221</v>
      </c>
    </row>
    <row r="411" spans="1:8" x14ac:dyDescent="0.25">
      <c r="A411" s="11">
        <f t="shared" si="32"/>
        <v>39003</v>
      </c>
      <c r="B411" s="30">
        <v>2.9525000000000001</v>
      </c>
      <c r="C411" s="24">
        <f t="shared" si="33"/>
        <v>131.23402000000002</v>
      </c>
      <c r="D411" s="24">
        <f t="shared" si="34"/>
        <v>21.207417632000002</v>
      </c>
      <c r="E411" s="24">
        <v>122.75</v>
      </c>
      <c r="F411" s="24">
        <v>251.90996249999998</v>
      </c>
      <c r="G411" s="24">
        <f t="shared" si="35"/>
        <v>360.23124637499996</v>
      </c>
      <c r="H411" s="24">
        <f t="shared" si="31"/>
        <v>297.47429296554327</v>
      </c>
    </row>
    <row r="412" spans="1:8" x14ac:dyDescent="0.25">
      <c r="A412" s="11">
        <f t="shared" si="32"/>
        <v>39010</v>
      </c>
      <c r="B412" s="30">
        <v>3.242</v>
      </c>
      <c r="C412" s="24">
        <f t="shared" si="33"/>
        <v>142.631056</v>
      </c>
      <c r="D412" s="24">
        <f t="shared" si="34"/>
        <v>23.049178649599998</v>
      </c>
      <c r="E412" s="24">
        <v>133.6</v>
      </c>
      <c r="F412" s="24">
        <v>259.82</v>
      </c>
      <c r="G412" s="24">
        <f t="shared" si="35"/>
        <v>371.54259999999999</v>
      </c>
      <c r="H412" s="24">
        <f t="shared" si="31"/>
        <v>297.72630498323667</v>
      </c>
    </row>
    <row r="413" spans="1:8" x14ac:dyDescent="0.25">
      <c r="A413" s="11">
        <f t="shared" si="32"/>
        <v>39017</v>
      </c>
      <c r="B413" s="30">
        <v>3.3559999999999994</v>
      </c>
      <c r="C413" s="24">
        <f t="shared" si="33"/>
        <v>147.11900799999998</v>
      </c>
      <c r="D413" s="24">
        <f t="shared" si="34"/>
        <v>23.774431692799997</v>
      </c>
      <c r="E413" s="24">
        <v>136</v>
      </c>
      <c r="F413" s="24">
        <v>266.32499999999999</v>
      </c>
      <c r="G413" s="24">
        <f t="shared" si="35"/>
        <v>380.84474999999998</v>
      </c>
      <c r="H413" s="24">
        <f t="shared" si="31"/>
        <v>299.03869944706014</v>
      </c>
    </row>
    <row r="414" spans="1:8" x14ac:dyDescent="0.25">
      <c r="A414" s="11">
        <f t="shared" si="32"/>
        <v>39024</v>
      </c>
      <c r="B414" s="30">
        <v>3.37</v>
      </c>
      <c r="C414" s="24">
        <f t="shared" si="33"/>
        <v>147.67016000000001</v>
      </c>
      <c r="D414" s="24">
        <f t="shared" si="34"/>
        <v>23.863497856000002</v>
      </c>
      <c r="E414" s="24">
        <v>139</v>
      </c>
      <c r="F414" s="24">
        <v>272.82499999999999</v>
      </c>
      <c r="G414" s="24">
        <f t="shared" si="35"/>
        <v>390.13974999999999</v>
      </c>
      <c r="H414" s="24">
        <f t="shared" si="31"/>
        <v>300.91143142901319</v>
      </c>
    </row>
    <row r="415" spans="1:8" x14ac:dyDescent="0.25">
      <c r="A415" s="11">
        <f t="shared" si="32"/>
        <v>39031</v>
      </c>
      <c r="B415" s="30">
        <v>3.2159999999999997</v>
      </c>
      <c r="C415" s="24">
        <f t="shared" si="33"/>
        <v>141.60748799999999</v>
      </c>
      <c r="D415" s="24">
        <f t="shared" si="34"/>
        <v>22.883770060799996</v>
      </c>
      <c r="E415" s="24">
        <v>145.19999999999999</v>
      </c>
      <c r="F415" s="24">
        <v>261.255</v>
      </c>
      <c r="G415" s="24">
        <f t="shared" si="35"/>
        <v>373.59465</v>
      </c>
      <c r="H415" s="24">
        <f t="shared" si="31"/>
        <v>303.20325938693134</v>
      </c>
    </row>
    <row r="416" spans="1:8" x14ac:dyDescent="0.25">
      <c r="A416" s="11">
        <f t="shared" si="32"/>
        <v>39038</v>
      </c>
      <c r="B416" s="30">
        <v>3.2240000000000002</v>
      </c>
      <c r="C416" s="24">
        <f t="shared" si="33"/>
        <v>141.92243200000001</v>
      </c>
      <c r="D416" s="24">
        <f t="shared" si="34"/>
        <v>22.9346650112</v>
      </c>
      <c r="E416" s="24">
        <v>155.19999999999999</v>
      </c>
      <c r="F416" s="24">
        <v>261.36</v>
      </c>
      <c r="G416" s="24">
        <f t="shared" si="35"/>
        <v>373.7448</v>
      </c>
      <c r="H416" s="24">
        <f t="shared" si="31"/>
        <v>305.22494449085366</v>
      </c>
    </row>
    <row r="417" spans="1:8" x14ac:dyDescent="0.25">
      <c r="A417" s="11">
        <f t="shared" si="32"/>
        <v>39045</v>
      </c>
      <c r="B417" s="30">
        <v>3.3339999999999996</v>
      </c>
      <c r="C417" s="24">
        <f t="shared" si="33"/>
        <v>146.25291199999998</v>
      </c>
      <c r="D417" s="24">
        <f t="shared" si="34"/>
        <v>23.634470579199995</v>
      </c>
      <c r="E417" s="24">
        <v>165.4</v>
      </c>
      <c r="F417" s="24">
        <v>263.01499999999999</v>
      </c>
      <c r="G417" s="24">
        <f t="shared" si="35"/>
        <v>376.11144999999999</v>
      </c>
      <c r="H417" s="24">
        <f t="shared" ref="H417:H480" si="36">(AVERAGE(D390:D416)/2204.62)*1802.4+(AVERAGE(C390:C416)/2204.62)*3715.4+(AVERAGE(E390:E416)/2204.62)*964.9+(AVERAGE(G390:G416)/2204.62)*272.4</f>
        <v>307.61569814703512</v>
      </c>
    </row>
    <row r="418" spans="1:8" x14ac:dyDescent="0.25">
      <c r="A418" s="11">
        <f t="shared" si="32"/>
        <v>39052</v>
      </c>
      <c r="B418" s="30">
        <v>3.4659999999999997</v>
      </c>
      <c r="C418" s="24">
        <f t="shared" si="33"/>
        <v>151.449488</v>
      </c>
      <c r="D418" s="24">
        <f t="shared" si="34"/>
        <v>24.474237260799999</v>
      </c>
      <c r="E418" s="24">
        <v>172</v>
      </c>
      <c r="F418" s="24">
        <v>252.215</v>
      </c>
      <c r="G418" s="24">
        <f t="shared" si="35"/>
        <v>360.66744999999997</v>
      </c>
      <c r="H418" s="24">
        <f t="shared" si="36"/>
        <v>310.13614551301049</v>
      </c>
    </row>
    <row r="419" spans="1:8" x14ac:dyDescent="0.25">
      <c r="A419" s="11">
        <f t="shared" si="32"/>
        <v>39059</v>
      </c>
      <c r="B419" s="30">
        <v>3.3660000000000005</v>
      </c>
      <c r="C419" s="24">
        <f t="shared" si="33"/>
        <v>147.51268800000003</v>
      </c>
      <c r="D419" s="24">
        <f t="shared" si="34"/>
        <v>23.838050380800002</v>
      </c>
      <c r="E419" s="24">
        <v>177.6</v>
      </c>
      <c r="F419" s="24">
        <v>257.61500000000001</v>
      </c>
      <c r="G419" s="24">
        <f t="shared" si="35"/>
        <v>368.38945000000001</v>
      </c>
      <c r="H419" s="24">
        <f t="shared" si="36"/>
        <v>313.27346140818725</v>
      </c>
    </row>
    <row r="420" spans="1:8" x14ac:dyDescent="0.25">
      <c r="A420" s="11">
        <f t="shared" si="32"/>
        <v>39066</v>
      </c>
      <c r="B420" s="30">
        <v>3.4480000000000004</v>
      </c>
      <c r="C420" s="24">
        <f t="shared" si="33"/>
        <v>150.74086400000002</v>
      </c>
      <c r="D420" s="24">
        <f t="shared" si="34"/>
        <v>24.359723622400001</v>
      </c>
      <c r="E420" s="24">
        <v>183</v>
      </c>
      <c r="F420" s="24">
        <v>255.41</v>
      </c>
      <c r="G420" s="24">
        <f t="shared" si="35"/>
        <v>365.23629999999997</v>
      </c>
      <c r="H420" s="24">
        <f t="shared" si="36"/>
        <v>316.40759697192294</v>
      </c>
    </row>
    <row r="421" spans="1:8" x14ac:dyDescent="0.25">
      <c r="A421" s="11">
        <f t="shared" si="32"/>
        <v>39073</v>
      </c>
      <c r="B421" s="30">
        <v>3.5519999999999996</v>
      </c>
      <c r="C421" s="24">
        <f t="shared" si="33"/>
        <v>154.83513600000001</v>
      </c>
      <c r="D421" s="24">
        <f t="shared" si="34"/>
        <v>25.021357977600001</v>
      </c>
      <c r="E421" s="24">
        <v>185</v>
      </c>
      <c r="F421" s="24">
        <v>259.60000000000002</v>
      </c>
      <c r="G421" s="24">
        <f t="shared" si="35"/>
        <v>371.22800000000001</v>
      </c>
      <c r="H421" s="24">
        <f t="shared" si="36"/>
        <v>320.1458128655463</v>
      </c>
    </row>
    <row r="422" spans="1:8" ht="13" thickBot="1" x14ac:dyDescent="0.3">
      <c r="A422" s="11">
        <f t="shared" si="32"/>
        <v>39080</v>
      </c>
      <c r="B422" s="34">
        <v>3.71</v>
      </c>
      <c r="C422" s="24">
        <f t="shared" si="33"/>
        <v>161.05528000000001</v>
      </c>
      <c r="D422" s="24">
        <f t="shared" si="34"/>
        <v>26.026533248</v>
      </c>
      <c r="E422" s="24">
        <v>185</v>
      </c>
      <c r="F422" s="24">
        <v>262.79500000000002</v>
      </c>
      <c r="G422" s="24">
        <f t="shared" si="35"/>
        <v>375.79685000000001</v>
      </c>
      <c r="H422" s="24">
        <f t="shared" si="36"/>
        <v>324.54845167741479</v>
      </c>
    </row>
    <row r="423" spans="1:8" x14ac:dyDescent="0.25">
      <c r="A423" s="11">
        <f t="shared" si="32"/>
        <v>39087</v>
      </c>
      <c r="B423" s="35">
        <v>3.6324999999999998</v>
      </c>
      <c r="C423" s="24">
        <f t="shared" si="33"/>
        <v>158.00425999999999</v>
      </c>
      <c r="D423" s="24">
        <f t="shared" si="34"/>
        <v>25.533488415999997</v>
      </c>
      <c r="E423" s="24">
        <v>185</v>
      </c>
      <c r="F423" s="24">
        <v>262.79500000000002</v>
      </c>
      <c r="G423" s="24">
        <f t="shared" si="35"/>
        <v>375.79685000000001</v>
      </c>
      <c r="H423" s="24">
        <f t="shared" si="36"/>
        <v>329.71658113658907</v>
      </c>
    </row>
    <row r="424" spans="1:8" x14ac:dyDescent="0.25">
      <c r="A424" s="11">
        <f t="shared" si="32"/>
        <v>39094</v>
      </c>
      <c r="B424" s="30">
        <v>3.65</v>
      </c>
      <c r="C424" s="24">
        <f t="shared" si="33"/>
        <v>158.69319999999999</v>
      </c>
      <c r="D424" s="24">
        <f t="shared" si="34"/>
        <v>25.644821119999996</v>
      </c>
      <c r="E424" s="24">
        <v>182</v>
      </c>
      <c r="F424" s="24">
        <v>268.08999999999997</v>
      </c>
      <c r="G424" s="24">
        <f t="shared" si="35"/>
        <v>383.36869999999993</v>
      </c>
      <c r="H424" s="24">
        <f t="shared" si="36"/>
        <v>334.64353928919553</v>
      </c>
    </row>
    <row r="425" spans="1:8" x14ac:dyDescent="0.25">
      <c r="A425" s="11">
        <f t="shared" si="32"/>
        <v>39101</v>
      </c>
      <c r="B425" s="30">
        <v>3.9979999999999998</v>
      </c>
      <c r="C425" s="24">
        <f t="shared" si="33"/>
        <v>172.39326399999999</v>
      </c>
      <c r="D425" s="24">
        <f t="shared" si="34"/>
        <v>27.858751462399997</v>
      </c>
      <c r="E425" s="24">
        <v>189</v>
      </c>
      <c r="F425" s="24">
        <v>289.14</v>
      </c>
      <c r="G425" s="24">
        <f t="shared" si="35"/>
        <v>413.47019999999998</v>
      </c>
      <c r="H425" s="24">
        <f t="shared" si="36"/>
        <v>339.13235443098358</v>
      </c>
    </row>
    <row r="426" spans="1:8" x14ac:dyDescent="0.25">
      <c r="A426" s="11">
        <f t="shared" si="32"/>
        <v>39108</v>
      </c>
      <c r="B426" s="30">
        <v>3.95</v>
      </c>
      <c r="C426" s="24">
        <f t="shared" si="33"/>
        <v>170.50360000000001</v>
      </c>
      <c r="D426" s="24">
        <f t="shared" si="34"/>
        <v>27.553381760000001</v>
      </c>
      <c r="E426" s="24">
        <v>195</v>
      </c>
      <c r="F426" s="24">
        <v>282.08999999999997</v>
      </c>
      <c r="G426" s="24">
        <f t="shared" si="35"/>
        <v>403.38869999999997</v>
      </c>
      <c r="H426" s="24">
        <f t="shared" si="36"/>
        <v>344.53823522471265</v>
      </c>
    </row>
    <row r="427" spans="1:8" x14ac:dyDescent="0.25">
      <c r="A427" s="11">
        <f t="shared" si="32"/>
        <v>39115</v>
      </c>
      <c r="B427" s="30">
        <v>3.9079999999999999</v>
      </c>
      <c r="C427" s="24">
        <f t="shared" si="33"/>
        <v>168.850144</v>
      </c>
      <c r="D427" s="24">
        <f t="shared" si="34"/>
        <v>27.286183270399999</v>
      </c>
      <c r="E427" s="24">
        <v>192</v>
      </c>
      <c r="F427" s="24">
        <v>280.435</v>
      </c>
      <c r="G427" s="24">
        <f t="shared" si="35"/>
        <v>401.02204999999998</v>
      </c>
      <c r="H427" s="24">
        <f t="shared" si="36"/>
        <v>350.3291371899104</v>
      </c>
    </row>
    <row r="428" spans="1:8" x14ac:dyDescent="0.25">
      <c r="A428" s="11">
        <f t="shared" si="32"/>
        <v>39122</v>
      </c>
      <c r="B428" s="30">
        <v>3.8820000000000001</v>
      </c>
      <c r="C428" s="24">
        <f t="shared" si="33"/>
        <v>167.82657600000002</v>
      </c>
      <c r="D428" s="24">
        <f t="shared" si="34"/>
        <v>27.1207746816</v>
      </c>
      <c r="E428" s="24">
        <v>185.8</v>
      </c>
      <c r="F428" s="24">
        <v>284.07499999999999</v>
      </c>
      <c r="G428" s="24">
        <f t="shared" si="35"/>
        <v>406.22724999999997</v>
      </c>
      <c r="H428" s="24">
        <f t="shared" si="36"/>
        <v>356.09974555780474</v>
      </c>
    </row>
    <row r="429" spans="1:8" x14ac:dyDescent="0.25">
      <c r="A429" s="11">
        <f t="shared" si="32"/>
        <v>39129</v>
      </c>
      <c r="B429" s="30">
        <v>3.9859999999999998</v>
      </c>
      <c r="C429" s="24">
        <f t="shared" si="33"/>
        <v>171.92084800000001</v>
      </c>
      <c r="D429" s="24">
        <f t="shared" si="34"/>
        <v>27.782409036800001</v>
      </c>
      <c r="E429" s="24">
        <v>178.2</v>
      </c>
      <c r="F429" s="24">
        <v>293.33</v>
      </c>
      <c r="G429" s="24">
        <f t="shared" si="35"/>
        <v>419.46189999999996</v>
      </c>
      <c r="H429" s="24">
        <f t="shared" si="36"/>
        <v>361.55720396689588</v>
      </c>
    </row>
    <row r="430" spans="1:8" x14ac:dyDescent="0.25">
      <c r="A430" s="11">
        <f t="shared" si="32"/>
        <v>39136</v>
      </c>
      <c r="B430" s="30">
        <v>4.1399999999999997</v>
      </c>
      <c r="C430" s="24">
        <f t="shared" si="33"/>
        <v>177.98352</v>
      </c>
      <c r="D430" s="24">
        <f t="shared" si="34"/>
        <v>28.762136831999999</v>
      </c>
      <c r="E430" s="24">
        <v>173.2</v>
      </c>
      <c r="F430" s="24">
        <v>300.60500000000002</v>
      </c>
      <c r="G430" s="24">
        <f t="shared" si="35"/>
        <v>429.86515000000003</v>
      </c>
      <c r="H430" s="24">
        <f t="shared" si="36"/>
        <v>367.44202644900258</v>
      </c>
    </row>
    <row r="431" spans="1:8" x14ac:dyDescent="0.25">
      <c r="A431" s="11">
        <f t="shared" si="32"/>
        <v>39143</v>
      </c>
      <c r="B431" s="30">
        <v>4.0919999999999996</v>
      </c>
      <c r="C431" s="24">
        <f t="shared" si="33"/>
        <v>176.09385599999999</v>
      </c>
      <c r="D431" s="24">
        <f t="shared" si="34"/>
        <v>28.456767129599996</v>
      </c>
      <c r="E431" s="24">
        <v>172</v>
      </c>
      <c r="F431" s="24">
        <v>293.44</v>
      </c>
      <c r="G431" s="24">
        <f t="shared" si="35"/>
        <v>419.61919999999998</v>
      </c>
      <c r="H431" s="24">
        <f t="shared" si="36"/>
        <v>374.09854267574656</v>
      </c>
    </row>
    <row r="432" spans="1:8" x14ac:dyDescent="0.25">
      <c r="A432" s="11">
        <f t="shared" si="32"/>
        <v>39150</v>
      </c>
      <c r="B432" s="30">
        <v>4.0339999999999998</v>
      </c>
      <c r="C432" s="24">
        <f t="shared" si="33"/>
        <v>173.81051199999999</v>
      </c>
      <c r="D432" s="24">
        <f t="shared" si="34"/>
        <v>28.087778739199997</v>
      </c>
      <c r="E432" s="24">
        <v>173.8</v>
      </c>
      <c r="F432" s="24">
        <v>289.47500000000002</v>
      </c>
      <c r="G432" s="24">
        <f t="shared" si="35"/>
        <v>413.94925000000001</v>
      </c>
      <c r="H432" s="24">
        <f t="shared" si="36"/>
        <v>380.52012856923727</v>
      </c>
    </row>
    <row r="433" spans="1:8" x14ac:dyDescent="0.25">
      <c r="A433" s="11">
        <f t="shared" si="32"/>
        <v>39157</v>
      </c>
      <c r="B433" s="30">
        <v>3.8459999999999992</v>
      </c>
      <c r="C433" s="24">
        <f t="shared" si="33"/>
        <v>166.40932799999999</v>
      </c>
      <c r="D433" s="24">
        <f t="shared" si="34"/>
        <v>26.891747404799997</v>
      </c>
      <c r="E433" s="24">
        <v>175</v>
      </c>
      <c r="F433" s="24">
        <v>287.49</v>
      </c>
      <c r="G433" s="24">
        <f t="shared" si="35"/>
        <v>411.11070000000001</v>
      </c>
      <c r="H433" s="24">
        <f t="shared" si="36"/>
        <v>386.60170518338754</v>
      </c>
    </row>
    <row r="434" spans="1:8" x14ac:dyDescent="0.25">
      <c r="A434" s="11">
        <f t="shared" si="32"/>
        <v>39164</v>
      </c>
      <c r="B434" s="30">
        <v>3.8679999999999999</v>
      </c>
      <c r="C434" s="24">
        <f t="shared" si="33"/>
        <v>167.27542400000002</v>
      </c>
      <c r="D434" s="24">
        <f t="shared" si="34"/>
        <v>27.031708518400002</v>
      </c>
      <c r="E434" s="24">
        <v>174</v>
      </c>
      <c r="F434" s="24">
        <v>285.28500000000003</v>
      </c>
      <c r="G434" s="24">
        <f t="shared" si="35"/>
        <v>407.95755000000003</v>
      </c>
      <c r="H434" s="24">
        <f t="shared" si="36"/>
        <v>392.09762894244091</v>
      </c>
    </row>
    <row r="435" spans="1:8" x14ac:dyDescent="0.25">
      <c r="A435" s="11">
        <f t="shared" si="32"/>
        <v>39171</v>
      </c>
      <c r="B435" s="30">
        <v>3.7380000000000004</v>
      </c>
      <c r="C435" s="24">
        <f t="shared" si="33"/>
        <v>162.15758400000001</v>
      </c>
      <c r="D435" s="24">
        <f t="shared" si="34"/>
        <v>26.2046655744</v>
      </c>
      <c r="E435" s="24">
        <v>170</v>
      </c>
      <c r="F435" s="24">
        <v>281.42500000000001</v>
      </c>
      <c r="G435" s="24">
        <f t="shared" si="35"/>
        <v>402.43774999999999</v>
      </c>
      <c r="H435" s="24">
        <f t="shared" si="36"/>
        <v>397.68821335912031</v>
      </c>
    </row>
    <row r="436" spans="1:8" x14ac:dyDescent="0.25">
      <c r="A436" s="11">
        <f t="shared" si="32"/>
        <v>39178</v>
      </c>
      <c r="B436" s="30">
        <v>3.4350000000000001</v>
      </c>
      <c r="C436" s="24">
        <f t="shared" si="33"/>
        <v>150.22908000000001</v>
      </c>
      <c r="D436" s="24">
        <f t="shared" si="34"/>
        <v>24.277019328000002</v>
      </c>
      <c r="E436" s="24">
        <v>165</v>
      </c>
      <c r="F436" s="24">
        <v>276.90499999999997</v>
      </c>
      <c r="G436" s="24">
        <f t="shared" si="35"/>
        <v>395.97414999999995</v>
      </c>
      <c r="H436" s="24">
        <f t="shared" si="36"/>
        <v>402.41695931236404</v>
      </c>
    </row>
    <row r="437" spans="1:8" x14ac:dyDescent="0.25">
      <c r="A437" s="11">
        <f t="shared" si="32"/>
        <v>39185</v>
      </c>
      <c r="B437" s="30">
        <v>3.57</v>
      </c>
      <c r="C437" s="24">
        <f t="shared" si="33"/>
        <v>155.54375999999999</v>
      </c>
      <c r="D437" s="24">
        <f t="shared" si="34"/>
        <v>25.135871615999999</v>
      </c>
      <c r="E437" s="24">
        <v>160</v>
      </c>
      <c r="F437" s="24">
        <v>269.08</v>
      </c>
      <c r="G437" s="24">
        <f t="shared" si="35"/>
        <v>384.78439999999995</v>
      </c>
      <c r="H437" s="24">
        <f t="shared" si="36"/>
        <v>405.95980009342526</v>
      </c>
    </row>
    <row r="438" spans="1:8" x14ac:dyDescent="0.25">
      <c r="A438" s="11">
        <f t="shared" si="32"/>
        <v>39192</v>
      </c>
      <c r="B438" s="30">
        <v>3.6539999999999999</v>
      </c>
      <c r="C438" s="24">
        <f t="shared" si="33"/>
        <v>158.850672</v>
      </c>
      <c r="D438" s="24">
        <f t="shared" si="34"/>
        <v>25.6702685952</v>
      </c>
      <c r="E438" s="24">
        <v>163</v>
      </c>
      <c r="F438" s="24">
        <v>260.58999999999997</v>
      </c>
      <c r="G438" s="24">
        <f t="shared" si="35"/>
        <v>372.64369999999997</v>
      </c>
      <c r="H438" s="24">
        <f t="shared" si="36"/>
        <v>409.1519934959893</v>
      </c>
    </row>
    <row r="439" spans="1:8" x14ac:dyDescent="0.25">
      <c r="A439" s="11">
        <f t="shared" si="32"/>
        <v>39199</v>
      </c>
      <c r="B439" s="30">
        <v>3.7020000000000004</v>
      </c>
      <c r="C439" s="24">
        <f t="shared" si="33"/>
        <v>160.74033600000001</v>
      </c>
      <c r="D439" s="24">
        <f t="shared" si="34"/>
        <v>25.9756382976</v>
      </c>
      <c r="E439" s="24">
        <v>162</v>
      </c>
      <c r="F439" s="24">
        <v>257.72500000000002</v>
      </c>
      <c r="G439" s="24">
        <f t="shared" si="35"/>
        <v>368.54675000000003</v>
      </c>
      <c r="H439" s="24">
        <f t="shared" si="36"/>
        <v>411.72015471406979</v>
      </c>
    </row>
    <row r="440" spans="1:8" x14ac:dyDescent="0.25">
      <c r="A440" s="11">
        <f t="shared" si="32"/>
        <v>39206</v>
      </c>
      <c r="B440" s="30">
        <v>3.8380000000000001</v>
      </c>
      <c r="C440" s="24">
        <f t="shared" si="33"/>
        <v>166.09438400000002</v>
      </c>
      <c r="D440" s="24">
        <f t="shared" si="34"/>
        <v>26.840852454400004</v>
      </c>
      <c r="E440" s="24">
        <v>157</v>
      </c>
      <c r="F440" s="24">
        <v>259.16000000000003</v>
      </c>
      <c r="G440" s="24">
        <f t="shared" si="35"/>
        <v>370.59880000000004</v>
      </c>
      <c r="H440" s="24">
        <f t="shared" si="36"/>
        <v>413.38576400932334</v>
      </c>
    </row>
    <row r="441" spans="1:8" x14ac:dyDescent="0.25">
      <c r="A441" s="11">
        <f t="shared" si="32"/>
        <v>39213</v>
      </c>
      <c r="B441" s="30">
        <v>3.758</v>
      </c>
      <c r="C441" s="24">
        <f t="shared" si="33"/>
        <v>162.94494400000002</v>
      </c>
      <c r="D441" s="24">
        <f t="shared" si="34"/>
        <v>26.331902950400004</v>
      </c>
      <c r="E441" s="24">
        <v>155</v>
      </c>
      <c r="F441" s="24">
        <v>264.45</v>
      </c>
      <c r="G441" s="24">
        <f t="shared" si="35"/>
        <v>378.16349999999994</v>
      </c>
      <c r="H441" s="24">
        <f t="shared" si="36"/>
        <v>414.95653831243015</v>
      </c>
    </row>
    <row r="442" spans="1:8" x14ac:dyDescent="0.25">
      <c r="A442" s="11">
        <f t="shared" si="32"/>
        <v>39220</v>
      </c>
      <c r="B442" s="30">
        <v>3.83</v>
      </c>
      <c r="C442" s="24">
        <f t="shared" si="33"/>
        <v>165.77944000000002</v>
      </c>
      <c r="D442" s="24">
        <f t="shared" si="34"/>
        <v>26.789957504000004</v>
      </c>
      <c r="E442" s="24">
        <v>155</v>
      </c>
      <c r="F442" s="24">
        <v>279.11</v>
      </c>
      <c r="G442" s="24">
        <f t="shared" si="35"/>
        <v>399.12729999999999</v>
      </c>
      <c r="H442" s="24">
        <f t="shared" si="36"/>
        <v>416.18925357192973</v>
      </c>
    </row>
    <row r="443" spans="1:8" x14ac:dyDescent="0.25">
      <c r="A443" s="11">
        <f t="shared" si="32"/>
        <v>39227</v>
      </c>
      <c r="B443" s="30">
        <v>3.9</v>
      </c>
      <c r="C443" s="24">
        <f t="shared" si="33"/>
        <v>168.5352</v>
      </c>
      <c r="D443" s="24">
        <f t="shared" si="34"/>
        <v>27.235288319999999</v>
      </c>
      <c r="E443" s="24">
        <v>155</v>
      </c>
      <c r="F443" s="24">
        <v>282.08499999999998</v>
      </c>
      <c r="G443" s="24">
        <f t="shared" si="35"/>
        <v>403.38154999999995</v>
      </c>
      <c r="H443" s="24">
        <f t="shared" si="36"/>
        <v>418.09199345064951</v>
      </c>
    </row>
    <row r="444" spans="1:8" x14ac:dyDescent="0.25">
      <c r="A444" s="11">
        <f t="shared" si="32"/>
        <v>39234</v>
      </c>
      <c r="B444" s="30">
        <v>4.0019999999999998</v>
      </c>
      <c r="C444" s="24">
        <f t="shared" si="33"/>
        <v>172.550736</v>
      </c>
      <c r="D444" s="24">
        <f t="shared" si="34"/>
        <v>27.884198937599997</v>
      </c>
      <c r="E444" s="24">
        <v>152</v>
      </c>
      <c r="F444" s="24">
        <v>279.77499999999998</v>
      </c>
      <c r="G444" s="24">
        <f t="shared" si="35"/>
        <v>400.07824999999997</v>
      </c>
      <c r="H444" s="24">
        <f t="shared" si="36"/>
        <v>420.01570773111473</v>
      </c>
    </row>
    <row r="445" spans="1:8" x14ac:dyDescent="0.25">
      <c r="A445" s="11">
        <f t="shared" si="32"/>
        <v>39241</v>
      </c>
      <c r="B445" s="30">
        <v>4.05</v>
      </c>
      <c r="C445" s="24">
        <f t="shared" si="33"/>
        <v>174.44040000000001</v>
      </c>
      <c r="D445" s="24">
        <f t="shared" si="34"/>
        <v>28.189568640000001</v>
      </c>
      <c r="E445" s="24">
        <v>150</v>
      </c>
      <c r="F445" s="24">
        <v>287.60000000000002</v>
      </c>
      <c r="G445" s="24">
        <f t="shared" si="35"/>
        <v>411.26800000000003</v>
      </c>
      <c r="H445" s="24">
        <f t="shared" si="36"/>
        <v>421.67830284707458</v>
      </c>
    </row>
    <row r="446" spans="1:8" x14ac:dyDescent="0.25">
      <c r="A446" s="11">
        <f t="shared" si="32"/>
        <v>39248</v>
      </c>
      <c r="B446" s="30">
        <v>4.2820000000000009</v>
      </c>
      <c r="C446" s="24">
        <f t="shared" si="33"/>
        <v>183.57377600000004</v>
      </c>
      <c r="D446" s="24">
        <f t="shared" si="34"/>
        <v>29.665522201600005</v>
      </c>
      <c r="E446" s="24">
        <v>147</v>
      </c>
      <c r="F446" s="24">
        <v>294.875</v>
      </c>
      <c r="G446" s="24">
        <f t="shared" si="35"/>
        <v>421.67124999999999</v>
      </c>
      <c r="H446" s="24">
        <f t="shared" si="36"/>
        <v>423.10078260158792</v>
      </c>
    </row>
    <row r="447" spans="1:8" x14ac:dyDescent="0.25">
      <c r="A447" s="11">
        <f t="shared" si="32"/>
        <v>39255</v>
      </c>
      <c r="B447" s="30">
        <v>4.1340000000000003</v>
      </c>
      <c r="C447" s="24">
        <f t="shared" si="33"/>
        <v>177.74731200000002</v>
      </c>
      <c r="D447" s="24">
        <f t="shared" si="34"/>
        <v>28.723965619200001</v>
      </c>
      <c r="E447" s="24">
        <v>148</v>
      </c>
      <c r="F447" s="24">
        <v>302.26</v>
      </c>
      <c r="G447" s="24">
        <f t="shared" si="35"/>
        <v>432.23179999999996</v>
      </c>
      <c r="H447" s="24">
        <f t="shared" si="36"/>
        <v>425.27589204154526</v>
      </c>
    </row>
    <row r="448" spans="1:8" x14ac:dyDescent="0.25">
      <c r="A448" s="11">
        <f t="shared" si="32"/>
        <v>39262</v>
      </c>
      <c r="B448" s="30">
        <v>3.6419999999999995</v>
      </c>
      <c r="C448" s="24">
        <f t="shared" si="33"/>
        <v>158.37825599999999</v>
      </c>
      <c r="D448" s="24">
        <f t="shared" si="34"/>
        <v>25.5939261696</v>
      </c>
      <c r="E448" s="24">
        <v>147</v>
      </c>
      <c r="F448" s="24">
        <v>285.39499999999998</v>
      </c>
      <c r="G448" s="24">
        <f t="shared" si="35"/>
        <v>408.11484999999993</v>
      </c>
      <c r="H448" s="24">
        <f t="shared" si="36"/>
        <v>426.83295790817874</v>
      </c>
    </row>
    <row r="449" spans="1:8" x14ac:dyDescent="0.25">
      <c r="A449" s="11">
        <f t="shared" si="32"/>
        <v>39269</v>
      </c>
      <c r="B449" s="30">
        <v>3.4180000000000001</v>
      </c>
      <c r="C449" s="24">
        <f t="shared" si="33"/>
        <v>149.55982400000002</v>
      </c>
      <c r="D449" s="24">
        <f t="shared" si="34"/>
        <v>24.168867558400002</v>
      </c>
      <c r="E449" s="24">
        <v>145</v>
      </c>
      <c r="F449" s="24">
        <v>304.02499999999998</v>
      </c>
      <c r="G449" s="24">
        <f t="shared" si="35"/>
        <v>434.75574999999992</v>
      </c>
      <c r="H449" s="24">
        <f t="shared" si="36"/>
        <v>426.62426960306834</v>
      </c>
    </row>
    <row r="450" spans="1:8" x14ac:dyDescent="0.25">
      <c r="A450" s="11">
        <f t="shared" si="32"/>
        <v>39276</v>
      </c>
      <c r="B450" s="30">
        <v>3.5420000000000003</v>
      </c>
      <c r="C450" s="24">
        <f t="shared" si="33"/>
        <v>154.44145600000002</v>
      </c>
      <c r="D450" s="24">
        <f t="shared" si="34"/>
        <v>24.957739289600003</v>
      </c>
      <c r="E450" s="24">
        <v>143.80000000000001</v>
      </c>
      <c r="F450" s="24">
        <v>318.46499999999997</v>
      </c>
      <c r="G450" s="24">
        <f t="shared" si="35"/>
        <v>455.40494999999993</v>
      </c>
      <c r="H450" s="24">
        <f t="shared" si="36"/>
        <v>425.47190724917425</v>
      </c>
    </row>
    <row r="451" spans="1:8" x14ac:dyDescent="0.25">
      <c r="A451" s="11">
        <f t="shared" si="32"/>
        <v>39283</v>
      </c>
      <c r="B451" s="30">
        <v>3.3379999999999996</v>
      </c>
      <c r="C451" s="24">
        <f t="shared" si="33"/>
        <v>146.41038399999999</v>
      </c>
      <c r="D451" s="24">
        <f t="shared" si="34"/>
        <v>23.659918054399999</v>
      </c>
      <c r="E451" s="24">
        <v>143</v>
      </c>
      <c r="F451" s="24">
        <v>299.94499999999999</v>
      </c>
      <c r="G451" s="24">
        <f t="shared" si="35"/>
        <v>428.92134999999996</v>
      </c>
      <c r="H451" s="24">
        <f t="shared" si="36"/>
        <v>424.92854316615558</v>
      </c>
    </row>
    <row r="452" spans="1:8" x14ac:dyDescent="0.25">
      <c r="A452" s="11">
        <f t="shared" si="32"/>
        <v>39290</v>
      </c>
      <c r="B452" s="30">
        <v>3.2560000000000002</v>
      </c>
      <c r="C452" s="24">
        <f t="shared" si="33"/>
        <v>143.182208</v>
      </c>
      <c r="D452" s="24">
        <f t="shared" si="34"/>
        <v>23.1382448128</v>
      </c>
      <c r="E452" s="24">
        <v>143</v>
      </c>
      <c r="F452" s="24">
        <v>276.13</v>
      </c>
      <c r="G452" s="24">
        <f t="shared" si="35"/>
        <v>394.86589999999995</v>
      </c>
      <c r="H452" s="24">
        <f t="shared" si="36"/>
        <v>423.67804258451787</v>
      </c>
    </row>
    <row r="453" spans="1:8" x14ac:dyDescent="0.25">
      <c r="A453" s="11">
        <f t="shared" si="32"/>
        <v>39297</v>
      </c>
      <c r="B453" s="30">
        <v>3.3959999999999999</v>
      </c>
      <c r="C453" s="24">
        <f t="shared" si="33"/>
        <v>148.69372799999999</v>
      </c>
      <c r="D453" s="24">
        <f t="shared" si="34"/>
        <v>24.028906444799997</v>
      </c>
      <c r="E453" s="24">
        <v>143</v>
      </c>
      <c r="F453" s="24">
        <v>274.81</v>
      </c>
      <c r="G453" s="24">
        <f t="shared" si="35"/>
        <v>392.97829999999999</v>
      </c>
      <c r="H453" s="24">
        <f t="shared" si="36"/>
        <v>420.88101718016264</v>
      </c>
    </row>
    <row r="454" spans="1:8" x14ac:dyDescent="0.25">
      <c r="A454" s="11">
        <f t="shared" ref="A454:A517" si="37">A455-7</f>
        <v>39304</v>
      </c>
      <c r="B454" s="30">
        <v>3.528</v>
      </c>
      <c r="C454" s="24">
        <f t="shared" si="33"/>
        <v>153.89030400000001</v>
      </c>
      <c r="D454" s="24">
        <f t="shared" si="34"/>
        <v>24.868673126400001</v>
      </c>
      <c r="E454" s="24">
        <v>144.5</v>
      </c>
      <c r="F454" s="24">
        <v>278.06</v>
      </c>
      <c r="G454" s="24">
        <f t="shared" si="35"/>
        <v>397.62579999999997</v>
      </c>
      <c r="H454" s="24">
        <f t="shared" si="36"/>
        <v>418.52240955420876</v>
      </c>
    </row>
    <row r="455" spans="1:8" x14ac:dyDescent="0.25">
      <c r="A455" s="11">
        <f t="shared" si="37"/>
        <v>39311</v>
      </c>
      <c r="B455" s="30">
        <v>3.5179999999999998</v>
      </c>
      <c r="C455" s="24">
        <f t="shared" ref="C455:C518" si="38">B455*39.368+15</f>
        <v>153.496624</v>
      </c>
      <c r="D455" s="24">
        <f t="shared" ref="D455:D518" si="39">C455*0.1616</f>
        <v>24.805054438399999</v>
      </c>
      <c r="E455" s="24">
        <v>146.19999999999999</v>
      </c>
      <c r="F455" s="24">
        <v>285.28500000000003</v>
      </c>
      <c r="G455" s="24">
        <f t="shared" ref="G455:G518" si="40">F455*1.43</f>
        <v>407.95755000000003</v>
      </c>
      <c r="H455" s="24">
        <f t="shared" si="36"/>
        <v>416.72992800251205</v>
      </c>
    </row>
    <row r="456" spans="1:8" x14ac:dyDescent="0.25">
      <c r="A456" s="11">
        <f t="shared" si="37"/>
        <v>39318</v>
      </c>
      <c r="B456" s="30">
        <v>3.67</v>
      </c>
      <c r="C456" s="24">
        <f t="shared" si="38"/>
        <v>159.48056</v>
      </c>
      <c r="D456" s="24">
        <f t="shared" si="39"/>
        <v>25.772058496</v>
      </c>
      <c r="E456" s="24">
        <v>148.80000000000001</v>
      </c>
      <c r="F456" s="24">
        <v>288.48</v>
      </c>
      <c r="G456" s="24">
        <f t="shared" si="40"/>
        <v>412.52640000000002</v>
      </c>
      <c r="H456" s="24">
        <f t="shared" si="36"/>
        <v>415.13136471425338</v>
      </c>
    </row>
    <row r="457" spans="1:8" x14ac:dyDescent="0.25">
      <c r="A457" s="11">
        <f t="shared" si="37"/>
        <v>39325</v>
      </c>
      <c r="B457" s="30">
        <v>3.58</v>
      </c>
      <c r="C457" s="24">
        <f t="shared" si="38"/>
        <v>155.93744000000001</v>
      </c>
      <c r="D457" s="24">
        <f t="shared" si="39"/>
        <v>25.199490304000001</v>
      </c>
      <c r="E457" s="24">
        <v>153</v>
      </c>
      <c r="F457" s="24">
        <v>293.495</v>
      </c>
      <c r="G457" s="24">
        <f t="shared" si="40"/>
        <v>419.69784999999996</v>
      </c>
      <c r="H457" s="24">
        <f t="shared" si="36"/>
        <v>413.78568236352095</v>
      </c>
    </row>
    <row r="458" spans="1:8" x14ac:dyDescent="0.25">
      <c r="A458" s="11">
        <f t="shared" si="37"/>
        <v>39332</v>
      </c>
      <c r="B458" s="30">
        <v>3.7075</v>
      </c>
      <c r="C458" s="24">
        <f t="shared" si="38"/>
        <v>160.95686000000001</v>
      </c>
      <c r="D458" s="24">
        <f t="shared" si="39"/>
        <v>26.010628575999998</v>
      </c>
      <c r="E458" s="24">
        <v>158.75</v>
      </c>
      <c r="F458" s="24">
        <v>307.44</v>
      </c>
      <c r="G458" s="24">
        <f t="shared" si="40"/>
        <v>439.63919999999996</v>
      </c>
      <c r="H458" s="24">
        <f t="shared" si="36"/>
        <v>411.9277679525706</v>
      </c>
    </row>
    <row r="459" spans="1:8" x14ac:dyDescent="0.25">
      <c r="A459" s="11">
        <f t="shared" si="37"/>
        <v>39339</v>
      </c>
      <c r="B459" s="30">
        <v>3.72</v>
      </c>
      <c r="C459" s="24">
        <f t="shared" si="38"/>
        <v>161.44896000000003</v>
      </c>
      <c r="D459" s="24">
        <f t="shared" si="39"/>
        <v>26.090151936000005</v>
      </c>
      <c r="E459" s="24">
        <v>163</v>
      </c>
      <c r="F459" s="24">
        <v>311.41000000000003</v>
      </c>
      <c r="G459" s="24">
        <f t="shared" si="40"/>
        <v>445.31630000000001</v>
      </c>
      <c r="H459" s="24">
        <f t="shared" si="36"/>
        <v>410.78571521840666</v>
      </c>
    </row>
    <row r="460" spans="1:8" x14ac:dyDescent="0.25">
      <c r="A460" s="11">
        <f t="shared" si="37"/>
        <v>39346</v>
      </c>
      <c r="B460" s="30">
        <v>3.8520000000000003</v>
      </c>
      <c r="C460" s="24">
        <f t="shared" si="38"/>
        <v>166.64553600000002</v>
      </c>
      <c r="D460" s="24">
        <f t="shared" si="39"/>
        <v>26.929918617600002</v>
      </c>
      <c r="E460" s="24">
        <v>166.2</v>
      </c>
      <c r="F460" s="24">
        <v>319.565</v>
      </c>
      <c r="G460" s="24">
        <f t="shared" si="40"/>
        <v>456.97794999999996</v>
      </c>
      <c r="H460" s="24">
        <f t="shared" si="36"/>
        <v>409.92212188845866</v>
      </c>
    </row>
    <row r="461" spans="1:8" x14ac:dyDescent="0.25">
      <c r="A461" s="11">
        <f t="shared" si="37"/>
        <v>39353</v>
      </c>
      <c r="B461" s="30">
        <v>3.7839999999999998</v>
      </c>
      <c r="C461" s="24">
        <f t="shared" si="38"/>
        <v>163.968512</v>
      </c>
      <c r="D461" s="24">
        <f t="shared" si="39"/>
        <v>26.497311539199998</v>
      </c>
      <c r="E461" s="24">
        <v>171</v>
      </c>
      <c r="F461" s="24">
        <v>331.58</v>
      </c>
      <c r="G461" s="24">
        <f t="shared" si="40"/>
        <v>474.15939999999995</v>
      </c>
      <c r="H461" s="24">
        <f t="shared" si="36"/>
        <v>410.00527262371833</v>
      </c>
    </row>
    <row r="462" spans="1:8" x14ac:dyDescent="0.25">
      <c r="A462" s="11">
        <f t="shared" si="37"/>
        <v>39360</v>
      </c>
      <c r="B462" s="30">
        <v>3.3259999999999996</v>
      </c>
      <c r="C462" s="24">
        <f t="shared" si="38"/>
        <v>145.93796799999998</v>
      </c>
      <c r="D462" s="24">
        <f t="shared" si="39"/>
        <v>23.583575628799995</v>
      </c>
      <c r="E462" s="24">
        <v>177</v>
      </c>
      <c r="F462" s="24">
        <v>316.7</v>
      </c>
      <c r="G462" s="24">
        <f t="shared" si="40"/>
        <v>452.88099999999997</v>
      </c>
      <c r="H462" s="24">
        <f t="shared" si="36"/>
        <v>410.0370070921075</v>
      </c>
    </row>
    <row r="463" spans="1:8" x14ac:dyDescent="0.25">
      <c r="A463" s="11">
        <f t="shared" si="37"/>
        <v>39367</v>
      </c>
      <c r="B463" s="30">
        <v>3.2280000000000002</v>
      </c>
      <c r="C463" s="24">
        <f t="shared" si="38"/>
        <v>142.079904</v>
      </c>
      <c r="D463" s="24">
        <f t="shared" si="39"/>
        <v>22.9601124864</v>
      </c>
      <c r="E463" s="24">
        <v>177</v>
      </c>
      <c r="F463" s="24">
        <v>318.35000000000002</v>
      </c>
      <c r="G463" s="24">
        <f t="shared" si="40"/>
        <v>455.2405</v>
      </c>
      <c r="H463" s="24">
        <f t="shared" si="36"/>
        <v>409.28956035812166</v>
      </c>
    </row>
    <row r="464" spans="1:8" x14ac:dyDescent="0.25">
      <c r="A464" s="11">
        <f t="shared" si="37"/>
        <v>39374</v>
      </c>
      <c r="B464" s="30">
        <v>3.38</v>
      </c>
      <c r="C464" s="24">
        <f t="shared" si="38"/>
        <v>148.06384</v>
      </c>
      <c r="D464" s="24">
        <f t="shared" si="39"/>
        <v>23.927116544</v>
      </c>
      <c r="E464" s="24">
        <v>177.6</v>
      </c>
      <c r="F464" s="24">
        <v>316.26</v>
      </c>
      <c r="G464" s="24">
        <f t="shared" si="40"/>
        <v>452.25179999999995</v>
      </c>
      <c r="H464" s="24">
        <f t="shared" si="36"/>
        <v>409.20676977958738</v>
      </c>
    </row>
    <row r="465" spans="1:8" x14ac:dyDescent="0.25">
      <c r="A465" s="11">
        <f t="shared" si="37"/>
        <v>39381</v>
      </c>
      <c r="B465" s="30">
        <v>3.3420000000000001</v>
      </c>
      <c r="C465" s="24">
        <f t="shared" si="38"/>
        <v>146.56785600000001</v>
      </c>
      <c r="D465" s="24">
        <f t="shared" si="39"/>
        <v>23.685365529599999</v>
      </c>
      <c r="E465" s="24">
        <v>180</v>
      </c>
      <c r="F465" s="24">
        <v>314.71499999999997</v>
      </c>
      <c r="G465" s="24">
        <f t="shared" si="40"/>
        <v>450.04244999999992</v>
      </c>
      <c r="H465" s="24">
        <f t="shared" si="36"/>
        <v>409.29733388537318</v>
      </c>
    </row>
    <row r="466" spans="1:8" x14ac:dyDescent="0.25">
      <c r="A466" s="11">
        <f t="shared" si="37"/>
        <v>39388</v>
      </c>
      <c r="B466" s="30">
        <v>3.4260000000000006</v>
      </c>
      <c r="C466" s="24">
        <f t="shared" si="38"/>
        <v>149.87476800000002</v>
      </c>
      <c r="D466" s="24">
        <f t="shared" si="39"/>
        <v>24.219762508800002</v>
      </c>
      <c r="E466" s="24">
        <v>180</v>
      </c>
      <c r="F466" s="24">
        <v>321.33</v>
      </c>
      <c r="G466" s="24">
        <f t="shared" si="40"/>
        <v>459.50189999999998</v>
      </c>
      <c r="H466" s="24">
        <f t="shared" si="36"/>
        <v>409.10033269978476</v>
      </c>
    </row>
    <row r="467" spans="1:8" x14ac:dyDescent="0.25">
      <c r="A467" s="11">
        <f t="shared" si="37"/>
        <v>39395</v>
      </c>
      <c r="B467" s="30">
        <v>3.4079999999999999</v>
      </c>
      <c r="C467" s="24">
        <f t="shared" si="38"/>
        <v>149.166144</v>
      </c>
      <c r="D467" s="24">
        <f t="shared" si="39"/>
        <v>24.105248870400001</v>
      </c>
      <c r="E467" s="24">
        <v>180</v>
      </c>
      <c r="F467" s="24">
        <v>325.13</v>
      </c>
      <c r="G467" s="24">
        <f t="shared" si="40"/>
        <v>464.93589999999995</v>
      </c>
      <c r="H467" s="24">
        <f t="shared" si="36"/>
        <v>409.07697536955646</v>
      </c>
    </row>
    <row r="468" spans="1:8" x14ac:dyDescent="0.25">
      <c r="A468" s="11">
        <f t="shared" si="37"/>
        <v>39402</v>
      </c>
      <c r="B468" s="30">
        <v>3.3340000000000005</v>
      </c>
      <c r="C468" s="24">
        <f t="shared" si="38"/>
        <v>146.25291200000004</v>
      </c>
      <c r="D468" s="24">
        <f t="shared" si="39"/>
        <v>23.634470579200006</v>
      </c>
      <c r="E468" s="24">
        <v>180</v>
      </c>
      <c r="F468" s="24">
        <v>344.15</v>
      </c>
      <c r="G468" s="24">
        <f t="shared" si="40"/>
        <v>492.13449999999995</v>
      </c>
      <c r="H468" s="24">
        <f t="shared" si="36"/>
        <v>408.74206069784526</v>
      </c>
    </row>
    <row r="469" spans="1:8" x14ac:dyDescent="0.25">
      <c r="A469" s="11">
        <f t="shared" si="37"/>
        <v>39409</v>
      </c>
      <c r="B469" s="30">
        <v>3.44</v>
      </c>
      <c r="C469" s="24">
        <f t="shared" si="38"/>
        <v>150.42592000000002</v>
      </c>
      <c r="D469" s="24">
        <f t="shared" si="39"/>
        <v>24.308828672000001</v>
      </c>
      <c r="E469" s="24">
        <v>183</v>
      </c>
      <c r="F469" s="24">
        <v>345.02499999999998</v>
      </c>
      <c r="G469" s="24">
        <f t="shared" si="40"/>
        <v>493.38574999999997</v>
      </c>
      <c r="H469" s="24">
        <f t="shared" si="36"/>
        <v>408.54531515307417</v>
      </c>
    </row>
    <row r="470" spans="1:8" x14ac:dyDescent="0.25">
      <c r="A470" s="11">
        <f t="shared" si="37"/>
        <v>39416</v>
      </c>
      <c r="B470" s="30">
        <v>3.508</v>
      </c>
      <c r="C470" s="24">
        <f t="shared" si="38"/>
        <v>153.10294400000001</v>
      </c>
      <c r="D470" s="24">
        <f t="shared" si="39"/>
        <v>24.741435750400001</v>
      </c>
      <c r="E470" s="24">
        <v>185</v>
      </c>
      <c r="F470" s="24">
        <v>349.74700000000001</v>
      </c>
      <c r="G470" s="24">
        <f t="shared" si="40"/>
        <v>500.13821000000002</v>
      </c>
      <c r="H470" s="24">
        <f t="shared" si="36"/>
        <v>408.3970868191949</v>
      </c>
    </row>
    <row r="471" spans="1:8" x14ac:dyDescent="0.25">
      <c r="A471" s="11">
        <f t="shared" si="37"/>
        <v>39423</v>
      </c>
      <c r="B471" s="30">
        <v>3.61</v>
      </c>
      <c r="C471" s="24">
        <f t="shared" si="38"/>
        <v>157.11848000000001</v>
      </c>
      <c r="D471" s="24">
        <f t="shared" si="39"/>
        <v>25.390346367999999</v>
      </c>
      <c r="E471" s="24">
        <v>185</v>
      </c>
      <c r="F471" s="24">
        <v>357.59599999999995</v>
      </c>
      <c r="G471" s="24">
        <f t="shared" si="40"/>
        <v>511.36227999999988</v>
      </c>
      <c r="H471" s="24">
        <f t="shared" si="36"/>
        <v>408.28741125186201</v>
      </c>
    </row>
    <row r="472" spans="1:8" x14ac:dyDescent="0.25">
      <c r="A472" s="11">
        <f t="shared" si="37"/>
        <v>39430</v>
      </c>
      <c r="B472" s="30">
        <v>3.7960000000000003</v>
      </c>
      <c r="C472" s="24">
        <f t="shared" si="38"/>
        <v>164.44092800000001</v>
      </c>
      <c r="D472" s="24">
        <f t="shared" si="39"/>
        <v>26.573653964800002</v>
      </c>
      <c r="E472" s="24">
        <v>189</v>
      </c>
      <c r="F472" s="24">
        <v>382.67099999999999</v>
      </c>
      <c r="G472" s="24">
        <f t="shared" si="40"/>
        <v>547.21952999999996</v>
      </c>
      <c r="H472" s="24">
        <f t="shared" si="36"/>
        <v>408.29284673899133</v>
      </c>
    </row>
    <row r="473" spans="1:8" x14ac:dyDescent="0.25">
      <c r="A473" s="11">
        <f t="shared" si="37"/>
        <v>39437</v>
      </c>
      <c r="B473" s="30">
        <v>3.8760000000000003</v>
      </c>
      <c r="C473" s="24">
        <f t="shared" si="38"/>
        <v>167.59036800000001</v>
      </c>
      <c r="D473" s="24">
        <f t="shared" si="39"/>
        <v>27.082603468800002</v>
      </c>
      <c r="E473" s="24">
        <v>194</v>
      </c>
      <c r="F473" s="24">
        <v>390.10199999999998</v>
      </c>
      <c r="G473" s="24">
        <f t="shared" si="40"/>
        <v>557.8458599999999</v>
      </c>
      <c r="H473" s="24">
        <f t="shared" si="36"/>
        <v>408.87411318203044</v>
      </c>
    </row>
    <row r="474" spans="1:8" ht="13" thickBot="1" x14ac:dyDescent="0.3">
      <c r="A474" s="11">
        <f t="shared" si="37"/>
        <v>39444</v>
      </c>
      <c r="B474" s="34">
        <v>3.9725000000000001</v>
      </c>
      <c r="C474" s="24">
        <f t="shared" si="38"/>
        <v>171.38938000000002</v>
      </c>
      <c r="D474" s="24">
        <f t="shared" si="39"/>
        <v>27.696523808000002</v>
      </c>
      <c r="E474" s="24">
        <v>195</v>
      </c>
      <c r="F474" s="24">
        <v>403.72699999999998</v>
      </c>
      <c r="G474" s="24">
        <f t="shared" si="40"/>
        <v>577.32960999999989</v>
      </c>
      <c r="H474" s="24">
        <f t="shared" si="36"/>
        <v>409.18329650575089</v>
      </c>
    </row>
    <row r="475" spans="1:8" x14ac:dyDescent="0.25">
      <c r="A475" s="11">
        <f t="shared" si="37"/>
        <v>39451</v>
      </c>
      <c r="B475" s="35">
        <v>4.0175000000000001</v>
      </c>
      <c r="C475" s="24">
        <f t="shared" si="38"/>
        <v>173.16094000000001</v>
      </c>
      <c r="D475" s="24">
        <f t="shared" si="39"/>
        <v>27.982807904000001</v>
      </c>
      <c r="E475" s="24">
        <v>202</v>
      </c>
      <c r="F475" s="24">
        <v>402.108</v>
      </c>
      <c r="G475" s="24">
        <f t="shared" si="40"/>
        <v>575.01444000000004</v>
      </c>
      <c r="H475" s="24">
        <f t="shared" si="36"/>
        <v>410.18121471204114</v>
      </c>
    </row>
    <row r="476" spans="1:8" x14ac:dyDescent="0.25">
      <c r="A476" s="11">
        <f t="shared" si="37"/>
        <v>39458</v>
      </c>
      <c r="B476" s="30">
        <v>4.1279999999999992</v>
      </c>
      <c r="C476" s="24">
        <f t="shared" si="38"/>
        <v>177.51110399999999</v>
      </c>
      <c r="D476" s="24">
        <f t="shared" si="39"/>
        <v>28.685794406399996</v>
      </c>
      <c r="E476" s="24">
        <v>211</v>
      </c>
      <c r="F476" s="24">
        <v>408.83199999999999</v>
      </c>
      <c r="G476" s="24">
        <f t="shared" si="40"/>
        <v>584.62975999999992</v>
      </c>
      <c r="H476" s="24">
        <f t="shared" si="36"/>
        <v>412.83157913005761</v>
      </c>
    </row>
    <row r="477" spans="1:8" x14ac:dyDescent="0.25">
      <c r="A477" s="11">
        <f t="shared" si="37"/>
        <v>39465</v>
      </c>
      <c r="B477" s="30">
        <v>4.3140000000000001</v>
      </c>
      <c r="C477" s="24">
        <f t="shared" si="38"/>
        <v>184.833552</v>
      </c>
      <c r="D477" s="24">
        <f t="shared" si="39"/>
        <v>29.869102003199998</v>
      </c>
      <c r="E477" s="24">
        <v>221</v>
      </c>
      <c r="F477" s="24">
        <v>408.98599999999999</v>
      </c>
      <c r="G477" s="24">
        <f t="shared" si="40"/>
        <v>584.84997999999996</v>
      </c>
      <c r="H477" s="24">
        <f t="shared" si="36"/>
        <v>416.46873193386386</v>
      </c>
    </row>
    <row r="478" spans="1:8" x14ac:dyDescent="0.25">
      <c r="A478" s="11">
        <f t="shared" si="37"/>
        <v>39472</v>
      </c>
      <c r="B478" s="30">
        <v>4.1319999999999997</v>
      </c>
      <c r="C478" s="24">
        <f t="shared" si="38"/>
        <v>177.668576</v>
      </c>
      <c r="D478" s="24">
        <f t="shared" si="39"/>
        <v>28.711241881599999</v>
      </c>
      <c r="E478" s="24">
        <v>225</v>
      </c>
      <c r="F478" s="24">
        <v>392.47399999999999</v>
      </c>
      <c r="G478" s="24">
        <f t="shared" si="40"/>
        <v>561.23781999999994</v>
      </c>
      <c r="H478" s="24">
        <f t="shared" si="36"/>
        <v>420.3582430817562</v>
      </c>
    </row>
    <row r="479" spans="1:8" x14ac:dyDescent="0.25">
      <c r="A479" s="11">
        <f t="shared" si="37"/>
        <v>39479</v>
      </c>
      <c r="B479" s="30">
        <v>4.258</v>
      </c>
      <c r="C479" s="24">
        <f t="shared" si="38"/>
        <v>182.62894400000002</v>
      </c>
      <c r="D479" s="24">
        <f t="shared" si="39"/>
        <v>29.512837350400002</v>
      </c>
      <c r="E479" s="24">
        <v>225</v>
      </c>
      <c r="F479" s="24">
        <v>393.774</v>
      </c>
      <c r="G479" s="24">
        <f t="shared" si="40"/>
        <v>563.09681999999998</v>
      </c>
      <c r="H479" s="24">
        <f t="shared" si="36"/>
        <v>424.39700073195252</v>
      </c>
    </row>
    <row r="480" spans="1:8" x14ac:dyDescent="0.25">
      <c r="A480" s="11">
        <f t="shared" si="37"/>
        <v>39486</v>
      </c>
      <c r="B480" s="30">
        <v>4.3079999999999998</v>
      </c>
      <c r="C480" s="24">
        <f t="shared" si="38"/>
        <v>184.59734399999999</v>
      </c>
      <c r="D480" s="24">
        <f t="shared" si="39"/>
        <v>29.830930790399997</v>
      </c>
      <c r="E480" s="24">
        <v>222</v>
      </c>
      <c r="F480" s="24">
        <v>408.41399999999993</v>
      </c>
      <c r="G480" s="24">
        <f t="shared" si="40"/>
        <v>584.03201999999987</v>
      </c>
      <c r="H480" s="24">
        <f t="shared" si="36"/>
        <v>429.15129064791296</v>
      </c>
    </row>
    <row r="481" spans="1:8" x14ac:dyDescent="0.25">
      <c r="A481" s="11">
        <f t="shared" si="37"/>
        <v>39493</v>
      </c>
      <c r="B481" s="30">
        <v>4.25</v>
      </c>
      <c r="C481" s="24">
        <f t="shared" si="38"/>
        <v>182.31400000000002</v>
      </c>
      <c r="D481" s="24">
        <f t="shared" si="39"/>
        <v>29.461942400000002</v>
      </c>
      <c r="E481" s="24">
        <v>220</v>
      </c>
      <c r="F481" s="24">
        <v>412.22800000000007</v>
      </c>
      <c r="G481" s="24">
        <f t="shared" si="40"/>
        <v>589.48604000000012</v>
      </c>
      <c r="H481" s="24">
        <f t="shared" ref="H481:H544" si="41">(AVERAGE(D454:D480)/2204.62)*1802.4+(AVERAGE(C454:C480)/2204.62)*3715.4+(AVERAGE(E454:E480)/2204.62)*964.9+(AVERAGE(G454:G480)/2204.62)*272.4</f>
        <v>433.72290233231359</v>
      </c>
    </row>
    <row r="482" spans="1:8" x14ac:dyDescent="0.25">
      <c r="A482" s="11">
        <f t="shared" si="37"/>
        <v>39500</v>
      </c>
      <c r="B482" s="30">
        <v>4.4325000000000001</v>
      </c>
      <c r="C482" s="24">
        <f t="shared" si="38"/>
        <v>189.49866</v>
      </c>
      <c r="D482" s="24">
        <f t="shared" si="39"/>
        <v>30.622983456</v>
      </c>
      <c r="E482" s="24">
        <v>216.25</v>
      </c>
      <c r="F482" s="24">
        <v>420.64125000000001</v>
      </c>
      <c r="G482" s="24">
        <f t="shared" si="40"/>
        <v>601.51698750000003</v>
      </c>
      <c r="H482" s="24">
        <f t="shared" si="41"/>
        <v>437.73798896743619</v>
      </c>
    </row>
    <row r="483" spans="1:8" x14ac:dyDescent="0.25">
      <c r="A483" s="11">
        <f t="shared" si="37"/>
        <v>39507</v>
      </c>
      <c r="B483" s="30">
        <v>4.58</v>
      </c>
      <c r="C483" s="24">
        <f t="shared" si="38"/>
        <v>195.30544</v>
      </c>
      <c r="D483" s="24">
        <f t="shared" si="39"/>
        <v>31.561359104000001</v>
      </c>
      <c r="E483" s="24">
        <v>215</v>
      </c>
      <c r="F483" s="24">
        <v>427.02100000000002</v>
      </c>
      <c r="G483" s="24">
        <f t="shared" si="40"/>
        <v>610.64003000000002</v>
      </c>
      <c r="H483" s="24">
        <f t="shared" si="41"/>
        <v>442.18261208701165</v>
      </c>
    </row>
    <row r="484" spans="1:8" x14ac:dyDescent="0.25">
      <c r="A484" s="11">
        <f t="shared" si="37"/>
        <v>39514</v>
      </c>
      <c r="B484" s="30">
        <v>4.7060000000000004</v>
      </c>
      <c r="C484" s="24">
        <f t="shared" si="38"/>
        <v>200.26580800000002</v>
      </c>
      <c r="D484" s="24">
        <f t="shared" si="39"/>
        <v>32.3629545728</v>
      </c>
      <c r="E484" s="24">
        <v>215</v>
      </c>
      <c r="F484" s="24">
        <v>418.02600000000001</v>
      </c>
      <c r="G484" s="24">
        <f t="shared" si="40"/>
        <v>597.77718000000004</v>
      </c>
      <c r="H484" s="24">
        <f t="shared" si="41"/>
        <v>446.57374302483447</v>
      </c>
    </row>
    <row r="485" spans="1:8" x14ac:dyDescent="0.25">
      <c r="A485" s="11">
        <f t="shared" si="37"/>
        <v>39521</v>
      </c>
      <c r="B485" s="30">
        <v>4.76</v>
      </c>
      <c r="C485" s="24">
        <f t="shared" si="38"/>
        <v>202.39168000000001</v>
      </c>
      <c r="D485" s="24">
        <f t="shared" si="39"/>
        <v>32.706495488000002</v>
      </c>
      <c r="E485" s="24">
        <v>215</v>
      </c>
      <c r="F485" s="24">
        <v>399.63199999999995</v>
      </c>
      <c r="G485" s="24">
        <f t="shared" si="40"/>
        <v>571.47375999999986</v>
      </c>
      <c r="H485" s="24">
        <f t="shared" si="41"/>
        <v>451.37748775277919</v>
      </c>
    </row>
    <row r="486" spans="1:8" x14ac:dyDescent="0.25">
      <c r="A486" s="11">
        <f t="shared" si="37"/>
        <v>39528</v>
      </c>
      <c r="B486" s="30">
        <v>4.4074999999999998</v>
      </c>
      <c r="C486" s="24">
        <f t="shared" si="38"/>
        <v>188.51445999999999</v>
      </c>
      <c r="D486" s="24">
        <f t="shared" si="39"/>
        <v>30.463936735999997</v>
      </c>
      <c r="E486" s="24">
        <v>215</v>
      </c>
      <c r="F486" s="24">
        <v>369.08875</v>
      </c>
      <c r="G486" s="24">
        <f t="shared" si="40"/>
        <v>527.79691249999996</v>
      </c>
      <c r="H486" s="24">
        <f t="shared" si="41"/>
        <v>455.68162952465741</v>
      </c>
    </row>
    <row r="487" spans="1:8" x14ac:dyDescent="0.25">
      <c r="A487" s="11">
        <f t="shared" si="37"/>
        <v>39535</v>
      </c>
      <c r="B487" s="30">
        <v>4.6379999999999999</v>
      </c>
      <c r="C487" s="24">
        <f t="shared" si="38"/>
        <v>197.588784</v>
      </c>
      <c r="D487" s="24">
        <f t="shared" si="39"/>
        <v>31.930347494399999</v>
      </c>
      <c r="E487" s="24">
        <v>215</v>
      </c>
      <c r="F487" s="24">
        <v>406.69400000000002</v>
      </c>
      <c r="G487" s="24">
        <f t="shared" si="40"/>
        <v>581.57241999999997</v>
      </c>
      <c r="H487" s="24">
        <f t="shared" si="41"/>
        <v>458.7238097554071</v>
      </c>
    </row>
    <row r="488" spans="1:8" x14ac:dyDescent="0.25">
      <c r="A488" s="11">
        <f t="shared" si="37"/>
        <v>39542</v>
      </c>
      <c r="B488" s="30">
        <v>5.1319999999999997</v>
      </c>
      <c r="C488" s="24">
        <f t="shared" si="38"/>
        <v>217.036576</v>
      </c>
      <c r="D488" s="24">
        <f t="shared" si="39"/>
        <v>35.073110681599999</v>
      </c>
      <c r="E488" s="24">
        <v>223</v>
      </c>
      <c r="F488" s="24">
        <v>399.04399999999998</v>
      </c>
      <c r="G488" s="24">
        <f t="shared" si="40"/>
        <v>570.6329199999999</v>
      </c>
      <c r="H488" s="24">
        <f t="shared" si="41"/>
        <v>462.16785621835254</v>
      </c>
    </row>
    <row r="489" spans="1:8" x14ac:dyDescent="0.25">
      <c r="A489" s="11">
        <f t="shared" si="37"/>
        <v>39549</v>
      </c>
      <c r="B489" s="30">
        <v>5.1339999999999995</v>
      </c>
      <c r="C489" s="24">
        <f t="shared" si="38"/>
        <v>217.11531199999999</v>
      </c>
      <c r="D489" s="24">
        <f t="shared" si="39"/>
        <v>35.085834419199998</v>
      </c>
      <c r="E489" s="24">
        <v>225</v>
      </c>
      <c r="F489" s="24">
        <v>410.64</v>
      </c>
      <c r="G489" s="24">
        <f t="shared" si="40"/>
        <v>587.21519999999998</v>
      </c>
      <c r="H489" s="24">
        <f t="shared" si="41"/>
        <v>467.02432921105878</v>
      </c>
    </row>
    <row r="490" spans="1:8" x14ac:dyDescent="0.25">
      <c r="A490" s="11">
        <f t="shared" si="37"/>
        <v>39556</v>
      </c>
      <c r="B490" s="30">
        <v>5.2060000000000004</v>
      </c>
      <c r="C490" s="24">
        <f t="shared" si="38"/>
        <v>219.94980800000002</v>
      </c>
      <c r="D490" s="24">
        <f t="shared" si="39"/>
        <v>35.543888972800005</v>
      </c>
      <c r="E490" s="24">
        <v>227</v>
      </c>
      <c r="F490" s="24">
        <v>416.83399999999995</v>
      </c>
      <c r="G490" s="24">
        <f t="shared" si="40"/>
        <v>596.07261999999992</v>
      </c>
      <c r="H490" s="24">
        <f t="shared" si="41"/>
        <v>473.2081749737016</v>
      </c>
    </row>
    <row r="491" spans="1:8" x14ac:dyDescent="0.25">
      <c r="A491" s="11">
        <f t="shared" si="37"/>
        <v>39563</v>
      </c>
      <c r="B491" s="30">
        <v>4.9960000000000004</v>
      </c>
      <c r="C491" s="24">
        <f t="shared" si="38"/>
        <v>211.68252800000002</v>
      </c>
      <c r="D491" s="24">
        <f t="shared" si="39"/>
        <v>34.207896524799999</v>
      </c>
      <c r="E491" s="24">
        <v>230</v>
      </c>
      <c r="F491" s="24">
        <v>416.50600000000003</v>
      </c>
      <c r="G491" s="24">
        <f t="shared" si="40"/>
        <v>595.60357999999997</v>
      </c>
      <c r="H491" s="24">
        <f t="shared" si="41"/>
        <v>479.90465965467104</v>
      </c>
    </row>
    <row r="492" spans="1:8" x14ac:dyDescent="0.25">
      <c r="A492" s="11">
        <f t="shared" si="37"/>
        <v>39570</v>
      </c>
      <c r="B492" s="30">
        <v>5.17</v>
      </c>
      <c r="C492" s="24">
        <f t="shared" si="38"/>
        <v>218.53256000000002</v>
      </c>
      <c r="D492" s="24">
        <f t="shared" si="39"/>
        <v>35.314861696000001</v>
      </c>
      <c r="E492" s="24">
        <v>230</v>
      </c>
      <c r="F492" s="24">
        <v>402.625</v>
      </c>
      <c r="G492" s="24">
        <f t="shared" si="40"/>
        <v>575.75374999999997</v>
      </c>
      <c r="H492" s="24">
        <f t="shared" si="41"/>
        <v>485.69231594858502</v>
      </c>
    </row>
    <row r="493" spans="1:8" x14ac:dyDescent="0.25">
      <c r="A493" s="11">
        <f t="shared" si="37"/>
        <v>39577</v>
      </c>
      <c r="B493" s="30">
        <v>5.2039999999999997</v>
      </c>
      <c r="C493" s="24">
        <f t="shared" si="38"/>
        <v>219.871072</v>
      </c>
      <c r="D493" s="24">
        <f t="shared" si="39"/>
        <v>35.5311652352</v>
      </c>
      <c r="E493" s="24">
        <v>230</v>
      </c>
      <c r="F493" s="24">
        <v>397.32499999999999</v>
      </c>
      <c r="G493" s="24">
        <f t="shared" si="40"/>
        <v>568.1747499999999</v>
      </c>
      <c r="H493" s="24">
        <f t="shared" si="41"/>
        <v>491.92211927493162</v>
      </c>
    </row>
    <row r="494" spans="1:8" x14ac:dyDescent="0.25">
      <c r="A494" s="11">
        <f t="shared" si="37"/>
        <v>39584</v>
      </c>
      <c r="B494" s="30">
        <v>5.0879999999999992</v>
      </c>
      <c r="C494" s="24">
        <f t="shared" si="38"/>
        <v>215.30438399999997</v>
      </c>
      <c r="D494" s="24">
        <f t="shared" si="39"/>
        <v>34.793188454399996</v>
      </c>
      <c r="E494" s="24">
        <v>230</v>
      </c>
      <c r="F494" s="24">
        <v>410.04600000000011</v>
      </c>
      <c r="G494" s="24">
        <f t="shared" si="40"/>
        <v>586.36578000000009</v>
      </c>
      <c r="H494" s="24">
        <f t="shared" si="41"/>
        <v>497.94145551219475</v>
      </c>
    </row>
    <row r="495" spans="1:8" x14ac:dyDescent="0.25">
      <c r="A495" s="11">
        <f t="shared" si="37"/>
        <v>39591</v>
      </c>
      <c r="B495" s="30">
        <v>5.0620000000000003</v>
      </c>
      <c r="C495" s="24">
        <f t="shared" si="38"/>
        <v>214.28081600000002</v>
      </c>
      <c r="D495" s="24">
        <f t="shared" si="39"/>
        <v>34.627779865600004</v>
      </c>
      <c r="E495" s="24">
        <v>230</v>
      </c>
      <c r="F495" s="24">
        <v>387.44699999999995</v>
      </c>
      <c r="G495" s="24">
        <f t="shared" si="40"/>
        <v>554.0492099999999</v>
      </c>
      <c r="H495" s="24">
        <f t="shared" si="41"/>
        <v>503.75948106785785</v>
      </c>
    </row>
    <row r="496" spans="1:8" x14ac:dyDescent="0.25">
      <c r="A496" s="11">
        <f t="shared" si="37"/>
        <v>39598</v>
      </c>
      <c r="B496" s="30">
        <v>5.0540000000000003</v>
      </c>
      <c r="C496" s="24">
        <f t="shared" si="38"/>
        <v>213.96587200000002</v>
      </c>
      <c r="D496" s="24">
        <f t="shared" si="39"/>
        <v>34.576884915200004</v>
      </c>
      <c r="E496" s="24">
        <v>227</v>
      </c>
      <c r="F496" s="24">
        <v>388.10399999999998</v>
      </c>
      <c r="G496" s="24">
        <f t="shared" si="40"/>
        <v>554.98871999999994</v>
      </c>
      <c r="H496" s="24">
        <f t="shared" si="41"/>
        <v>509.43234553032181</v>
      </c>
    </row>
    <row r="497" spans="1:8" x14ac:dyDescent="0.25">
      <c r="A497" s="11">
        <f t="shared" si="37"/>
        <v>39605</v>
      </c>
      <c r="B497" s="30">
        <v>5.46</v>
      </c>
      <c r="C497" s="24">
        <f t="shared" si="38"/>
        <v>229.94928000000002</v>
      </c>
      <c r="D497" s="24">
        <f t="shared" si="39"/>
        <v>37.159803648</v>
      </c>
      <c r="E497" s="24">
        <v>221</v>
      </c>
      <c r="F497" s="24">
        <v>418.22299999999996</v>
      </c>
      <c r="G497" s="24">
        <f t="shared" si="40"/>
        <v>598.05888999999991</v>
      </c>
      <c r="H497" s="24">
        <f t="shared" si="41"/>
        <v>514.70443460221941</v>
      </c>
    </row>
    <row r="498" spans="1:8" x14ac:dyDescent="0.25">
      <c r="A498" s="11">
        <f t="shared" si="37"/>
        <v>39612</v>
      </c>
      <c r="B498" s="30">
        <v>6.1079999999999997</v>
      </c>
      <c r="C498" s="24">
        <f t="shared" si="38"/>
        <v>255.459744</v>
      </c>
      <c r="D498" s="24">
        <f t="shared" si="39"/>
        <v>41.282294630399996</v>
      </c>
      <c r="E498" s="24">
        <v>220</v>
      </c>
      <c r="F498" s="24">
        <v>460.642</v>
      </c>
      <c r="G498" s="24">
        <f t="shared" si="40"/>
        <v>658.71805999999992</v>
      </c>
      <c r="H498" s="24">
        <f t="shared" si="41"/>
        <v>520.90870758694859</v>
      </c>
    </row>
    <row r="499" spans="1:8" x14ac:dyDescent="0.25">
      <c r="A499" s="11">
        <f t="shared" si="37"/>
        <v>39619</v>
      </c>
      <c r="B499" s="30">
        <v>6.403999999999999</v>
      </c>
      <c r="C499" s="24">
        <f t="shared" si="38"/>
        <v>267.11267199999998</v>
      </c>
      <c r="D499" s="24">
        <f t="shared" si="39"/>
        <v>43.165407795199997</v>
      </c>
      <c r="E499" s="24">
        <v>224</v>
      </c>
      <c r="F499" s="24">
        <v>493.64700000000005</v>
      </c>
      <c r="G499" s="24">
        <f t="shared" si="40"/>
        <v>705.91521</v>
      </c>
      <c r="H499" s="24">
        <f t="shared" si="41"/>
        <v>528.76984220569284</v>
      </c>
    </row>
    <row r="500" spans="1:8" x14ac:dyDescent="0.25">
      <c r="A500" s="11">
        <f t="shared" si="37"/>
        <v>39626</v>
      </c>
      <c r="B500" s="30">
        <v>6.3980000000000006</v>
      </c>
      <c r="C500" s="24">
        <f t="shared" si="38"/>
        <v>266.87646400000006</v>
      </c>
      <c r="D500" s="24">
        <f t="shared" si="39"/>
        <v>43.127236582400009</v>
      </c>
      <c r="E500" s="24">
        <v>230</v>
      </c>
      <c r="F500" s="24">
        <v>494.858</v>
      </c>
      <c r="G500" s="24">
        <f t="shared" si="40"/>
        <v>707.64693999999997</v>
      </c>
      <c r="H500" s="24">
        <f t="shared" si="41"/>
        <v>536.9743598229644</v>
      </c>
    </row>
    <row r="501" spans="1:8" x14ac:dyDescent="0.25">
      <c r="A501" s="11">
        <f t="shared" si="37"/>
        <v>39633</v>
      </c>
      <c r="B501" s="30">
        <v>6.4179999999999993</v>
      </c>
      <c r="C501" s="24">
        <f t="shared" si="38"/>
        <v>267.66382399999998</v>
      </c>
      <c r="D501" s="24">
        <f t="shared" si="39"/>
        <v>43.254473958399991</v>
      </c>
      <c r="E501" s="24">
        <v>230</v>
      </c>
      <c r="F501" s="24">
        <v>529.9559999999999</v>
      </c>
      <c r="G501" s="24">
        <f t="shared" si="40"/>
        <v>757.83707999999979</v>
      </c>
      <c r="H501" s="24">
        <f t="shared" si="41"/>
        <v>544.92649236473369</v>
      </c>
    </row>
    <row r="502" spans="1:8" x14ac:dyDescent="0.25">
      <c r="A502" s="11">
        <f t="shared" si="37"/>
        <v>39640</v>
      </c>
      <c r="B502" s="30">
        <v>5.9960000000000004</v>
      </c>
      <c r="C502" s="24">
        <f t="shared" si="38"/>
        <v>251.05052800000004</v>
      </c>
      <c r="D502" s="24">
        <f t="shared" si="39"/>
        <v>40.569765324800002</v>
      </c>
      <c r="E502" s="24">
        <v>230</v>
      </c>
      <c r="F502" s="24">
        <v>523.73099999999999</v>
      </c>
      <c r="G502" s="24">
        <f t="shared" si="40"/>
        <v>748.93532999999991</v>
      </c>
      <c r="H502" s="24">
        <f t="shared" si="41"/>
        <v>552.80021770005942</v>
      </c>
    </row>
    <row r="503" spans="1:8" x14ac:dyDescent="0.25">
      <c r="A503" s="11">
        <f t="shared" si="37"/>
        <v>39647</v>
      </c>
      <c r="B503" s="30">
        <v>5.5679999999999996</v>
      </c>
      <c r="C503" s="24">
        <f t="shared" si="38"/>
        <v>234.20102399999999</v>
      </c>
      <c r="D503" s="24">
        <f t="shared" si="39"/>
        <v>37.846885478399997</v>
      </c>
      <c r="E503" s="24">
        <v>227</v>
      </c>
      <c r="F503" s="24">
        <v>502.46400000000006</v>
      </c>
      <c r="G503" s="24">
        <f t="shared" si="40"/>
        <v>718.52352000000008</v>
      </c>
      <c r="H503" s="24">
        <f t="shared" si="41"/>
        <v>559.29282829771103</v>
      </c>
    </row>
    <row r="504" spans="1:8" x14ac:dyDescent="0.25">
      <c r="A504" s="11">
        <f t="shared" si="37"/>
        <v>39654</v>
      </c>
      <c r="B504" s="30">
        <v>5.1539999999999999</v>
      </c>
      <c r="C504" s="24">
        <f t="shared" si="38"/>
        <v>217.902672</v>
      </c>
      <c r="D504" s="24">
        <f t="shared" si="39"/>
        <v>35.213071795200001</v>
      </c>
      <c r="E504" s="24">
        <v>219</v>
      </c>
      <c r="F504" s="24">
        <v>458.52499999999998</v>
      </c>
      <c r="G504" s="24">
        <f t="shared" si="40"/>
        <v>655.69074999999998</v>
      </c>
      <c r="H504" s="24">
        <f t="shared" si="41"/>
        <v>563.98077384002124</v>
      </c>
    </row>
    <row r="505" spans="1:8" x14ac:dyDescent="0.25">
      <c r="A505" s="11">
        <f t="shared" si="37"/>
        <v>39661</v>
      </c>
      <c r="B505" s="30">
        <v>5.3280000000000003</v>
      </c>
      <c r="C505" s="24">
        <f t="shared" si="38"/>
        <v>224.75270400000002</v>
      </c>
      <c r="D505" s="24">
        <f t="shared" si="39"/>
        <v>36.320036966400004</v>
      </c>
      <c r="E505" s="24">
        <v>215</v>
      </c>
      <c r="F505" s="24">
        <v>462.35</v>
      </c>
      <c r="G505" s="24">
        <f t="shared" si="40"/>
        <v>661.16049999999996</v>
      </c>
      <c r="H505" s="24">
        <f t="shared" si="41"/>
        <v>566.4984531335233</v>
      </c>
    </row>
    <row r="506" spans="1:8" x14ac:dyDescent="0.25">
      <c r="A506" s="11">
        <f t="shared" si="37"/>
        <v>39668</v>
      </c>
      <c r="B506" s="30">
        <v>4.7880000000000003</v>
      </c>
      <c r="C506" s="24">
        <f t="shared" si="38"/>
        <v>203.49398400000001</v>
      </c>
      <c r="D506" s="24">
        <f t="shared" si="39"/>
        <v>32.884627814399998</v>
      </c>
      <c r="E506" s="24">
        <v>218.5</v>
      </c>
      <c r="F506" s="24">
        <v>426.65499999999997</v>
      </c>
      <c r="G506" s="24">
        <f t="shared" si="40"/>
        <v>610.11664999999994</v>
      </c>
      <c r="H506" s="24">
        <f t="shared" si="41"/>
        <v>569.96290168825954</v>
      </c>
    </row>
    <row r="507" spans="1:8" x14ac:dyDescent="0.25">
      <c r="A507" s="11">
        <f t="shared" si="37"/>
        <v>39675</v>
      </c>
      <c r="B507" s="30">
        <v>4.9939999999999998</v>
      </c>
      <c r="C507" s="24">
        <f t="shared" si="38"/>
        <v>211.603792</v>
      </c>
      <c r="D507" s="24">
        <f t="shared" si="39"/>
        <v>34.195172787200001</v>
      </c>
      <c r="E507" s="24">
        <v>215</v>
      </c>
      <c r="F507" s="24">
        <v>434.42800000000005</v>
      </c>
      <c r="G507" s="24">
        <f t="shared" si="40"/>
        <v>621.2320400000001</v>
      </c>
      <c r="H507" s="24">
        <f t="shared" si="41"/>
        <v>571.47715670962225</v>
      </c>
    </row>
    <row r="508" spans="1:8" x14ac:dyDescent="0.25">
      <c r="A508" s="11">
        <f t="shared" si="37"/>
        <v>39682</v>
      </c>
      <c r="B508" s="30">
        <v>5.6459999999999999</v>
      </c>
      <c r="C508" s="24">
        <f t="shared" si="38"/>
        <v>237.271728</v>
      </c>
      <c r="D508" s="24">
        <f t="shared" si="39"/>
        <v>38.343111244799999</v>
      </c>
      <c r="E508" s="24">
        <v>217.5</v>
      </c>
      <c r="F508" s="24">
        <v>455.81399999999996</v>
      </c>
      <c r="G508" s="24">
        <f t="shared" si="40"/>
        <v>651.81401999999991</v>
      </c>
      <c r="H508" s="24">
        <f t="shared" si="41"/>
        <v>573.35175292158772</v>
      </c>
    </row>
    <row r="509" spans="1:8" x14ac:dyDescent="0.25">
      <c r="A509" s="11">
        <f t="shared" si="37"/>
        <v>39689</v>
      </c>
      <c r="B509" s="30">
        <v>5.83</v>
      </c>
      <c r="C509" s="24">
        <f t="shared" si="38"/>
        <v>244.51544000000001</v>
      </c>
      <c r="D509" s="24">
        <f t="shared" si="39"/>
        <v>39.513695104</v>
      </c>
      <c r="E509" s="24">
        <v>219.5</v>
      </c>
      <c r="F509" s="24">
        <v>467.697</v>
      </c>
      <c r="G509" s="24">
        <f t="shared" si="40"/>
        <v>668.80670999999995</v>
      </c>
      <c r="H509" s="24">
        <f t="shared" si="41"/>
        <v>577.2957139214858</v>
      </c>
    </row>
    <row r="510" spans="1:8" x14ac:dyDescent="0.25">
      <c r="A510" s="11">
        <f t="shared" si="37"/>
        <v>39696</v>
      </c>
      <c r="B510" s="30">
        <v>5.6475</v>
      </c>
      <c r="C510" s="24">
        <f t="shared" si="38"/>
        <v>237.33078</v>
      </c>
      <c r="D510" s="24">
        <f t="shared" si="39"/>
        <v>38.352654047999998</v>
      </c>
      <c r="E510" s="24">
        <v>220</v>
      </c>
      <c r="F510" s="24">
        <v>470.80624999999998</v>
      </c>
      <c r="G510" s="24">
        <f t="shared" si="40"/>
        <v>673.25293749999992</v>
      </c>
      <c r="H510" s="24">
        <f t="shared" si="41"/>
        <v>581.35956381810615</v>
      </c>
    </row>
    <row r="511" spans="1:8" x14ac:dyDescent="0.25">
      <c r="A511" s="11">
        <f t="shared" si="37"/>
        <v>39703</v>
      </c>
      <c r="B511" s="30">
        <v>5.5540000000000003</v>
      </c>
      <c r="C511" s="24">
        <f t="shared" si="38"/>
        <v>233.64987200000002</v>
      </c>
      <c r="D511" s="24">
        <f t="shared" si="39"/>
        <v>37.757819315200003</v>
      </c>
      <c r="E511" s="24">
        <v>220</v>
      </c>
      <c r="F511" s="24">
        <v>473.738</v>
      </c>
      <c r="G511" s="24">
        <f t="shared" si="40"/>
        <v>677.44533999999999</v>
      </c>
      <c r="H511" s="24">
        <f t="shared" si="41"/>
        <v>584.55591266811484</v>
      </c>
    </row>
    <row r="512" spans="1:8" x14ac:dyDescent="0.25">
      <c r="A512" s="11">
        <f t="shared" si="37"/>
        <v>39710</v>
      </c>
      <c r="B512" s="30">
        <v>5.6420000000000003</v>
      </c>
      <c r="C512" s="24">
        <f t="shared" si="38"/>
        <v>237.11425600000001</v>
      </c>
      <c r="D512" s="24">
        <f t="shared" si="39"/>
        <v>38.317663769600003</v>
      </c>
      <c r="E512" s="24">
        <v>220</v>
      </c>
      <c r="F512" s="24">
        <v>490.24799999999993</v>
      </c>
      <c r="G512" s="24">
        <f t="shared" si="40"/>
        <v>701.05463999999984</v>
      </c>
      <c r="H512" s="24">
        <f t="shared" si="41"/>
        <v>587.24865794312666</v>
      </c>
    </row>
    <row r="513" spans="1:8" x14ac:dyDescent="0.25">
      <c r="A513" s="11">
        <f t="shared" si="37"/>
        <v>39717</v>
      </c>
      <c r="B513" s="30">
        <v>5.8379999999999992</v>
      </c>
      <c r="C513" s="24">
        <f t="shared" si="38"/>
        <v>244.83038399999998</v>
      </c>
      <c r="D513" s="24">
        <f t="shared" si="39"/>
        <v>39.564590054399993</v>
      </c>
      <c r="E513" s="24">
        <v>207.5</v>
      </c>
      <c r="F513" s="24">
        <v>452.34100000000001</v>
      </c>
      <c r="G513" s="24">
        <f t="shared" si="40"/>
        <v>646.84762999999998</v>
      </c>
      <c r="H513" s="24">
        <f t="shared" si="41"/>
        <v>590.25991276411628</v>
      </c>
    </row>
    <row r="514" spans="1:8" x14ac:dyDescent="0.25">
      <c r="A514" s="11">
        <f t="shared" si="37"/>
        <v>39724</v>
      </c>
      <c r="B514" s="30">
        <v>4.952</v>
      </c>
      <c r="C514" s="24">
        <f t="shared" si="38"/>
        <v>209.95033600000002</v>
      </c>
      <c r="D514" s="24">
        <f t="shared" si="39"/>
        <v>33.927974297600002</v>
      </c>
      <c r="E514" s="24">
        <v>207.5</v>
      </c>
      <c r="F514" s="24">
        <v>352.55700000000002</v>
      </c>
      <c r="G514" s="24">
        <f t="shared" si="40"/>
        <v>504.15651000000003</v>
      </c>
      <c r="H514" s="24">
        <f t="shared" si="41"/>
        <v>594.47382225818012</v>
      </c>
    </row>
    <row r="515" spans="1:8" x14ac:dyDescent="0.25">
      <c r="A515" s="11">
        <f t="shared" si="37"/>
        <v>39731</v>
      </c>
      <c r="B515" s="30">
        <v>3.9220000000000006</v>
      </c>
      <c r="C515" s="24">
        <f t="shared" si="38"/>
        <v>169.40129600000003</v>
      </c>
      <c r="D515" s="24">
        <f t="shared" si="39"/>
        <v>27.375249433600004</v>
      </c>
      <c r="E515" s="24">
        <v>206</v>
      </c>
      <c r="F515" s="24">
        <v>321.94600000000003</v>
      </c>
      <c r="G515" s="24">
        <f t="shared" si="40"/>
        <v>460.38278000000003</v>
      </c>
      <c r="H515" s="24">
        <f t="shared" si="41"/>
        <v>594.83004034442274</v>
      </c>
    </row>
    <row r="516" spans="1:8" x14ac:dyDescent="0.25">
      <c r="A516" s="11">
        <f t="shared" si="37"/>
        <v>39738</v>
      </c>
      <c r="B516" s="30">
        <v>3.7119999999999997</v>
      </c>
      <c r="C516" s="24">
        <f t="shared" si="38"/>
        <v>161.134016</v>
      </c>
      <c r="D516" s="24">
        <f t="shared" si="39"/>
        <v>26.039256985599998</v>
      </c>
      <c r="E516" s="24">
        <v>205</v>
      </c>
      <c r="F516" s="24">
        <v>326.964</v>
      </c>
      <c r="G516" s="24">
        <f t="shared" si="40"/>
        <v>467.55851999999999</v>
      </c>
      <c r="H516" s="24">
        <f t="shared" si="41"/>
        <v>590.84356039404577</v>
      </c>
    </row>
    <row r="517" spans="1:8" x14ac:dyDescent="0.25">
      <c r="A517" s="11">
        <f t="shared" si="37"/>
        <v>39745</v>
      </c>
      <c r="B517" s="30">
        <v>3.8780000000000001</v>
      </c>
      <c r="C517" s="24">
        <f t="shared" si="38"/>
        <v>167.669104</v>
      </c>
      <c r="D517" s="24">
        <f t="shared" si="39"/>
        <v>27.0953272064</v>
      </c>
      <c r="E517" s="24">
        <v>201</v>
      </c>
      <c r="F517" s="24">
        <v>353.40600000000006</v>
      </c>
      <c r="G517" s="24">
        <f t="shared" si="40"/>
        <v>505.37058000000007</v>
      </c>
      <c r="H517" s="24">
        <f t="shared" si="41"/>
        <v>586.20362516784041</v>
      </c>
    </row>
    <row r="518" spans="1:8" x14ac:dyDescent="0.25">
      <c r="A518" s="11">
        <f t="shared" ref="A518:A581" si="42">A519-7</f>
        <v>39752</v>
      </c>
      <c r="B518" s="30">
        <v>4.1680000000000001</v>
      </c>
      <c r="C518" s="24">
        <f t="shared" si="38"/>
        <v>179.085824</v>
      </c>
      <c r="D518" s="24">
        <f t="shared" si="39"/>
        <v>28.9402691584</v>
      </c>
      <c r="E518" s="24">
        <v>200</v>
      </c>
      <c r="F518" s="24">
        <v>372.654</v>
      </c>
      <c r="G518" s="24">
        <f t="shared" si="40"/>
        <v>532.89521999999999</v>
      </c>
      <c r="H518" s="24">
        <f t="shared" si="41"/>
        <v>581.84802359670618</v>
      </c>
    </row>
    <row r="519" spans="1:8" x14ac:dyDescent="0.25">
      <c r="A519" s="11">
        <f t="shared" si="42"/>
        <v>39759</v>
      </c>
      <c r="B519" s="30">
        <v>4.0980000000000008</v>
      </c>
      <c r="C519" s="24">
        <f t="shared" ref="C519:C582" si="43">B519*39.368+15</f>
        <v>176.33006400000005</v>
      </c>
      <c r="D519" s="24">
        <f t="shared" ref="D519:D582" si="44">C519*0.1616</f>
        <v>28.494938342400008</v>
      </c>
      <c r="E519" s="24">
        <v>200</v>
      </c>
      <c r="F519" s="24">
        <v>369.83</v>
      </c>
      <c r="G519" s="24">
        <f t="shared" ref="G519:G582" si="45">F519*1.43</f>
        <v>528.8569</v>
      </c>
      <c r="H519" s="24">
        <f t="shared" si="41"/>
        <v>578.88063687866588</v>
      </c>
    </row>
    <row r="520" spans="1:8" x14ac:dyDescent="0.25">
      <c r="A520" s="11">
        <f t="shared" si="42"/>
        <v>39766</v>
      </c>
      <c r="B520" s="30">
        <v>4.1120000000000001</v>
      </c>
      <c r="C520" s="24">
        <f t="shared" si="43"/>
        <v>176.88121600000002</v>
      </c>
      <c r="D520" s="24">
        <f t="shared" si="44"/>
        <v>28.584004505600003</v>
      </c>
      <c r="E520" s="24">
        <v>196</v>
      </c>
      <c r="F520" s="24">
        <v>378.58499999999998</v>
      </c>
      <c r="G520" s="24">
        <f t="shared" si="45"/>
        <v>541.37654999999995</v>
      </c>
      <c r="H520" s="24">
        <f t="shared" si="41"/>
        <v>575.33903240578741</v>
      </c>
    </row>
    <row r="521" spans="1:8" x14ac:dyDescent="0.25">
      <c r="A521" s="11">
        <f t="shared" si="42"/>
        <v>39773</v>
      </c>
      <c r="B521" s="30">
        <v>4.0366666666666662</v>
      </c>
      <c r="C521" s="24">
        <f t="shared" si="43"/>
        <v>173.91549333333333</v>
      </c>
      <c r="D521" s="24">
        <f t="shared" si="44"/>
        <v>28.104743722666665</v>
      </c>
      <c r="E521" s="24">
        <v>194.5</v>
      </c>
      <c r="F521" s="24">
        <v>398.40200000000004</v>
      </c>
      <c r="G521" s="24">
        <f t="shared" si="45"/>
        <v>569.71486000000004</v>
      </c>
      <c r="H521" s="24">
        <f t="shared" si="41"/>
        <v>571.77156611930832</v>
      </c>
    </row>
    <row r="522" spans="1:8" x14ac:dyDescent="0.25">
      <c r="A522" s="11">
        <f t="shared" si="42"/>
        <v>39780</v>
      </c>
      <c r="B522" s="30">
        <v>3.76</v>
      </c>
      <c r="C522" s="24">
        <f t="shared" si="43"/>
        <v>163.02368000000001</v>
      </c>
      <c r="D522" s="24">
        <f t="shared" si="44"/>
        <v>26.344626688000002</v>
      </c>
      <c r="E522" s="24">
        <v>181</v>
      </c>
      <c r="F522" s="24">
        <v>390.92700000000002</v>
      </c>
      <c r="G522" s="24">
        <f t="shared" si="45"/>
        <v>559.02561000000003</v>
      </c>
      <c r="H522" s="24">
        <f t="shared" si="41"/>
        <v>568.33398373296927</v>
      </c>
    </row>
    <row r="523" spans="1:8" x14ac:dyDescent="0.25">
      <c r="A523" s="11">
        <f t="shared" si="42"/>
        <v>39787</v>
      </c>
      <c r="B523" s="30">
        <v>3.8920000000000003</v>
      </c>
      <c r="C523" s="24">
        <f t="shared" si="43"/>
        <v>168.22025600000003</v>
      </c>
      <c r="D523" s="24">
        <f t="shared" si="44"/>
        <v>27.184393369600006</v>
      </c>
      <c r="E523" s="24">
        <v>177.5</v>
      </c>
      <c r="F523" s="24">
        <v>366.92099999999999</v>
      </c>
      <c r="G523" s="24">
        <f t="shared" si="45"/>
        <v>524.69702999999993</v>
      </c>
      <c r="H523" s="24">
        <f t="shared" si="41"/>
        <v>564.11229629642264</v>
      </c>
    </row>
    <row r="524" spans="1:8" x14ac:dyDescent="0.25">
      <c r="A524" s="11">
        <f t="shared" si="42"/>
        <v>39794</v>
      </c>
      <c r="B524" s="30">
        <v>4.226</v>
      </c>
      <c r="C524" s="24">
        <f t="shared" si="43"/>
        <v>181.369168</v>
      </c>
      <c r="D524" s="24">
        <f t="shared" si="44"/>
        <v>29.309257548799998</v>
      </c>
      <c r="E524" s="24">
        <v>175.5</v>
      </c>
      <c r="F524" s="24">
        <v>375.34400000000005</v>
      </c>
      <c r="G524" s="24">
        <f t="shared" si="45"/>
        <v>536.74192000000005</v>
      </c>
      <c r="H524" s="24">
        <f t="shared" si="41"/>
        <v>560.09209402751401</v>
      </c>
    </row>
    <row r="525" spans="1:8" x14ac:dyDescent="0.25">
      <c r="A525" s="11">
        <f t="shared" si="42"/>
        <v>39801</v>
      </c>
      <c r="B525" s="30">
        <v>4.2925000000000004</v>
      </c>
      <c r="C525" s="24">
        <f t="shared" si="43"/>
        <v>183.98714000000004</v>
      </c>
      <c r="D525" s="24">
        <f t="shared" si="44"/>
        <v>29.732321824000007</v>
      </c>
      <c r="E525" s="24">
        <v>175</v>
      </c>
      <c r="F525" s="24">
        <v>390.40099999999995</v>
      </c>
      <c r="G525" s="24">
        <f t="shared" si="45"/>
        <v>558.27342999999996</v>
      </c>
      <c r="H525" s="24">
        <f t="shared" si="41"/>
        <v>555.80395996692016</v>
      </c>
    </row>
    <row r="526" spans="1:8" ht="13" thickBot="1" x14ac:dyDescent="0.3">
      <c r="A526" s="11">
        <f t="shared" si="42"/>
        <v>39808</v>
      </c>
      <c r="B526" s="34">
        <v>4.34</v>
      </c>
      <c r="C526" s="24">
        <f t="shared" si="43"/>
        <v>185.85712000000001</v>
      </c>
      <c r="D526" s="24">
        <f t="shared" si="44"/>
        <v>30.034510592</v>
      </c>
      <c r="E526" s="24">
        <v>178.75</v>
      </c>
      <c r="F526" s="24">
        <v>417.78375</v>
      </c>
      <c r="G526" s="24">
        <f t="shared" si="45"/>
        <v>597.43076250000001</v>
      </c>
      <c r="H526" s="24">
        <f t="shared" si="41"/>
        <v>549.80395726048482</v>
      </c>
    </row>
    <row r="527" spans="1:8" x14ac:dyDescent="0.25">
      <c r="A527" s="11">
        <f t="shared" si="42"/>
        <v>39815</v>
      </c>
      <c r="B527" s="35">
        <v>4.34</v>
      </c>
      <c r="C527" s="24">
        <f t="shared" si="43"/>
        <v>185.85712000000001</v>
      </c>
      <c r="D527" s="24">
        <f t="shared" si="44"/>
        <v>30.034510592</v>
      </c>
      <c r="E527" s="24">
        <v>185</v>
      </c>
      <c r="F527" s="24">
        <v>475.76600000000002</v>
      </c>
      <c r="G527" s="24">
        <f t="shared" si="45"/>
        <v>680.34537999999998</v>
      </c>
      <c r="H527" s="24">
        <f t="shared" si="41"/>
        <v>543.10461013996246</v>
      </c>
    </row>
    <row r="528" spans="1:8" x14ac:dyDescent="0.25">
      <c r="A528" s="11">
        <f t="shared" si="42"/>
        <v>39822</v>
      </c>
      <c r="B528" s="30">
        <v>4.4279999999999999</v>
      </c>
      <c r="C528" s="24">
        <f t="shared" si="43"/>
        <v>189.321504</v>
      </c>
      <c r="D528" s="24">
        <f t="shared" si="44"/>
        <v>30.5943550464</v>
      </c>
      <c r="E528" s="24">
        <v>190</v>
      </c>
      <c r="F528" s="24">
        <v>469.92200000000003</v>
      </c>
      <c r="G528" s="24">
        <f t="shared" si="45"/>
        <v>671.98846000000003</v>
      </c>
      <c r="H528" s="24">
        <f t="shared" si="41"/>
        <v>536.79672798933575</v>
      </c>
    </row>
    <row r="529" spans="1:8" x14ac:dyDescent="0.25">
      <c r="A529" s="11">
        <f t="shared" si="42"/>
        <v>39829</v>
      </c>
      <c r="B529" s="30">
        <v>3.9780000000000002</v>
      </c>
      <c r="C529" s="24">
        <f t="shared" si="43"/>
        <v>171.60590400000001</v>
      </c>
      <c r="D529" s="24">
        <f t="shared" si="44"/>
        <v>27.731514086400001</v>
      </c>
      <c r="E529" s="24">
        <v>195</v>
      </c>
      <c r="F529" s="24">
        <v>479.822</v>
      </c>
      <c r="G529" s="24">
        <f t="shared" si="45"/>
        <v>686.14545999999996</v>
      </c>
      <c r="H529" s="24">
        <f t="shared" si="41"/>
        <v>530.48216335380789</v>
      </c>
    </row>
    <row r="530" spans="1:8" x14ac:dyDescent="0.25">
      <c r="A530" s="11">
        <f t="shared" si="42"/>
        <v>39836</v>
      </c>
      <c r="B530" s="30">
        <v>4.1820000000000004</v>
      </c>
      <c r="C530" s="24">
        <f t="shared" si="43"/>
        <v>179.63697600000003</v>
      </c>
      <c r="D530" s="24">
        <f t="shared" si="44"/>
        <v>29.029335321600005</v>
      </c>
      <c r="E530" s="24">
        <v>205</v>
      </c>
      <c r="F530" s="24">
        <v>460.02499999999998</v>
      </c>
      <c r="G530" s="24">
        <f t="shared" si="45"/>
        <v>657.83574999999996</v>
      </c>
      <c r="H530" s="24">
        <f t="shared" si="41"/>
        <v>524.27997447184566</v>
      </c>
    </row>
    <row r="531" spans="1:8" x14ac:dyDescent="0.25">
      <c r="A531" s="11">
        <f t="shared" si="42"/>
        <v>39843</v>
      </c>
      <c r="B531" s="30">
        <v>4.145999999999999</v>
      </c>
      <c r="C531" s="24">
        <f t="shared" si="43"/>
        <v>178.21972799999998</v>
      </c>
      <c r="D531" s="24">
        <f t="shared" si="44"/>
        <v>28.800308044799994</v>
      </c>
      <c r="E531" s="24">
        <v>215</v>
      </c>
      <c r="F531" s="24">
        <v>452.90300000000002</v>
      </c>
      <c r="G531" s="24">
        <f t="shared" si="45"/>
        <v>647.65129000000002</v>
      </c>
      <c r="H531" s="24">
        <f t="shared" si="41"/>
        <v>519.9728718303254</v>
      </c>
    </row>
    <row r="532" spans="1:8" x14ac:dyDescent="0.25">
      <c r="A532" s="11">
        <f t="shared" si="42"/>
        <v>39850</v>
      </c>
      <c r="B532" s="30">
        <v>4.0120000000000005</v>
      </c>
      <c r="C532" s="24">
        <f t="shared" si="43"/>
        <v>172.94441600000002</v>
      </c>
      <c r="D532" s="24">
        <f t="shared" si="44"/>
        <v>27.947817625600003</v>
      </c>
      <c r="E532" s="24">
        <v>215</v>
      </c>
      <c r="F532" s="24">
        <v>459.34100000000001</v>
      </c>
      <c r="G532" s="24">
        <f t="shared" si="45"/>
        <v>656.85762999999997</v>
      </c>
      <c r="H532" s="24">
        <f t="shared" si="41"/>
        <v>517.20014364326687</v>
      </c>
    </row>
    <row r="533" spans="1:8" x14ac:dyDescent="0.25">
      <c r="A533" s="11">
        <f t="shared" si="42"/>
        <v>39857</v>
      </c>
      <c r="B533" s="30">
        <v>4.0920000000000005</v>
      </c>
      <c r="C533" s="24">
        <f t="shared" si="43"/>
        <v>176.09385600000002</v>
      </c>
      <c r="D533" s="24">
        <f t="shared" si="44"/>
        <v>28.456767129600003</v>
      </c>
      <c r="E533" s="24">
        <v>215</v>
      </c>
      <c r="F533" s="24">
        <v>435.53129999999999</v>
      </c>
      <c r="G533" s="24">
        <f t="shared" si="45"/>
        <v>622.80975899999999</v>
      </c>
      <c r="H533" s="24">
        <f t="shared" si="41"/>
        <v>513.69318665087928</v>
      </c>
    </row>
    <row r="534" spans="1:8" x14ac:dyDescent="0.25">
      <c r="A534" s="11">
        <f t="shared" si="42"/>
        <v>39864</v>
      </c>
      <c r="B534" s="30">
        <v>3.9075000000000002</v>
      </c>
      <c r="C534" s="24">
        <f t="shared" si="43"/>
        <v>168.83046000000002</v>
      </c>
      <c r="D534" s="24">
        <f t="shared" si="44"/>
        <v>27.283002336000003</v>
      </c>
      <c r="E534" s="24">
        <v>220</v>
      </c>
      <c r="F534" s="24">
        <v>420.60399999999998</v>
      </c>
      <c r="G534" s="24">
        <f t="shared" si="45"/>
        <v>601.46371999999997</v>
      </c>
      <c r="H534" s="24">
        <f t="shared" si="41"/>
        <v>511.85020911283567</v>
      </c>
    </row>
    <row r="535" spans="1:8" x14ac:dyDescent="0.25">
      <c r="A535" s="11">
        <f t="shared" si="42"/>
        <v>39871</v>
      </c>
      <c r="B535" s="30">
        <v>4.04</v>
      </c>
      <c r="C535" s="24">
        <f t="shared" si="43"/>
        <v>174.04672000000002</v>
      </c>
      <c r="D535" s="24">
        <f t="shared" si="44"/>
        <v>28.125949952000003</v>
      </c>
      <c r="E535" s="24">
        <v>220</v>
      </c>
      <c r="F535" s="24">
        <v>419.19200000000001</v>
      </c>
      <c r="G535" s="24">
        <f t="shared" si="45"/>
        <v>599.44456000000002</v>
      </c>
      <c r="H535" s="24">
        <f t="shared" si="41"/>
        <v>508.96168034140317</v>
      </c>
    </row>
    <row r="536" spans="1:8" x14ac:dyDescent="0.25">
      <c r="A536" s="11">
        <f t="shared" si="42"/>
        <v>39878</v>
      </c>
      <c r="B536" s="30">
        <v>4.0720000000000001</v>
      </c>
      <c r="C536" s="24">
        <f t="shared" si="43"/>
        <v>175.30649600000001</v>
      </c>
      <c r="D536" s="24">
        <f t="shared" si="44"/>
        <v>28.329529753599999</v>
      </c>
      <c r="E536" s="24">
        <v>215</v>
      </c>
      <c r="F536" s="24">
        <v>460.78899999999999</v>
      </c>
      <c r="G536" s="24">
        <f t="shared" si="45"/>
        <v>658.92827</v>
      </c>
      <c r="H536" s="24">
        <f t="shared" si="41"/>
        <v>504.50681338790889</v>
      </c>
    </row>
    <row r="537" spans="1:8" x14ac:dyDescent="0.25">
      <c r="A537" s="11">
        <f t="shared" si="42"/>
        <v>39885</v>
      </c>
      <c r="B537" s="30">
        <v>4.3140000000000001</v>
      </c>
      <c r="C537" s="24">
        <f t="shared" si="43"/>
        <v>184.833552</v>
      </c>
      <c r="D537" s="24">
        <f t="shared" si="44"/>
        <v>29.869102003199998</v>
      </c>
      <c r="E537" s="24">
        <v>215</v>
      </c>
      <c r="F537" s="24">
        <v>451.33800000000002</v>
      </c>
      <c r="G537" s="24">
        <f t="shared" si="45"/>
        <v>645.41333999999995</v>
      </c>
      <c r="H537" s="24">
        <f t="shared" si="41"/>
        <v>499.73014091153755</v>
      </c>
    </row>
    <row r="538" spans="1:8" x14ac:dyDescent="0.25">
      <c r="A538" s="11">
        <f t="shared" si="42"/>
        <v>39892</v>
      </c>
      <c r="B538" s="30">
        <v>4.4079999999999995</v>
      </c>
      <c r="C538" s="24">
        <f t="shared" si="43"/>
        <v>188.534144</v>
      </c>
      <c r="D538" s="24">
        <f t="shared" si="44"/>
        <v>30.467117670399997</v>
      </c>
      <c r="E538" s="24">
        <v>215</v>
      </c>
      <c r="F538" s="24">
        <v>446.87700000000001</v>
      </c>
      <c r="G538" s="24">
        <f t="shared" si="45"/>
        <v>639.03410999999994</v>
      </c>
      <c r="H538" s="24">
        <f t="shared" si="41"/>
        <v>495.98805045510301</v>
      </c>
    </row>
    <row r="539" spans="1:8" x14ac:dyDescent="0.25">
      <c r="A539" s="11">
        <f t="shared" si="42"/>
        <v>39899</v>
      </c>
      <c r="B539" s="30">
        <v>4.3219999999999992</v>
      </c>
      <c r="C539" s="24">
        <f t="shared" si="43"/>
        <v>185.14849599999997</v>
      </c>
      <c r="D539" s="24">
        <f t="shared" si="44"/>
        <v>29.919996953599995</v>
      </c>
      <c r="E539" s="24">
        <v>215</v>
      </c>
      <c r="F539" s="24">
        <v>443.24799999999999</v>
      </c>
      <c r="G539" s="24">
        <f t="shared" si="45"/>
        <v>633.84463999999991</v>
      </c>
      <c r="H539" s="24">
        <f t="shared" si="41"/>
        <v>492.6944374883301</v>
      </c>
    </row>
    <row r="540" spans="1:8" x14ac:dyDescent="0.25">
      <c r="A540" s="11">
        <f t="shared" si="42"/>
        <v>39906</v>
      </c>
      <c r="B540" s="30">
        <v>4.4400000000000004</v>
      </c>
      <c r="C540" s="24">
        <f t="shared" si="43"/>
        <v>189.79392000000001</v>
      </c>
      <c r="D540" s="24">
        <f t="shared" si="44"/>
        <v>30.670697472000001</v>
      </c>
      <c r="E540" s="24">
        <v>215</v>
      </c>
      <c r="F540" s="24">
        <v>453.77499999999998</v>
      </c>
      <c r="G540" s="24">
        <f t="shared" si="45"/>
        <v>648.89824999999996</v>
      </c>
      <c r="H540" s="24">
        <f t="shared" si="41"/>
        <v>488.80795191320345</v>
      </c>
    </row>
    <row r="541" spans="1:8" x14ac:dyDescent="0.25">
      <c r="A541" s="11">
        <f t="shared" si="42"/>
        <v>39913</v>
      </c>
      <c r="B541" s="30">
        <v>4.415</v>
      </c>
      <c r="C541" s="24">
        <f t="shared" si="43"/>
        <v>188.80972</v>
      </c>
      <c r="D541" s="24">
        <f t="shared" si="44"/>
        <v>30.511650751999998</v>
      </c>
      <c r="E541" s="24">
        <v>215</v>
      </c>
      <c r="F541" s="24">
        <v>456.62900000000002</v>
      </c>
      <c r="G541" s="24">
        <f t="shared" si="45"/>
        <v>652.97946999999999</v>
      </c>
      <c r="H541" s="24">
        <f t="shared" si="41"/>
        <v>485.23435391935891</v>
      </c>
    </row>
    <row r="542" spans="1:8" x14ac:dyDescent="0.25">
      <c r="A542" s="11">
        <f t="shared" si="42"/>
        <v>39920</v>
      </c>
      <c r="B542" s="30">
        <v>4.29</v>
      </c>
      <c r="C542" s="24">
        <f t="shared" si="43"/>
        <v>183.88872000000001</v>
      </c>
      <c r="D542" s="24">
        <f t="shared" si="44"/>
        <v>29.716417151999998</v>
      </c>
      <c r="E542" s="24">
        <v>215</v>
      </c>
      <c r="F542" s="24">
        <v>476.00799999999998</v>
      </c>
      <c r="G542" s="24">
        <f t="shared" si="45"/>
        <v>680.69143999999994</v>
      </c>
      <c r="H542" s="24">
        <f t="shared" si="41"/>
        <v>484.61398494435809</v>
      </c>
    </row>
    <row r="543" spans="1:8" x14ac:dyDescent="0.25">
      <c r="A543" s="11">
        <f t="shared" si="42"/>
        <v>39927</v>
      </c>
      <c r="B543" s="30">
        <v>4.1959999999999997</v>
      </c>
      <c r="C543" s="24">
        <f t="shared" si="43"/>
        <v>180.18812800000001</v>
      </c>
      <c r="D543" s="24">
        <f t="shared" si="44"/>
        <v>29.1184014848</v>
      </c>
      <c r="E543" s="24">
        <v>210</v>
      </c>
      <c r="F543" s="24">
        <v>475.54500000000002</v>
      </c>
      <c r="G543" s="24">
        <f t="shared" si="45"/>
        <v>680.02935000000002</v>
      </c>
      <c r="H543" s="24">
        <f t="shared" si="41"/>
        <v>486.74322523686914</v>
      </c>
    </row>
    <row r="544" spans="1:8" x14ac:dyDescent="0.25">
      <c r="A544" s="11">
        <f t="shared" si="42"/>
        <v>39934</v>
      </c>
      <c r="B544" s="30">
        <v>4.3379999999999992</v>
      </c>
      <c r="C544" s="24">
        <f t="shared" si="43"/>
        <v>185.77838399999999</v>
      </c>
      <c r="D544" s="24">
        <f t="shared" si="44"/>
        <v>30.021786854399998</v>
      </c>
      <c r="E544" s="24">
        <v>210</v>
      </c>
      <c r="F544" s="24">
        <v>500.78899999999999</v>
      </c>
      <c r="G544" s="24">
        <f t="shared" si="45"/>
        <v>716.12826999999993</v>
      </c>
      <c r="H544" s="24">
        <f t="shared" si="41"/>
        <v>489.07914559304635</v>
      </c>
    </row>
    <row r="545" spans="1:8" x14ac:dyDescent="0.25">
      <c r="A545" s="11">
        <f t="shared" si="42"/>
        <v>39941</v>
      </c>
      <c r="B545" s="30">
        <v>4.4620000000000006</v>
      </c>
      <c r="C545" s="24">
        <f t="shared" si="43"/>
        <v>190.66001600000004</v>
      </c>
      <c r="D545" s="24">
        <f t="shared" si="44"/>
        <v>30.810658585600006</v>
      </c>
      <c r="E545" s="24">
        <v>210</v>
      </c>
      <c r="F545" s="24">
        <v>515.14</v>
      </c>
      <c r="G545" s="24">
        <f t="shared" si="45"/>
        <v>736.65019999999993</v>
      </c>
      <c r="H545" s="24">
        <f t="shared" ref="H545:H608" si="46">(AVERAGE(D518:D544)/2204.62)*1802.4+(AVERAGE(C518:C544)/2204.62)*3715.4+(AVERAGE(E518:E544)/2204.62)*964.9+(AVERAGE(G518:G544)/2204.62)*272.4</f>
        <v>491.40846890529525</v>
      </c>
    </row>
    <row r="546" spans="1:8" x14ac:dyDescent="0.25">
      <c r="A546" s="11">
        <f t="shared" si="42"/>
        <v>39948</v>
      </c>
      <c r="B546" s="30">
        <v>4.5980000000000008</v>
      </c>
      <c r="C546" s="24">
        <f t="shared" si="43"/>
        <v>196.01406400000005</v>
      </c>
      <c r="D546" s="24">
        <f t="shared" si="44"/>
        <v>31.675872742400006</v>
      </c>
      <c r="E546" s="24">
        <v>210</v>
      </c>
      <c r="F546" s="24">
        <v>547.41499999999996</v>
      </c>
      <c r="G546" s="24">
        <f t="shared" si="45"/>
        <v>782.80344999999988</v>
      </c>
      <c r="H546" s="24">
        <f t="shared" si="46"/>
        <v>493.28207304724333</v>
      </c>
    </row>
    <row r="547" spans="1:8" x14ac:dyDescent="0.25">
      <c r="A547" s="11">
        <f t="shared" si="42"/>
        <v>39955</v>
      </c>
      <c r="B547" s="30">
        <v>4.5999999999999996</v>
      </c>
      <c r="C547" s="24">
        <f t="shared" si="43"/>
        <v>196.09279999999998</v>
      </c>
      <c r="D547" s="24">
        <f t="shared" si="44"/>
        <v>31.688596479999998</v>
      </c>
      <c r="E547" s="24">
        <v>210</v>
      </c>
      <c r="F547" s="24">
        <v>561.63750000000005</v>
      </c>
      <c r="G547" s="24">
        <f t="shared" si="45"/>
        <v>803.14162499999998</v>
      </c>
      <c r="H547" s="24">
        <f t="shared" si="46"/>
        <v>495.93124530708963</v>
      </c>
    </row>
    <row r="548" spans="1:8" x14ac:dyDescent="0.25">
      <c r="A548" s="11">
        <f t="shared" si="42"/>
        <v>39962</v>
      </c>
      <c r="B548" s="30">
        <v>4.5875000000000004</v>
      </c>
      <c r="C548" s="24">
        <f t="shared" si="43"/>
        <v>195.60070000000002</v>
      </c>
      <c r="D548" s="24">
        <f t="shared" si="44"/>
        <v>31.609073120000001</v>
      </c>
      <c r="E548" s="24">
        <v>215</v>
      </c>
      <c r="F548" s="24">
        <v>555.85500000000002</v>
      </c>
      <c r="G548" s="24">
        <f t="shared" si="45"/>
        <v>794.87265000000002</v>
      </c>
      <c r="H548" s="24">
        <f t="shared" si="46"/>
        <v>498.6492385683498</v>
      </c>
    </row>
    <row r="549" spans="1:8" x14ac:dyDescent="0.25">
      <c r="A549" s="11">
        <f t="shared" si="42"/>
        <v>39969</v>
      </c>
      <c r="B549" s="30">
        <v>4.6240000000000006</v>
      </c>
      <c r="C549" s="24">
        <f t="shared" si="43"/>
        <v>197.03763200000003</v>
      </c>
      <c r="D549" s="24">
        <f t="shared" si="44"/>
        <v>31.841281331200005</v>
      </c>
      <c r="E549" s="24">
        <v>220</v>
      </c>
      <c r="F549" s="24">
        <v>580.44299999999998</v>
      </c>
      <c r="G549" s="24">
        <f t="shared" si="45"/>
        <v>830.03348999999992</v>
      </c>
      <c r="H549" s="24">
        <f t="shared" si="46"/>
        <v>501.47157516572224</v>
      </c>
    </row>
    <row r="550" spans="1:8" x14ac:dyDescent="0.25">
      <c r="A550" s="11">
        <f t="shared" si="42"/>
        <v>39976</v>
      </c>
      <c r="B550" s="30">
        <v>4.5720000000000001</v>
      </c>
      <c r="C550" s="24">
        <f t="shared" si="43"/>
        <v>194.99049600000001</v>
      </c>
      <c r="D550" s="24">
        <f t="shared" si="44"/>
        <v>31.510464153600001</v>
      </c>
      <c r="E550" s="24">
        <v>235</v>
      </c>
      <c r="F550" s="24">
        <v>572.08699999999999</v>
      </c>
      <c r="G550" s="24">
        <f t="shared" si="45"/>
        <v>818.08440999999993</v>
      </c>
      <c r="H550" s="24">
        <f t="shared" si="46"/>
        <v>505.63347917574754</v>
      </c>
    </row>
    <row r="551" spans="1:8" x14ac:dyDescent="0.25">
      <c r="A551" s="11">
        <f t="shared" si="42"/>
        <v>39983</v>
      </c>
      <c r="B551" s="30">
        <v>4.266</v>
      </c>
      <c r="C551" s="24">
        <f t="shared" si="43"/>
        <v>182.94388800000002</v>
      </c>
      <c r="D551" s="24">
        <f t="shared" si="44"/>
        <v>29.563732300800002</v>
      </c>
      <c r="E551" s="24">
        <v>235</v>
      </c>
      <c r="F551" s="24">
        <v>562.58600000000001</v>
      </c>
      <c r="G551" s="24">
        <f t="shared" si="45"/>
        <v>804.49797999999998</v>
      </c>
      <c r="H551" s="24">
        <f t="shared" si="46"/>
        <v>509.71010230739125</v>
      </c>
    </row>
    <row r="552" spans="1:8" x14ac:dyDescent="0.25">
      <c r="A552" s="11">
        <f t="shared" si="42"/>
        <v>39990</v>
      </c>
      <c r="B552" s="30">
        <v>4.09</v>
      </c>
      <c r="C552" s="24">
        <f t="shared" si="43"/>
        <v>176.01512</v>
      </c>
      <c r="D552" s="24">
        <f t="shared" si="44"/>
        <v>28.444043391999998</v>
      </c>
      <c r="E552" s="24">
        <v>240</v>
      </c>
      <c r="F552" s="24">
        <v>575.21199999999999</v>
      </c>
      <c r="G552" s="24">
        <f t="shared" si="45"/>
        <v>822.55315999999993</v>
      </c>
      <c r="H552" s="24">
        <f t="shared" si="46"/>
        <v>512.00591545542022</v>
      </c>
    </row>
    <row r="553" spans="1:8" x14ac:dyDescent="0.25">
      <c r="A553" s="11">
        <f t="shared" si="42"/>
        <v>39997</v>
      </c>
      <c r="B553" s="30">
        <v>3.7839999999999998</v>
      </c>
      <c r="C553" s="24">
        <f t="shared" si="43"/>
        <v>163.968512</v>
      </c>
      <c r="D553" s="24">
        <f t="shared" si="44"/>
        <v>26.497311539199998</v>
      </c>
      <c r="E553" s="24">
        <v>240</v>
      </c>
      <c r="F553" s="24">
        <v>540.97699999999998</v>
      </c>
      <c r="G553" s="24">
        <f t="shared" si="45"/>
        <v>773.59710999999993</v>
      </c>
      <c r="H553" s="24">
        <f t="shared" si="46"/>
        <v>513.73237511401203</v>
      </c>
    </row>
    <row r="554" spans="1:8" x14ac:dyDescent="0.25">
      <c r="A554" s="11">
        <f t="shared" si="42"/>
        <v>40004</v>
      </c>
      <c r="B554" s="30">
        <v>3.6260000000000003</v>
      </c>
      <c r="C554" s="24">
        <f t="shared" si="43"/>
        <v>157.74836800000003</v>
      </c>
      <c r="D554" s="24">
        <f t="shared" si="44"/>
        <v>25.492136268800003</v>
      </c>
      <c r="E554" s="24">
        <v>220</v>
      </c>
      <c r="F554" s="24">
        <v>487.38499999999999</v>
      </c>
      <c r="G554" s="24">
        <f t="shared" si="45"/>
        <v>696.96055000000001</v>
      </c>
      <c r="H554" s="24">
        <f t="shared" si="46"/>
        <v>514.05807928883121</v>
      </c>
    </row>
    <row r="555" spans="1:8" x14ac:dyDescent="0.25">
      <c r="A555" s="11">
        <f t="shared" si="42"/>
        <v>40011</v>
      </c>
      <c r="B555" s="30">
        <v>3.7479999999999998</v>
      </c>
      <c r="C555" s="24">
        <f t="shared" si="43"/>
        <v>162.551264</v>
      </c>
      <c r="D555" s="24">
        <f t="shared" si="44"/>
        <v>26.268284262399998</v>
      </c>
      <c r="E555" s="24">
        <v>195</v>
      </c>
      <c r="F555" s="24">
        <v>461.19299999999998</v>
      </c>
      <c r="G555" s="24">
        <f t="shared" si="45"/>
        <v>659.50599</v>
      </c>
      <c r="H555" s="24">
        <f t="shared" si="46"/>
        <v>512.80943947363949</v>
      </c>
    </row>
    <row r="556" spans="1:8" x14ac:dyDescent="0.25">
      <c r="A556" s="11">
        <f t="shared" si="42"/>
        <v>40018</v>
      </c>
      <c r="B556" s="30">
        <v>3.7359999999999998</v>
      </c>
      <c r="C556" s="24">
        <f t="shared" si="43"/>
        <v>162.07884799999999</v>
      </c>
      <c r="D556" s="24">
        <f t="shared" si="44"/>
        <v>26.191941836799998</v>
      </c>
      <c r="E556" s="24">
        <v>170</v>
      </c>
      <c r="F556" s="24">
        <v>476.053</v>
      </c>
      <c r="G556" s="24">
        <f t="shared" si="45"/>
        <v>680.75578999999993</v>
      </c>
      <c r="H556" s="24">
        <f t="shared" si="46"/>
        <v>511.03143616770177</v>
      </c>
    </row>
    <row r="557" spans="1:8" x14ac:dyDescent="0.25">
      <c r="A557" s="11">
        <f t="shared" si="42"/>
        <v>40025</v>
      </c>
      <c r="B557" s="30">
        <v>3.9079999999999999</v>
      </c>
      <c r="C557" s="24">
        <f t="shared" si="43"/>
        <v>168.850144</v>
      </c>
      <c r="D557" s="24">
        <f t="shared" si="44"/>
        <v>27.286183270399999</v>
      </c>
      <c r="E557" s="24">
        <v>155</v>
      </c>
      <c r="F557" s="24">
        <v>521.18100000000004</v>
      </c>
      <c r="G557" s="24">
        <f t="shared" si="45"/>
        <v>745.28883000000008</v>
      </c>
      <c r="H557" s="24">
        <f t="shared" si="46"/>
        <v>509.96024467668343</v>
      </c>
    </row>
    <row r="558" spans="1:8" x14ac:dyDescent="0.25">
      <c r="A558" s="11">
        <f t="shared" si="42"/>
        <v>40032</v>
      </c>
      <c r="B558" s="30">
        <v>4.032</v>
      </c>
      <c r="C558" s="24">
        <f t="shared" si="43"/>
        <v>173.731776</v>
      </c>
      <c r="D558" s="24">
        <f t="shared" si="44"/>
        <v>28.075055001599999</v>
      </c>
      <c r="E558" s="24">
        <v>155</v>
      </c>
      <c r="F558" s="24">
        <v>526.12900000000002</v>
      </c>
      <c r="G558" s="24">
        <f t="shared" si="45"/>
        <v>752.36446999999998</v>
      </c>
      <c r="H558" s="24">
        <f t="shared" si="46"/>
        <v>508.82387627124592</v>
      </c>
    </row>
    <row r="559" spans="1:8" x14ac:dyDescent="0.25">
      <c r="A559" s="11">
        <f t="shared" si="42"/>
        <v>40039</v>
      </c>
      <c r="B559" s="30">
        <v>3.8560000000000003</v>
      </c>
      <c r="C559" s="24">
        <f t="shared" si="43"/>
        <v>166.80300800000003</v>
      </c>
      <c r="D559" s="24">
        <f t="shared" si="44"/>
        <v>26.955366092800006</v>
      </c>
      <c r="E559" s="24">
        <v>150</v>
      </c>
      <c r="F559" s="24">
        <v>514.32399999999996</v>
      </c>
      <c r="G559" s="24">
        <f t="shared" si="45"/>
        <v>735.48331999999994</v>
      </c>
      <c r="H559" s="24">
        <f t="shared" si="46"/>
        <v>508.02837741289113</v>
      </c>
    </row>
    <row r="560" spans="1:8" x14ac:dyDescent="0.25">
      <c r="A560" s="11">
        <f t="shared" si="42"/>
        <v>40046</v>
      </c>
      <c r="B560" s="30">
        <v>3.7619999999999996</v>
      </c>
      <c r="C560" s="24">
        <f t="shared" si="43"/>
        <v>163.10241599999998</v>
      </c>
      <c r="D560" s="24">
        <f t="shared" si="44"/>
        <v>26.357350425599996</v>
      </c>
      <c r="E560" s="24">
        <v>155</v>
      </c>
      <c r="F560" s="24">
        <v>573.80799999999999</v>
      </c>
      <c r="G560" s="24">
        <f t="shared" si="45"/>
        <v>820.54543999999999</v>
      </c>
      <c r="H560" s="24">
        <f t="shared" si="46"/>
        <v>506.92114966238069</v>
      </c>
    </row>
    <row r="561" spans="1:8" x14ac:dyDescent="0.25">
      <c r="A561" s="11">
        <f t="shared" si="42"/>
        <v>40053</v>
      </c>
      <c r="B561" s="30">
        <v>3.83</v>
      </c>
      <c r="C561" s="24">
        <f t="shared" si="43"/>
        <v>165.77944000000002</v>
      </c>
      <c r="D561" s="24">
        <f t="shared" si="44"/>
        <v>26.789957504000004</v>
      </c>
      <c r="E561" s="24">
        <v>155</v>
      </c>
      <c r="F561" s="24">
        <v>588.77700000000004</v>
      </c>
      <c r="G561" s="24">
        <f t="shared" si="45"/>
        <v>841.95110999999997</v>
      </c>
      <c r="H561" s="24">
        <f t="shared" si="46"/>
        <v>505.97896687688859</v>
      </c>
    </row>
    <row r="562" spans="1:8" x14ac:dyDescent="0.25">
      <c r="A562" s="11">
        <f t="shared" si="42"/>
        <v>40060</v>
      </c>
      <c r="B562" s="30">
        <v>3.7560000000000002</v>
      </c>
      <c r="C562" s="24">
        <f t="shared" si="43"/>
        <v>162.86620800000003</v>
      </c>
      <c r="D562" s="24">
        <f t="shared" si="44"/>
        <v>26.319179212800005</v>
      </c>
      <c r="E562" s="24">
        <v>155</v>
      </c>
      <c r="F562" s="24">
        <v>527.41499999999996</v>
      </c>
      <c r="G562" s="24">
        <f t="shared" si="45"/>
        <v>754.20344999999986</v>
      </c>
      <c r="H562" s="24">
        <f t="shared" si="46"/>
        <v>505.82047548864915</v>
      </c>
    </row>
    <row r="563" spans="1:8" x14ac:dyDescent="0.25">
      <c r="A563" s="11">
        <f t="shared" si="42"/>
        <v>40067</v>
      </c>
      <c r="B563" s="30">
        <v>3.6850000000000001</v>
      </c>
      <c r="C563" s="24">
        <f t="shared" si="43"/>
        <v>160.07108000000002</v>
      </c>
      <c r="D563" s="24">
        <f t="shared" si="44"/>
        <v>25.867486528000004</v>
      </c>
      <c r="E563" s="24">
        <v>155</v>
      </c>
      <c r="F563" s="24">
        <v>506.89499999999998</v>
      </c>
      <c r="G563" s="24">
        <f t="shared" si="45"/>
        <v>724.85984999999994</v>
      </c>
      <c r="H563" s="24">
        <f t="shared" si="46"/>
        <v>504.72246521209632</v>
      </c>
    </row>
    <row r="564" spans="1:8" x14ac:dyDescent="0.25">
      <c r="A564" s="11">
        <f t="shared" si="42"/>
        <v>40074</v>
      </c>
      <c r="B564" s="30">
        <v>3.7979999999999996</v>
      </c>
      <c r="C564" s="24">
        <f t="shared" si="43"/>
        <v>164.51966400000001</v>
      </c>
      <c r="D564" s="24">
        <f t="shared" si="44"/>
        <v>26.5863777024</v>
      </c>
      <c r="E564" s="24">
        <v>155</v>
      </c>
      <c r="F564" s="24">
        <v>469.96600000000001</v>
      </c>
      <c r="G564" s="24">
        <f t="shared" si="45"/>
        <v>672.05137999999999</v>
      </c>
      <c r="H564" s="24">
        <f t="shared" si="46"/>
        <v>503.02606991622071</v>
      </c>
    </row>
    <row r="565" spans="1:8" x14ac:dyDescent="0.25">
      <c r="A565" s="11">
        <f t="shared" si="42"/>
        <v>40081</v>
      </c>
      <c r="B565" s="30">
        <v>3.74</v>
      </c>
      <c r="C565" s="24">
        <f t="shared" si="43"/>
        <v>162.23632000000001</v>
      </c>
      <c r="D565" s="24">
        <f t="shared" si="44"/>
        <v>26.217389312000002</v>
      </c>
      <c r="E565" s="24">
        <v>150</v>
      </c>
      <c r="F565" s="24">
        <v>438.04500000000002</v>
      </c>
      <c r="G565" s="24">
        <f t="shared" si="45"/>
        <v>626.40435000000002</v>
      </c>
      <c r="H565" s="24">
        <f t="shared" si="46"/>
        <v>500.80802075449469</v>
      </c>
    </row>
    <row r="566" spans="1:8" x14ac:dyDescent="0.25">
      <c r="A566" s="11">
        <f t="shared" si="42"/>
        <v>40088</v>
      </c>
      <c r="B566" s="30">
        <v>3.8619999999999997</v>
      </c>
      <c r="C566" s="24">
        <f t="shared" si="43"/>
        <v>167.03921599999998</v>
      </c>
      <c r="D566" s="24">
        <f t="shared" si="44"/>
        <v>26.993537305599997</v>
      </c>
      <c r="E566" s="24">
        <v>150</v>
      </c>
      <c r="F566" s="24">
        <v>390.15899999999999</v>
      </c>
      <c r="G566" s="24">
        <f t="shared" si="45"/>
        <v>557.92737</v>
      </c>
      <c r="H566" s="24">
        <f t="shared" si="46"/>
        <v>497.92643752864967</v>
      </c>
    </row>
    <row r="567" spans="1:8" x14ac:dyDescent="0.25">
      <c r="A567" s="11">
        <f t="shared" si="42"/>
        <v>40095</v>
      </c>
      <c r="B567" s="30">
        <v>4.0220000000000002</v>
      </c>
      <c r="C567" s="24">
        <f t="shared" si="43"/>
        <v>173.33809600000001</v>
      </c>
      <c r="D567" s="24">
        <f t="shared" si="44"/>
        <v>28.011436313600001</v>
      </c>
      <c r="E567" s="24">
        <v>155</v>
      </c>
      <c r="F567" s="24">
        <v>419.49</v>
      </c>
      <c r="G567" s="24">
        <f t="shared" si="45"/>
        <v>599.87069999999994</v>
      </c>
      <c r="H567" s="24">
        <f t="shared" si="46"/>
        <v>495.30641375148491</v>
      </c>
    </row>
    <row r="568" spans="1:8" x14ac:dyDescent="0.25">
      <c r="A568" s="11">
        <f t="shared" si="42"/>
        <v>40102</v>
      </c>
      <c r="B568" s="30">
        <v>4.2119999999999997</v>
      </c>
      <c r="C568" s="24">
        <f t="shared" si="43"/>
        <v>180.818016</v>
      </c>
      <c r="D568" s="24">
        <f t="shared" si="44"/>
        <v>29.2201913856</v>
      </c>
      <c r="E568" s="24">
        <v>165</v>
      </c>
      <c r="F568" s="24">
        <v>390.90800000000002</v>
      </c>
      <c r="G568" s="24">
        <f t="shared" si="45"/>
        <v>558.99843999999996</v>
      </c>
      <c r="H568" s="24">
        <f t="shared" si="46"/>
        <v>493.00179007028112</v>
      </c>
    </row>
    <row r="569" spans="1:8" x14ac:dyDescent="0.25">
      <c r="A569" s="11">
        <f t="shared" si="42"/>
        <v>40109</v>
      </c>
      <c r="B569" s="30">
        <v>4.0720000000000001</v>
      </c>
      <c r="C569" s="24">
        <f t="shared" si="43"/>
        <v>175.30649600000001</v>
      </c>
      <c r="D569" s="24">
        <f t="shared" si="44"/>
        <v>28.329529753599999</v>
      </c>
      <c r="E569" s="24">
        <v>180</v>
      </c>
      <c r="F569" s="24">
        <v>400.91699999999997</v>
      </c>
      <c r="G569" s="24">
        <f t="shared" si="45"/>
        <v>573.31130999999993</v>
      </c>
      <c r="H569" s="24">
        <f t="shared" si="46"/>
        <v>491.22327686760934</v>
      </c>
    </row>
    <row r="570" spans="1:8" x14ac:dyDescent="0.25">
      <c r="A570" s="11">
        <f t="shared" si="42"/>
        <v>40116</v>
      </c>
      <c r="B570" s="30">
        <v>3.8639999999999999</v>
      </c>
      <c r="C570" s="24">
        <f t="shared" si="43"/>
        <v>167.117952</v>
      </c>
      <c r="D570" s="24">
        <f t="shared" si="44"/>
        <v>27.006261043199999</v>
      </c>
      <c r="E570" s="24">
        <v>185</v>
      </c>
      <c r="F570" s="24">
        <v>432.07600000000002</v>
      </c>
      <c r="G570" s="24">
        <f t="shared" si="45"/>
        <v>617.86868000000004</v>
      </c>
      <c r="H570" s="24">
        <f t="shared" si="46"/>
        <v>489.58684858067403</v>
      </c>
    </row>
    <row r="571" spans="1:8" x14ac:dyDescent="0.25">
      <c r="A571" s="11">
        <f t="shared" si="42"/>
        <v>40123</v>
      </c>
      <c r="B571" s="30">
        <v>3.92</v>
      </c>
      <c r="C571" s="24">
        <f t="shared" si="43"/>
        <v>169.32256000000001</v>
      </c>
      <c r="D571" s="24">
        <f t="shared" si="44"/>
        <v>27.362525696000002</v>
      </c>
      <c r="E571" s="24">
        <v>195</v>
      </c>
      <c r="F571" s="24">
        <v>437.00700000000001</v>
      </c>
      <c r="G571" s="24">
        <f t="shared" si="45"/>
        <v>624.92000999999993</v>
      </c>
      <c r="H571" s="24">
        <f t="shared" si="46"/>
        <v>488.0173680529079</v>
      </c>
    </row>
    <row r="572" spans="1:8" x14ac:dyDescent="0.25">
      <c r="A572" s="11">
        <f t="shared" si="42"/>
        <v>40130</v>
      </c>
      <c r="B572" s="30">
        <v>3.9579999999999997</v>
      </c>
      <c r="C572" s="24">
        <f t="shared" si="43"/>
        <v>170.818544</v>
      </c>
      <c r="D572" s="24">
        <f t="shared" si="44"/>
        <v>27.604276710400001</v>
      </c>
      <c r="E572" s="24">
        <v>200</v>
      </c>
      <c r="F572" s="24">
        <v>452.52800000000002</v>
      </c>
      <c r="G572" s="24">
        <f t="shared" si="45"/>
        <v>647.11504000000002</v>
      </c>
      <c r="H572" s="24">
        <f t="shared" si="46"/>
        <v>486.24916795954329</v>
      </c>
    </row>
    <row r="573" spans="1:8" x14ac:dyDescent="0.25">
      <c r="A573" s="11">
        <f t="shared" si="42"/>
        <v>40137</v>
      </c>
      <c r="B573" s="30">
        <v>3.95</v>
      </c>
      <c r="C573" s="24">
        <f t="shared" si="43"/>
        <v>170.50360000000001</v>
      </c>
      <c r="D573" s="24">
        <f t="shared" si="44"/>
        <v>27.553381760000001</v>
      </c>
      <c r="E573" s="24">
        <v>200</v>
      </c>
      <c r="F573" s="24">
        <v>451.84500000000003</v>
      </c>
      <c r="G573" s="24">
        <f t="shared" si="45"/>
        <v>646.13835000000006</v>
      </c>
      <c r="H573" s="24">
        <f t="shared" si="46"/>
        <v>484.34178347798718</v>
      </c>
    </row>
    <row r="574" spans="1:8" x14ac:dyDescent="0.25">
      <c r="A574" s="11">
        <f t="shared" si="42"/>
        <v>40144</v>
      </c>
      <c r="B574" s="30">
        <v>3.8480000000000003</v>
      </c>
      <c r="C574" s="24">
        <f t="shared" si="43"/>
        <v>166.48806400000001</v>
      </c>
      <c r="D574" s="24">
        <f t="shared" si="44"/>
        <v>26.904471142400002</v>
      </c>
      <c r="E574" s="24">
        <v>200</v>
      </c>
      <c r="F574" s="24">
        <v>440.97500000000002</v>
      </c>
      <c r="G574" s="24">
        <f t="shared" si="45"/>
        <v>630.59424999999999</v>
      </c>
      <c r="H574" s="24">
        <f t="shared" si="46"/>
        <v>481.83713534458451</v>
      </c>
    </row>
    <row r="575" spans="1:8" x14ac:dyDescent="0.25">
      <c r="A575" s="11">
        <f t="shared" si="42"/>
        <v>40151</v>
      </c>
      <c r="B575" s="30">
        <v>3.8319999999999999</v>
      </c>
      <c r="C575" s="24">
        <f t="shared" si="43"/>
        <v>165.85817600000001</v>
      </c>
      <c r="D575" s="24">
        <f t="shared" si="44"/>
        <v>26.802681241600002</v>
      </c>
      <c r="E575" s="24">
        <v>200</v>
      </c>
      <c r="F575" s="24">
        <v>422.072</v>
      </c>
      <c r="G575" s="24">
        <f t="shared" si="45"/>
        <v>603.56295999999998</v>
      </c>
      <c r="H575" s="24">
        <f t="shared" si="46"/>
        <v>478.89269159576872</v>
      </c>
    </row>
    <row r="576" spans="1:8" x14ac:dyDescent="0.25">
      <c r="A576" s="11">
        <f t="shared" si="42"/>
        <v>40158</v>
      </c>
      <c r="B576" s="30">
        <v>3.6059999999999994</v>
      </c>
      <c r="C576" s="24">
        <f t="shared" si="43"/>
        <v>156.96100799999999</v>
      </c>
      <c r="D576" s="24">
        <f t="shared" si="44"/>
        <v>25.364898892799999</v>
      </c>
      <c r="E576" s="24">
        <v>200</v>
      </c>
      <c r="F576" s="24">
        <v>414.851</v>
      </c>
      <c r="G576" s="24">
        <f t="shared" si="45"/>
        <v>593.23693000000003</v>
      </c>
      <c r="H576" s="24">
        <f t="shared" si="46"/>
        <v>475.77206185513933</v>
      </c>
    </row>
    <row r="577" spans="1:8" x14ac:dyDescent="0.25">
      <c r="A577" s="11">
        <f t="shared" si="42"/>
        <v>40165</v>
      </c>
      <c r="B577" s="30">
        <v>3.77</v>
      </c>
      <c r="C577" s="24">
        <f t="shared" si="43"/>
        <v>163.41736</v>
      </c>
      <c r="D577" s="24">
        <f t="shared" si="44"/>
        <v>26.408245376</v>
      </c>
      <c r="E577" s="24">
        <v>200</v>
      </c>
      <c r="F577" s="24">
        <v>393.03500000000003</v>
      </c>
      <c r="G577" s="24">
        <f t="shared" si="45"/>
        <v>562.04005000000006</v>
      </c>
      <c r="H577" s="24">
        <f t="shared" si="46"/>
        <v>471.66662429320172</v>
      </c>
    </row>
    <row r="578" spans="1:8" ht="13" thickBot="1" x14ac:dyDescent="0.3">
      <c r="A578" s="11">
        <f t="shared" si="42"/>
        <v>40172</v>
      </c>
      <c r="B578" s="34">
        <v>3.7825000000000002</v>
      </c>
      <c r="C578" s="24">
        <f t="shared" si="43"/>
        <v>163.90946000000002</v>
      </c>
      <c r="D578" s="24">
        <f t="shared" si="44"/>
        <v>26.487768736000003</v>
      </c>
      <c r="E578" s="24">
        <v>200</v>
      </c>
      <c r="F578" s="24">
        <v>403.97500000000002</v>
      </c>
      <c r="G578" s="24">
        <f t="shared" si="45"/>
        <v>577.68425000000002</v>
      </c>
      <c r="H578" s="24">
        <f t="shared" si="46"/>
        <v>467.80233102147736</v>
      </c>
    </row>
    <row r="579" spans="1:8" x14ac:dyDescent="0.25">
      <c r="A579" s="11">
        <f t="shared" si="42"/>
        <v>40179</v>
      </c>
      <c r="B579" s="35">
        <v>3.95</v>
      </c>
      <c r="C579" s="24">
        <f t="shared" si="43"/>
        <v>170.50360000000001</v>
      </c>
      <c r="D579" s="24">
        <f t="shared" si="44"/>
        <v>27.553381760000001</v>
      </c>
      <c r="E579" s="24">
        <v>170</v>
      </c>
      <c r="F579" s="24">
        <v>389.56400000000002</v>
      </c>
      <c r="G579" s="24">
        <f t="shared" si="45"/>
        <v>557.07651999999996</v>
      </c>
      <c r="H579" s="24">
        <f t="shared" si="46"/>
        <v>464.91579694216193</v>
      </c>
    </row>
    <row r="580" spans="1:8" x14ac:dyDescent="0.25">
      <c r="A580" s="11">
        <f t="shared" si="42"/>
        <v>40186</v>
      </c>
      <c r="B580" s="30">
        <v>3.6259999999999999</v>
      </c>
      <c r="C580" s="24">
        <f t="shared" si="43"/>
        <v>157.748368</v>
      </c>
      <c r="D580" s="24">
        <f t="shared" si="44"/>
        <v>25.492136268799999</v>
      </c>
      <c r="E580" s="24">
        <v>170</v>
      </c>
      <c r="F580" s="24">
        <v>365.09199999999998</v>
      </c>
      <c r="G580" s="24">
        <f t="shared" si="45"/>
        <v>522.08155999999997</v>
      </c>
      <c r="H580" s="24">
        <f t="shared" si="46"/>
        <v>462.19521947018097</v>
      </c>
    </row>
    <row r="581" spans="1:8" x14ac:dyDescent="0.25">
      <c r="A581" s="11">
        <f t="shared" si="42"/>
        <v>40193</v>
      </c>
      <c r="B581" s="30">
        <v>3.48</v>
      </c>
      <c r="C581" s="24">
        <f t="shared" si="43"/>
        <v>152.00064</v>
      </c>
      <c r="D581" s="24">
        <f t="shared" si="44"/>
        <v>24.563303424000001</v>
      </c>
      <c r="E581" s="24">
        <v>165</v>
      </c>
      <c r="F581" s="24">
        <v>358.30200000000002</v>
      </c>
      <c r="G581" s="24">
        <f t="shared" si="45"/>
        <v>512.37185999999997</v>
      </c>
      <c r="H581" s="24">
        <f t="shared" si="46"/>
        <v>459.49083324783089</v>
      </c>
    </row>
    <row r="582" spans="1:8" x14ac:dyDescent="0.25">
      <c r="A582" s="11">
        <f t="shared" ref="A582:A645" si="47">A583-7</f>
        <v>40200</v>
      </c>
      <c r="B582" s="30">
        <v>3.4460000000000002</v>
      </c>
      <c r="C582" s="24">
        <f t="shared" si="43"/>
        <v>150.66212800000002</v>
      </c>
      <c r="D582" s="24">
        <f t="shared" si="44"/>
        <v>24.346999884800002</v>
      </c>
      <c r="E582" s="24">
        <v>170</v>
      </c>
      <c r="F582" s="24">
        <v>361.476</v>
      </c>
      <c r="G582" s="24">
        <f t="shared" si="45"/>
        <v>516.91067999999996</v>
      </c>
      <c r="H582" s="24">
        <f t="shared" si="46"/>
        <v>457.36767074285103</v>
      </c>
    </row>
    <row r="583" spans="1:8" x14ac:dyDescent="0.25">
      <c r="A583" s="11">
        <f t="shared" si="47"/>
        <v>40207</v>
      </c>
      <c r="B583" s="30">
        <v>3.4579999999999997</v>
      </c>
      <c r="C583" s="24">
        <f t="shared" ref="C583:C646" si="48">B583*39.368+15</f>
        <v>151.13454400000001</v>
      </c>
      <c r="D583" s="24">
        <f t="shared" ref="D583:D646" si="49">C583*0.1616</f>
        <v>24.423342310399999</v>
      </c>
      <c r="E583" s="24">
        <v>170</v>
      </c>
      <c r="F583" s="24">
        <v>351.09199999999998</v>
      </c>
      <c r="G583" s="24">
        <f t="shared" ref="G583:G646" si="50">F583*1.43</f>
        <v>502.06155999999993</v>
      </c>
      <c r="H583" s="24">
        <f t="shared" si="46"/>
        <v>455.50959826239045</v>
      </c>
    </row>
    <row r="584" spans="1:8" x14ac:dyDescent="0.25">
      <c r="A584" s="11">
        <f t="shared" si="47"/>
        <v>40214</v>
      </c>
      <c r="B584" s="30">
        <v>3.6219999999999999</v>
      </c>
      <c r="C584" s="24">
        <f t="shared" si="48"/>
        <v>157.59089600000001</v>
      </c>
      <c r="D584" s="24">
        <f t="shared" si="49"/>
        <v>25.466688793600003</v>
      </c>
      <c r="E584" s="24">
        <v>175</v>
      </c>
      <c r="F584" s="24">
        <v>356.34500000000003</v>
      </c>
      <c r="G584" s="24">
        <f t="shared" si="50"/>
        <v>509.57335</v>
      </c>
      <c r="H584" s="24">
        <f t="shared" si="46"/>
        <v>453.95517737588187</v>
      </c>
    </row>
    <row r="585" spans="1:8" x14ac:dyDescent="0.25">
      <c r="A585" s="11">
        <f t="shared" si="47"/>
        <v>40221</v>
      </c>
      <c r="B585" s="30">
        <v>3.6549999999999998</v>
      </c>
      <c r="C585" s="24">
        <f t="shared" si="48"/>
        <v>158.89004</v>
      </c>
      <c r="D585" s="24">
        <f t="shared" si="49"/>
        <v>25.676630463999999</v>
      </c>
      <c r="E585" s="24">
        <v>180</v>
      </c>
      <c r="F585" s="24">
        <v>353.9325</v>
      </c>
      <c r="G585" s="24">
        <f t="shared" si="50"/>
        <v>506.12347499999998</v>
      </c>
      <c r="H585" s="24">
        <f t="shared" si="46"/>
        <v>452.44281522837508</v>
      </c>
    </row>
    <row r="586" spans="1:8" x14ac:dyDescent="0.25">
      <c r="A586" s="11">
        <f t="shared" si="47"/>
        <v>40228</v>
      </c>
      <c r="B586" s="30">
        <v>3.7439999999999998</v>
      </c>
      <c r="C586" s="24">
        <f t="shared" si="48"/>
        <v>162.39379199999999</v>
      </c>
      <c r="D586" s="24">
        <f t="shared" si="49"/>
        <v>26.242836787199998</v>
      </c>
      <c r="E586" s="24">
        <v>185</v>
      </c>
      <c r="F586" s="24">
        <v>350.43099999999998</v>
      </c>
      <c r="G586" s="24">
        <f t="shared" si="50"/>
        <v>501.11632999999995</v>
      </c>
      <c r="H586" s="24">
        <f t="shared" si="46"/>
        <v>450.72219530867494</v>
      </c>
    </row>
    <row r="587" spans="1:8" x14ac:dyDescent="0.25">
      <c r="A587" s="11">
        <f t="shared" si="47"/>
        <v>40235</v>
      </c>
      <c r="B587" s="30">
        <v>3.7679999999999998</v>
      </c>
      <c r="C587" s="24">
        <f t="shared" si="48"/>
        <v>163.33862400000001</v>
      </c>
      <c r="D587" s="24">
        <f t="shared" si="49"/>
        <v>26.395521638400002</v>
      </c>
      <c r="E587" s="24">
        <v>185</v>
      </c>
      <c r="F587" s="24">
        <v>333.58699999999999</v>
      </c>
      <c r="G587" s="24">
        <f t="shared" si="50"/>
        <v>477.02940999999998</v>
      </c>
      <c r="H587" s="24">
        <f t="shared" si="46"/>
        <v>449.92023746689676</v>
      </c>
    </row>
    <row r="588" spans="1:8" x14ac:dyDescent="0.25">
      <c r="A588" s="11">
        <f t="shared" si="47"/>
        <v>40242</v>
      </c>
      <c r="B588" s="30">
        <v>3.66</v>
      </c>
      <c r="C588" s="24">
        <f t="shared" si="48"/>
        <v>159.08688000000001</v>
      </c>
      <c r="D588" s="24">
        <f t="shared" si="49"/>
        <v>25.708439808000001</v>
      </c>
      <c r="E588" s="24">
        <v>185</v>
      </c>
      <c r="F588" s="24">
        <v>315.37700000000001</v>
      </c>
      <c r="G588" s="24">
        <f t="shared" si="50"/>
        <v>450.98910999999998</v>
      </c>
      <c r="H588" s="24">
        <f t="shared" si="46"/>
        <v>448.85042414936106</v>
      </c>
    </row>
    <row r="589" spans="1:8" x14ac:dyDescent="0.25">
      <c r="A589" s="11">
        <f t="shared" si="47"/>
        <v>40249</v>
      </c>
      <c r="B589" s="30">
        <v>3.68</v>
      </c>
      <c r="C589" s="24">
        <f t="shared" si="48"/>
        <v>159.87424000000001</v>
      </c>
      <c r="D589" s="24">
        <f t="shared" si="49"/>
        <v>25.835677184000001</v>
      </c>
      <c r="E589" s="24">
        <v>185</v>
      </c>
      <c r="F589" s="24">
        <v>308.435</v>
      </c>
      <c r="G589" s="24">
        <f t="shared" si="50"/>
        <v>441.06205</v>
      </c>
      <c r="H589" s="24">
        <f t="shared" si="46"/>
        <v>447.09710420677459</v>
      </c>
    </row>
    <row r="590" spans="1:8" x14ac:dyDescent="0.25">
      <c r="A590" s="11">
        <f t="shared" si="47"/>
        <v>40256</v>
      </c>
      <c r="B590" s="30">
        <v>3.6179999999999999</v>
      </c>
      <c r="C590" s="24">
        <f t="shared" si="48"/>
        <v>157.433424</v>
      </c>
      <c r="D590" s="24">
        <f t="shared" si="49"/>
        <v>25.441241318399999</v>
      </c>
      <c r="E590" s="24">
        <v>180</v>
      </c>
      <c r="F590" s="24">
        <v>322.23399999999998</v>
      </c>
      <c r="G590" s="24">
        <f t="shared" si="50"/>
        <v>460.79461999999995</v>
      </c>
      <c r="H590" s="24">
        <f t="shared" si="46"/>
        <v>445.94900109328074</v>
      </c>
    </row>
    <row r="591" spans="1:8" x14ac:dyDescent="0.25">
      <c r="A591" s="11">
        <f t="shared" si="47"/>
        <v>40263</v>
      </c>
      <c r="B591" s="30">
        <v>3.51</v>
      </c>
      <c r="C591" s="24">
        <f t="shared" si="48"/>
        <v>153.18168</v>
      </c>
      <c r="D591" s="24">
        <f t="shared" si="49"/>
        <v>24.754159487999999</v>
      </c>
      <c r="E591" s="24">
        <v>160</v>
      </c>
      <c r="F591" s="24">
        <v>333.78500000000003</v>
      </c>
      <c r="G591" s="24">
        <f t="shared" si="50"/>
        <v>477.31254999999999</v>
      </c>
      <c r="H591" s="24">
        <f t="shared" si="46"/>
        <v>444.96828147787073</v>
      </c>
    </row>
    <row r="592" spans="1:8" x14ac:dyDescent="0.25">
      <c r="A592" s="11">
        <f t="shared" si="47"/>
        <v>40270</v>
      </c>
      <c r="B592" s="30">
        <v>3.4939999999999998</v>
      </c>
      <c r="C592" s="24">
        <f t="shared" si="48"/>
        <v>152.55179200000001</v>
      </c>
      <c r="D592" s="24">
        <f t="shared" si="49"/>
        <v>24.652369587199999</v>
      </c>
      <c r="E592" s="24">
        <v>150</v>
      </c>
      <c r="F592" s="24">
        <v>323.47899999999998</v>
      </c>
      <c r="G592" s="24">
        <f t="shared" si="50"/>
        <v>462.57496999999995</v>
      </c>
      <c r="H592" s="24">
        <f t="shared" si="46"/>
        <v>443.39498786658851</v>
      </c>
    </row>
    <row r="593" spans="1:8" x14ac:dyDescent="0.25">
      <c r="A593" s="11">
        <f t="shared" si="47"/>
        <v>40277</v>
      </c>
      <c r="B593" s="30">
        <v>3.54</v>
      </c>
      <c r="C593" s="24">
        <f t="shared" si="48"/>
        <v>154.36272</v>
      </c>
      <c r="D593" s="24">
        <f t="shared" si="49"/>
        <v>24.945015551999997</v>
      </c>
      <c r="E593" s="24">
        <v>140</v>
      </c>
      <c r="F593" s="24">
        <v>342.09699999999998</v>
      </c>
      <c r="G593" s="24">
        <f t="shared" si="50"/>
        <v>489.19870999999995</v>
      </c>
      <c r="H593" s="24">
        <f t="shared" si="46"/>
        <v>441.99338896846348</v>
      </c>
    </row>
    <row r="594" spans="1:8" x14ac:dyDescent="0.25">
      <c r="A594" s="11">
        <f t="shared" si="47"/>
        <v>40284</v>
      </c>
      <c r="B594" s="30">
        <v>3.5140000000000002</v>
      </c>
      <c r="C594" s="24">
        <f t="shared" si="48"/>
        <v>153.33915200000001</v>
      </c>
      <c r="D594" s="24">
        <f t="shared" si="49"/>
        <v>24.779606963200003</v>
      </c>
      <c r="E594" s="24">
        <v>155</v>
      </c>
      <c r="F594" s="24">
        <v>351.81900000000002</v>
      </c>
      <c r="G594" s="24">
        <f t="shared" si="50"/>
        <v>503.10117000000002</v>
      </c>
      <c r="H594" s="24">
        <f t="shared" si="46"/>
        <v>440.6635016672995</v>
      </c>
    </row>
    <row r="595" spans="1:8" x14ac:dyDescent="0.25">
      <c r="A595" s="11">
        <f t="shared" si="47"/>
        <v>40291</v>
      </c>
      <c r="B595" s="30">
        <v>3.5439999999999996</v>
      </c>
      <c r="C595" s="24">
        <f t="shared" si="48"/>
        <v>154.52019199999998</v>
      </c>
      <c r="D595" s="24">
        <f t="shared" si="49"/>
        <v>24.970463027199997</v>
      </c>
      <c r="E595" s="24">
        <v>165</v>
      </c>
      <c r="F595" s="24">
        <v>350.36500000000001</v>
      </c>
      <c r="G595" s="24">
        <f t="shared" si="50"/>
        <v>501.02195</v>
      </c>
      <c r="H595" s="24">
        <f t="shared" si="46"/>
        <v>438.87451198450941</v>
      </c>
    </row>
    <row r="596" spans="1:8" x14ac:dyDescent="0.25">
      <c r="A596" s="11">
        <f t="shared" si="47"/>
        <v>40298</v>
      </c>
      <c r="B596" s="30">
        <v>3.6420000000000003</v>
      </c>
      <c r="C596" s="24">
        <f t="shared" si="48"/>
        <v>158.37825600000002</v>
      </c>
      <c r="D596" s="24">
        <f t="shared" si="49"/>
        <v>25.593926169600003</v>
      </c>
      <c r="E596" s="24">
        <v>150</v>
      </c>
      <c r="F596" s="24">
        <v>348.42599999999999</v>
      </c>
      <c r="G596" s="24">
        <f t="shared" si="50"/>
        <v>498.24917999999997</v>
      </c>
      <c r="H596" s="24">
        <f t="shared" si="46"/>
        <v>436.83906518442643</v>
      </c>
    </row>
    <row r="597" spans="1:8" x14ac:dyDescent="0.25">
      <c r="A597" s="11">
        <f t="shared" si="47"/>
        <v>40305</v>
      </c>
      <c r="B597" s="30">
        <v>3.6439999999999997</v>
      </c>
      <c r="C597" s="24">
        <f t="shared" si="48"/>
        <v>158.45699199999999</v>
      </c>
      <c r="D597" s="24">
        <f t="shared" si="49"/>
        <v>25.606649907199998</v>
      </c>
      <c r="E597" s="24">
        <v>145</v>
      </c>
      <c r="F597" s="24">
        <v>347.16899999999998</v>
      </c>
      <c r="G597" s="24">
        <f t="shared" si="50"/>
        <v>496.45166999999998</v>
      </c>
      <c r="H597" s="24">
        <f t="shared" si="46"/>
        <v>434.86980401658587</v>
      </c>
    </row>
    <row r="598" spans="1:8" x14ac:dyDescent="0.25">
      <c r="A598" s="11">
        <f t="shared" si="47"/>
        <v>40312</v>
      </c>
      <c r="B598" s="30">
        <v>3.53</v>
      </c>
      <c r="C598" s="24">
        <f t="shared" si="48"/>
        <v>153.96904000000001</v>
      </c>
      <c r="D598" s="24">
        <f t="shared" si="49"/>
        <v>24.881396863999999</v>
      </c>
      <c r="E598" s="24">
        <v>150</v>
      </c>
      <c r="F598" s="24">
        <v>344.524</v>
      </c>
      <c r="G598" s="24">
        <f t="shared" si="50"/>
        <v>492.66931999999997</v>
      </c>
      <c r="H598" s="24">
        <f t="shared" si="46"/>
        <v>433.08278934975107</v>
      </c>
    </row>
    <row r="599" spans="1:8" x14ac:dyDescent="0.25">
      <c r="A599" s="11">
        <f t="shared" si="47"/>
        <v>40319</v>
      </c>
      <c r="B599" s="30">
        <v>3.5939999999999999</v>
      </c>
      <c r="C599" s="24">
        <f t="shared" si="48"/>
        <v>156.48859200000001</v>
      </c>
      <c r="D599" s="24">
        <f t="shared" si="49"/>
        <v>25.288556467199999</v>
      </c>
      <c r="E599" s="24">
        <v>150</v>
      </c>
      <c r="F599" s="24">
        <v>353.75799999999998</v>
      </c>
      <c r="G599" s="24">
        <f t="shared" si="50"/>
        <v>505.87393999999995</v>
      </c>
      <c r="H599" s="24">
        <f t="shared" si="46"/>
        <v>430.71466404973637</v>
      </c>
    </row>
    <row r="600" spans="1:8" x14ac:dyDescent="0.25">
      <c r="A600" s="11">
        <f t="shared" si="47"/>
        <v>40326</v>
      </c>
      <c r="B600" s="30">
        <v>3.3875000000000002</v>
      </c>
      <c r="C600" s="24">
        <f t="shared" si="48"/>
        <v>148.35910000000001</v>
      </c>
      <c r="D600" s="24">
        <f t="shared" si="49"/>
        <v>23.974830560000001</v>
      </c>
      <c r="E600" s="24">
        <v>150</v>
      </c>
      <c r="F600" s="24">
        <v>356.60379999999998</v>
      </c>
      <c r="G600" s="24">
        <f t="shared" si="50"/>
        <v>509.94343399999997</v>
      </c>
      <c r="H600" s="24">
        <f t="shared" si="46"/>
        <v>428.29324341913554</v>
      </c>
    </row>
    <row r="601" spans="1:8" x14ac:dyDescent="0.25">
      <c r="A601" s="11">
        <f t="shared" si="47"/>
        <v>40333</v>
      </c>
      <c r="B601" s="30">
        <v>3.2879999999999994</v>
      </c>
      <c r="C601" s="24">
        <f t="shared" si="48"/>
        <v>144.44198399999999</v>
      </c>
      <c r="D601" s="24">
        <f t="shared" si="49"/>
        <v>23.341824614399997</v>
      </c>
      <c r="E601" s="24">
        <v>150</v>
      </c>
      <c r="F601" s="24">
        <v>369.94200000000001</v>
      </c>
      <c r="G601" s="24">
        <f t="shared" si="50"/>
        <v>529.01706000000001</v>
      </c>
      <c r="H601" s="24">
        <f t="shared" si="46"/>
        <v>425.36891059380486</v>
      </c>
    </row>
    <row r="602" spans="1:8" x14ac:dyDescent="0.25">
      <c r="A602" s="11">
        <f t="shared" si="47"/>
        <v>40340</v>
      </c>
      <c r="B602" s="30">
        <v>3.4279999999999999</v>
      </c>
      <c r="C602" s="24">
        <f t="shared" si="48"/>
        <v>149.95350400000001</v>
      </c>
      <c r="D602" s="24">
        <f t="shared" si="49"/>
        <v>24.232486246400001</v>
      </c>
      <c r="E602" s="24">
        <v>150</v>
      </c>
      <c r="F602" s="24">
        <v>376.90899999999999</v>
      </c>
      <c r="G602" s="24">
        <f t="shared" si="50"/>
        <v>538.97987000000001</v>
      </c>
      <c r="H602" s="24">
        <f t="shared" si="46"/>
        <v>422.60962182933372</v>
      </c>
    </row>
    <row r="603" spans="1:8" x14ac:dyDescent="0.25">
      <c r="A603" s="11">
        <f t="shared" si="47"/>
        <v>40347</v>
      </c>
      <c r="B603" s="30">
        <v>3.3340000000000005</v>
      </c>
      <c r="C603" s="24">
        <f t="shared" si="48"/>
        <v>146.25291200000004</v>
      </c>
      <c r="D603" s="24">
        <f t="shared" si="49"/>
        <v>23.634470579200006</v>
      </c>
      <c r="E603" s="24">
        <v>150</v>
      </c>
      <c r="F603" s="24">
        <v>379.00400000000002</v>
      </c>
      <c r="G603" s="24">
        <f t="shared" si="50"/>
        <v>541.97572000000002</v>
      </c>
      <c r="H603" s="24">
        <f t="shared" si="46"/>
        <v>420.43301137250268</v>
      </c>
    </row>
    <row r="604" spans="1:8" x14ac:dyDescent="0.25">
      <c r="A604" s="11">
        <f t="shared" si="47"/>
        <v>40354</v>
      </c>
      <c r="B604" s="30">
        <v>3.3319999999999999</v>
      </c>
      <c r="C604" s="24">
        <f t="shared" si="48"/>
        <v>146.17417599999999</v>
      </c>
      <c r="D604" s="24">
        <f t="shared" si="49"/>
        <v>23.621746841599997</v>
      </c>
      <c r="E604" s="24">
        <v>145</v>
      </c>
      <c r="F604" s="24">
        <v>384.69099999999997</v>
      </c>
      <c r="G604" s="24">
        <f t="shared" si="50"/>
        <v>550.10812999999996</v>
      </c>
      <c r="H604" s="24">
        <f t="shared" si="46"/>
        <v>418.66715170684387</v>
      </c>
    </row>
    <row r="605" spans="1:8" x14ac:dyDescent="0.25">
      <c r="A605" s="11">
        <f t="shared" si="47"/>
        <v>40361</v>
      </c>
      <c r="B605" s="30">
        <v>3.5579999999999998</v>
      </c>
      <c r="C605" s="24">
        <f t="shared" si="48"/>
        <v>155.07134400000001</v>
      </c>
      <c r="D605" s="24">
        <f t="shared" si="49"/>
        <v>25.059529190399999</v>
      </c>
      <c r="E605" s="24">
        <v>135</v>
      </c>
      <c r="F605" s="24">
        <v>398.84500000000003</v>
      </c>
      <c r="G605" s="24">
        <f t="shared" si="50"/>
        <v>570.34834999999998</v>
      </c>
      <c r="H605" s="24">
        <f t="shared" si="46"/>
        <v>416.56033921509663</v>
      </c>
    </row>
    <row r="606" spans="1:8" x14ac:dyDescent="0.25">
      <c r="A606" s="11">
        <f t="shared" si="47"/>
        <v>40368</v>
      </c>
      <c r="B606" s="30">
        <v>3.63</v>
      </c>
      <c r="C606" s="24">
        <f t="shared" si="48"/>
        <v>157.90584000000001</v>
      </c>
      <c r="D606" s="24">
        <f t="shared" si="49"/>
        <v>25.517583744</v>
      </c>
      <c r="E606" s="24">
        <v>135</v>
      </c>
      <c r="F606" s="24">
        <v>370.36099999999999</v>
      </c>
      <c r="G606" s="24">
        <f t="shared" si="50"/>
        <v>529.61622999999997</v>
      </c>
      <c r="H606" s="24">
        <f t="shared" si="46"/>
        <v>414.8782118458148</v>
      </c>
    </row>
    <row r="607" spans="1:8" x14ac:dyDescent="0.25">
      <c r="A607" s="11">
        <f t="shared" si="47"/>
        <v>40375</v>
      </c>
      <c r="B607" s="30">
        <v>3.4740000000000002</v>
      </c>
      <c r="C607" s="24">
        <f t="shared" si="48"/>
        <v>151.76443200000003</v>
      </c>
      <c r="D607" s="24">
        <f t="shared" si="49"/>
        <v>24.525132211200003</v>
      </c>
      <c r="E607" s="24">
        <v>150</v>
      </c>
      <c r="F607" s="24">
        <v>375.54300000000001</v>
      </c>
      <c r="G607" s="24">
        <f t="shared" si="50"/>
        <v>537.02648999999997</v>
      </c>
      <c r="H607" s="24">
        <f t="shared" si="46"/>
        <v>413.33722699071012</v>
      </c>
    </row>
    <row r="608" spans="1:8" x14ac:dyDescent="0.25">
      <c r="A608" s="11">
        <f t="shared" si="47"/>
        <v>40382</v>
      </c>
      <c r="B608" s="30">
        <v>3.476</v>
      </c>
      <c r="C608" s="24">
        <f t="shared" si="48"/>
        <v>151.84316800000002</v>
      </c>
      <c r="D608" s="24">
        <f t="shared" si="49"/>
        <v>24.537855948800001</v>
      </c>
      <c r="E608" s="24">
        <v>155</v>
      </c>
      <c r="F608" s="24">
        <v>371.08699999999999</v>
      </c>
      <c r="G608" s="24">
        <f t="shared" si="50"/>
        <v>530.65440999999998</v>
      </c>
      <c r="H608" s="24">
        <f t="shared" si="46"/>
        <v>412.67863284992404</v>
      </c>
    </row>
    <row r="609" spans="1:8" x14ac:dyDescent="0.25">
      <c r="A609" s="11">
        <f t="shared" si="47"/>
        <v>40389</v>
      </c>
      <c r="B609" s="30">
        <v>3.67</v>
      </c>
      <c r="C609" s="24">
        <f t="shared" si="48"/>
        <v>159.48056</v>
      </c>
      <c r="D609" s="24">
        <f t="shared" si="49"/>
        <v>25.772058496</v>
      </c>
      <c r="E609" s="24">
        <v>155</v>
      </c>
      <c r="F609" s="24">
        <v>379.77499999999998</v>
      </c>
      <c r="G609" s="24">
        <f t="shared" si="50"/>
        <v>543.07824999999991</v>
      </c>
      <c r="H609" s="24">
        <f t="shared" ref="H609:H672" si="51">(AVERAGE(D582:D608)/2204.62)*1802.4+(AVERAGE(C582:C608)/2204.62)*3715.4+(AVERAGE(E582:E608)/2204.62)*964.9+(AVERAGE(G582:G608)/2204.62)*272.4</f>
        <v>412.58959808256338</v>
      </c>
    </row>
    <row r="610" spans="1:8" x14ac:dyDescent="0.25">
      <c r="A610" s="11">
        <f t="shared" si="47"/>
        <v>40396</v>
      </c>
      <c r="B610" s="30">
        <v>3.59</v>
      </c>
      <c r="C610" s="24">
        <f t="shared" si="48"/>
        <v>156.33112</v>
      </c>
      <c r="D610" s="24">
        <f t="shared" si="49"/>
        <v>25.263108991999999</v>
      </c>
      <c r="E610" s="24">
        <v>150</v>
      </c>
      <c r="F610" s="24">
        <v>380.32600000000002</v>
      </c>
      <c r="G610" s="24">
        <f t="shared" si="50"/>
        <v>543.86617999999999</v>
      </c>
      <c r="H610" s="24">
        <f t="shared" si="51"/>
        <v>413.05977357533538</v>
      </c>
    </row>
    <row r="611" spans="1:8" x14ac:dyDescent="0.25">
      <c r="A611" s="11">
        <f t="shared" si="47"/>
        <v>40403</v>
      </c>
      <c r="B611" s="30">
        <v>3.66</v>
      </c>
      <c r="C611" s="24">
        <f t="shared" si="48"/>
        <v>159.08688000000001</v>
      </c>
      <c r="D611" s="24">
        <f t="shared" si="49"/>
        <v>25.708439808000001</v>
      </c>
      <c r="E611" s="24">
        <v>150</v>
      </c>
      <c r="F611" s="24">
        <v>388.77</v>
      </c>
      <c r="G611" s="24">
        <f t="shared" si="50"/>
        <v>555.94110000000001</v>
      </c>
      <c r="H611" s="24">
        <f t="shared" si="51"/>
        <v>413.27666712960064</v>
      </c>
    </row>
    <row r="612" spans="1:8" x14ac:dyDescent="0.25">
      <c r="A612" s="11">
        <f t="shared" si="47"/>
        <v>40410</v>
      </c>
      <c r="B612" s="30">
        <v>3.6380000000000003</v>
      </c>
      <c r="C612" s="24">
        <f t="shared" si="48"/>
        <v>158.22078400000001</v>
      </c>
      <c r="D612" s="24">
        <f t="shared" si="49"/>
        <v>25.5684786944</v>
      </c>
      <c r="E612" s="24">
        <v>155</v>
      </c>
      <c r="F612" s="24">
        <v>385.39699999999999</v>
      </c>
      <c r="G612" s="24">
        <f t="shared" si="50"/>
        <v>551.11770999999999</v>
      </c>
      <c r="H612" s="24">
        <f t="shared" si="51"/>
        <v>413.18430193963007</v>
      </c>
    </row>
    <row r="613" spans="1:8" x14ac:dyDescent="0.25">
      <c r="A613" s="11">
        <f t="shared" si="47"/>
        <v>40417</v>
      </c>
      <c r="B613" s="30">
        <v>3.8579999999999997</v>
      </c>
      <c r="C613" s="24">
        <f t="shared" si="48"/>
        <v>166.881744</v>
      </c>
      <c r="D613" s="24">
        <f t="shared" si="49"/>
        <v>26.9680898304</v>
      </c>
      <c r="E613" s="24">
        <v>160</v>
      </c>
      <c r="F613" s="24">
        <v>386.49799999999999</v>
      </c>
      <c r="G613" s="24">
        <f t="shared" si="50"/>
        <v>552.69213999999999</v>
      </c>
      <c r="H613" s="24">
        <f t="shared" si="51"/>
        <v>412.93990680446575</v>
      </c>
    </row>
    <row r="614" spans="1:8" x14ac:dyDescent="0.25">
      <c r="A614" s="11">
        <f t="shared" si="47"/>
        <v>40424</v>
      </c>
      <c r="B614" s="30">
        <v>4.0324999999999998</v>
      </c>
      <c r="C614" s="24">
        <f t="shared" si="48"/>
        <v>173.75146000000001</v>
      </c>
      <c r="D614" s="24">
        <f t="shared" si="49"/>
        <v>28.078235935999999</v>
      </c>
      <c r="E614" s="24">
        <v>165</v>
      </c>
      <c r="F614" s="24">
        <v>385.45749999999998</v>
      </c>
      <c r="G614" s="24">
        <f t="shared" si="50"/>
        <v>551.20422499999995</v>
      </c>
      <c r="H614" s="24">
        <f t="shared" si="51"/>
        <v>413.07276725190081</v>
      </c>
    </row>
    <row r="615" spans="1:8" x14ac:dyDescent="0.25">
      <c r="A615" s="11">
        <f t="shared" si="47"/>
        <v>40431</v>
      </c>
      <c r="B615" s="30">
        <v>4.2120000000000006</v>
      </c>
      <c r="C615" s="24">
        <f t="shared" si="48"/>
        <v>180.81801600000003</v>
      </c>
      <c r="D615" s="24">
        <f t="shared" si="49"/>
        <v>29.220191385600003</v>
      </c>
      <c r="E615" s="24">
        <v>165</v>
      </c>
      <c r="F615" s="24">
        <v>371.88299999999998</v>
      </c>
      <c r="G615" s="24">
        <f t="shared" si="50"/>
        <v>531.79268999999999</v>
      </c>
      <c r="H615" s="24">
        <f t="shared" si="51"/>
        <v>413.78890636868476</v>
      </c>
    </row>
    <row r="616" spans="1:8" x14ac:dyDescent="0.25">
      <c r="A616" s="11">
        <f t="shared" si="47"/>
        <v>40438</v>
      </c>
      <c r="B616" s="30">
        <v>4.2300000000000004</v>
      </c>
      <c r="C616" s="24">
        <f t="shared" si="48"/>
        <v>181.52664000000001</v>
      </c>
      <c r="D616" s="24">
        <f t="shared" si="49"/>
        <v>29.334705024000002</v>
      </c>
      <c r="E616" s="24">
        <v>170</v>
      </c>
      <c r="F616" s="24">
        <v>388.11900000000003</v>
      </c>
      <c r="G616" s="24">
        <f t="shared" si="50"/>
        <v>555.01017000000002</v>
      </c>
      <c r="H616" s="24">
        <f t="shared" si="51"/>
        <v>415.29722608465278</v>
      </c>
    </row>
    <row r="617" spans="1:8" x14ac:dyDescent="0.25">
      <c r="A617" s="11">
        <f t="shared" si="47"/>
        <v>40445</v>
      </c>
      <c r="B617" s="30">
        <v>4.1480000000000006</v>
      </c>
      <c r="C617" s="24">
        <f t="shared" si="48"/>
        <v>178.29846400000002</v>
      </c>
      <c r="D617" s="24">
        <f t="shared" si="49"/>
        <v>28.813031782400003</v>
      </c>
      <c r="E617" s="24">
        <v>180</v>
      </c>
      <c r="F617" s="24">
        <v>374.39600000000002</v>
      </c>
      <c r="G617" s="24">
        <f t="shared" si="50"/>
        <v>535.38627999999994</v>
      </c>
      <c r="H617" s="24">
        <f t="shared" si="51"/>
        <v>417.03297398757206</v>
      </c>
    </row>
    <row r="618" spans="1:8" x14ac:dyDescent="0.25">
      <c r="A618" s="11">
        <f t="shared" si="47"/>
        <v>40452</v>
      </c>
      <c r="B618" s="30">
        <v>4.1920000000000011</v>
      </c>
      <c r="C618" s="24">
        <f t="shared" si="48"/>
        <v>180.03065600000005</v>
      </c>
      <c r="D618" s="24">
        <f t="shared" si="49"/>
        <v>29.092954009600007</v>
      </c>
      <c r="E618" s="24">
        <v>185</v>
      </c>
      <c r="F618" s="24">
        <v>364.36399999999998</v>
      </c>
      <c r="G618" s="24">
        <f t="shared" si="50"/>
        <v>521.0405199999999</v>
      </c>
      <c r="H618" s="24">
        <f t="shared" si="51"/>
        <v>418.77876998655188</v>
      </c>
    </row>
    <row r="619" spans="1:8" x14ac:dyDescent="0.25">
      <c r="A619" s="11">
        <f t="shared" si="47"/>
        <v>40459</v>
      </c>
      <c r="B619" s="30">
        <v>4.7240000000000002</v>
      </c>
      <c r="C619" s="24">
        <f t="shared" si="48"/>
        <v>200.97443200000001</v>
      </c>
      <c r="D619" s="24">
        <f t="shared" si="49"/>
        <v>32.477468211199998</v>
      </c>
      <c r="E619" s="24">
        <v>190</v>
      </c>
      <c r="F619" s="24">
        <v>395.714</v>
      </c>
      <c r="G619" s="24">
        <f t="shared" si="50"/>
        <v>565.87101999999993</v>
      </c>
      <c r="H619" s="24">
        <f t="shared" si="51"/>
        <v>421.19136225833893</v>
      </c>
    </row>
    <row r="620" spans="1:8" x14ac:dyDescent="0.25">
      <c r="A620" s="11">
        <f t="shared" si="47"/>
        <v>40466</v>
      </c>
      <c r="B620" s="30">
        <v>4.72</v>
      </c>
      <c r="C620" s="24">
        <f t="shared" si="48"/>
        <v>200.81695999999999</v>
      </c>
      <c r="D620" s="24">
        <f t="shared" si="49"/>
        <v>32.452020735999994</v>
      </c>
      <c r="E620" s="24">
        <v>210</v>
      </c>
      <c r="F620" s="24">
        <v>400.27699999999999</v>
      </c>
      <c r="G620" s="24">
        <f t="shared" si="50"/>
        <v>572.39610999999991</v>
      </c>
      <c r="H620" s="24">
        <f t="shared" si="51"/>
        <v>425.57184806030784</v>
      </c>
    </row>
    <row r="621" spans="1:8" x14ac:dyDescent="0.25">
      <c r="A621" s="11">
        <f t="shared" si="47"/>
        <v>40473</v>
      </c>
      <c r="B621" s="30">
        <v>4.9359999999999991</v>
      </c>
      <c r="C621" s="24">
        <f t="shared" si="48"/>
        <v>209.32044799999997</v>
      </c>
      <c r="D621" s="24">
        <f t="shared" si="49"/>
        <v>33.826184396799995</v>
      </c>
      <c r="E621" s="24">
        <v>215</v>
      </c>
      <c r="F621" s="24">
        <v>401.91</v>
      </c>
      <c r="G621" s="24">
        <f t="shared" si="50"/>
        <v>574.73130000000003</v>
      </c>
      <c r="H621" s="24">
        <f t="shared" si="51"/>
        <v>430.21416453577075</v>
      </c>
    </row>
    <row r="622" spans="1:8" x14ac:dyDescent="0.25">
      <c r="A622" s="11">
        <f t="shared" si="47"/>
        <v>40480</v>
      </c>
      <c r="B622" s="30">
        <v>4.984</v>
      </c>
      <c r="C622" s="24">
        <f t="shared" si="48"/>
        <v>211.21011200000001</v>
      </c>
      <c r="D622" s="24">
        <f t="shared" si="49"/>
        <v>34.131554099200002</v>
      </c>
      <c r="E622" s="24">
        <v>215</v>
      </c>
      <c r="F622" s="24">
        <v>402.04199999999997</v>
      </c>
      <c r="G622" s="24">
        <f t="shared" si="50"/>
        <v>574.92005999999992</v>
      </c>
      <c r="H622" s="24">
        <f t="shared" si="51"/>
        <v>435.28272100047297</v>
      </c>
    </row>
    <row r="623" spans="1:8" x14ac:dyDescent="0.25">
      <c r="A623" s="11">
        <f t="shared" si="47"/>
        <v>40487</v>
      </c>
      <c r="B623" s="30">
        <v>4.7679999999999998</v>
      </c>
      <c r="C623" s="24">
        <f t="shared" si="48"/>
        <v>202.70662400000001</v>
      </c>
      <c r="D623" s="24">
        <f t="shared" si="49"/>
        <v>32.757390438400002</v>
      </c>
      <c r="E623" s="24">
        <v>220</v>
      </c>
      <c r="F623" s="24">
        <v>406.96</v>
      </c>
      <c r="G623" s="24">
        <f t="shared" si="50"/>
        <v>581.95279999999991</v>
      </c>
      <c r="H623" s="24">
        <f t="shared" si="51"/>
        <v>440.24725380616314</v>
      </c>
    </row>
    <row r="624" spans="1:8" x14ac:dyDescent="0.25">
      <c r="A624" s="11">
        <f t="shared" si="47"/>
        <v>40494</v>
      </c>
      <c r="B624" s="30">
        <v>4.5119999999999996</v>
      </c>
      <c r="C624" s="24">
        <f t="shared" si="48"/>
        <v>192.62841599999999</v>
      </c>
      <c r="D624" s="24">
        <f t="shared" si="49"/>
        <v>31.128752025599997</v>
      </c>
      <c r="E624" s="24">
        <v>225</v>
      </c>
      <c r="F624" s="24">
        <v>389.608</v>
      </c>
      <c r="G624" s="24">
        <f t="shared" si="50"/>
        <v>557.13944000000004</v>
      </c>
      <c r="H624" s="24">
        <f t="shared" si="51"/>
        <v>444.74879236900756</v>
      </c>
    </row>
    <row r="625" spans="1:8" x14ac:dyDescent="0.25">
      <c r="A625" s="11">
        <f t="shared" si="47"/>
        <v>40501</v>
      </c>
      <c r="B625" s="30">
        <v>4.6139999999999999</v>
      </c>
      <c r="C625" s="24">
        <f t="shared" si="48"/>
        <v>196.64395200000001</v>
      </c>
      <c r="D625" s="24">
        <f t="shared" si="49"/>
        <v>31.777662643199999</v>
      </c>
      <c r="E625" s="24">
        <v>230</v>
      </c>
      <c r="F625" s="24">
        <v>396.464</v>
      </c>
      <c r="G625" s="24">
        <f t="shared" si="50"/>
        <v>566.94351999999992</v>
      </c>
      <c r="H625" s="24">
        <f t="shared" si="51"/>
        <v>448.62343162212824</v>
      </c>
    </row>
    <row r="626" spans="1:8" x14ac:dyDescent="0.25">
      <c r="A626" s="11">
        <f t="shared" si="47"/>
        <v>40508</v>
      </c>
      <c r="B626" s="30">
        <v>4.8140000000000001</v>
      </c>
      <c r="C626" s="24">
        <f t="shared" si="48"/>
        <v>204.51755200000002</v>
      </c>
      <c r="D626" s="24">
        <f t="shared" si="49"/>
        <v>33.050036403200004</v>
      </c>
      <c r="E626" s="24">
        <v>230</v>
      </c>
      <c r="F626" s="24">
        <v>402.92399999999998</v>
      </c>
      <c r="G626" s="24">
        <f t="shared" si="50"/>
        <v>576.18131999999991</v>
      </c>
      <c r="H626" s="24">
        <f t="shared" si="51"/>
        <v>453.13262375913257</v>
      </c>
    </row>
    <row r="627" spans="1:8" x14ac:dyDescent="0.25">
      <c r="A627" s="11">
        <f t="shared" si="47"/>
        <v>40515</v>
      </c>
      <c r="B627" s="30">
        <v>4.9560000000000004</v>
      </c>
      <c r="C627" s="24">
        <f t="shared" si="48"/>
        <v>210.10780800000003</v>
      </c>
      <c r="D627" s="24">
        <f t="shared" si="49"/>
        <v>33.953421772800006</v>
      </c>
      <c r="E627" s="24">
        <v>230</v>
      </c>
      <c r="F627" s="24">
        <v>394.017</v>
      </c>
      <c r="G627" s="24">
        <f t="shared" si="50"/>
        <v>563.44430999999997</v>
      </c>
      <c r="H627" s="24">
        <f t="shared" si="51"/>
        <v>457.98404889316345</v>
      </c>
    </row>
    <row r="628" spans="1:8" x14ac:dyDescent="0.25">
      <c r="A628" s="11">
        <f t="shared" si="47"/>
        <v>40522</v>
      </c>
      <c r="B628" s="30">
        <v>5.14</v>
      </c>
      <c r="C628" s="24">
        <f t="shared" si="48"/>
        <v>217.35151999999999</v>
      </c>
      <c r="D628" s="24">
        <f t="shared" si="49"/>
        <v>35.124005631999999</v>
      </c>
      <c r="E628" s="24">
        <v>230</v>
      </c>
      <c r="F628" s="24">
        <v>389.82799999999997</v>
      </c>
      <c r="G628" s="24">
        <f t="shared" si="50"/>
        <v>557.45403999999996</v>
      </c>
      <c r="H628" s="24">
        <f t="shared" si="51"/>
        <v>463.68205280090916</v>
      </c>
    </row>
    <row r="629" spans="1:8" x14ac:dyDescent="0.25">
      <c r="A629" s="11">
        <f t="shared" si="47"/>
        <v>40529</v>
      </c>
      <c r="B629" s="30">
        <v>5.3224999999999998</v>
      </c>
      <c r="C629" s="24">
        <f t="shared" si="48"/>
        <v>224.53618</v>
      </c>
      <c r="D629" s="24">
        <f t="shared" si="49"/>
        <v>36.285046688000001</v>
      </c>
      <c r="E629" s="24">
        <v>230</v>
      </c>
      <c r="F629" s="24">
        <v>405.46499999999997</v>
      </c>
      <c r="G629" s="24">
        <f t="shared" si="50"/>
        <v>579.81494999999995</v>
      </c>
      <c r="H629" s="24">
        <f t="shared" si="51"/>
        <v>470.01660422393979</v>
      </c>
    </row>
    <row r="630" spans="1:8" ht="13" thickBot="1" x14ac:dyDescent="0.3">
      <c r="A630" s="11">
        <f t="shared" si="47"/>
        <v>40536</v>
      </c>
      <c r="B630" s="34">
        <v>5.476</v>
      </c>
      <c r="C630" s="24">
        <f t="shared" si="48"/>
        <v>230.57916800000001</v>
      </c>
      <c r="D630" s="24">
        <f t="shared" si="49"/>
        <v>37.261593548800001</v>
      </c>
      <c r="E630" s="24">
        <v>230</v>
      </c>
      <c r="F630" s="24">
        <v>416.99</v>
      </c>
      <c r="G630" s="24">
        <f t="shared" si="50"/>
        <v>596.29570000000001</v>
      </c>
      <c r="H630" s="24">
        <f t="shared" si="51"/>
        <v>476.52051310522734</v>
      </c>
    </row>
    <row r="631" spans="1:8" ht="28.5" customHeight="1" thickBot="1" x14ac:dyDescent="0.3">
      <c r="A631" s="11">
        <f t="shared" si="47"/>
        <v>40543</v>
      </c>
      <c r="B631" s="34">
        <v>5.476</v>
      </c>
      <c r="C631" s="24">
        <f t="shared" si="48"/>
        <v>230.57916800000001</v>
      </c>
      <c r="D631" s="24">
        <f t="shared" si="49"/>
        <v>37.261593548800001</v>
      </c>
      <c r="E631" s="24">
        <v>230</v>
      </c>
      <c r="F631" s="24">
        <v>416.99</v>
      </c>
      <c r="G631" s="24">
        <f t="shared" si="50"/>
        <v>596.29570000000001</v>
      </c>
      <c r="H631" s="24">
        <f t="shared" si="51"/>
        <v>483.74198203620978</v>
      </c>
    </row>
    <row r="632" spans="1:8" x14ac:dyDescent="0.25">
      <c r="A632" s="11">
        <f t="shared" si="47"/>
        <v>40550</v>
      </c>
      <c r="B632" s="35">
        <v>5.2979999999999992</v>
      </c>
      <c r="C632" s="24">
        <f t="shared" si="48"/>
        <v>223.57166399999997</v>
      </c>
      <c r="D632" s="24">
        <f t="shared" si="49"/>
        <v>36.129180902399995</v>
      </c>
      <c r="E632" s="24">
        <v>230</v>
      </c>
      <c r="F632" s="24">
        <v>416.99</v>
      </c>
      <c r="G632" s="24">
        <f t="shared" si="50"/>
        <v>596.29570000000001</v>
      </c>
      <c r="H632" s="24">
        <f t="shared" si="51"/>
        <v>491.01258516777932</v>
      </c>
    </row>
    <row r="633" spans="1:8" x14ac:dyDescent="0.25">
      <c r="A633" s="11">
        <f t="shared" si="47"/>
        <v>40557</v>
      </c>
      <c r="B633" s="30">
        <v>5.4320000000000004</v>
      </c>
      <c r="C633" s="24">
        <f t="shared" si="48"/>
        <v>228.84697600000004</v>
      </c>
      <c r="D633" s="24">
        <f t="shared" si="49"/>
        <v>36.981671321600004</v>
      </c>
      <c r="E633" s="24">
        <v>245</v>
      </c>
      <c r="F633" s="24">
        <v>416.99</v>
      </c>
      <c r="G633" s="24">
        <f t="shared" si="50"/>
        <v>596.29570000000001</v>
      </c>
      <c r="H633" s="24">
        <f t="shared" si="51"/>
        <v>497.28210582950265</v>
      </c>
    </row>
    <row r="634" spans="1:8" x14ac:dyDescent="0.25">
      <c r="A634" s="11">
        <f t="shared" si="47"/>
        <v>40564</v>
      </c>
      <c r="B634" s="30">
        <v>5.6280000000000001</v>
      </c>
      <c r="C634" s="24">
        <f t="shared" si="48"/>
        <v>236.56310400000001</v>
      </c>
      <c r="D634" s="24">
        <f t="shared" si="49"/>
        <v>38.228597606400001</v>
      </c>
      <c r="E634" s="24">
        <v>245</v>
      </c>
      <c r="F634" s="24">
        <v>416.99</v>
      </c>
      <c r="G634" s="24">
        <f t="shared" si="50"/>
        <v>596.29570000000001</v>
      </c>
      <c r="H634" s="24">
        <f t="shared" si="51"/>
        <v>504.1454714783448</v>
      </c>
    </row>
    <row r="635" spans="1:8" x14ac:dyDescent="0.25">
      <c r="A635" s="11">
        <f t="shared" si="47"/>
        <v>40571</v>
      </c>
      <c r="B635" s="30">
        <v>5.6139999999999999</v>
      </c>
      <c r="C635" s="24">
        <f t="shared" si="48"/>
        <v>236.01195200000001</v>
      </c>
      <c r="D635" s="24">
        <f t="shared" si="49"/>
        <v>38.139531443199999</v>
      </c>
      <c r="E635" s="24">
        <v>250</v>
      </c>
      <c r="F635" s="24">
        <v>416.99</v>
      </c>
      <c r="G635" s="24">
        <f t="shared" si="50"/>
        <v>596.29570000000001</v>
      </c>
      <c r="H635" s="24">
        <f t="shared" si="51"/>
        <v>511.66453909260247</v>
      </c>
    </row>
    <row r="636" spans="1:8" x14ac:dyDescent="0.25">
      <c r="A636" s="11">
        <f t="shared" si="47"/>
        <v>40578</v>
      </c>
      <c r="B636" s="30">
        <v>5.7919999999999998</v>
      </c>
      <c r="C636" s="24">
        <f t="shared" si="48"/>
        <v>243.01945599999999</v>
      </c>
      <c r="D636" s="24">
        <f t="shared" si="49"/>
        <v>39.271944089599998</v>
      </c>
      <c r="E636" s="24">
        <v>250</v>
      </c>
      <c r="F636" s="24">
        <v>416.99</v>
      </c>
      <c r="G636" s="24">
        <f t="shared" si="50"/>
        <v>596.29570000000001</v>
      </c>
      <c r="H636" s="24">
        <f t="shared" si="51"/>
        <v>519.1703685574721</v>
      </c>
    </row>
    <row r="637" spans="1:8" x14ac:dyDescent="0.25">
      <c r="A637" s="11">
        <f t="shared" si="47"/>
        <v>40585</v>
      </c>
      <c r="B637" s="30">
        <v>6.0179999999999998</v>
      </c>
      <c r="C637" s="24">
        <f t="shared" si="48"/>
        <v>251.91662400000001</v>
      </c>
      <c r="D637" s="24">
        <f t="shared" si="49"/>
        <v>40.709726438399997</v>
      </c>
      <c r="E637" s="24">
        <v>245</v>
      </c>
      <c r="F637" s="24">
        <v>416.99</v>
      </c>
      <c r="G637" s="24">
        <f t="shared" si="50"/>
        <v>596.29570000000001</v>
      </c>
      <c r="H637" s="24">
        <f t="shared" si="51"/>
        <v>526.57694507292285</v>
      </c>
    </row>
    <row r="638" spans="1:8" x14ac:dyDescent="0.25">
      <c r="A638" s="11">
        <f t="shared" si="47"/>
        <v>40592</v>
      </c>
      <c r="B638" s="30">
        <v>6.1040000000000001</v>
      </c>
      <c r="C638" s="24">
        <f t="shared" si="48"/>
        <v>255.30227200000002</v>
      </c>
      <c r="D638" s="24">
        <f t="shared" si="49"/>
        <v>41.256847155199999</v>
      </c>
      <c r="E638" s="24">
        <v>245</v>
      </c>
      <c r="F638" s="24">
        <v>416.99</v>
      </c>
      <c r="G638" s="24">
        <f t="shared" si="50"/>
        <v>596.29570000000001</v>
      </c>
      <c r="H638" s="24">
        <f t="shared" si="51"/>
        <v>534.79078466457815</v>
      </c>
    </row>
    <row r="639" spans="1:8" x14ac:dyDescent="0.25">
      <c r="A639" s="11">
        <f t="shared" si="47"/>
        <v>40599</v>
      </c>
      <c r="B639" s="30">
        <v>6.05</v>
      </c>
      <c r="C639" s="24">
        <f t="shared" si="48"/>
        <v>253.1764</v>
      </c>
      <c r="D639" s="24">
        <f t="shared" si="49"/>
        <v>40.913306239999997</v>
      </c>
      <c r="E639" s="24">
        <v>245</v>
      </c>
      <c r="F639" s="24">
        <v>416.99</v>
      </c>
      <c r="G639" s="24">
        <f t="shared" si="50"/>
        <v>596.29570000000001</v>
      </c>
      <c r="H639" s="24">
        <f t="shared" si="51"/>
        <v>542.99176479283062</v>
      </c>
    </row>
    <row r="640" spans="1:8" x14ac:dyDescent="0.25">
      <c r="A640" s="11">
        <f t="shared" si="47"/>
        <v>40606</v>
      </c>
      <c r="B640" s="30">
        <v>6.3639999999999999</v>
      </c>
      <c r="C640" s="24">
        <f t="shared" si="48"/>
        <v>265.53795200000002</v>
      </c>
      <c r="D640" s="24">
        <f t="shared" si="49"/>
        <v>42.910933043200004</v>
      </c>
      <c r="E640" s="24">
        <v>235</v>
      </c>
      <c r="F640" s="24">
        <v>416.99</v>
      </c>
      <c r="G640" s="24">
        <f t="shared" si="50"/>
        <v>596.29570000000001</v>
      </c>
      <c r="H640" s="24">
        <f t="shared" si="51"/>
        <v>551.04897087773907</v>
      </c>
    </row>
    <row r="641" spans="1:8" x14ac:dyDescent="0.25">
      <c r="A641" s="11">
        <f t="shared" si="47"/>
        <v>40613</v>
      </c>
      <c r="B641" s="30">
        <v>6.0019999999999998</v>
      </c>
      <c r="C641" s="24">
        <f t="shared" si="48"/>
        <v>251.28673599999999</v>
      </c>
      <c r="D641" s="24">
        <f t="shared" si="49"/>
        <v>40.607936537599997</v>
      </c>
      <c r="E641" s="24">
        <v>235</v>
      </c>
      <c r="F641" s="24">
        <v>416.99</v>
      </c>
      <c r="G641" s="24">
        <f t="shared" si="50"/>
        <v>596.29570000000001</v>
      </c>
      <c r="H641" s="24">
        <f t="shared" si="51"/>
        <v>559.10491140858301</v>
      </c>
    </row>
    <row r="642" spans="1:8" x14ac:dyDescent="0.25">
      <c r="A642" s="11">
        <f t="shared" si="47"/>
        <v>40620</v>
      </c>
      <c r="B642" s="30">
        <v>5.6079999999999997</v>
      </c>
      <c r="C642" s="24">
        <f t="shared" si="48"/>
        <v>235.775744</v>
      </c>
      <c r="D642" s="24">
        <f t="shared" si="49"/>
        <v>38.101360230399997</v>
      </c>
      <c r="E642" s="24">
        <v>220</v>
      </c>
      <c r="F642" s="24">
        <v>416.99</v>
      </c>
      <c r="G642" s="24">
        <f t="shared" si="50"/>
        <v>596.29570000000001</v>
      </c>
      <c r="H642" s="24">
        <f t="shared" si="51"/>
        <v>565.66494030757076</v>
      </c>
    </row>
    <row r="643" spans="1:8" x14ac:dyDescent="0.25">
      <c r="A643" s="11">
        <f t="shared" si="47"/>
        <v>40627</v>
      </c>
      <c r="B643" s="30">
        <v>6.09</v>
      </c>
      <c r="C643" s="24">
        <f t="shared" si="48"/>
        <v>254.75112000000001</v>
      </c>
      <c r="D643" s="24">
        <f t="shared" si="49"/>
        <v>41.167780991999997</v>
      </c>
      <c r="E643" s="24">
        <v>230</v>
      </c>
      <c r="F643" s="24">
        <v>416.99</v>
      </c>
      <c r="G643" s="24">
        <f t="shared" si="50"/>
        <v>596.29570000000001</v>
      </c>
      <c r="H643" s="24">
        <f t="shared" si="51"/>
        <v>570.55093361490924</v>
      </c>
    </row>
    <row r="644" spans="1:8" x14ac:dyDescent="0.25">
      <c r="A644" s="11">
        <f t="shared" si="47"/>
        <v>40634</v>
      </c>
      <c r="B644" s="30">
        <v>6.1340000000000003</v>
      </c>
      <c r="C644" s="24">
        <f t="shared" si="48"/>
        <v>256.48331200000001</v>
      </c>
      <c r="D644" s="24">
        <f t="shared" si="49"/>
        <v>41.447703219200001</v>
      </c>
      <c r="E644" s="24">
        <v>235</v>
      </c>
      <c r="F644" s="24">
        <v>416.99</v>
      </c>
      <c r="G644" s="24">
        <f t="shared" si="50"/>
        <v>596.29570000000001</v>
      </c>
      <c r="H644" s="24">
        <f t="shared" si="51"/>
        <v>576.6412810484087</v>
      </c>
    </row>
    <row r="645" spans="1:8" x14ac:dyDescent="0.25">
      <c r="A645" s="11">
        <f t="shared" si="47"/>
        <v>40641</v>
      </c>
      <c r="B645" s="30">
        <v>6.91</v>
      </c>
      <c r="C645" s="24">
        <f t="shared" si="48"/>
        <v>287.03288000000003</v>
      </c>
      <c r="D645" s="24">
        <f t="shared" si="49"/>
        <v>46.384513408000004</v>
      </c>
      <c r="E645" s="24">
        <v>250</v>
      </c>
      <c r="F645" s="24">
        <v>416.99</v>
      </c>
      <c r="G645" s="24">
        <f t="shared" si="50"/>
        <v>596.29570000000001</v>
      </c>
      <c r="H645" s="24">
        <f t="shared" si="51"/>
        <v>583.07426911462926</v>
      </c>
    </row>
    <row r="646" spans="1:8" x14ac:dyDescent="0.25">
      <c r="A646" s="11">
        <f>A647-7</f>
        <v>40648</v>
      </c>
      <c r="B646" s="30">
        <v>6.7780000000000005</v>
      </c>
      <c r="C646" s="24">
        <f t="shared" si="48"/>
        <v>281.83630400000004</v>
      </c>
      <c r="D646" s="24">
        <f t="shared" si="49"/>
        <v>45.544746726400007</v>
      </c>
      <c r="E646" s="24">
        <v>260</v>
      </c>
      <c r="F646" s="24">
        <v>416.99</v>
      </c>
      <c r="G646" s="24">
        <f t="shared" si="50"/>
        <v>596.29570000000001</v>
      </c>
      <c r="H646" s="24">
        <f t="shared" si="51"/>
        <v>591.67473306863019</v>
      </c>
    </row>
    <row r="647" spans="1:8" x14ac:dyDescent="0.25">
      <c r="A647" s="19">
        <v>40655</v>
      </c>
      <c r="B647" s="30">
        <v>6.6875</v>
      </c>
      <c r="C647" s="24">
        <f t="shared" ref="C647:C710" si="52">B647*39.368+15</f>
        <v>278.27350000000001</v>
      </c>
      <c r="D647" s="24">
        <f t="shared" ref="D647:D710" si="53">C647*0.1616</f>
        <v>44.968997600000002</v>
      </c>
      <c r="E647" s="24">
        <v>260</v>
      </c>
      <c r="F647" s="24">
        <v>416.99</v>
      </c>
      <c r="G647" s="24">
        <f t="shared" ref="G647:G710" si="54">F647*1.43</f>
        <v>596.29570000000001</v>
      </c>
      <c r="H647" s="24">
        <f t="shared" si="51"/>
        <v>598.39155946479082</v>
      </c>
    </row>
    <row r="648" spans="1:8" x14ac:dyDescent="0.25">
      <c r="A648" s="11">
        <f>A647+7</f>
        <v>40662</v>
      </c>
      <c r="B648" s="24">
        <v>6.8674999999999997</v>
      </c>
      <c r="C648" s="24">
        <f t="shared" si="52"/>
        <v>285.35973999999999</v>
      </c>
      <c r="D648" s="24">
        <f t="shared" si="53"/>
        <v>46.114133983999999</v>
      </c>
      <c r="E648" s="24">
        <v>212</v>
      </c>
      <c r="F648" s="24">
        <v>384.27</v>
      </c>
      <c r="G648" s="24">
        <f t="shared" si="54"/>
        <v>549.50609999999995</v>
      </c>
      <c r="H648" s="24">
        <f t="shared" si="51"/>
        <v>604.52510790417364</v>
      </c>
    </row>
    <row r="649" spans="1:8" x14ac:dyDescent="0.25">
      <c r="A649" s="11">
        <f t="shared" ref="A649:A712" si="55">A648+7</f>
        <v>40669</v>
      </c>
      <c r="B649" s="24">
        <v>6.56</v>
      </c>
      <c r="C649" s="24">
        <f t="shared" si="52"/>
        <v>273.25407999999999</v>
      </c>
      <c r="D649" s="24">
        <f t="shared" si="53"/>
        <v>44.157859327999994</v>
      </c>
      <c r="E649" s="24">
        <v>230</v>
      </c>
      <c r="F649" s="24">
        <v>380.57499999999999</v>
      </c>
      <c r="G649" s="24">
        <f t="shared" si="54"/>
        <v>544.22224999999992</v>
      </c>
      <c r="H649" s="24">
        <f t="shared" si="51"/>
        <v>609.47931923466865</v>
      </c>
    </row>
    <row r="650" spans="1:8" x14ac:dyDescent="0.25">
      <c r="A650" s="11">
        <f t="shared" si="55"/>
        <v>40676</v>
      </c>
      <c r="B650" s="24">
        <v>6.4139999999999997</v>
      </c>
      <c r="C650" s="24">
        <f t="shared" si="52"/>
        <v>267.50635199999999</v>
      </c>
      <c r="D650" s="24">
        <f t="shared" si="53"/>
        <v>43.229026483199995</v>
      </c>
      <c r="E650" s="24">
        <v>222.5</v>
      </c>
      <c r="F650" s="24">
        <v>377.99</v>
      </c>
      <c r="G650" s="24">
        <f t="shared" si="54"/>
        <v>540.52570000000003</v>
      </c>
      <c r="H650" s="24">
        <f t="shared" si="51"/>
        <v>613.75822894191958</v>
      </c>
    </row>
    <row r="651" spans="1:8" x14ac:dyDescent="0.25">
      <c r="A651" s="11">
        <f t="shared" si="55"/>
        <v>40683</v>
      </c>
      <c r="B651" s="24">
        <v>6.992</v>
      </c>
      <c r="C651" s="24">
        <f t="shared" si="52"/>
        <v>290.261056</v>
      </c>
      <c r="D651" s="24">
        <f t="shared" si="53"/>
        <v>46.906186649599995</v>
      </c>
      <c r="E651" s="24">
        <v>222.5</v>
      </c>
      <c r="F651" s="24">
        <v>400.255</v>
      </c>
      <c r="G651" s="24">
        <f t="shared" si="54"/>
        <v>572.36464999999998</v>
      </c>
      <c r="H651" s="24">
        <f t="shared" si="51"/>
        <v>617.97090579155133</v>
      </c>
    </row>
    <row r="652" spans="1:8" x14ac:dyDescent="0.25">
      <c r="A652" s="11">
        <f t="shared" si="55"/>
        <v>40690</v>
      </c>
      <c r="B652" s="24">
        <v>7.2720000000000002</v>
      </c>
      <c r="C652" s="24">
        <f t="shared" si="52"/>
        <v>301.28409600000003</v>
      </c>
      <c r="D652" s="24">
        <f t="shared" si="53"/>
        <v>48.687509913600003</v>
      </c>
      <c r="E652" s="24">
        <v>210</v>
      </c>
      <c r="F652" s="24">
        <v>396.95</v>
      </c>
      <c r="G652" s="24">
        <f t="shared" si="54"/>
        <v>567.63849999999991</v>
      </c>
      <c r="H652" s="24">
        <f t="shared" si="51"/>
        <v>624.57180242757704</v>
      </c>
    </row>
    <row r="653" spans="1:8" x14ac:dyDescent="0.25">
      <c r="A653" s="11">
        <f t="shared" si="55"/>
        <v>40697</v>
      </c>
      <c r="B653" s="24">
        <v>7.5475000000000003</v>
      </c>
      <c r="C653" s="24">
        <f t="shared" si="52"/>
        <v>312.12998000000005</v>
      </c>
      <c r="D653" s="24">
        <f t="shared" si="53"/>
        <v>50.440204768000008</v>
      </c>
      <c r="E653" s="24">
        <v>210</v>
      </c>
      <c r="F653" s="24">
        <v>416.02</v>
      </c>
      <c r="G653" s="24">
        <f t="shared" si="54"/>
        <v>594.90859999999998</v>
      </c>
      <c r="H653" s="24">
        <f t="shared" si="51"/>
        <v>631.2942108293571</v>
      </c>
    </row>
    <row r="654" spans="1:8" x14ac:dyDescent="0.25">
      <c r="A654" s="11">
        <f t="shared" si="55"/>
        <v>40704</v>
      </c>
      <c r="B654" s="24">
        <v>7.7259999999999991</v>
      </c>
      <c r="C654" s="24">
        <f t="shared" si="52"/>
        <v>319.15716799999996</v>
      </c>
      <c r="D654" s="24">
        <f t="shared" si="53"/>
        <v>51.575798348799992</v>
      </c>
      <c r="E654" s="24">
        <v>215</v>
      </c>
      <c r="F654" s="24">
        <v>423.625</v>
      </c>
      <c r="G654" s="24">
        <f t="shared" si="54"/>
        <v>605.78374999999994</v>
      </c>
      <c r="H654" s="24">
        <f t="shared" si="51"/>
        <v>638.2992068280613</v>
      </c>
    </row>
    <row r="655" spans="1:8" x14ac:dyDescent="0.25">
      <c r="A655" s="11">
        <f t="shared" si="55"/>
        <v>40711</v>
      </c>
      <c r="B655" s="24">
        <v>7.484</v>
      </c>
      <c r="C655" s="24">
        <f t="shared" si="52"/>
        <v>309.630112</v>
      </c>
      <c r="D655" s="24">
        <f t="shared" si="53"/>
        <v>50.0362260992</v>
      </c>
      <c r="E655" s="24">
        <v>215</v>
      </c>
      <c r="F655" s="24">
        <v>402.9</v>
      </c>
      <c r="G655" s="24">
        <f t="shared" si="54"/>
        <v>576.14699999999993</v>
      </c>
      <c r="H655" s="24">
        <f t="shared" si="51"/>
        <v>645.59002955388235</v>
      </c>
    </row>
    <row r="656" spans="1:8" x14ac:dyDescent="0.25">
      <c r="A656" s="11">
        <f t="shared" si="55"/>
        <v>40718</v>
      </c>
      <c r="B656" s="24">
        <v>7.1759999999999993</v>
      </c>
      <c r="C656" s="24">
        <f t="shared" si="52"/>
        <v>297.50476800000001</v>
      </c>
      <c r="D656" s="24">
        <f t="shared" si="53"/>
        <v>48.076770508800003</v>
      </c>
      <c r="E656" s="24">
        <v>220</v>
      </c>
      <c r="F656" s="24">
        <v>398.38499999999999</v>
      </c>
      <c r="G656" s="24">
        <f t="shared" si="54"/>
        <v>569.69054999999992</v>
      </c>
      <c r="H656" s="24">
        <f t="shared" si="51"/>
        <v>651.64378349200751</v>
      </c>
    </row>
    <row r="657" spans="1:8" x14ac:dyDescent="0.25">
      <c r="A657" s="11">
        <f t="shared" si="55"/>
        <v>40725</v>
      </c>
      <c r="B657" s="24">
        <v>6.9460000000000006</v>
      </c>
      <c r="C657" s="24">
        <f t="shared" si="52"/>
        <v>288.45012800000006</v>
      </c>
      <c r="D657" s="24">
        <f t="shared" si="53"/>
        <v>46.613540684800007</v>
      </c>
      <c r="E657" s="24">
        <v>217.5</v>
      </c>
      <c r="F657" s="24">
        <v>396.73</v>
      </c>
      <c r="G657" s="24">
        <f t="shared" si="54"/>
        <v>567.32389999999998</v>
      </c>
      <c r="H657" s="24">
        <f t="shared" si="51"/>
        <v>656.34693731191169</v>
      </c>
    </row>
    <row r="658" spans="1:8" x14ac:dyDescent="0.25">
      <c r="A658" s="11">
        <f t="shared" si="55"/>
        <v>40732</v>
      </c>
      <c r="B658" s="24">
        <v>6.7720000000000002</v>
      </c>
      <c r="C658" s="24">
        <f t="shared" si="52"/>
        <v>281.60009600000001</v>
      </c>
      <c r="D658" s="24">
        <f t="shared" si="53"/>
        <v>45.506575513599998</v>
      </c>
      <c r="E658" s="24">
        <v>217.5</v>
      </c>
      <c r="F658" s="24">
        <v>402.35</v>
      </c>
      <c r="G658" s="24">
        <f t="shared" si="54"/>
        <v>575.3605</v>
      </c>
      <c r="H658" s="24">
        <f t="shared" si="51"/>
        <v>659.90707963226339</v>
      </c>
    </row>
    <row r="659" spans="1:8" x14ac:dyDescent="0.25">
      <c r="A659" s="11">
        <f t="shared" si="55"/>
        <v>40739</v>
      </c>
      <c r="B659" s="24">
        <v>7.418000000000001</v>
      </c>
      <c r="C659" s="24">
        <f t="shared" si="52"/>
        <v>307.03182400000003</v>
      </c>
      <c r="D659" s="24">
        <f t="shared" si="53"/>
        <v>49.616342758400002</v>
      </c>
      <c r="E659" s="24">
        <v>217.5</v>
      </c>
      <c r="F659" s="24">
        <v>413.7</v>
      </c>
      <c r="G659" s="24">
        <f t="shared" si="54"/>
        <v>591.59100000000001</v>
      </c>
      <c r="H659" s="24">
        <f t="shared" si="51"/>
        <v>663.04291714964779</v>
      </c>
    </row>
    <row r="660" spans="1:8" x14ac:dyDescent="0.25">
      <c r="A660" s="11">
        <f t="shared" si="55"/>
        <v>40746</v>
      </c>
      <c r="B660" s="24">
        <v>7.6079999999999997</v>
      </c>
      <c r="C660" s="24">
        <f t="shared" si="52"/>
        <v>314.51174400000002</v>
      </c>
      <c r="D660" s="24">
        <f t="shared" si="53"/>
        <v>50.825097830400004</v>
      </c>
      <c r="E660" s="24">
        <v>220</v>
      </c>
      <c r="F660" s="24">
        <v>410.065</v>
      </c>
      <c r="G660" s="24">
        <f t="shared" si="54"/>
        <v>586.39294999999993</v>
      </c>
      <c r="H660" s="24">
        <f t="shared" si="51"/>
        <v>668.43654555883109</v>
      </c>
    </row>
    <row r="661" spans="1:8" x14ac:dyDescent="0.25">
      <c r="A661" s="11">
        <f t="shared" si="55"/>
        <v>40753</v>
      </c>
      <c r="B661" s="24">
        <v>7.5739999999999998</v>
      </c>
      <c r="C661" s="24">
        <f t="shared" si="52"/>
        <v>313.17323199999998</v>
      </c>
      <c r="D661" s="24">
        <f t="shared" si="53"/>
        <v>50.608794291199999</v>
      </c>
      <c r="E661" s="24">
        <v>220</v>
      </c>
      <c r="F661" s="24">
        <v>393.09</v>
      </c>
      <c r="G661" s="24">
        <f t="shared" si="54"/>
        <v>562.11869999999999</v>
      </c>
      <c r="H661" s="24">
        <f t="shared" si="51"/>
        <v>673.7521548645866</v>
      </c>
    </row>
    <row r="662" spans="1:8" x14ac:dyDescent="0.25">
      <c r="A662" s="11">
        <f t="shared" si="55"/>
        <v>40760</v>
      </c>
      <c r="B662" s="24">
        <v>7.7680000000000007</v>
      </c>
      <c r="C662" s="24">
        <f t="shared" si="52"/>
        <v>320.81062400000002</v>
      </c>
      <c r="D662" s="24">
        <f t="shared" si="53"/>
        <v>51.842996838399998</v>
      </c>
      <c r="E662" s="24">
        <v>217.5</v>
      </c>
      <c r="F662" s="24">
        <v>398.935</v>
      </c>
      <c r="G662" s="24">
        <f t="shared" si="54"/>
        <v>570.47704999999996</v>
      </c>
      <c r="H662" s="24">
        <f t="shared" si="51"/>
        <v>678.34720259223513</v>
      </c>
    </row>
    <row r="663" spans="1:8" x14ac:dyDescent="0.25">
      <c r="A663" s="11">
        <f t="shared" si="55"/>
        <v>40767</v>
      </c>
      <c r="B663" s="24">
        <v>7.7159999999999993</v>
      </c>
      <c r="C663" s="24">
        <f t="shared" si="52"/>
        <v>318.763488</v>
      </c>
      <c r="D663" s="24">
        <f t="shared" si="53"/>
        <v>51.512179660799994</v>
      </c>
      <c r="E663" s="24">
        <v>217.5</v>
      </c>
      <c r="F663" s="24">
        <v>405.22</v>
      </c>
      <c r="G663" s="24">
        <f t="shared" si="54"/>
        <v>579.46460000000002</v>
      </c>
      <c r="H663" s="24">
        <f t="shared" si="51"/>
        <v>683.4101035258152</v>
      </c>
    </row>
    <row r="664" spans="1:8" x14ac:dyDescent="0.25">
      <c r="A664" s="11">
        <f t="shared" si="55"/>
        <v>40774</v>
      </c>
      <c r="B664" s="24">
        <v>7.84</v>
      </c>
      <c r="C664" s="24">
        <f t="shared" si="52"/>
        <v>323.64512000000002</v>
      </c>
      <c r="D664" s="24">
        <f t="shared" si="53"/>
        <v>52.301051391999998</v>
      </c>
      <c r="E664" s="24">
        <v>219</v>
      </c>
      <c r="F664" s="24">
        <v>425.06</v>
      </c>
      <c r="G664" s="24">
        <f t="shared" si="54"/>
        <v>607.83579999999995</v>
      </c>
      <c r="H664" s="24">
        <f t="shared" si="51"/>
        <v>687.90465714245147</v>
      </c>
    </row>
    <row r="665" spans="1:8" x14ac:dyDescent="0.25">
      <c r="A665" s="11">
        <f t="shared" si="55"/>
        <v>40781</v>
      </c>
      <c r="B665" s="24">
        <v>7.9819999999999993</v>
      </c>
      <c r="C665" s="24">
        <f t="shared" si="52"/>
        <v>329.23537599999997</v>
      </c>
      <c r="D665" s="24">
        <f t="shared" si="53"/>
        <v>53.204436761599993</v>
      </c>
      <c r="E665" s="24">
        <v>219</v>
      </c>
      <c r="F665" s="24">
        <v>443.685</v>
      </c>
      <c r="G665" s="24">
        <f t="shared" si="54"/>
        <v>634.46955000000003</v>
      </c>
      <c r="H665" s="24">
        <f t="shared" si="51"/>
        <v>692.36412023922037</v>
      </c>
    </row>
    <row r="666" spans="1:8" x14ac:dyDescent="0.25">
      <c r="A666" s="11">
        <f t="shared" si="55"/>
        <v>40788</v>
      </c>
      <c r="B666" s="24">
        <v>7.9279999999999999</v>
      </c>
      <c r="C666" s="24">
        <f t="shared" si="52"/>
        <v>327.10950400000002</v>
      </c>
      <c r="D666" s="24">
        <f t="shared" si="53"/>
        <v>52.860895846399998</v>
      </c>
      <c r="E666" s="24">
        <v>216.5</v>
      </c>
      <c r="F666" s="24">
        <v>435.86</v>
      </c>
      <c r="G666" s="24">
        <f t="shared" si="54"/>
        <v>623.27980000000002</v>
      </c>
      <c r="H666" s="24">
        <f t="shared" si="51"/>
        <v>697.09386029097323</v>
      </c>
    </row>
    <row r="667" spans="1:8" x14ac:dyDescent="0.25">
      <c r="A667" s="11">
        <f t="shared" si="55"/>
        <v>40795</v>
      </c>
      <c r="B667" s="24">
        <v>7.6825000000000001</v>
      </c>
      <c r="C667" s="24">
        <f t="shared" si="52"/>
        <v>317.44466</v>
      </c>
      <c r="D667" s="24">
        <f t="shared" si="53"/>
        <v>51.299057055999995</v>
      </c>
      <c r="E667" s="24">
        <v>235</v>
      </c>
      <c r="F667" s="24">
        <v>427.48</v>
      </c>
      <c r="G667" s="24">
        <f t="shared" si="54"/>
        <v>611.29639999999995</v>
      </c>
      <c r="H667" s="24">
        <f t="shared" si="51"/>
        <v>701.73186809996446</v>
      </c>
    </row>
    <row r="668" spans="1:8" x14ac:dyDescent="0.25">
      <c r="A668" s="11">
        <f t="shared" si="55"/>
        <v>40802</v>
      </c>
      <c r="B668" s="24">
        <v>7.3680000000000003</v>
      </c>
      <c r="C668" s="24">
        <f t="shared" si="52"/>
        <v>305.06342400000005</v>
      </c>
      <c r="D668" s="24">
        <f t="shared" si="53"/>
        <v>49.298249318400003</v>
      </c>
      <c r="E668" s="24">
        <v>237.5</v>
      </c>
      <c r="F668" s="24">
        <v>403.12</v>
      </c>
      <c r="G668" s="24">
        <f t="shared" si="54"/>
        <v>576.46159999999998</v>
      </c>
      <c r="H668" s="24">
        <f t="shared" si="51"/>
        <v>705.2944057658807</v>
      </c>
    </row>
    <row r="669" spans="1:8" x14ac:dyDescent="0.25">
      <c r="A669" s="11">
        <f t="shared" si="55"/>
        <v>40809</v>
      </c>
      <c r="B669" s="24">
        <v>6.7819999999999991</v>
      </c>
      <c r="C669" s="24">
        <f t="shared" si="52"/>
        <v>281.99377599999997</v>
      </c>
      <c r="D669" s="24">
        <f t="shared" si="53"/>
        <v>45.570194201599996</v>
      </c>
      <c r="E669" s="24">
        <v>245</v>
      </c>
      <c r="F669" s="24">
        <v>374.24</v>
      </c>
      <c r="G669" s="24">
        <f t="shared" si="54"/>
        <v>535.16319999999996</v>
      </c>
      <c r="H669" s="24">
        <f t="shared" si="51"/>
        <v>708.86392606132961</v>
      </c>
    </row>
    <row r="670" spans="1:8" x14ac:dyDescent="0.25">
      <c r="A670" s="11">
        <f t="shared" si="55"/>
        <v>40816</v>
      </c>
      <c r="B670" s="24">
        <v>6.596000000000001</v>
      </c>
      <c r="C670" s="24">
        <f t="shared" si="52"/>
        <v>274.67132800000007</v>
      </c>
      <c r="D670" s="24">
        <f t="shared" si="53"/>
        <v>44.386886604800011</v>
      </c>
      <c r="E670" s="24">
        <v>245</v>
      </c>
      <c r="F670" s="24">
        <v>378.65</v>
      </c>
      <c r="G670" s="24">
        <f t="shared" si="54"/>
        <v>541.46949999999993</v>
      </c>
      <c r="H670" s="24">
        <f t="shared" si="51"/>
        <v>712.10040066739236</v>
      </c>
    </row>
    <row r="671" spans="1:8" x14ac:dyDescent="0.25">
      <c r="A671" s="11">
        <f t="shared" si="55"/>
        <v>40823</v>
      </c>
      <c r="B671" s="24">
        <v>6.4819999999999993</v>
      </c>
      <c r="C671" s="24">
        <f t="shared" si="52"/>
        <v>270.18337599999995</v>
      </c>
      <c r="D671" s="24">
        <f t="shared" si="53"/>
        <v>43.661633561599992</v>
      </c>
      <c r="E671" s="24">
        <v>244</v>
      </c>
      <c r="F671" s="24">
        <v>363</v>
      </c>
      <c r="G671" s="24">
        <f t="shared" si="54"/>
        <v>519.09</v>
      </c>
      <c r="H671" s="24">
        <f t="shared" si="51"/>
        <v>713.43350182633412</v>
      </c>
    </row>
    <row r="672" spans="1:8" x14ac:dyDescent="0.25">
      <c r="A672" s="11">
        <f t="shared" si="55"/>
        <v>40830</v>
      </c>
      <c r="B672" s="24">
        <v>6.7239999999999993</v>
      </c>
      <c r="C672" s="24">
        <f t="shared" si="52"/>
        <v>279.71043199999997</v>
      </c>
      <c r="D672" s="24">
        <f t="shared" si="53"/>
        <v>45.201205811199991</v>
      </c>
      <c r="E672" s="24">
        <v>244</v>
      </c>
      <c r="F672" s="24">
        <v>379.315</v>
      </c>
      <c r="G672" s="24">
        <f t="shared" si="54"/>
        <v>542.42044999999996</v>
      </c>
      <c r="H672" s="24">
        <f t="shared" si="51"/>
        <v>714.14824452247603</v>
      </c>
    </row>
    <row r="673" spans="1:8" x14ac:dyDescent="0.25">
      <c r="A673" s="11">
        <f t="shared" si="55"/>
        <v>40837</v>
      </c>
      <c r="B673" s="24">
        <v>6.1050000000000004</v>
      </c>
      <c r="C673" s="24">
        <f t="shared" si="52"/>
        <v>255.34164000000004</v>
      </c>
      <c r="D673" s="24">
        <f t="shared" si="53"/>
        <v>41.263209024000005</v>
      </c>
      <c r="E673" s="24">
        <v>244</v>
      </c>
      <c r="F673" s="24">
        <v>375.34</v>
      </c>
      <c r="G673" s="24">
        <f t="shared" si="54"/>
        <v>536.73619999999994</v>
      </c>
      <c r="H673" s="24">
        <f t="shared" ref="H673:H736" si="56">(AVERAGE(D646:D672)/2204.62)*1802.4+(AVERAGE(C646:C672)/2204.62)*3715.4+(AVERAGE(E646:E672)/2204.62)*964.9+(AVERAGE(G646:G672)/2204.62)*272.4</f>
        <v>713.31155653338669</v>
      </c>
    </row>
    <row r="674" spans="1:8" x14ac:dyDescent="0.25">
      <c r="A674" s="11">
        <f t="shared" si="55"/>
        <v>40844</v>
      </c>
      <c r="B674" s="24">
        <v>6.1240000000000006</v>
      </c>
      <c r="C674" s="24">
        <f t="shared" si="52"/>
        <v>256.08963200000005</v>
      </c>
      <c r="D674" s="24">
        <f t="shared" si="53"/>
        <v>41.38408453120001</v>
      </c>
      <c r="E674" s="24">
        <v>246.5</v>
      </c>
      <c r="F674" s="24">
        <v>374.245</v>
      </c>
      <c r="G674" s="24">
        <f t="shared" si="54"/>
        <v>535.17034999999998</v>
      </c>
      <c r="H674" s="24">
        <f t="shared" si="56"/>
        <v>710.99625492971052</v>
      </c>
    </row>
    <row r="675" spans="1:8" x14ac:dyDescent="0.25">
      <c r="A675" s="11">
        <f t="shared" si="55"/>
        <v>40851</v>
      </c>
      <c r="B675" s="24">
        <v>6.168000000000001</v>
      </c>
      <c r="C675" s="24">
        <f t="shared" si="52"/>
        <v>257.82182400000005</v>
      </c>
      <c r="D675" s="24">
        <f t="shared" si="53"/>
        <v>41.664006758400006</v>
      </c>
      <c r="E675" s="24">
        <v>231.5</v>
      </c>
      <c r="F675" s="24">
        <v>381.29500000000002</v>
      </c>
      <c r="G675" s="24">
        <f t="shared" si="54"/>
        <v>545.25184999999999</v>
      </c>
      <c r="H675" s="24">
        <f t="shared" si="56"/>
        <v>709.0044766233724</v>
      </c>
    </row>
    <row r="676" spans="1:8" x14ac:dyDescent="0.25">
      <c r="A676" s="11">
        <f t="shared" si="55"/>
        <v>40858</v>
      </c>
      <c r="B676" s="24">
        <v>6.1760000000000002</v>
      </c>
      <c r="C676" s="24">
        <f t="shared" si="52"/>
        <v>258.13676800000002</v>
      </c>
      <c r="D676" s="24">
        <f t="shared" si="53"/>
        <v>41.714901708799999</v>
      </c>
      <c r="E676" s="24">
        <v>231.5</v>
      </c>
      <c r="F676" s="24">
        <v>364.32</v>
      </c>
      <c r="G676" s="24">
        <f t="shared" si="54"/>
        <v>520.97759999999994</v>
      </c>
      <c r="H676" s="24">
        <f t="shared" si="56"/>
        <v>707.44750064804157</v>
      </c>
    </row>
    <row r="677" spans="1:8" x14ac:dyDescent="0.25">
      <c r="A677" s="11">
        <f t="shared" si="55"/>
        <v>40865</v>
      </c>
      <c r="B677" s="24">
        <v>5.9480000000000004</v>
      </c>
      <c r="C677" s="24">
        <f t="shared" si="52"/>
        <v>249.16086400000003</v>
      </c>
      <c r="D677" s="24">
        <f t="shared" si="53"/>
        <v>40.264395622400002</v>
      </c>
      <c r="E677" s="24">
        <v>231.5</v>
      </c>
      <c r="F677" s="24">
        <v>365.31</v>
      </c>
      <c r="G677" s="24">
        <f t="shared" si="54"/>
        <v>522.39329999999995</v>
      </c>
      <c r="H677" s="24">
        <f t="shared" si="56"/>
        <v>706.34788155726278</v>
      </c>
    </row>
    <row r="678" spans="1:8" x14ac:dyDescent="0.25">
      <c r="A678" s="11">
        <f t="shared" si="55"/>
        <v>40872</v>
      </c>
      <c r="B678" s="24">
        <v>5.59</v>
      </c>
      <c r="C678" s="24">
        <f t="shared" si="52"/>
        <v>235.06712000000002</v>
      </c>
      <c r="D678" s="24">
        <f t="shared" si="53"/>
        <v>37.986846591999999</v>
      </c>
      <c r="E678" s="24">
        <v>206.5</v>
      </c>
      <c r="F678" s="24">
        <v>351.31</v>
      </c>
      <c r="G678" s="24">
        <f t="shared" si="54"/>
        <v>502.37329999999997</v>
      </c>
      <c r="H678" s="24">
        <f t="shared" si="56"/>
        <v>705.1759412423836</v>
      </c>
    </row>
    <row r="679" spans="1:8" x14ac:dyDescent="0.25">
      <c r="A679" s="11">
        <f t="shared" si="55"/>
        <v>40879</v>
      </c>
      <c r="B679" s="24">
        <v>5.6560000000000006</v>
      </c>
      <c r="C679" s="24">
        <f t="shared" si="52"/>
        <v>237.66540800000004</v>
      </c>
      <c r="D679" s="24">
        <f t="shared" si="53"/>
        <v>38.406729932800005</v>
      </c>
      <c r="E679" s="24">
        <v>190</v>
      </c>
      <c r="F679" s="24">
        <v>349.76499999999999</v>
      </c>
      <c r="G679" s="24">
        <f t="shared" si="54"/>
        <v>500.16394999999994</v>
      </c>
      <c r="H679" s="24">
        <f t="shared" si="56"/>
        <v>700.88112513610201</v>
      </c>
    </row>
    <row r="680" spans="1:8" x14ac:dyDescent="0.25">
      <c r="A680" s="11">
        <f t="shared" si="55"/>
        <v>40886</v>
      </c>
      <c r="B680" s="24">
        <v>5.5920000000000005</v>
      </c>
      <c r="C680" s="24">
        <f t="shared" si="52"/>
        <v>235.14585600000004</v>
      </c>
      <c r="D680" s="24">
        <f t="shared" si="53"/>
        <v>37.999570329600004</v>
      </c>
      <c r="E680" s="24">
        <v>177.5</v>
      </c>
      <c r="F680" s="24">
        <v>334.995</v>
      </c>
      <c r="G680" s="24">
        <f t="shared" si="54"/>
        <v>479.04284999999999</v>
      </c>
      <c r="H680" s="24">
        <f t="shared" si="56"/>
        <v>695.96590805741198</v>
      </c>
    </row>
    <row r="681" spans="1:8" x14ac:dyDescent="0.25">
      <c r="A681" s="11">
        <f t="shared" si="55"/>
        <v>40893</v>
      </c>
      <c r="B681" s="24">
        <v>5.5519999999999996</v>
      </c>
      <c r="C681" s="24">
        <f t="shared" si="52"/>
        <v>233.571136</v>
      </c>
      <c r="D681" s="24">
        <f t="shared" si="53"/>
        <v>37.745095577599997</v>
      </c>
      <c r="E681" s="24">
        <v>174</v>
      </c>
      <c r="F681" s="24">
        <v>357.70499999999998</v>
      </c>
      <c r="G681" s="24">
        <f t="shared" si="54"/>
        <v>511.51814999999993</v>
      </c>
      <c r="H681" s="24">
        <f t="shared" si="56"/>
        <v>689.72697456318133</v>
      </c>
    </row>
    <row r="682" spans="1:8" x14ac:dyDescent="0.25">
      <c r="A682" s="11">
        <f t="shared" si="55"/>
        <v>40900</v>
      </c>
      <c r="B682" s="24">
        <v>5.8579999999999997</v>
      </c>
      <c r="C682" s="24">
        <f t="shared" si="52"/>
        <v>245.61774399999999</v>
      </c>
      <c r="D682" s="24">
        <f t="shared" si="53"/>
        <v>39.691827430399997</v>
      </c>
      <c r="E682" s="24">
        <v>174</v>
      </c>
      <c r="F682" s="24">
        <v>376.5</v>
      </c>
      <c r="G682" s="24">
        <f t="shared" si="54"/>
        <v>538.39499999999998</v>
      </c>
      <c r="H682" s="24">
        <f t="shared" si="56"/>
        <v>682.87010040619009</v>
      </c>
    </row>
    <row r="683" spans="1:8" x14ac:dyDescent="0.25">
      <c r="A683" s="11">
        <f t="shared" si="55"/>
        <v>40907</v>
      </c>
      <c r="B683" s="24">
        <v>6.12</v>
      </c>
      <c r="C683" s="24">
        <f t="shared" si="52"/>
        <v>255.93216000000001</v>
      </c>
      <c r="D683" s="24">
        <f t="shared" si="53"/>
        <v>41.358637055999999</v>
      </c>
      <c r="E683" s="24">
        <v>174</v>
      </c>
      <c r="F683" s="24">
        <v>373.8</v>
      </c>
      <c r="G683" s="24">
        <f t="shared" si="54"/>
        <v>534.53399999999999</v>
      </c>
      <c r="H683" s="24">
        <f t="shared" si="56"/>
        <v>677.723990720909</v>
      </c>
    </row>
    <row r="684" spans="1:8" x14ac:dyDescent="0.25">
      <c r="A684" s="11">
        <f t="shared" si="55"/>
        <v>40914</v>
      </c>
      <c r="B684" s="24">
        <v>6.21</v>
      </c>
      <c r="C684" s="24">
        <f t="shared" si="52"/>
        <v>259.47528</v>
      </c>
      <c r="D684" s="24">
        <f t="shared" si="53"/>
        <v>41.931205247999998</v>
      </c>
      <c r="E684" s="24">
        <v>174</v>
      </c>
      <c r="F684" s="24">
        <v>373.58</v>
      </c>
      <c r="G684" s="24">
        <f t="shared" si="54"/>
        <v>534.21939999999995</v>
      </c>
      <c r="H684" s="24">
        <f t="shared" si="56"/>
        <v>674.01915008290644</v>
      </c>
    </row>
    <row r="685" spans="1:8" x14ac:dyDescent="0.25">
      <c r="A685" s="11">
        <f t="shared" si="55"/>
        <v>40921</v>
      </c>
      <c r="B685" s="24">
        <v>6.02</v>
      </c>
      <c r="C685" s="24">
        <f t="shared" si="52"/>
        <v>251.99536000000001</v>
      </c>
      <c r="D685" s="24">
        <f t="shared" si="53"/>
        <v>40.722450176000002</v>
      </c>
      <c r="E685" s="24">
        <v>174</v>
      </c>
      <c r="F685" s="24">
        <v>363.77</v>
      </c>
      <c r="G685" s="24">
        <f t="shared" si="54"/>
        <v>520.19110000000001</v>
      </c>
      <c r="H685" s="24">
        <f t="shared" si="56"/>
        <v>671.21219271609584</v>
      </c>
    </row>
    <row r="686" spans="1:8" x14ac:dyDescent="0.25">
      <c r="A686" s="11">
        <f t="shared" si="55"/>
        <v>40928</v>
      </c>
      <c r="B686" s="24">
        <v>5.7320000000000011</v>
      </c>
      <c r="C686" s="24">
        <f t="shared" si="52"/>
        <v>240.65737600000006</v>
      </c>
      <c r="D686" s="24">
        <f t="shared" si="53"/>
        <v>38.890231961600009</v>
      </c>
      <c r="E686" s="24">
        <v>171.5</v>
      </c>
      <c r="F686" s="24">
        <v>365.31</v>
      </c>
      <c r="G686" s="24">
        <f t="shared" si="54"/>
        <v>522.39329999999995</v>
      </c>
      <c r="H686" s="24">
        <f t="shared" si="56"/>
        <v>668.26186251384888</v>
      </c>
    </row>
    <row r="687" spans="1:8" x14ac:dyDescent="0.25">
      <c r="A687" s="11">
        <f t="shared" si="55"/>
        <v>40935</v>
      </c>
      <c r="B687" s="24">
        <v>6.02</v>
      </c>
      <c r="C687" s="24">
        <f t="shared" si="52"/>
        <v>251.99536000000001</v>
      </c>
      <c r="D687" s="24">
        <f t="shared" si="53"/>
        <v>40.722450176000002</v>
      </c>
      <c r="E687" s="24">
        <v>169</v>
      </c>
      <c r="F687" s="24">
        <v>373.36</v>
      </c>
      <c r="G687" s="24">
        <f t="shared" si="54"/>
        <v>533.90480000000002</v>
      </c>
      <c r="H687" s="24">
        <f t="shared" si="56"/>
        <v>662.73180526909073</v>
      </c>
    </row>
    <row r="688" spans="1:8" x14ac:dyDescent="0.25">
      <c r="A688" s="11">
        <f t="shared" si="55"/>
        <v>40942</v>
      </c>
      <c r="B688" s="24">
        <v>6.0739999999999998</v>
      </c>
      <c r="C688" s="24">
        <f t="shared" si="52"/>
        <v>254.12123200000002</v>
      </c>
      <c r="D688" s="24">
        <f t="shared" si="53"/>
        <v>41.065991091200004</v>
      </c>
      <c r="E688" s="24">
        <v>169</v>
      </c>
      <c r="F688" s="24">
        <v>379.315</v>
      </c>
      <c r="G688" s="24">
        <f t="shared" si="54"/>
        <v>542.42044999999996</v>
      </c>
      <c r="H688" s="24">
        <f t="shared" si="56"/>
        <v>657.45685476437791</v>
      </c>
    </row>
    <row r="689" spans="1:8" x14ac:dyDescent="0.25">
      <c r="A689" s="11">
        <f t="shared" si="55"/>
        <v>40949</v>
      </c>
      <c r="B689" s="24">
        <v>6.0540000000000003</v>
      </c>
      <c r="C689" s="24">
        <f t="shared" si="52"/>
        <v>253.33387200000001</v>
      </c>
      <c r="D689" s="24">
        <f t="shared" si="53"/>
        <v>40.938753715200001</v>
      </c>
      <c r="E689" s="24">
        <v>169</v>
      </c>
      <c r="F689" s="24">
        <v>369.28</v>
      </c>
      <c r="G689" s="24">
        <f t="shared" si="54"/>
        <v>528.07039999999995</v>
      </c>
      <c r="H689" s="24">
        <f t="shared" si="56"/>
        <v>652.56515002803349</v>
      </c>
    </row>
    <row r="690" spans="1:8" x14ac:dyDescent="0.25">
      <c r="A690" s="11">
        <f t="shared" si="55"/>
        <v>40956</v>
      </c>
      <c r="B690" s="24">
        <v>5.98</v>
      </c>
      <c r="C690" s="24">
        <f t="shared" si="52"/>
        <v>250.42064000000002</v>
      </c>
      <c r="D690" s="24">
        <f t="shared" si="53"/>
        <v>40.467975424000002</v>
      </c>
      <c r="E690" s="24">
        <v>172.5</v>
      </c>
      <c r="F690" s="24">
        <v>383.72</v>
      </c>
      <c r="G690" s="24">
        <f t="shared" si="54"/>
        <v>548.71960000000001</v>
      </c>
      <c r="H690" s="24">
        <f t="shared" si="56"/>
        <v>647.0429729694514</v>
      </c>
    </row>
    <row r="691" spans="1:8" x14ac:dyDescent="0.25">
      <c r="A691" s="11">
        <f t="shared" si="55"/>
        <v>40963</v>
      </c>
      <c r="B691" s="24">
        <v>5.9874999999999998</v>
      </c>
      <c r="C691" s="24">
        <f t="shared" si="52"/>
        <v>250.7159</v>
      </c>
      <c r="D691" s="24">
        <f t="shared" si="53"/>
        <v>40.515689440000003</v>
      </c>
      <c r="E691" s="24">
        <v>177.5</v>
      </c>
      <c r="F691" s="24">
        <v>386.04</v>
      </c>
      <c r="G691" s="24">
        <f t="shared" si="54"/>
        <v>552.03719999999998</v>
      </c>
      <c r="H691" s="24">
        <f t="shared" si="56"/>
        <v>641.57259999217172</v>
      </c>
    </row>
    <row r="692" spans="1:8" x14ac:dyDescent="0.25">
      <c r="A692" s="11">
        <f t="shared" si="55"/>
        <v>40970</v>
      </c>
      <c r="B692" s="24">
        <v>6.11</v>
      </c>
      <c r="C692" s="24">
        <f t="shared" si="52"/>
        <v>255.53848000000002</v>
      </c>
      <c r="D692" s="24">
        <f t="shared" si="53"/>
        <v>41.295018368000001</v>
      </c>
      <c r="E692" s="24">
        <v>187.5</v>
      </c>
      <c r="F692" s="24">
        <v>412.38</v>
      </c>
      <c r="G692" s="24">
        <f t="shared" si="54"/>
        <v>589.70339999999999</v>
      </c>
      <c r="H692" s="24">
        <f t="shared" si="56"/>
        <v>635.73559761282024</v>
      </c>
    </row>
    <row r="693" spans="1:8" x14ac:dyDescent="0.25">
      <c r="A693" s="11">
        <f t="shared" si="55"/>
        <v>40977</v>
      </c>
      <c r="B693" s="24">
        <v>6.0340000000000007</v>
      </c>
      <c r="C693" s="24">
        <f t="shared" si="52"/>
        <v>252.54651200000004</v>
      </c>
      <c r="D693" s="24">
        <f t="shared" si="53"/>
        <v>40.811516339200004</v>
      </c>
      <c r="E693" s="24">
        <v>195</v>
      </c>
      <c r="F693" s="24">
        <v>418.55500000000001</v>
      </c>
      <c r="G693" s="24">
        <f t="shared" si="54"/>
        <v>598.53364999999997</v>
      </c>
      <c r="H693" s="24">
        <f t="shared" si="56"/>
        <v>630.05951011758668</v>
      </c>
    </row>
    <row r="694" spans="1:8" x14ac:dyDescent="0.25">
      <c r="A694" s="11">
        <f t="shared" si="55"/>
        <v>40984</v>
      </c>
      <c r="B694" s="24">
        <v>6.18</v>
      </c>
      <c r="C694" s="24">
        <f t="shared" si="52"/>
        <v>258.29424</v>
      </c>
      <c r="D694" s="24">
        <f t="shared" si="53"/>
        <v>41.740349183999996</v>
      </c>
      <c r="E694" s="24">
        <v>202.5</v>
      </c>
      <c r="F694" s="24">
        <v>430.34500000000003</v>
      </c>
      <c r="G694" s="24">
        <f t="shared" si="54"/>
        <v>615.39335000000005</v>
      </c>
      <c r="H694" s="24">
        <f t="shared" si="56"/>
        <v>624.57884202293269</v>
      </c>
    </row>
    <row r="695" spans="1:8" x14ac:dyDescent="0.25">
      <c r="A695" s="11">
        <f t="shared" si="55"/>
        <v>40991</v>
      </c>
      <c r="B695" s="24">
        <v>5.9880000000000004</v>
      </c>
      <c r="C695" s="24">
        <f t="shared" si="52"/>
        <v>250.73558400000002</v>
      </c>
      <c r="D695" s="24">
        <f t="shared" si="53"/>
        <v>40.518870374400002</v>
      </c>
      <c r="E695" s="24">
        <v>217.5</v>
      </c>
      <c r="F695" s="24">
        <v>432.66500000000002</v>
      </c>
      <c r="G695" s="24">
        <f t="shared" si="54"/>
        <v>618.71095000000003</v>
      </c>
      <c r="H695" s="24">
        <f t="shared" si="56"/>
        <v>620.08929152079713</v>
      </c>
    </row>
    <row r="696" spans="1:8" x14ac:dyDescent="0.25">
      <c r="A696" s="11">
        <f t="shared" si="55"/>
        <v>40998</v>
      </c>
      <c r="B696" s="24">
        <v>5.7640000000000002</v>
      </c>
      <c r="C696" s="24">
        <f t="shared" si="52"/>
        <v>241.91715200000002</v>
      </c>
      <c r="D696" s="24">
        <f t="shared" si="53"/>
        <v>39.093811763200002</v>
      </c>
      <c r="E696" s="24">
        <v>206</v>
      </c>
      <c r="F696" s="24">
        <v>447.76499999999999</v>
      </c>
      <c r="G696" s="24">
        <f t="shared" si="54"/>
        <v>640.30394999999999</v>
      </c>
      <c r="H696" s="24">
        <f t="shared" si="56"/>
        <v>616.3015742387953</v>
      </c>
    </row>
    <row r="697" spans="1:8" x14ac:dyDescent="0.25">
      <c r="A697" s="11">
        <f t="shared" si="55"/>
        <v>41005</v>
      </c>
      <c r="B697" s="24">
        <v>6.03</v>
      </c>
      <c r="C697" s="24">
        <f t="shared" si="52"/>
        <v>252.38904000000002</v>
      </c>
      <c r="D697" s="24">
        <f t="shared" si="53"/>
        <v>40.786068864000001</v>
      </c>
      <c r="E697" s="24">
        <v>206</v>
      </c>
      <c r="F697" s="24">
        <v>451.29500000000002</v>
      </c>
      <c r="G697" s="24">
        <f t="shared" si="54"/>
        <v>645.35185000000001</v>
      </c>
      <c r="H697" s="24">
        <f t="shared" si="56"/>
        <v>613.45293550107749</v>
      </c>
    </row>
    <row r="698" spans="1:8" x14ac:dyDescent="0.25">
      <c r="A698" s="11">
        <f t="shared" si="55"/>
        <v>41012</v>
      </c>
      <c r="B698" s="24">
        <v>5.831999999999999</v>
      </c>
      <c r="C698" s="24">
        <f t="shared" si="52"/>
        <v>244.59417599999998</v>
      </c>
      <c r="D698" s="24">
        <f t="shared" si="53"/>
        <v>39.526418841599991</v>
      </c>
      <c r="E698" s="24">
        <v>210</v>
      </c>
      <c r="F698" s="24">
        <v>458.9</v>
      </c>
      <c r="G698" s="24">
        <f t="shared" si="54"/>
        <v>656.22699999999998</v>
      </c>
      <c r="H698" s="24">
        <f t="shared" si="56"/>
        <v>611.79629198459656</v>
      </c>
    </row>
    <row r="699" spans="1:8" x14ac:dyDescent="0.25">
      <c r="A699" s="11">
        <f t="shared" si="55"/>
        <v>41019</v>
      </c>
      <c r="B699" s="24">
        <v>5.6120000000000001</v>
      </c>
      <c r="C699" s="24">
        <f t="shared" si="52"/>
        <v>235.93321600000002</v>
      </c>
      <c r="D699" s="24">
        <f t="shared" si="53"/>
        <v>38.126807705600001</v>
      </c>
      <c r="E699" s="24">
        <v>220</v>
      </c>
      <c r="F699" s="24">
        <v>466.17500000000001</v>
      </c>
      <c r="G699" s="24">
        <f t="shared" si="54"/>
        <v>666.63024999999993</v>
      </c>
      <c r="H699" s="24">
        <f t="shared" si="56"/>
        <v>610.15028889594259</v>
      </c>
    </row>
    <row r="700" spans="1:8" x14ac:dyDescent="0.25">
      <c r="A700" s="11">
        <f t="shared" si="55"/>
        <v>41026</v>
      </c>
      <c r="B700" s="24">
        <v>5.6740000000000004</v>
      </c>
      <c r="C700" s="24">
        <f t="shared" si="52"/>
        <v>238.37403200000003</v>
      </c>
      <c r="D700" s="24">
        <f t="shared" si="53"/>
        <v>38.521243571200003</v>
      </c>
      <c r="E700" s="24">
        <v>220</v>
      </c>
      <c r="F700" s="24">
        <v>482.71</v>
      </c>
      <c r="G700" s="24">
        <f t="shared" si="54"/>
        <v>690.2752999999999</v>
      </c>
      <c r="H700" s="24">
        <f t="shared" si="56"/>
        <v>607.38297544019395</v>
      </c>
    </row>
    <row r="701" spans="1:8" x14ac:dyDescent="0.25">
      <c r="A701" s="11">
        <f t="shared" si="55"/>
        <v>41033</v>
      </c>
      <c r="B701" s="24">
        <v>5.77</v>
      </c>
      <c r="C701" s="24">
        <f t="shared" si="52"/>
        <v>242.15335999999999</v>
      </c>
      <c r="D701" s="24">
        <f t="shared" si="53"/>
        <v>39.131982975999996</v>
      </c>
      <c r="E701" s="24">
        <v>222.5</v>
      </c>
      <c r="F701" s="24">
        <v>487.89499999999998</v>
      </c>
      <c r="G701" s="24">
        <f t="shared" si="54"/>
        <v>697.68984999999998</v>
      </c>
      <c r="H701" s="24">
        <f t="shared" si="56"/>
        <v>606.55446080148533</v>
      </c>
    </row>
    <row r="702" spans="1:8" x14ac:dyDescent="0.25">
      <c r="A702" s="11">
        <f t="shared" si="55"/>
        <v>41040</v>
      </c>
      <c r="B702" s="24">
        <v>5.6180000000000003</v>
      </c>
      <c r="C702" s="24">
        <f t="shared" si="52"/>
        <v>236.16942400000002</v>
      </c>
      <c r="D702" s="24">
        <f t="shared" si="53"/>
        <v>38.164978918400003</v>
      </c>
      <c r="E702" s="24">
        <v>230</v>
      </c>
      <c r="F702" s="24">
        <v>467.38499999999999</v>
      </c>
      <c r="G702" s="24">
        <f t="shared" si="54"/>
        <v>668.36054999999999</v>
      </c>
      <c r="H702" s="24">
        <f t="shared" si="56"/>
        <v>605.97108486348213</v>
      </c>
    </row>
    <row r="703" spans="1:8" x14ac:dyDescent="0.25">
      <c r="A703" s="11">
        <f t="shared" si="55"/>
        <v>41047</v>
      </c>
      <c r="B703" s="24">
        <v>5.8620000000000001</v>
      </c>
      <c r="C703" s="24">
        <f t="shared" si="52"/>
        <v>245.77521600000003</v>
      </c>
      <c r="D703" s="24">
        <f t="shared" si="53"/>
        <v>39.7172749056</v>
      </c>
      <c r="E703" s="24">
        <v>230</v>
      </c>
      <c r="F703" s="24">
        <v>487.67</v>
      </c>
      <c r="G703" s="24">
        <f t="shared" si="54"/>
        <v>697.36810000000003</v>
      </c>
      <c r="H703" s="24">
        <f t="shared" si="56"/>
        <v>605.05270177001842</v>
      </c>
    </row>
    <row r="704" spans="1:8" x14ac:dyDescent="0.25">
      <c r="A704" s="11">
        <f t="shared" si="55"/>
        <v>41054</v>
      </c>
      <c r="B704" s="24">
        <v>5.7919999999999998</v>
      </c>
      <c r="C704" s="24">
        <f t="shared" si="52"/>
        <v>243.01945599999999</v>
      </c>
      <c r="D704" s="24">
        <f t="shared" si="53"/>
        <v>39.271944089599998</v>
      </c>
      <c r="E704" s="24">
        <v>238.5</v>
      </c>
      <c r="F704" s="24">
        <v>486.125</v>
      </c>
      <c r="G704" s="24">
        <f t="shared" si="54"/>
        <v>695.15874999999994</v>
      </c>
      <c r="H704" s="24">
        <f t="shared" si="56"/>
        <v>605.00352539980861</v>
      </c>
    </row>
    <row r="705" spans="1:8" x14ac:dyDescent="0.25">
      <c r="A705" s="11">
        <f t="shared" si="55"/>
        <v>41061</v>
      </c>
      <c r="B705" s="24">
        <v>5.4675000000000002</v>
      </c>
      <c r="C705" s="24">
        <f t="shared" si="52"/>
        <v>230.24454000000003</v>
      </c>
      <c r="D705" s="24">
        <f t="shared" si="53"/>
        <v>37.207517664000001</v>
      </c>
      <c r="E705" s="24">
        <v>244</v>
      </c>
      <c r="F705" s="24">
        <v>472.67500000000001</v>
      </c>
      <c r="G705" s="24">
        <f t="shared" si="54"/>
        <v>675.92525000000001</v>
      </c>
      <c r="H705" s="24">
        <f t="shared" si="56"/>
        <v>605.49422937691259</v>
      </c>
    </row>
    <row r="706" spans="1:8" x14ac:dyDescent="0.25">
      <c r="A706" s="11">
        <f t="shared" si="55"/>
        <v>41068</v>
      </c>
      <c r="B706" s="24">
        <v>5.73</v>
      </c>
      <c r="C706" s="24">
        <f t="shared" si="52"/>
        <v>240.57864000000004</v>
      </c>
      <c r="D706" s="24">
        <f t="shared" si="53"/>
        <v>38.877508224000003</v>
      </c>
      <c r="E706" s="24">
        <v>217.5</v>
      </c>
      <c r="F706" s="24">
        <v>520.96500000000003</v>
      </c>
      <c r="G706" s="24">
        <f t="shared" si="54"/>
        <v>744.97995000000003</v>
      </c>
      <c r="H706" s="24">
        <f t="shared" si="56"/>
        <v>606.57171119351813</v>
      </c>
    </row>
    <row r="707" spans="1:8" x14ac:dyDescent="0.25">
      <c r="A707" s="11">
        <f t="shared" si="55"/>
        <v>41075</v>
      </c>
      <c r="B707" s="24">
        <v>5.7780000000000005</v>
      </c>
      <c r="C707" s="24">
        <f t="shared" si="52"/>
        <v>242.46830400000002</v>
      </c>
      <c r="D707" s="24">
        <f t="shared" si="53"/>
        <v>39.182877926400003</v>
      </c>
      <c r="E707" s="24">
        <v>215</v>
      </c>
      <c r="F707" s="24">
        <v>503.54500000000002</v>
      </c>
      <c r="G707" s="24">
        <f t="shared" si="54"/>
        <v>720.06934999999999</v>
      </c>
      <c r="H707" s="24">
        <f t="shared" si="56"/>
        <v>608.33391933361008</v>
      </c>
    </row>
    <row r="708" spans="1:8" x14ac:dyDescent="0.25">
      <c r="A708" s="11">
        <f t="shared" si="55"/>
        <v>41082</v>
      </c>
      <c r="B708" s="24">
        <v>5.8739999999999997</v>
      </c>
      <c r="C708" s="24">
        <f t="shared" si="52"/>
        <v>246.24763200000001</v>
      </c>
      <c r="D708" s="24">
        <f t="shared" si="53"/>
        <v>39.793617331199997</v>
      </c>
      <c r="E708" s="24">
        <v>222.5</v>
      </c>
      <c r="F708" s="24">
        <v>515.55999999999995</v>
      </c>
      <c r="G708" s="24">
        <f t="shared" si="54"/>
        <v>737.25079999999991</v>
      </c>
      <c r="H708" s="24">
        <f t="shared" si="56"/>
        <v>610.53767504109703</v>
      </c>
    </row>
    <row r="709" spans="1:8" x14ac:dyDescent="0.25">
      <c r="A709" s="11">
        <f t="shared" si="55"/>
        <v>41089</v>
      </c>
      <c r="B709" s="24">
        <v>6.4459999999999997</v>
      </c>
      <c r="C709" s="24">
        <f t="shared" si="52"/>
        <v>268.76612799999998</v>
      </c>
      <c r="D709" s="24">
        <f t="shared" si="53"/>
        <v>43.432606284799995</v>
      </c>
      <c r="E709" s="24">
        <v>217.5</v>
      </c>
      <c r="F709" s="24">
        <v>523.61</v>
      </c>
      <c r="G709" s="24">
        <f t="shared" si="54"/>
        <v>748.76229999999998</v>
      </c>
      <c r="H709" s="24">
        <f t="shared" si="56"/>
        <v>613.21013917461676</v>
      </c>
    </row>
    <row r="710" spans="1:8" x14ac:dyDescent="0.25">
      <c r="A710" s="11">
        <f t="shared" si="55"/>
        <v>41096</v>
      </c>
      <c r="B710" s="24">
        <v>7.0125000000000002</v>
      </c>
      <c r="C710" s="24">
        <f t="shared" si="52"/>
        <v>291.06810000000002</v>
      </c>
      <c r="D710" s="24">
        <f t="shared" si="53"/>
        <v>47.036604959999998</v>
      </c>
      <c r="E710" s="24">
        <v>222.5</v>
      </c>
      <c r="F710" s="24">
        <v>561.08500000000004</v>
      </c>
      <c r="G710" s="24">
        <f t="shared" si="54"/>
        <v>802.35154999999997</v>
      </c>
      <c r="H710" s="24">
        <f t="shared" si="56"/>
        <v>616.43611022868208</v>
      </c>
    </row>
    <row r="711" spans="1:8" x14ac:dyDescent="0.25">
      <c r="A711" s="11">
        <f t="shared" si="55"/>
        <v>41103</v>
      </c>
      <c r="B711" s="24">
        <v>7.12</v>
      </c>
      <c r="C711" s="24">
        <f t="shared" ref="C711:C774" si="57">B711*39.368+15</f>
        <v>295.30016000000001</v>
      </c>
      <c r="D711" s="24">
        <f t="shared" ref="D711:D774" si="58">C711*0.1616</f>
        <v>47.720505855999996</v>
      </c>
      <c r="E711" s="24">
        <v>235</v>
      </c>
      <c r="F711" s="24">
        <v>589.30499999999995</v>
      </c>
      <c r="G711" s="24">
        <f t="shared" ref="G711:G774" si="59">F711*1.43</f>
        <v>842.70614999999987</v>
      </c>
      <c r="H711" s="24">
        <f t="shared" si="56"/>
        <v>620.8129322264964</v>
      </c>
    </row>
    <row r="712" spans="1:8" x14ac:dyDescent="0.25">
      <c r="A712" s="11">
        <f t="shared" si="55"/>
        <v>41110</v>
      </c>
      <c r="B712" s="24">
        <v>7.7879999999999994</v>
      </c>
      <c r="C712" s="24">
        <f t="shared" si="57"/>
        <v>321.597984</v>
      </c>
      <c r="D712" s="24">
        <f t="shared" si="58"/>
        <v>51.970234214399994</v>
      </c>
      <c r="E712" s="36">
        <v>235</v>
      </c>
      <c r="F712" s="24">
        <v>657.54</v>
      </c>
      <c r="G712" s="24">
        <f t="shared" si="59"/>
        <v>940.28219999999988</v>
      </c>
      <c r="H712" s="24">
        <f t="shared" si="56"/>
        <v>625.62486563885329</v>
      </c>
    </row>
    <row r="713" spans="1:8" x14ac:dyDescent="0.25">
      <c r="A713" s="11">
        <f t="shared" ref="A713:A735" si="60">A712+7</f>
        <v>41117</v>
      </c>
      <c r="B713" s="24">
        <v>7.7519999999999998</v>
      </c>
      <c r="C713" s="24">
        <f t="shared" si="57"/>
        <v>320.18073600000002</v>
      </c>
      <c r="D713" s="24">
        <f t="shared" si="58"/>
        <v>51.741206937600005</v>
      </c>
      <c r="E713" s="24">
        <v>277.5</v>
      </c>
      <c r="F713" s="24">
        <v>643.42999999999995</v>
      </c>
      <c r="G713" s="24">
        <f t="shared" si="59"/>
        <v>920.10489999999993</v>
      </c>
      <c r="H713" s="24">
        <f t="shared" si="56"/>
        <v>633.22114091532512</v>
      </c>
    </row>
    <row r="714" spans="1:8" x14ac:dyDescent="0.25">
      <c r="A714" s="11">
        <f t="shared" si="60"/>
        <v>41124</v>
      </c>
      <c r="B714" s="24">
        <v>7.8639999999999999</v>
      </c>
      <c r="C714" s="24">
        <f t="shared" si="57"/>
        <v>324.58995200000004</v>
      </c>
      <c r="D714" s="24">
        <f t="shared" si="58"/>
        <v>52.453736243200005</v>
      </c>
      <c r="E714" s="24">
        <v>290</v>
      </c>
      <c r="F714" s="24">
        <v>627.66499999999996</v>
      </c>
      <c r="G714" s="24">
        <f t="shared" si="59"/>
        <v>897.56094999999993</v>
      </c>
      <c r="H714" s="24">
        <f t="shared" si="56"/>
        <v>642.1122293750268</v>
      </c>
    </row>
    <row r="715" spans="1:8" x14ac:dyDescent="0.25">
      <c r="A715" s="11">
        <f t="shared" si="60"/>
        <v>41131</v>
      </c>
      <c r="B715" s="24">
        <v>7.8239999999999998</v>
      </c>
      <c r="C715" s="24">
        <f t="shared" si="57"/>
        <v>323.01523200000003</v>
      </c>
      <c r="D715" s="24">
        <f t="shared" si="58"/>
        <v>52.199261491200005</v>
      </c>
      <c r="E715" s="24">
        <v>300</v>
      </c>
      <c r="F715" s="24">
        <v>638.91499999999996</v>
      </c>
      <c r="G715" s="24">
        <f t="shared" si="59"/>
        <v>913.64844999999991</v>
      </c>
      <c r="H715" s="24">
        <f t="shared" si="56"/>
        <v>650.6242405553246</v>
      </c>
    </row>
    <row r="716" spans="1:8" x14ac:dyDescent="0.25">
      <c r="A716" s="11">
        <f t="shared" si="60"/>
        <v>41138</v>
      </c>
      <c r="B716" s="24">
        <v>7.6179999999999994</v>
      </c>
      <c r="C716" s="24">
        <f t="shared" si="57"/>
        <v>314.90542399999998</v>
      </c>
      <c r="D716" s="24">
        <f t="shared" si="58"/>
        <v>50.888716518399995</v>
      </c>
      <c r="E716" s="24">
        <v>302.5</v>
      </c>
      <c r="F716" s="24">
        <v>621.93499999999995</v>
      </c>
      <c r="G716" s="24">
        <f t="shared" si="59"/>
        <v>889.36704999999984</v>
      </c>
      <c r="H716" s="24">
        <f t="shared" si="56"/>
        <v>659.08391264072907</v>
      </c>
    </row>
    <row r="717" spans="1:8" x14ac:dyDescent="0.25">
      <c r="A717" s="11">
        <f t="shared" si="60"/>
        <v>41145</v>
      </c>
      <c r="B717" s="24">
        <v>7.8760000000000003</v>
      </c>
      <c r="C717" s="24">
        <f t="shared" si="57"/>
        <v>325.06236800000005</v>
      </c>
      <c r="D717" s="24">
        <f t="shared" si="58"/>
        <v>52.530078668800009</v>
      </c>
      <c r="E717" s="24">
        <v>300</v>
      </c>
      <c r="F717" s="24">
        <v>626.56500000000005</v>
      </c>
      <c r="G717" s="24">
        <f t="shared" si="59"/>
        <v>895.98795000000007</v>
      </c>
      <c r="H717" s="24">
        <f t="shared" si="56"/>
        <v>667.04578050806117</v>
      </c>
    </row>
    <row r="718" spans="1:8" x14ac:dyDescent="0.25">
      <c r="A718" s="11">
        <f t="shared" si="60"/>
        <v>41152</v>
      </c>
      <c r="B718" s="24">
        <v>7.71</v>
      </c>
      <c r="C718" s="24">
        <f t="shared" si="57"/>
        <v>318.52728000000002</v>
      </c>
      <c r="D718" s="24">
        <f t="shared" si="58"/>
        <v>51.474008447999999</v>
      </c>
      <c r="E718" s="24">
        <v>302.5</v>
      </c>
      <c r="F718" s="24">
        <v>642.21500000000003</v>
      </c>
      <c r="G718" s="24">
        <f t="shared" si="59"/>
        <v>918.36744999999996</v>
      </c>
      <c r="H718" s="24">
        <f t="shared" si="56"/>
        <v>675.725957181485</v>
      </c>
    </row>
    <row r="719" spans="1:8" x14ac:dyDescent="0.25">
      <c r="A719" s="11">
        <f t="shared" si="60"/>
        <v>41159</v>
      </c>
      <c r="B719" s="24">
        <v>7.6849999999999996</v>
      </c>
      <c r="C719" s="24">
        <f t="shared" si="57"/>
        <v>317.54307999999997</v>
      </c>
      <c r="D719" s="24">
        <f t="shared" si="58"/>
        <v>51.314961727999993</v>
      </c>
      <c r="E719" s="24">
        <v>302.5</v>
      </c>
      <c r="F719" s="24">
        <v>614.54999999999995</v>
      </c>
      <c r="G719" s="24">
        <f t="shared" si="59"/>
        <v>878.80649999999991</v>
      </c>
      <c r="H719" s="24">
        <f t="shared" si="56"/>
        <v>683.99308334670673</v>
      </c>
    </row>
    <row r="720" spans="1:8" x14ac:dyDescent="0.25">
      <c r="A720" s="11">
        <f t="shared" si="60"/>
        <v>41166</v>
      </c>
      <c r="B720" s="24">
        <v>7.46</v>
      </c>
      <c r="C720" s="24">
        <f t="shared" si="57"/>
        <v>308.68528000000003</v>
      </c>
      <c r="D720" s="24">
        <f t="shared" si="58"/>
        <v>49.883541248</v>
      </c>
      <c r="E720" s="24">
        <v>307.5</v>
      </c>
      <c r="F720" s="24">
        <v>590.85</v>
      </c>
      <c r="G720" s="24">
        <f t="shared" si="59"/>
        <v>844.91549999999995</v>
      </c>
      <c r="H720" s="24">
        <f t="shared" si="56"/>
        <v>691.35383823941311</v>
      </c>
    </row>
    <row r="721" spans="1:8" x14ac:dyDescent="0.25">
      <c r="A721" s="11">
        <f t="shared" si="60"/>
        <v>41173</v>
      </c>
      <c r="B721" s="24">
        <v>7.1560000000000006</v>
      </c>
      <c r="C721" s="24">
        <f t="shared" si="57"/>
        <v>296.71740800000003</v>
      </c>
      <c r="D721" s="24">
        <f t="shared" si="58"/>
        <v>47.949533132800006</v>
      </c>
      <c r="E721" s="24">
        <v>307.5</v>
      </c>
      <c r="F721" s="24">
        <v>542.89499999999998</v>
      </c>
      <c r="G721" s="24">
        <f t="shared" si="59"/>
        <v>776.33984999999996</v>
      </c>
      <c r="H721" s="24">
        <f t="shared" si="56"/>
        <v>698.08373008375895</v>
      </c>
    </row>
    <row r="722" spans="1:8" x14ac:dyDescent="0.25">
      <c r="A722" s="11">
        <f t="shared" si="60"/>
        <v>41180</v>
      </c>
      <c r="B722" s="24">
        <v>7.0620000000000003</v>
      </c>
      <c r="C722" s="24">
        <f t="shared" si="57"/>
        <v>293.01681600000001</v>
      </c>
      <c r="D722" s="24">
        <f t="shared" si="58"/>
        <v>47.351517465599997</v>
      </c>
      <c r="E722" s="24">
        <v>292.5</v>
      </c>
      <c r="F722" s="24">
        <v>550.06500000000005</v>
      </c>
      <c r="G722" s="24">
        <f t="shared" si="59"/>
        <v>786.59295000000009</v>
      </c>
      <c r="H722" s="24">
        <f t="shared" si="56"/>
        <v>703.10861886339114</v>
      </c>
    </row>
    <row r="723" spans="1:8" x14ac:dyDescent="0.25">
      <c r="A723" s="11">
        <f t="shared" si="60"/>
        <v>41187</v>
      </c>
      <c r="B723" s="24">
        <v>7.1239999999999997</v>
      </c>
      <c r="C723" s="24">
        <f t="shared" si="57"/>
        <v>295.45763199999999</v>
      </c>
      <c r="D723" s="24">
        <f t="shared" si="58"/>
        <v>47.745953331199999</v>
      </c>
      <c r="E723" s="24">
        <v>277.5</v>
      </c>
      <c r="F723" s="24">
        <v>534.29999999999995</v>
      </c>
      <c r="G723" s="24">
        <f t="shared" si="59"/>
        <v>764.04899999999986</v>
      </c>
      <c r="H723" s="24">
        <f t="shared" si="56"/>
        <v>707.93863423666244</v>
      </c>
    </row>
    <row r="724" spans="1:8" x14ac:dyDescent="0.25">
      <c r="A724" s="11">
        <f t="shared" si="60"/>
        <v>41194</v>
      </c>
      <c r="B724" s="24">
        <v>6.8960000000000008</v>
      </c>
      <c r="C724" s="24">
        <f t="shared" si="57"/>
        <v>286.48172800000003</v>
      </c>
      <c r="D724" s="24">
        <f t="shared" si="58"/>
        <v>46.295447244800002</v>
      </c>
      <c r="E724" s="24">
        <v>270</v>
      </c>
      <c r="F724" s="24">
        <v>530.44500000000005</v>
      </c>
      <c r="G724" s="24">
        <f t="shared" si="59"/>
        <v>758.53635000000008</v>
      </c>
      <c r="H724" s="24">
        <f t="shared" si="56"/>
        <v>713.26780360345276</v>
      </c>
    </row>
    <row r="725" spans="1:8" x14ac:dyDescent="0.25">
      <c r="A725" s="11">
        <f t="shared" si="60"/>
        <v>41201</v>
      </c>
      <c r="B725" s="24">
        <v>6.86</v>
      </c>
      <c r="C725" s="24">
        <f t="shared" si="57"/>
        <v>285.06448</v>
      </c>
      <c r="D725" s="24">
        <f t="shared" si="58"/>
        <v>46.066419967999998</v>
      </c>
      <c r="E725" s="24">
        <v>260</v>
      </c>
      <c r="F725" s="24">
        <v>532.755</v>
      </c>
      <c r="G725" s="24">
        <f t="shared" si="59"/>
        <v>761.83965000000001</v>
      </c>
      <c r="H725" s="24">
        <f t="shared" si="56"/>
        <v>717.11802007460017</v>
      </c>
    </row>
    <row r="726" spans="1:8" x14ac:dyDescent="0.25">
      <c r="A726" s="11">
        <f t="shared" si="60"/>
        <v>41208</v>
      </c>
      <c r="B726" s="24">
        <v>6.8619999999999992</v>
      </c>
      <c r="C726" s="24">
        <f t="shared" si="57"/>
        <v>285.143216</v>
      </c>
      <c r="D726" s="24">
        <f t="shared" si="58"/>
        <v>46.079143705599996</v>
      </c>
      <c r="E726" s="24">
        <v>257.5</v>
      </c>
      <c r="F726" s="24">
        <v>571.44500000000005</v>
      </c>
      <c r="G726" s="24">
        <f t="shared" si="59"/>
        <v>817.16635000000008</v>
      </c>
      <c r="H726" s="24">
        <f t="shared" si="56"/>
        <v>721.13592844970299</v>
      </c>
    </row>
    <row r="727" spans="1:8" x14ac:dyDescent="0.25">
      <c r="A727" s="11">
        <f t="shared" si="60"/>
        <v>41215</v>
      </c>
      <c r="B727" s="24">
        <v>6.7560000000000002</v>
      </c>
      <c r="C727" s="24">
        <f t="shared" si="57"/>
        <v>280.97020800000001</v>
      </c>
      <c r="D727" s="24">
        <f t="shared" si="58"/>
        <v>45.404785612799998</v>
      </c>
      <c r="E727" s="24">
        <v>245</v>
      </c>
      <c r="F727" s="24">
        <v>566.48500000000001</v>
      </c>
      <c r="G727" s="24">
        <f t="shared" si="59"/>
        <v>810.07354999999995</v>
      </c>
      <c r="H727" s="24">
        <f t="shared" si="56"/>
        <v>725.74506925479341</v>
      </c>
    </row>
    <row r="728" spans="1:8" x14ac:dyDescent="0.25">
      <c r="A728" s="11">
        <f t="shared" si="60"/>
        <v>41222</v>
      </c>
      <c r="B728" s="24">
        <v>6.6859999999999999</v>
      </c>
      <c r="C728" s="24">
        <f t="shared" si="57"/>
        <v>278.214448</v>
      </c>
      <c r="D728" s="24">
        <f t="shared" si="58"/>
        <v>44.959454796799996</v>
      </c>
      <c r="E728" s="24">
        <v>240</v>
      </c>
      <c r="F728" s="24">
        <v>535.95499999999993</v>
      </c>
      <c r="G728" s="24">
        <f t="shared" si="59"/>
        <v>766.41564999999991</v>
      </c>
      <c r="H728" s="24">
        <f t="shared" si="56"/>
        <v>729.56573729611841</v>
      </c>
    </row>
    <row r="729" spans="1:8" x14ac:dyDescent="0.25">
      <c r="A729" s="11">
        <f t="shared" si="60"/>
        <v>41229</v>
      </c>
      <c r="B729" s="24">
        <v>6.5060000000000002</v>
      </c>
      <c r="C729" s="24">
        <f t="shared" si="57"/>
        <v>271.12820800000003</v>
      </c>
      <c r="D729" s="24">
        <f t="shared" si="58"/>
        <v>43.814318412800006</v>
      </c>
      <c r="E729" s="24">
        <v>235</v>
      </c>
      <c r="F729" s="24">
        <v>508.28499999999997</v>
      </c>
      <c r="G729" s="24">
        <f t="shared" si="59"/>
        <v>726.84754999999996</v>
      </c>
      <c r="H729" s="24">
        <f t="shared" si="56"/>
        <v>732.59122652101905</v>
      </c>
    </row>
    <row r="730" spans="1:8" x14ac:dyDescent="0.25">
      <c r="A730" s="11">
        <f t="shared" si="60"/>
        <v>41236</v>
      </c>
      <c r="B730" s="24">
        <v>6.6925000000000008</v>
      </c>
      <c r="C730" s="24">
        <f t="shared" si="57"/>
        <v>278.47034000000002</v>
      </c>
      <c r="D730" s="24">
        <f t="shared" si="58"/>
        <v>45.000806944000004</v>
      </c>
      <c r="E730" s="24">
        <v>237.5</v>
      </c>
      <c r="F730" s="24">
        <v>513.245</v>
      </c>
      <c r="G730" s="24">
        <f t="shared" si="59"/>
        <v>733.94034999999997</v>
      </c>
      <c r="H730" s="24">
        <f t="shared" si="56"/>
        <v>735.29303747186577</v>
      </c>
    </row>
    <row r="731" spans="1:8" x14ac:dyDescent="0.25">
      <c r="A731" s="11">
        <f t="shared" si="60"/>
        <v>41243</v>
      </c>
      <c r="B731" s="24">
        <v>6.8239999999999998</v>
      </c>
      <c r="C731" s="24">
        <f t="shared" si="57"/>
        <v>283.64723200000003</v>
      </c>
      <c r="D731" s="24">
        <f t="shared" si="58"/>
        <v>45.837392691200002</v>
      </c>
      <c r="E731" s="24">
        <v>255</v>
      </c>
      <c r="F731" s="24">
        <v>518.53500000000008</v>
      </c>
      <c r="G731" s="24">
        <f t="shared" si="59"/>
        <v>741.5050500000001</v>
      </c>
      <c r="H731" s="24">
        <f t="shared" si="56"/>
        <v>737.78271710348804</v>
      </c>
    </row>
    <row r="732" spans="1:8" x14ac:dyDescent="0.25">
      <c r="A732" s="11">
        <f t="shared" si="60"/>
        <v>41250</v>
      </c>
      <c r="B732" s="24">
        <v>6.85</v>
      </c>
      <c r="C732" s="24">
        <f t="shared" si="57"/>
        <v>284.67079999999999</v>
      </c>
      <c r="D732" s="24">
        <f t="shared" si="58"/>
        <v>46.002801279999993</v>
      </c>
      <c r="E732" s="24">
        <v>267.5</v>
      </c>
      <c r="F732" s="24">
        <v>526.91000000000008</v>
      </c>
      <c r="G732" s="24">
        <f t="shared" si="59"/>
        <v>753.48130000000003</v>
      </c>
      <c r="H732" s="24">
        <f t="shared" si="56"/>
        <v>740.99697029686502</v>
      </c>
    </row>
    <row r="733" spans="1:8" x14ac:dyDescent="0.25">
      <c r="A733" s="11">
        <f t="shared" si="60"/>
        <v>41257</v>
      </c>
      <c r="B733" s="24">
        <v>6.6419999999999986</v>
      </c>
      <c r="C733" s="24">
        <f t="shared" si="57"/>
        <v>276.48225599999995</v>
      </c>
      <c r="D733" s="24">
        <f t="shared" si="58"/>
        <v>44.679532569599992</v>
      </c>
      <c r="E733" s="24">
        <v>287.5</v>
      </c>
      <c r="F733" s="24">
        <v>541.35500000000002</v>
      </c>
      <c r="G733" s="24">
        <f t="shared" si="59"/>
        <v>774.13765000000001</v>
      </c>
      <c r="H733" s="24">
        <f t="shared" si="56"/>
        <v>745.39630683514258</v>
      </c>
    </row>
    <row r="734" spans="1:8" x14ac:dyDescent="0.25">
      <c r="A734" s="11">
        <f t="shared" si="60"/>
        <v>41264</v>
      </c>
      <c r="B734" s="24">
        <v>6.4399999999999995</v>
      </c>
      <c r="C734" s="24">
        <f t="shared" si="57"/>
        <v>268.52992</v>
      </c>
      <c r="D734" s="24">
        <f t="shared" si="58"/>
        <v>43.394435072</v>
      </c>
      <c r="E734" s="24">
        <v>302.5</v>
      </c>
      <c r="F734" s="24">
        <v>541.35500000000002</v>
      </c>
      <c r="G734" s="24">
        <f t="shared" si="59"/>
        <v>774.13765000000001</v>
      </c>
      <c r="H734" s="24">
        <f t="shared" si="56"/>
        <v>749.0811515072387</v>
      </c>
    </row>
    <row r="735" spans="1:8" x14ac:dyDescent="0.25">
      <c r="A735" s="11">
        <f t="shared" si="60"/>
        <v>41271</v>
      </c>
      <c r="B735" s="24">
        <v>6.3149999999999995</v>
      </c>
      <c r="C735" s="24">
        <f t="shared" si="57"/>
        <v>263.60892000000001</v>
      </c>
      <c r="D735" s="24">
        <f t="shared" si="58"/>
        <v>42.599201471999997</v>
      </c>
      <c r="E735" s="24">
        <v>302.5</v>
      </c>
      <c r="F735" s="24">
        <v>541.35500000000002</v>
      </c>
      <c r="G735" s="24">
        <f t="shared" si="59"/>
        <v>774.13765000000001</v>
      </c>
      <c r="H735" s="24">
        <f t="shared" si="56"/>
        <v>752.50119489769497</v>
      </c>
    </row>
    <row r="736" spans="1:8" x14ac:dyDescent="0.25">
      <c r="A736" s="11">
        <f t="shared" ref="A736:A799" si="61">A735+7</f>
        <v>41278</v>
      </c>
      <c r="B736" s="24">
        <v>6.2775000000000007</v>
      </c>
      <c r="C736" s="24">
        <f t="shared" si="57"/>
        <v>262.13262000000003</v>
      </c>
      <c r="D736" s="24">
        <f t="shared" si="58"/>
        <v>42.360631392000002</v>
      </c>
      <c r="E736" s="24">
        <v>292.5</v>
      </c>
      <c r="F736" s="24">
        <v>461.54999999999995</v>
      </c>
      <c r="G736" s="24">
        <f t="shared" si="59"/>
        <v>660.01649999999995</v>
      </c>
      <c r="H736" s="24">
        <f t="shared" si="56"/>
        <v>755.13540870913835</v>
      </c>
    </row>
    <row r="737" spans="1:8" x14ac:dyDescent="0.25">
      <c r="A737" s="11">
        <f t="shared" si="61"/>
        <v>41285</v>
      </c>
      <c r="B737" s="24">
        <v>6.3519999999999994</v>
      </c>
      <c r="C737" s="24">
        <f t="shared" si="57"/>
        <v>265.06553599999995</v>
      </c>
      <c r="D737" s="24">
        <f t="shared" si="58"/>
        <v>42.834590617599993</v>
      </c>
      <c r="E737" s="24">
        <v>287.5</v>
      </c>
      <c r="F737" s="24">
        <v>459.23</v>
      </c>
      <c r="G737" s="24">
        <f t="shared" si="59"/>
        <v>656.69889999999998</v>
      </c>
      <c r="H737" s="24">
        <f t="shared" ref="H737:H800" si="62">(AVERAGE(D710:D736)/2204.62)*1802.4+(AVERAGE(C710:C736)/2204.62)*3715.4+(AVERAGE(E710:E736)/2204.62)*964.9+(AVERAGE(G710:G736)/2204.62)*272.4</f>
        <v>755.49853303206726</v>
      </c>
    </row>
    <row r="738" spans="1:8" x14ac:dyDescent="0.25">
      <c r="A738" s="11">
        <f t="shared" si="61"/>
        <v>41292</v>
      </c>
      <c r="B738" s="24">
        <v>6.67</v>
      </c>
      <c r="C738" s="24">
        <f t="shared" si="57"/>
        <v>277.58456000000001</v>
      </c>
      <c r="D738" s="24">
        <f t="shared" si="58"/>
        <v>44.857664896000003</v>
      </c>
      <c r="E738" s="24">
        <v>287.5</v>
      </c>
      <c r="F738" s="24">
        <v>472.78999999999996</v>
      </c>
      <c r="G738" s="24">
        <f t="shared" si="59"/>
        <v>676.08969999999988</v>
      </c>
      <c r="H738" s="24">
        <f t="shared" si="62"/>
        <v>754.13538690498899</v>
      </c>
    </row>
    <row r="739" spans="1:8" x14ac:dyDescent="0.25">
      <c r="A739" s="11">
        <f t="shared" si="61"/>
        <v>41299</v>
      </c>
      <c r="B739" s="24">
        <v>6.6399999999999988</v>
      </c>
      <c r="C739" s="24">
        <f t="shared" si="57"/>
        <v>276.40351999999996</v>
      </c>
      <c r="D739" s="24">
        <f t="shared" si="58"/>
        <v>44.666808831999994</v>
      </c>
      <c r="E739" s="24">
        <v>287.5</v>
      </c>
      <c r="F739" s="24">
        <v>478.19499999999999</v>
      </c>
      <c r="G739" s="24">
        <f t="shared" si="59"/>
        <v>683.81885</v>
      </c>
      <c r="H739" s="24">
        <f t="shared" si="62"/>
        <v>753.03148295234178</v>
      </c>
    </row>
    <row r="740" spans="1:8" x14ac:dyDescent="0.25">
      <c r="A740" s="11">
        <f t="shared" si="61"/>
        <v>41306</v>
      </c>
      <c r="B740" s="24">
        <v>6.7700000000000005</v>
      </c>
      <c r="C740" s="24">
        <f t="shared" si="57"/>
        <v>281.52136000000002</v>
      </c>
      <c r="D740" s="24">
        <f t="shared" si="58"/>
        <v>45.493851776</v>
      </c>
      <c r="E740" s="24">
        <v>285</v>
      </c>
      <c r="F740" s="24">
        <v>499.02499999999998</v>
      </c>
      <c r="G740" s="24">
        <f t="shared" si="59"/>
        <v>713.60574999999994</v>
      </c>
      <c r="H740" s="24">
        <f t="shared" si="62"/>
        <v>749.66678833973458</v>
      </c>
    </row>
    <row r="741" spans="1:8" x14ac:dyDescent="0.25">
      <c r="A741" s="11">
        <f t="shared" si="61"/>
        <v>41313</v>
      </c>
      <c r="B741" s="24">
        <v>6.6379999999999999</v>
      </c>
      <c r="C741" s="24">
        <f t="shared" si="57"/>
        <v>276.32478400000002</v>
      </c>
      <c r="D741" s="24">
        <f t="shared" si="58"/>
        <v>44.654085094400003</v>
      </c>
      <c r="E741" s="24">
        <v>285</v>
      </c>
      <c r="F741" s="24">
        <v>486.57000000000005</v>
      </c>
      <c r="G741" s="24">
        <f t="shared" si="59"/>
        <v>695.79510000000005</v>
      </c>
      <c r="H741" s="24">
        <f t="shared" si="62"/>
        <v>746.24117241946885</v>
      </c>
    </row>
    <row r="742" spans="1:8" x14ac:dyDescent="0.25">
      <c r="A742" s="11">
        <f t="shared" si="61"/>
        <v>41320</v>
      </c>
      <c r="B742" s="24">
        <v>6.4219999999999997</v>
      </c>
      <c r="C742" s="24">
        <f t="shared" si="57"/>
        <v>267.82129599999996</v>
      </c>
      <c r="D742" s="24">
        <f t="shared" si="58"/>
        <v>43.279921433599995</v>
      </c>
      <c r="E742" s="24">
        <v>285</v>
      </c>
      <c r="F742" s="24">
        <v>475.54500000000002</v>
      </c>
      <c r="G742" s="24">
        <f t="shared" si="59"/>
        <v>680.02935000000002</v>
      </c>
      <c r="H742" s="24">
        <f t="shared" si="62"/>
        <v>741.98801627031503</v>
      </c>
    </row>
    <row r="743" spans="1:8" x14ac:dyDescent="0.25">
      <c r="A743" s="11">
        <f t="shared" si="61"/>
        <v>41327</v>
      </c>
      <c r="B743" s="24">
        <v>6.4350000000000005</v>
      </c>
      <c r="C743" s="24">
        <f t="shared" si="57"/>
        <v>268.33308</v>
      </c>
      <c r="D743" s="24">
        <f t="shared" si="58"/>
        <v>43.362625727999998</v>
      </c>
      <c r="E743" s="24">
        <v>287.5</v>
      </c>
      <c r="F743" s="24">
        <v>498.14499999999998</v>
      </c>
      <c r="G743" s="24">
        <f t="shared" si="59"/>
        <v>712.34734999999989</v>
      </c>
      <c r="H743" s="24">
        <f t="shared" si="62"/>
        <v>736.96060899101883</v>
      </c>
    </row>
    <row r="744" spans="1:8" x14ac:dyDescent="0.25">
      <c r="A744" s="11">
        <f t="shared" si="61"/>
        <v>41334</v>
      </c>
      <c r="B744" s="24">
        <v>6.5640000000000001</v>
      </c>
      <c r="C744" s="24">
        <f t="shared" si="57"/>
        <v>273.41155200000003</v>
      </c>
      <c r="D744" s="24">
        <f t="shared" si="58"/>
        <v>44.183306803200004</v>
      </c>
      <c r="E744" s="24">
        <v>287.5</v>
      </c>
      <c r="F744" s="24">
        <v>507.95500000000004</v>
      </c>
      <c r="G744" s="24">
        <f t="shared" si="59"/>
        <v>726.37565000000006</v>
      </c>
      <c r="H744" s="24">
        <f t="shared" si="62"/>
        <v>732.77254232801067</v>
      </c>
    </row>
    <row r="745" spans="1:8" x14ac:dyDescent="0.25">
      <c r="A745" s="11">
        <f t="shared" si="61"/>
        <v>41341</v>
      </c>
      <c r="B745" s="24">
        <v>6.6139999999999999</v>
      </c>
      <c r="C745" s="24">
        <f t="shared" si="57"/>
        <v>275.379952</v>
      </c>
      <c r="D745" s="24">
        <f t="shared" si="58"/>
        <v>44.501400243199996</v>
      </c>
      <c r="E745" s="24">
        <v>290</v>
      </c>
      <c r="F745" s="24">
        <v>514.46</v>
      </c>
      <c r="G745" s="24">
        <f t="shared" si="59"/>
        <v>735.67780000000005</v>
      </c>
      <c r="H745" s="24">
        <f t="shared" si="62"/>
        <v>728.31706207060915</v>
      </c>
    </row>
    <row r="746" spans="1:8" x14ac:dyDescent="0.25">
      <c r="A746" s="11">
        <f t="shared" si="61"/>
        <v>41348</v>
      </c>
      <c r="B746" s="24">
        <v>6.7620000000000005</v>
      </c>
      <c r="C746" s="24">
        <f t="shared" si="57"/>
        <v>281.20641600000005</v>
      </c>
      <c r="D746" s="24">
        <f t="shared" si="58"/>
        <v>45.442956825600007</v>
      </c>
      <c r="E746" s="24">
        <v>300</v>
      </c>
      <c r="F746" s="24">
        <v>497.48500000000001</v>
      </c>
      <c r="G746" s="24">
        <f t="shared" si="59"/>
        <v>711.40355</v>
      </c>
      <c r="H746" s="24">
        <f t="shared" si="62"/>
        <v>724.37411461481975</v>
      </c>
    </row>
    <row r="747" spans="1:8" x14ac:dyDescent="0.25">
      <c r="A747" s="11">
        <f t="shared" si="61"/>
        <v>41355</v>
      </c>
      <c r="B747" s="24">
        <v>6.8800000000000008</v>
      </c>
      <c r="C747" s="24">
        <f t="shared" si="57"/>
        <v>285.85184000000004</v>
      </c>
      <c r="D747" s="24">
        <f t="shared" si="58"/>
        <v>46.193657344000002</v>
      </c>
      <c r="E747" s="24">
        <v>307.5</v>
      </c>
      <c r="F747" s="24">
        <v>496.38</v>
      </c>
      <c r="G747" s="24">
        <f t="shared" si="59"/>
        <v>709.82339999999999</v>
      </c>
      <c r="H747" s="24">
        <f t="shared" si="62"/>
        <v>721.12165594567341</v>
      </c>
    </row>
    <row r="748" spans="1:8" x14ac:dyDescent="0.25">
      <c r="A748" s="11">
        <f t="shared" si="61"/>
        <v>41362</v>
      </c>
      <c r="B748" s="24">
        <v>6.76</v>
      </c>
      <c r="C748" s="24">
        <f t="shared" si="57"/>
        <v>281.12768</v>
      </c>
      <c r="D748" s="24">
        <f t="shared" si="58"/>
        <v>45.430233088000001</v>
      </c>
      <c r="E748" s="24">
        <v>320</v>
      </c>
      <c r="F748" s="24">
        <v>478.52499999999998</v>
      </c>
      <c r="G748" s="24">
        <f t="shared" si="59"/>
        <v>684.29074999999989</v>
      </c>
      <c r="H748" s="24">
        <f t="shared" si="62"/>
        <v>718.9664999926265</v>
      </c>
    </row>
    <row r="749" spans="1:8" x14ac:dyDescent="0.25">
      <c r="A749" s="11">
        <f t="shared" si="61"/>
        <v>41369</v>
      </c>
      <c r="B749" s="24">
        <v>6.4960000000000004</v>
      </c>
      <c r="C749" s="24">
        <f t="shared" si="57"/>
        <v>270.73452800000007</v>
      </c>
      <c r="D749" s="24">
        <f t="shared" si="58"/>
        <v>43.750699724800008</v>
      </c>
      <c r="E749" s="24">
        <v>320</v>
      </c>
      <c r="F749" s="24">
        <v>468.27</v>
      </c>
      <c r="G749" s="24">
        <f t="shared" si="59"/>
        <v>669.62609999999995</v>
      </c>
      <c r="H749" s="24">
        <f t="shared" si="62"/>
        <v>717.69852659783385</v>
      </c>
    </row>
    <row r="750" spans="1:8" x14ac:dyDescent="0.25">
      <c r="A750" s="11">
        <f t="shared" si="61"/>
        <v>41376</v>
      </c>
      <c r="B750" s="24">
        <v>5.9999999999999991</v>
      </c>
      <c r="C750" s="24">
        <f t="shared" si="57"/>
        <v>251.20799999999997</v>
      </c>
      <c r="D750" s="24">
        <f t="shared" si="58"/>
        <v>40.595212799999992</v>
      </c>
      <c r="E750" s="24">
        <v>315</v>
      </c>
      <c r="F750" s="24">
        <v>476.97500000000002</v>
      </c>
      <c r="G750" s="24">
        <f t="shared" si="59"/>
        <v>682.07425000000001</v>
      </c>
      <c r="H750" s="24">
        <f t="shared" si="62"/>
        <v>716.10919169824035</v>
      </c>
    </row>
    <row r="751" spans="1:8" x14ac:dyDescent="0.25">
      <c r="A751" s="11">
        <f t="shared" si="61"/>
        <v>41383</v>
      </c>
      <c r="B751" s="24">
        <v>6.0359999999999996</v>
      </c>
      <c r="C751" s="24">
        <f t="shared" si="57"/>
        <v>252.625248</v>
      </c>
      <c r="D751" s="24">
        <f t="shared" si="58"/>
        <v>40.824240076799995</v>
      </c>
      <c r="E751" s="24">
        <v>297.5</v>
      </c>
      <c r="F751" s="24">
        <v>508.06</v>
      </c>
      <c r="G751" s="24">
        <f t="shared" si="59"/>
        <v>726.5258</v>
      </c>
      <c r="H751" s="24">
        <f t="shared" si="62"/>
        <v>713.36344683037146</v>
      </c>
    </row>
    <row r="752" spans="1:8" x14ac:dyDescent="0.25">
      <c r="A752" s="11">
        <f t="shared" si="61"/>
        <v>41390</v>
      </c>
      <c r="B752" s="24">
        <v>5.9279999999999999</v>
      </c>
      <c r="C752" s="24">
        <f t="shared" si="57"/>
        <v>248.373504</v>
      </c>
      <c r="D752" s="24">
        <f t="shared" si="58"/>
        <v>40.137158246399999</v>
      </c>
      <c r="E752" s="24">
        <v>292.5</v>
      </c>
      <c r="F752" s="24">
        <v>520.19000000000005</v>
      </c>
      <c r="G752" s="24">
        <f t="shared" si="59"/>
        <v>743.87170000000003</v>
      </c>
      <c r="H752" s="24">
        <f t="shared" si="62"/>
        <v>711.38382300653609</v>
      </c>
    </row>
    <row r="753" spans="1:8" x14ac:dyDescent="0.25">
      <c r="A753" s="11">
        <f t="shared" si="61"/>
        <v>41397</v>
      </c>
      <c r="B753" s="24">
        <v>6.2299999999999995</v>
      </c>
      <c r="C753" s="24">
        <f t="shared" si="57"/>
        <v>260.26264000000003</v>
      </c>
      <c r="D753" s="24">
        <f t="shared" si="58"/>
        <v>42.058442624000001</v>
      </c>
      <c r="E753" s="24">
        <v>260</v>
      </c>
      <c r="F753" s="24">
        <v>516.22500000000002</v>
      </c>
      <c r="G753" s="24">
        <f t="shared" si="59"/>
        <v>738.20174999999995</v>
      </c>
      <c r="H753" s="24">
        <f t="shared" si="62"/>
        <v>709.3587192742491</v>
      </c>
    </row>
    <row r="754" spans="1:8" x14ac:dyDescent="0.25">
      <c r="A754" s="11">
        <f t="shared" si="61"/>
        <v>41404</v>
      </c>
      <c r="B754" s="24">
        <v>6.0220000000000002</v>
      </c>
      <c r="C754" s="24">
        <f t="shared" si="57"/>
        <v>252.07409600000003</v>
      </c>
      <c r="D754" s="24">
        <f t="shared" si="58"/>
        <v>40.735173913600001</v>
      </c>
      <c r="E754" s="24">
        <v>255</v>
      </c>
      <c r="F754" s="24">
        <v>538.59999999999991</v>
      </c>
      <c r="G754" s="24">
        <f t="shared" si="59"/>
        <v>770.19799999999987</v>
      </c>
      <c r="H754" s="24">
        <f t="shared" si="62"/>
        <v>707.36314716860238</v>
      </c>
    </row>
    <row r="755" spans="1:8" x14ac:dyDescent="0.25">
      <c r="A755" s="11">
        <f t="shared" si="61"/>
        <v>41411</v>
      </c>
      <c r="B755" s="24">
        <v>6.096000000000001</v>
      </c>
      <c r="C755" s="24">
        <f t="shared" si="57"/>
        <v>254.98732800000005</v>
      </c>
      <c r="D755" s="24">
        <f t="shared" si="58"/>
        <v>41.205952204800006</v>
      </c>
      <c r="E755" s="24">
        <v>250</v>
      </c>
      <c r="F755" s="24">
        <v>553.03500000000008</v>
      </c>
      <c r="G755" s="24">
        <f t="shared" si="59"/>
        <v>790.84005000000013</v>
      </c>
      <c r="H755" s="24">
        <f t="shared" si="62"/>
        <v>705.3977421542935</v>
      </c>
    </row>
    <row r="756" spans="1:8" x14ac:dyDescent="0.25">
      <c r="A756" s="11">
        <f t="shared" si="61"/>
        <v>41418</v>
      </c>
      <c r="B756" s="24">
        <v>6.1180000000000003</v>
      </c>
      <c r="C756" s="24">
        <f t="shared" si="57"/>
        <v>255.85342400000002</v>
      </c>
      <c r="D756" s="24">
        <f t="shared" si="58"/>
        <v>41.345913318400001</v>
      </c>
      <c r="E756" s="24">
        <v>250</v>
      </c>
      <c r="F756" s="24">
        <v>573.43499999999995</v>
      </c>
      <c r="G756" s="24">
        <f t="shared" si="59"/>
        <v>820.01204999999993</v>
      </c>
      <c r="H756" s="24">
        <f t="shared" si="62"/>
        <v>704.10817502372186</v>
      </c>
    </row>
    <row r="757" spans="1:8" x14ac:dyDescent="0.25">
      <c r="A757" s="11">
        <f t="shared" si="61"/>
        <v>41425</v>
      </c>
      <c r="B757" s="24">
        <v>6.27</v>
      </c>
      <c r="C757" s="24">
        <f t="shared" si="57"/>
        <v>261.83735999999999</v>
      </c>
      <c r="D757" s="24">
        <f t="shared" si="58"/>
        <v>42.312917375999994</v>
      </c>
      <c r="E757" s="24">
        <v>260</v>
      </c>
      <c r="F757" s="24">
        <v>577.06999999999994</v>
      </c>
      <c r="G757" s="24">
        <f t="shared" si="59"/>
        <v>825.2100999999999</v>
      </c>
      <c r="H757" s="24">
        <f t="shared" si="62"/>
        <v>703.74950943331771</v>
      </c>
    </row>
    <row r="758" spans="1:8" x14ac:dyDescent="0.25">
      <c r="A758" s="11">
        <f t="shared" si="61"/>
        <v>41432</v>
      </c>
      <c r="B758" s="24">
        <v>6.3</v>
      </c>
      <c r="C758" s="24">
        <f t="shared" si="57"/>
        <v>263.01840000000004</v>
      </c>
      <c r="D758" s="24">
        <f t="shared" si="58"/>
        <v>42.503773440000003</v>
      </c>
      <c r="E758" s="24">
        <v>272.5</v>
      </c>
      <c r="F758" s="24">
        <v>577.06999999999994</v>
      </c>
      <c r="G758" s="24">
        <f t="shared" si="59"/>
        <v>825.2100999999999</v>
      </c>
      <c r="H758" s="24">
        <f t="shared" si="62"/>
        <v>703.41232700884416</v>
      </c>
    </row>
    <row r="759" spans="1:8" x14ac:dyDescent="0.25">
      <c r="A759" s="11">
        <f t="shared" si="61"/>
        <v>41439</v>
      </c>
      <c r="B759" s="24">
        <v>6.1760000000000002</v>
      </c>
      <c r="C759" s="24">
        <f t="shared" si="57"/>
        <v>258.13676800000002</v>
      </c>
      <c r="D759" s="24">
        <f t="shared" si="58"/>
        <v>41.714901708799999</v>
      </c>
      <c r="E759" s="24">
        <v>277.5</v>
      </c>
      <c r="F759" s="24">
        <v>569.57500000000005</v>
      </c>
      <c r="G759" s="24">
        <f t="shared" si="59"/>
        <v>814.49225000000001</v>
      </c>
      <c r="H759" s="24">
        <f t="shared" si="62"/>
        <v>702.69051164045834</v>
      </c>
    </row>
    <row r="760" spans="1:8" x14ac:dyDescent="0.25">
      <c r="A760" s="11">
        <f t="shared" si="61"/>
        <v>41446</v>
      </c>
      <c r="B760" s="24">
        <v>6.4099999999999993</v>
      </c>
      <c r="C760" s="24">
        <f t="shared" si="57"/>
        <v>267.34888000000001</v>
      </c>
      <c r="D760" s="24">
        <f t="shared" si="58"/>
        <v>43.203579007999998</v>
      </c>
      <c r="E760" s="24">
        <v>282.5</v>
      </c>
      <c r="F760" s="24">
        <v>565.16499999999996</v>
      </c>
      <c r="G760" s="24">
        <f t="shared" si="59"/>
        <v>808.18594999999993</v>
      </c>
      <c r="H760" s="24">
        <f t="shared" si="62"/>
        <v>701.34578220695016</v>
      </c>
    </row>
    <row r="761" spans="1:8" x14ac:dyDescent="0.25">
      <c r="A761" s="11">
        <f t="shared" si="61"/>
        <v>41453</v>
      </c>
      <c r="B761" s="24">
        <v>6.3000000000000007</v>
      </c>
      <c r="C761" s="24">
        <f t="shared" si="57"/>
        <v>263.01840000000004</v>
      </c>
      <c r="D761" s="24">
        <f t="shared" si="58"/>
        <v>42.503773440000003</v>
      </c>
      <c r="E761" s="24">
        <v>282.5</v>
      </c>
      <c r="F761" s="24">
        <v>611.02499999999998</v>
      </c>
      <c r="G761" s="24">
        <f t="shared" si="59"/>
        <v>873.76574999999991</v>
      </c>
      <c r="H761" s="24">
        <f t="shared" si="62"/>
        <v>700.80576897934395</v>
      </c>
    </row>
    <row r="762" spans="1:8" x14ac:dyDescent="0.25">
      <c r="A762" s="11">
        <f t="shared" si="61"/>
        <v>41460</v>
      </c>
      <c r="B762" s="24">
        <v>5.9649999999999999</v>
      </c>
      <c r="C762" s="24">
        <f t="shared" si="57"/>
        <v>249.83011999999999</v>
      </c>
      <c r="D762" s="24">
        <f t="shared" si="58"/>
        <v>40.372547391999994</v>
      </c>
      <c r="E762" s="24">
        <v>285</v>
      </c>
      <c r="F762" s="24">
        <v>597.57500000000005</v>
      </c>
      <c r="G762" s="24">
        <f t="shared" si="59"/>
        <v>854.53224999999998</v>
      </c>
      <c r="H762" s="24">
        <f t="shared" si="62"/>
        <v>700.56650484322972</v>
      </c>
    </row>
    <row r="763" spans="1:8" x14ac:dyDescent="0.25">
      <c r="A763" s="11">
        <f t="shared" si="61"/>
        <v>41467</v>
      </c>
      <c r="B763" s="24">
        <v>6.2359999999999998</v>
      </c>
      <c r="C763" s="24">
        <f t="shared" si="57"/>
        <v>260.49884800000001</v>
      </c>
      <c r="D763" s="24">
        <f t="shared" si="58"/>
        <v>42.096613836800003</v>
      </c>
      <c r="E763" s="24">
        <v>287.5</v>
      </c>
      <c r="F763" s="24">
        <v>612.23500000000001</v>
      </c>
      <c r="G763" s="24">
        <f t="shared" si="59"/>
        <v>875.49604999999997</v>
      </c>
      <c r="H763" s="24">
        <f t="shared" si="62"/>
        <v>699.72326998334142</v>
      </c>
    </row>
    <row r="764" spans="1:8" x14ac:dyDescent="0.25">
      <c r="A764" s="11">
        <f t="shared" si="61"/>
        <v>41474</v>
      </c>
      <c r="B764" s="24">
        <v>6.242</v>
      </c>
      <c r="C764" s="24">
        <f t="shared" si="57"/>
        <v>260.73505599999999</v>
      </c>
      <c r="D764" s="24">
        <f t="shared" si="58"/>
        <v>42.134785049599998</v>
      </c>
      <c r="E764" s="24">
        <v>287.5</v>
      </c>
      <c r="F764" s="24">
        <v>639.79500000000007</v>
      </c>
      <c r="G764" s="24">
        <f t="shared" si="59"/>
        <v>914.90685000000008</v>
      </c>
      <c r="H764" s="24">
        <f t="shared" si="62"/>
        <v>700.51833683604332</v>
      </c>
    </row>
    <row r="765" spans="1:8" x14ac:dyDescent="0.25">
      <c r="A765" s="11">
        <f t="shared" si="61"/>
        <v>41481</v>
      </c>
      <c r="B765" s="24">
        <v>6.0059999999999993</v>
      </c>
      <c r="C765" s="24">
        <f t="shared" si="57"/>
        <v>251.44420799999997</v>
      </c>
      <c r="D765" s="24">
        <f t="shared" si="58"/>
        <v>40.633384012799993</v>
      </c>
      <c r="E765" s="24">
        <v>287.5</v>
      </c>
      <c r="F765" s="24">
        <v>576.29999999999995</v>
      </c>
      <c r="G765" s="24">
        <f t="shared" si="59"/>
        <v>824.10899999999992</v>
      </c>
      <c r="H765" s="24">
        <f t="shared" si="62"/>
        <v>701.4084717720757</v>
      </c>
    </row>
    <row r="766" spans="1:8" x14ac:dyDescent="0.25">
      <c r="A766" s="11">
        <f t="shared" si="61"/>
        <v>41488</v>
      </c>
      <c r="B766" s="24">
        <v>5.6959999999999997</v>
      </c>
      <c r="C766" s="24">
        <f t="shared" si="57"/>
        <v>239.240128</v>
      </c>
      <c r="D766" s="24">
        <f t="shared" si="58"/>
        <v>38.661204684799998</v>
      </c>
      <c r="E766" s="24">
        <v>275</v>
      </c>
      <c r="F766" s="24">
        <v>530.995</v>
      </c>
      <c r="G766" s="24">
        <f t="shared" si="59"/>
        <v>759.32285000000002</v>
      </c>
      <c r="H766" s="24">
        <f t="shared" si="62"/>
        <v>700.32631248226301</v>
      </c>
    </row>
    <row r="767" spans="1:8" x14ac:dyDescent="0.25">
      <c r="A767" s="11">
        <f t="shared" si="61"/>
        <v>41495</v>
      </c>
      <c r="B767" s="24">
        <v>5.484</v>
      </c>
      <c r="C767" s="24">
        <f t="shared" si="57"/>
        <v>230.89411200000001</v>
      </c>
      <c r="D767" s="24">
        <f t="shared" si="58"/>
        <v>37.312488499200001</v>
      </c>
      <c r="E767" s="24">
        <v>260</v>
      </c>
      <c r="F767" s="24">
        <v>530.88499999999999</v>
      </c>
      <c r="G767" s="24">
        <f t="shared" si="59"/>
        <v>759.16554999999994</v>
      </c>
      <c r="H767" s="24">
        <f t="shared" si="62"/>
        <v>697.96770784238197</v>
      </c>
    </row>
    <row r="768" spans="1:8" x14ac:dyDescent="0.25">
      <c r="A768" s="11">
        <f t="shared" si="61"/>
        <v>41502</v>
      </c>
      <c r="B768" s="24">
        <v>5.4940000000000007</v>
      </c>
      <c r="C768" s="24">
        <f t="shared" si="57"/>
        <v>231.28779200000002</v>
      </c>
      <c r="D768" s="24">
        <f t="shared" si="58"/>
        <v>37.376107187200006</v>
      </c>
      <c r="E768" s="24">
        <v>265</v>
      </c>
      <c r="F768" s="24">
        <v>543.78</v>
      </c>
      <c r="G768" s="24">
        <f t="shared" si="59"/>
        <v>777.60539999999992</v>
      </c>
      <c r="H768" s="24">
        <f t="shared" si="62"/>
        <v>694.36318009695549</v>
      </c>
    </row>
    <row r="769" spans="1:8" x14ac:dyDescent="0.25">
      <c r="A769" s="11">
        <f t="shared" si="61"/>
        <v>41509</v>
      </c>
      <c r="B769" s="24">
        <v>5.7759999999999998</v>
      </c>
      <c r="C769" s="24">
        <f t="shared" si="57"/>
        <v>242.389568</v>
      </c>
      <c r="D769" s="24">
        <f t="shared" si="58"/>
        <v>39.170154188799998</v>
      </c>
      <c r="E769" s="24">
        <v>270</v>
      </c>
      <c r="F769" s="24">
        <v>591.06999999999994</v>
      </c>
      <c r="G769" s="24">
        <f t="shared" si="59"/>
        <v>845.23009999999988</v>
      </c>
      <c r="H769" s="24">
        <f t="shared" si="62"/>
        <v>691.38187951946884</v>
      </c>
    </row>
    <row r="770" spans="1:8" x14ac:dyDescent="0.25">
      <c r="A770" s="11">
        <f t="shared" si="61"/>
        <v>41516</v>
      </c>
      <c r="B770" s="24">
        <v>6.0019999999999998</v>
      </c>
      <c r="C770" s="24">
        <f t="shared" si="57"/>
        <v>251.28673599999999</v>
      </c>
      <c r="D770" s="24">
        <f t="shared" si="58"/>
        <v>40.607936537599997</v>
      </c>
      <c r="E770" s="24">
        <v>277.5</v>
      </c>
      <c r="F770" s="24">
        <v>656.65499999999997</v>
      </c>
      <c r="G770" s="24">
        <f t="shared" si="59"/>
        <v>939.01664999999991</v>
      </c>
      <c r="H770" s="24">
        <f t="shared" si="62"/>
        <v>690.18289398180445</v>
      </c>
    </row>
    <row r="771" spans="1:8" x14ac:dyDescent="0.25">
      <c r="A771" s="11">
        <f t="shared" si="61"/>
        <v>41523</v>
      </c>
      <c r="B771" s="24">
        <v>5.86</v>
      </c>
      <c r="C771" s="24">
        <f t="shared" si="57"/>
        <v>245.69648000000004</v>
      </c>
      <c r="D771" s="24">
        <f t="shared" si="58"/>
        <v>39.704551168000002</v>
      </c>
      <c r="E771" s="24">
        <v>277.5</v>
      </c>
      <c r="F771" s="24">
        <v>655.56</v>
      </c>
      <c r="G771" s="24">
        <f t="shared" si="59"/>
        <v>937.45079999999984</v>
      </c>
      <c r="H771" s="24">
        <f t="shared" si="62"/>
        <v>689.91068244464566</v>
      </c>
    </row>
    <row r="772" spans="1:8" x14ac:dyDescent="0.25">
      <c r="A772" s="11">
        <f t="shared" si="61"/>
        <v>41530</v>
      </c>
      <c r="B772" s="24">
        <v>5.6679999999999993</v>
      </c>
      <c r="C772" s="24">
        <f t="shared" si="57"/>
        <v>238.13782399999999</v>
      </c>
      <c r="D772" s="24">
        <f t="shared" si="58"/>
        <v>38.483072358400001</v>
      </c>
      <c r="E772" s="24">
        <v>282.5</v>
      </c>
      <c r="F772" s="24">
        <v>638.3599999999999</v>
      </c>
      <c r="G772" s="24">
        <f t="shared" si="59"/>
        <v>912.85479999999984</v>
      </c>
      <c r="H772" s="24">
        <f t="shared" si="62"/>
        <v>688.84898579875221</v>
      </c>
    </row>
    <row r="773" spans="1:8" x14ac:dyDescent="0.25">
      <c r="A773" s="11">
        <f t="shared" si="61"/>
        <v>41537</v>
      </c>
      <c r="B773" s="24">
        <v>4.4640000000000004</v>
      </c>
      <c r="C773" s="24">
        <f t="shared" si="57"/>
        <v>190.73875200000003</v>
      </c>
      <c r="D773" s="24">
        <f t="shared" si="58"/>
        <v>30.823382323200004</v>
      </c>
      <c r="E773" s="24">
        <v>292.5</v>
      </c>
      <c r="F773" s="24">
        <v>563.18000000000006</v>
      </c>
      <c r="G773" s="24">
        <f t="shared" si="59"/>
        <v>805.34740000000011</v>
      </c>
      <c r="H773" s="24">
        <f t="shared" si="62"/>
        <v>687.0314126056436</v>
      </c>
    </row>
    <row r="774" spans="1:8" x14ac:dyDescent="0.25">
      <c r="A774" s="11">
        <f t="shared" si="61"/>
        <v>41544</v>
      </c>
      <c r="B774" s="24">
        <v>4.1319999999999997</v>
      </c>
      <c r="C774" s="24">
        <f t="shared" si="57"/>
        <v>177.668576</v>
      </c>
      <c r="D774" s="24">
        <f t="shared" si="58"/>
        <v>28.711241881599999</v>
      </c>
      <c r="E774" s="24">
        <v>280</v>
      </c>
      <c r="F774" s="24">
        <v>513.97</v>
      </c>
      <c r="G774" s="24">
        <f t="shared" si="59"/>
        <v>734.97709999999995</v>
      </c>
      <c r="H774" s="24">
        <f t="shared" si="62"/>
        <v>681.25028151345009</v>
      </c>
    </row>
    <row r="775" spans="1:8" x14ac:dyDescent="0.25">
      <c r="A775" s="11">
        <f t="shared" si="61"/>
        <v>41551</v>
      </c>
      <c r="B775" s="24">
        <v>4.0819999999999999</v>
      </c>
      <c r="C775" s="24">
        <f t="shared" ref="C775:C787" si="63">B775*39.368+15</f>
        <v>175.700176</v>
      </c>
      <c r="D775" s="24">
        <f t="shared" ref="D775:D787" si="64">C775*0.1616</f>
        <v>28.393148441599998</v>
      </c>
      <c r="E775" s="24">
        <v>275</v>
      </c>
      <c r="F775" s="24">
        <v>516.88499999999999</v>
      </c>
      <c r="G775" s="24">
        <f t="shared" ref="G775:G787" si="65">F775*1.43</f>
        <v>739.14554999999996</v>
      </c>
      <c r="H775" s="24">
        <f t="shared" si="62"/>
        <v>673.6376940949242</v>
      </c>
    </row>
    <row r="776" spans="1:8" x14ac:dyDescent="0.25">
      <c r="A776" s="11">
        <f t="shared" si="61"/>
        <v>41558</v>
      </c>
      <c r="B776" s="24">
        <v>4.008</v>
      </c>
      <c r="C776" s="24">
        <f t="shared" si="63"/>
        <v>172.78694400000001</v>
      </c>
      <c r="D776" s="24">
        <f t="shared" si="64"/>
        <v>27.922370150399999</v>
      </c>
      <c r="E776" s="24">
        <v>260</v>
      </c>
      <c r="F776" s="24">
        <v>508.61500000000001</v>
      </c>
      <c r="G776" s="24">
        <f t="shared" si="65"/>
        <v>727.31944999999996</v>
      </c>
      <c r="H776" s="24">
        <f t="shared" si="62"/>
        <v>666.06284299589765</v>
      </c>
    </row>
    <row r="777" spans="1:8" x14ac:dyDescent="0.25">
      <c r="A777" s="11">
        <f t="shared" si="61"/>
        <v>41565</v>
      </c>
      <c r="B777" s="24">
        <v>3.8019999999999996</v>
      </c>
      <c r="C777" s="24">
        <f t="shared" si="63"/>
        <v>164.67713599999999</v>
      </c>
      <c r="D777" s="24">
        <f t="shared" si="64"/>
        <v>26.611825177599997</v>
      </c>
      <c r="E777" s="24">
        <v>260</v>
      </c>
      <c r="F777" s="24">
        <v>521.51499999999999</v>
      </c>
      <c r="G777" s="24">
        <f t="shared" si="65"/>
        <v>745.76644999999996</v>
      </c>
      <c r="H777" s="24">
        <f t="shared" si="62"/>
        <v>658.76131145995976</v>
      </c>
    </row>
    <row r="778" spans="1:8" x14ac:dyDescent="0.25">
      <c r="A778" s="11">
        <f t="shared" si="61"/>
        <v>41572</v>
      </c>
      <c r="B778" s="24">
        <v>3.8180000000000001</v>
      </c>
      <c r="C778" s="24">
        <f t="shared" si="63"/>
        <v>165.30702400000001</v>
      </c>
      <c r="D778" s="24">
        <f t="shared" si="64"/>
        <v>26.7136150784</v>
      </c>
      <c r="E778" s="24">
        <v>250</v>
      </c>
      <c r="F778" s="24">
        <v>560.53499999999997</v>
      </c>
      <c r="G778" s="24">
        <f t="shared" si="65"/>
        <v>801.56504999999993</v>
      </c>
      <c r="H778" s="24">
        <f t="shared" si="62"/>
        <v>652.33675295409807</v>
      </c>
    </row>
    <row r="779" spans="1:8" x14ac:dyDescent="0.25">
      <c r="A779" s="11">
        <f t="shared" si="61"/>
        <v>41579</v>
      </c>
      <c r="B779" s="24">
        <v>3.786</v>
      </c>
      <c r="C779" s="24">
        <f t="shared" si="63"/>
        <v>164.047248</v>
      </c>
      <c r="D779" s="24">
        <f t="shared" si="64"/>
        <v>26.5100352768</v>
      </c>
      <c r="E779" s="24">
        <v>240</v>
      </c>
      <c r="F779" s="24">
        <v>536.72500000000002</v>
      </c>
      <c r="G779" s="24">
        <f t="shared" si="65"/>
        <v>767.51675</v>
      </c>
      <c r="H779" s="24">
        <f t="shared" si="62"/>
        <v>646.032698904526</v>
      </c>
    </row>
    <row r="780" spans="1:8" x14ac:dyDescent="0.25">
      <c r="A780" s="11">
        <f t="shared" si="61"/>
        <v>41586</v>
      </c>
      <c r="B780" s="24">
        <v>3.79</v>
      </c>
      <c r="C780" s="24">
        <f t="shared" si="63"/>
        <v>164.20472000000001</v>
      </c>
      <c r="D780" s="24">
        <f t="shared" si="64"/>
        <v>26.535482752</v>
      </c>
      <c r="E780" s="24">
        <v>240</v>
      </c>
      <c r="F780" s="24">
        <v>566.38</v>
      </c>
      <c r="G780" s="24">
        <f t="shared" si="65"/>
        <v>809.92340000000002</v>
      </c>
      <c r="H780" s="24">
        <f t="shared" si="62"/>
        <v>639.61379415394993</v>
      </c>
    </row>
    <row r="781" spans="1:8" x14ac:dyDescent="0.25">
      <c r="A781" s="11">
        <f t="shared" si="61"/>
        <v>41593</v>
      </c>
      <c r="B781" s="24">
        <v>3.8599999999999994</v>
      </c>
      <c r="C781" s="24">
        <f t="shared" si="63"/>
        <v>166.96047999999999</v>
      </c>
      <c r="D781" s="24">
        <f t="shared" si="64"/>
        <v>26.980813567999999</v>
      </c>
      <c r="E781" s="24">
        <v>240</v>
      </c>
      <c r="F781" s="24">
        <v>553.37</v>
      </c>
      <c r="G781" s="24">
        <f t="shared" si="65"/>
        <v>791.31909999999993</v>
      </c>
      <c r="H781" s="24">
        <f t="shared" si="62"/>
        <v>633.15205738061354</v>
      </c>
    </row>
    <row r="782" spans="1:8" x14ac:dyDescent="0.25">
      <c r="A782" s="11">
        <f t="shared" si="61"/>
        <v>41600</v>
      </c>
      <c r="B782" s="24">
        <v>3.8759999999999999</v>
      </c>
      <c r="C782" s="24">
        <f t="shared" si="63"/>
        <v>167.59036800000001</v>
      </c>
      <c r="D782" s="24">
        <f t="shared" si="64"/>
        <v>27.082603468800002</v>
      </c>
      <c r="E782" s="24">
        <v>240</v>
      </c>
      <c r="F782" s="24">
        <v>568.57999999999993</v>
      </c>
      <c r="G782" s="24">
        <f t="shared" si="65"/>
        <v>813.06939999999986</v>
      </c>
      <c r="H782" s="24">
        <f t="shared" si="62"/>
        <v>627.27648194200913</v>
      </c>
    </row>
    <row r="783" spans="1:8" x14ac:dyDescent="0.25">
      <c r="A783" s="11">
        <f t="shared" si="61"/>
        <v>41607</v>
      </c>
      <c r="B783" s="24">
        <v>3.99</v>
      </c>
      <c r="C783" s="24">
        <f t="shared" si="63"/>
        <v>172.07832000000002</v>
      </c>
      <c r="D783" s="24">
        <f t="shared" si="64"/>
        <v>27.807856512000001</v>
      </c>
      <c r="E783" s="24">
        <v>245</v>
      </c>
      <c r="F783" s="24">
        <v>595.92000000000007</v>
      </c>
      <c r="G783" s="24">
        <f t="shared" si="65"/>
        <v>852.16560000000004</v>
      </c>
      <c r="H783" s="24">
        <f t="shared" si="62"/>
        <v>621.3333343699951</v>
      </c>
    </row>
    <row r="784" spans="1:8" x14ac:dyDescent="0.25">
      <c r="A784" s="11">
        <f t="shared" si="61"/>
        <v>41614</v>
      </c>
      <c r="B784" s="24">
        <v>4.0519999999999996</v>
      </c>
      <c r="C784" s="24">
        <f t="shared" si="63"/>
        <v>174.519136</v>
      </c>
      <c r="D784" s="24">
        <f t="shared" si="64"/>
        <v>28.202292377599999</v>
      </c>
      <c r="E784" s="24">
        <v>265</v>
      </c>
      <c r="F784" s="24">
        <v>584.125</v>
      </c>
      <c r="G784" s="24">
        <f t="shared" si="65"/>
        <v>835.29874999999993</v>
      </c>
      <c r="H784" s="24">
        <f t="shared" si="62"/>
        <v>615.76044336754035</v>
      </c>
    </row>
    <row r="785" spans="1:18" x14ac:dyDescent="0.25">
      <c r="A785" s="11">
        <f t="shared" si="61"/>
        <v>41621</v>
      </c>
      <c r="B785" s="24">
        <v>4.0219999999999994</v>
      </c>
      <c r="C785" s="24">
        <f t="shared" si="63"/>
        <v>173.33809599999998</v>
      </c>
      <c r="D785" s="24">
        <f t="shared" si="64"/>
        <v>28.011436313599994</v>
      </c>
      <c r="E785" s="24">
        <v>277.5</v>
      </c>
      <c r="F785" s="24">
        <v>578.28499999999997</v>
      </c>
      <c r="G785" s="24">
        <f t="shared" si="65"/>
        <v>826.94754999999986</v>
      </c>
      <c r="H785" s="24">
        <f t="shared" si="62"/>
        <v>610.01018773119961</v>
      </c>
    </row>
    <row r="786" spans="1:18" x14ac:dyDescent="0.25">
      <c r="A786" s="11">
        <f t="shared" si="61"/>
        <v>41628</v>
      </c>
      <c r="B786" s="24">
        <v>3.9480000000000004</v>
      </c>
      <c r="C786" s="24">
        <f t="shared" si="63"/>
        <v>170.42486400000001</v>
      </c>
      <c r="D786" s="24">
        <f t="shared" si="64"/>
        <v>27.540658022400002</v>
      </c>
      <c r="E786" s="24">
        <v>285</v>
      </c>
      <c r="F786" s="24">
        <v>584.34500000000003</v>
      </c>
      <c r="G786" s="24">
        <f t="shared" si="65"/>
        <v>835.61334999999997</v>
      </c>
      <c r="H786" s="24">
        <f t="shared" si="62"/>
        <v>604.06272103855679</v>
      </c>
    </row>
    <row r="787" spans="1:18" x14ac:dyDescent="0.25">
      <c r="A787" s="11">
        <f t="shared" si="61"/>
        <v>41635</v>
      </c>
      <c r="B787" s="24">
        <v>4.0075000000000003</v>
      </c>
      <c r="C787" s="24">
        <f t="shared" si="63"/>
        <v>172.76726000000002</v>
      </c>
      <c r="D787" s="24">
        <f t="shared" si="64"/>
        <v>27.919189216000003</v>
      </c>
      <c r="E787" s="24">
        <v>285</v>
      </c>
      <c r="F787" s="24">
        <v>590.52</v>
      </c>
      <c r="G787" s="24">
        <f t="shared" si="65"/>
        <v>844.44359999999995</v>
      </c>
      <c r="H787" s="24">
        <f t="shared" si="62"/>
        <v>598.37697881940608</v>
      </c>
    </row>
    <row r="788" spans="1:18" s="14" customFormat="1" x14ac:dyDescent="0.25">
      <c r="A788" s="13">
        <f t="shared" si="61"/>
        <v>41642</v>
      </c>
      <c r="B788" s="3">
        <v>3.9274999999999998</v>
      </c>
      <c r="C788" s="29">
        <f t="shared" ref="C788:C839" si="66">B788*39.368+15</f>
        <v>169.61781999999999</v>
      </c>
      <c r="D788" s="29">
        <f t="shared" ref="D788:D839" si="67">C788*0.1616</f>
        <v>27.410239711999999</v>
      </c>
      <c r="E788" s="29">
        <v>285</v>
      </c>
      <c r="F788" s="29">
        <v>551.27499999999998</v>
      </c>
      <c r="G788" s="29">
        <f t="shared" ref="G788:G839" si="68">F788*1.43</f>
        <v>788.32324999999992</v>
      </c>
      <c r="H788" s="29">
        <f t="shared" si="62"/>
        <v>592.21704765046513</v>
      </c>
      <c r="I788" s="29"/>
      <c r="J788" s="29"/>
      <c r="K788" s="29"/>
      <c r="L788" s="29"/>
      <c r="M788" s="29"/>
      <c r="N788" s="29"/>
      <c r="O788" s="29"/>
      <c r="P788" s="29"/>
      <c r="Q788" s="29"/>
      <c r="R788" s="29"/>
    </row>
    <row r="789" spans="1:18" x14ac:dyDescent="0.25">
      <c r="A789" s="11">
        <f t="shared" si="61"/>
        <v>41649</v>
      </c>
      <c r="B789" s="3">
        <v>3.972</v>
      </c>
      <c r="C789" s="24">
        <f t="shared" si="66"/>
        <v>171.369696</v>
      </c>
      <c r="D789" s="24">
        <f t="shared" si="67"/>
        <v>27.693342873599999</v>
      </c>
      <c r="E789" s="24">
        <v>270</v>
      </c>
      <c r="F789" s="24">
        <v>570.01499999999999</v>
      </c>
      <c r="G789" s="24">
        <f t="shared" si="68"/>
        <v>815.12144999999998</v>
      </c>
      <c r="H789" s="24">
        <f t="shared" si="62"/>
        <v>585.57968330207268</v>
      </c>
    </row>
    <row r="790" spans="1:18" x14ac:dyDescent="0.25">
      <c r="A790" s="11">
        <f t="shared" si="61"/>
        <v>41656</v>
      </c>
      <c r="B790" s="3">
        <v>4.1080000000000005</v>
      </c>
      <c r="C790" s="24">
        <f t="shared" si="66"/>
        <v>176.72374400000004</v>
      </c>
      <c r="D790" s="24">
        <f t="shared" si="67"/>
        <v>28.558557030400006</v>
      </c>
      <c r="E790" s="24">
        <v>280</v>
      </c>
      <c r="F790" s="24">
        <v>601.31999999999994</v>
      </c>
      <c r="G790" s="24">
        <f t="shared" si="68"/>
        <v>859.88759999999991</v>
      </c>
      <c r="H790" s="24">
        <f t="shared" si="62"/>
        <v>579.87493163959459</v>
      </c>
    </row>
    <row r="791" spans="1:18" x14ac:dyDescent="0.25">
      <c r="A791" s="11">
        <f t="shared" si="61"/>
        <v>41663</v>
      </c>
      <c r="B791" s="3">
        <v>4.1875</v>
      </c>
      <c r="C791" s="24">
        <f t="shared" si="66"/>
        <v>179.8535</v>
      </c>
      <c r="D791" s="24">
        <f t="shared" si="67"/>
        <v>29.0643256</v>
      </c>
      <c r="E791" s="24">
        <v>280</v>
      </c>
      <c r="F791" s="24">
        <v>608.70499999999993</v>
      </c>
      <c r="G791" s="24">
        <f t="shared" si="68"/>
        <v>870.44814999999983</v>
      </c>
      <c r="H791" s="24">
        <f t="shared" si="62"/>
        <v>574.04294469148783</v>
      </c>
    </row>
    <row r="792" spans="1:18" x14ac:dyDescent="0.25">
      <c r="A792" s="11">
        <f t="shared" si="61"/>
        <v>41670</v>
      </c>
      <c r="B792" s="3">
        <v>4.234</v>
      </c>
      <c r="C792" s="24">
        <f t="shared" si="66"/>
        <v>181.684112</v>
      </c>
      <c r="D792" s="24">
        <f t="shared" si="67"/>
        <v>29.360152499199998</v>
      </c>
      <c r="E792" s="24">
        <v>277.5</v>
      </c>
      <c r="F792" s="24">
        <v>597.56999999999994</v>
      </c>
      <c r="G792" s="24">
        <f t="shared" si="68"/>
        <v>854.52509999999984</v>
      </c>
      <c r="H792" s="24">
        <f t="shared" si="62"/>
        <v>568.2736993465378</v>
      </c>
    </row>
    <row r="793" spans="1:18" x14ac:dyDescent="0.25">
      <c r="A793" s="11">
        <f t="shared" si="61"/>
        <v>41677</v>
      </c>
      <c r="B793" s="3">
        <v>4.3079999999999998</v>
      </c>
      <c r="C793" s="24">
        <f t="shared" si="66"/>
        <v>184.59734399999999</v>
      </c>
      <c r="D793" s="24">
        <f t="shared" si="67"/>
        <v>29.830930790399997</v>
      </c>
      <c r="E793" s="24">
        <v>277.5</v>
      </c>
      <c r="F793" s="24">
        <v>618.84999999999991</v>
      </c>
      <c r="G793" s="24">
        <f t="shared" si="68"/>
        <v>884.9554999999998</v>
      </c>
      <c r="H793" s="24">
        <f t="shared" si="62"/>
        <v>563.55517075626562</v>
      </c>
    </row>
    <row r="794" spans="1:18" x14ac:dyDescent="0.25">
      <c r="A794" s="11">
        <f t="shared" si="61"/>
        <v>41684</v>
      </c>
      <c r="B794" s="3">
        <v>4.2960000000000003</v>
      </c>
      <c r="C794" s="24">
        <f t="shared" si="66"/>
        <v>184.12492800000001</v>
      </c>
      <c r="D794" s="24">
        <f t="shared" si="67"/>
        <v>29.7545883648</v>
      </c>
      <c r="E794" s="24">
        <v>277.5</v>
      </c>
      <c r="F794" s="24">
        <v>620.05999999999995</v>
      </c>
      <c r="G794" s="24">
        <f t="shared" si="68"/>
        <v>886.68579999999986</v>
      </c>
      <c r="H794" s="24">
        <f t="shared" si="62"/>
        <v>560.492563486064</v>
      </c>
    </row>
    <row r="795" spans="1:18" x14ac:dyDescent="0.25">
      <c r="A795" s="11">
        <f t="shared" si="61"/>
        <v>41691</v>
      </c>
      <c r="B795" s="3">
        <v>4.373333333333334</v>
      </c>
      <c r="C795" s="24">
        <f t="shared" si="66"/>
        <v>187.1693866666667</v>
      </c>
      <c r="D795" s="24">
        <f t="shared" si="67"/>
        <v>30.246572885333336</v>
      </c>
      <c r="E795" s="24">
        <v>275</v>
      </c>
      <c r="F795" s="24">
        <v>625.9</v>
      </c>
      <c r="G795" s="24">
        <f t="shared" si="68"/>
        <v>895.03699999999992</v>
      </c>
      <c r="H795" s="24">
        <f t="shared" si="62"/>
        <v>558.21172497528948</v>
      </c>
    </row>
    <row r="796" spans="1:18" x14ac:dyDescent="0.25">
      <c r="A796" s="11">
        <f t="shared" si="61"/>
        <v>41698</v>
      </c>
      <c r="B796" s="3">
        <v>4.3879999999999999</v>
      </c>
      <c r="C796" s="24">
        <f t="shared" si="66"/>
        <v>187.74678400000002</v>
      </c>
      <c r="D796" s="24">
        <f t="shared" si="67"/>
        <v>30.3398802944</v>
      </c>
      <c r="E796" s="24">
        <v>265</v>
      </c>
      <c r="F796" s="24">
        <v>635.16</v>
      </c>
      <c r="G796" s="24">
        <f t="shared" si="68"/>
        <v>908.27879999999993</v>
      </c>
      <c r="H796" s="24">
        <f t="shared" si="62"/>
        <v>555.94156927261599</v>
      </c>
    </row>
    <row r="797" spans="1:18" x14ac:dyDescent="0.25">
      <c r="A797" s="11">
        <f t="shared" si="61"/>
        <v>41705</v>
      </c>
      <c r="B797" s="3">
        <v>4.6100000000000003</v>
      </c>
      <c r="C797" s="24">
        <f t="shared" si="66"/>
        <v>196.48648000000003</v>
      </c>
      <c r="D797" s="24">
        <f t="shared" si="67"/>
        <v>31.752215168000003</v>
      </c>
      <c r="E797" s="24">
        <v>260</v>
      </c>
      <c r="F797" s="24">
        <v>632.51499999999999</v>
      </c>
      <c r="G797" s="24">
        <f t="shared" si="68"/>
        <v>904.49644999999998</v>
      </c>
      <c r="H797" s="24">
        <f t="shared" si="62"/>
        <v>552.4709867978188</v>
      </c>
    </row>
    <row r="798" spans="1:18" x14ac:dyDescent="0.25">
      <c r="A798" s="11">
        <f t="shared" si="61"/>
        <v>41712</v>
      </c>
      <c r="B798" s="3">
        <v>4.5759999999999996</v>
      </c>
      <c r="C798" s="24">
        <f t="shared" si="66"/>
        <v>195.14796799999999</v>
      </c>
      <c r="D798" s="24">
        <f t="shared" si="67"/>
        <v>31.535911628799997</v>
      </c>
      <c r="E798" s="24">
        <v>270</v>
      </c>
      <c r="F798" s="24">
        <v>615.65</v>
      </c>
      <c r="G798" s="24">
        <f t="shared" si="68"/>
        <v>880.37949999999989</v>
      </c>
      <c r="H798" s="24">
        <f t="shared" si="62"/>
        <v>548.34067936902579</v>
      </c>
    </row>
    <row r="799" spans="1:18" x14ac:dyDescent="0.25">
      <c r="A799" s="11">
        <f t="shared" si="61"/>
        <v>41719</v>
      </c>
      <c r="B799" s="3">
        <v>4.5679999999999996</v>
      </c>
      <c r="C799" s="24">
        <f t="shared" si="66"/>
        <v>194.83302399999999</v>
      </c>
      <c r="D799" s="24">
        <f t="shared" si="67"/>
        <v>31.485016678399997</v>
      </c>
      <c r="E799" s="24">
        <v>270</v>
      </c>
      <c r="F799" s="24">
        <v>629.31999999999994</v>
      </c>
      <c r="G799" s="24">
        <f t="shared" si="68"/>
        <v>899.92759999999987</v>
      </c>
      <c r="H799" s="24">
        <f t="shared" si="62"/>
        <v>544.55546217176868</v>
      </c>
    </row>
    <row r="800" spans="1:18" x14ac:dyDescent="0.25">
      <c r="A800" s="11">
        <f t="shared" ref="A800:A863" si="69">A799+7</f>
        <v>41726</v>
      </c>
      <c r="B800" s="3">
        <v>4.6580000000000004</v>
      </c>
      <c r="C800" s="24">
        <f t="shared" si="66"/>
        <v>198.37614400000001</v>
      </c>
      <c r="D800" s="24">
        <f t="shared" si="67"/>
        <v>32.057584870399999</v>
      </c>
      <c r="E800" s="24">
        <v>275</v>
      </c>
      <c r="F800" s="24">
        <v>644.75500000000011</v>
      </c>
      <c r="G800" s="24">
        <f t="shared" si="68"/>
        <v>921.99965000000009</v>
      </c>
      <c r="H800" s="24">
        <f t="shared" si="62"/>
        <v>541.37879027437566</v>
      </c>
    </row>
    <row r="801" spans="1:8" x14ac:dyDescent="0.25">
      <c r="A801" s="11">
        <f t="shared" si="69"/>
        <v>41733</v>
      </c>
      <c r="B801" s="3">
        <v>4.7840000000000007</v>
      </c>
      <c r="C801" s="24">
        <f t="shared" si="66"/>
        <v>203.33651200000003</v>
      </c>
      <c r="D801" s="24">
        <f t="shared" si="67"/>
        <v>32.859180339200002</v>
      </c>
      <c r="E801" s="24">
        <v>282.5</v>
      </c>
      <c r="F801" s="24">
        <v>645.52</v>
      </c>
      <c r="G801" s="24">
        <f t="shared" si="68"/>
        <v>923.09359999999992</v>
      </c>
      <c r="H801" s="24">
        <f t="shared" ref="H801:H864" si="70">(AVERAGE(D774:D800)/2204.62)*1802.4+(AVERAGE(C774:C800)/2204.62)*3715.4+(AVERAGE(E774:E800)/2204.62)*964.9+(AVERAGE(G774:G800)/2204.62)*272.4</f>
        <v>542.14302403344584</v>
      </c>
    </row>
    <row r="802" spans="1:8" x14ac:dyDescent="0.25">
      <c r="A802" s="11">
        <f t="shared" si="69"/>
        <v>41740</v>
      </c>
      <c r="B802" s="3">
        <v>4.7519999999999998</v>
      </c>
      <c r="C802" s="24">
        <f t="shared" si="66"/>
        <v>202.07673600000001</v>
      </c>
      <c r="D802" s="24">
        <f t="shared" si="67"/>
        <v>32.655600537600002</v>
      </c>
      <c r="E802" s="24">
        <v>285</v>
      </c>
      <c r="F802" s="24">
        <v>633.72499999999991</v>
      </c>
      <c r="G802" s="24">
        <f t="shared" si="68"/>
        <v>906.22674999999981</v>
      </c>
      <c r="H802" s="24">
        <f t="shared" si="70"/>
        <v>544.77215065021687</v>
      </c>
    </row>
    <row r="803" spans="1:8" x14ac:dyDescent="0.25">
      <c r="A803" s="11">
        <f t="shared" si="69"/>
        <v>41747</v>
      </c>
      <c r="B803" s="3">
        <v>4.7299999999999995</v>
      </c>
      <c r="C803" s="24">
        <f t="shared" si="66"/>
        <v>201.21063999999998</v>
      </c>
      <c r="D803" s="24">
        <f t="shared" si="67"/>
        <v>32.515639423999993</v>
      </c>
      <c r="E803" s="24">
        <v>290</v>
      </c>
      <c r="F803" s="24">
        <v>651.255</v>
      </c>
      <c r="G803" s="24">
        <f t="shared" si="68"/>
        <v>931.29464999999993</v>
      </c>
      <c r="H803" s="24">
        <f t="shared" si="70"/>
        <v>547.47428817424179</v>
      </c>
    </row>
    <row r="804" spans="1:8" x14ac:dyDescent="0.25">
      <c r="A804" s="11">
        <f t="shared" si="69"/>
        <v>41754</v>
      </c>
      <c r="B804" s="3">
        <v>4.7279999999999998</v>
      </c>
      <c r="C804" s="24">
        <f t="shared" si="66"/>
        <v>201.13190399999999</v>
      </c>
      <c r="D804" s="24">
        <f t="shared" si="67"/>
        <v>32.502915686399994</v>
      </c>
      <c r="E804" s="24">
        <v>295</v>
      </c>
      <c r="F804" s="24">
        <v>653.24</v>
      </c>
      <c r="G804" s="24">
        <f t="shared" si="68"/>
        <v>934.13319999999999</v>
      </c>
      <c r="H804" s="24">
        <f t="shared" si="70"/>
        <v>550.80725784596382</v>
      </c>
    </row>
    <row r="805" spans="1:8" x14ac:dyDescent="0.25">
      <c r="A805" s="11">
        <f t="shared" si="69"/>
        <v>41761</v>
      </c>
      <c r="B805" s="3">
        <v>4.8379999999999992</v>
      </c>
      <c r="C805" s="24">
        <f t="shared" si="66"/>
        <v>205.46238399999999</v>
      </c>
      <c r="D805" s="24">
        <f t="shared" si="67"/>
        <v>33.202721254399997</v>
      </c>
      <c r="E805" s="24">
        <v>300</v>
      </c>
      <c r="F805" s="24">
        <v>649.16</v>
      </c>
      <c r="G805" s="24">
        <f t="shared" si="68"/>
        <v>928.29879999999991</v>
      </c>
      <c r="H805" s="24">
        <f t="shared" si="70"/>
        <v>554.69042893180585</v>
      </c>
    </row>
    <row r="806" spans="1:8" x14ac:dyDescent="0.25">
      <c r="A806" s="11">
        <f t="shared" si="69"/>
        <v>41768</v>
      </c>
      <c r="B806" s="3">
        <v>4.8540000000000001</v>
      </c>
      <c r="C806" s="24">
        <f t="shared" si="66"/>
        <v>206.09227200000001</v>
      </c>
      <c r="D806" s="24">
        <f t="shared" si="67"/>
        <v>33.304511155199997</v>
      </c>
      <c r="E806" s="24">
        <v>305</v>
      </c>
      <c r="F806" s="24">
        <v>652.91</v>
      </c>
      <c r="G806" s="24">
        <f t="shared" si="68"/>
        <v>933.66129999999987</v>
      </c>
      <c r="H806" s="24">
        <f t="shared" si="70"/>
        <v>558.78379352299294</v>
      </c>
    </row>
    <row r="807" spans="1:8" x14ac:dyDescent="0.25">
      <c r="A807" s="11">
        <f t="shared" si="69"/>
        <v>41775</v>
      </c>
      <c r="B807" s="3">
        <v>4.6379999999999999</v>
      </c>
      <c r="C807" s="24">
        <f t="shared" si="66"/>
        <v>197.588784</v>
      </c>
      <c r="D807" s="24">
        <f t="shared" si="67"/>
        <v>31.930347494399999</v>
      </c>
      <c r="E807" s="24">
        <v>305</v>
      </c>
      <c r="F807" s="24">
        <v>641.22500000000002</v>
      </c>
      <c r="G807" s="24">
        <f t="shared" si="68"/>
        <v>916.95174999999995</v>
      </c>
      <c r="H807" s="24">
        <f t="shared" si="70"/>
        <v>563.42785783831516</v>
      </c>
    </row>
    <row r="808" spans="1:8" x14ac:dyDescent="0.25">
      <c r="A808" s="11">
        <f t="shared" si="69"/>
        <v>41782</v>
      </c>
      <c r="B808" s="3">
        <v>4.4680000000000009</v>
      </c>
      <c r="C808" s="24">
        <f t="shared" si="66"/>
        <v>190.89622400000005</v>
      </c>
      <c r="D808" s="24">
        <f t="shared" si="67"/>
        <v>30.848829798400008</v>
      </c>
      <c r="E808" s="24">
        <v>307.5</v>
      </c>
      <c r="F808" s="24">
        <v>658.2</v>
      </c>
      <c r="G808" s="24">
        <f t="shared" si="68"/>
        <v>941.226</v>
      </c>
      <c r="H808" s="24">
        <f t="shared" si="70"/>
        <v>567.21841413704567</v>
      </c>
    </row>
    <row r="809" spans="1:8" x14ac:dyDescent="0.25">
      <c r="A809" s="11">
        <f t="shared" si="69"/>
        <v>41789</v>
      </c>
      <c r="B809" s="3">
        <v>4.4075000000000006</v>
      </c>
      <c r="C809" s="24">
        <f t="shared" si="66"/>
        <v>188.51446000000004</v>
      </c>
      <c r="D809" s="24">
        <f t="shared" si="67"/>
        <v>30.463936736000004</v>
      </c>
      <c r="E809" s="24">
        <v>307.5</v>
      </c>
      <c r="F809" s="24">
        <v>653.9</v>
      </c>
      <c r="G809" s="24">
        <f t="shared" si="68"/>
        <v>935.07699999999988</v>
      </c>
      <c r="H809" s="24">
        <f t="shared" si="70"/>
        <v>570.60974294035123</v>
      </c>
    </row>
    <row r="810" spans="1:8" x14ac:dyDescent="0.25">
      <c r="A810" s="11">
        <f t="shared" si="69"/>
        <v>41796</v>
      </c>
      <c r="B810" s="3">
        <v>4.3280000000000003</v>
      </c>
      <c r="C810" s="24">
        <f t="shared" si="66"/>
        <v>185.38470400000003</v>
      </c>
      <c r="D810" s="24">
        <f t="shared" si="67"/>
        <v>29.958168166400004</v>
      </c>
      <c r="E810" s="24">
        <v>305</v>
      </c>
      <c r="F810" s="24">
        <v>647.72499999999991</v>
      </c>
      <c r="G810" s="24">
        <f t="shared" si="68"/>
        <v>926.24674999999979</v>
      </c>
      <c r="H810" s="24">
        <f t="shared" si="70"/>
        <v>573.67068040496849</v>
      </c>
    </row>
    <row r="811" spans="1:8" x14ac:dyDescent="0.25">
      <c r="A811" s="11">
        <f t="shared" si="69"/>
        <v>41803</v>
      </c>
      <c r="B811" s="3">
        <v>4.2379999999999995</v>
      </c>
      <c r="C811" s="24">
        <f t="shared" si="66"/>
        <v>181.84158399999998</v>
      </c>
      <c r="D811" s="24">
        <f t="shared" si="67"/>
        <v>29.385599974399994</v>
      </c>
      <c r="E811" s="24">
        <v>297.5</v>
      </c>
      <c r="F811" s="24">
        <v>634.28</v>
      </c>
      <c r="G811" s="24">
        <f t="shared" si="68"/>
        <v>907.02039999999988</v>
      </c>
      <c r="H811" s="24">
        <f t="shared" si="70"/>
        <v>575.87796373118704</v>
      </c>
    </row>
    <row r="812" spans="1:8" x14ac:dyDescent="0.25">
      <c r="A812" s="11">
        <f t="shared" si="69"/>
        <v>41810</v>
      </c>
      <c r="B812" s="3">
        <v>4.2960000000000012</v>
      </c>
      <c r="C812" s="24">
        <f t="shared" si="66"/>
        <v>184.12492800000007</v>
      </c>
      <c r="D812" s="24">
        <f t="shared" si="67"/>
        <v>29.754588364800011</v>
      </c>
      <c r="E812" s="24">
        <v>290</v>
      </c>
      <c r="F812" s="24">
        <v>618.07500000000005</v>
      </c>
      <c r="G812" s="24">
        <f t="shared" si="68"/>
        <v>883.84725000000003</v>
      </c>
      <c r="H812" s="24">
        <f t="shared" si="70"/>
        <v>577.22588804587815</v>
      </c>
    </row>
    <row r="813" spans="1:8" x14ac:dyDescent="0.25">
      <c r="A813" s="11">
        <f t="shared" si="69"/>
        <v>41817</v>
      </c>
      <c r="B813" s="3">
        <v>4.3840000000000003</v>
      </c>
      <c r="C813" s="24">
        <f t="shared" si="66"/>
        <v>187.58931200000004</v>
      </c>
      <c r="D813" s="24">
        <f t="shared" si="67"/>
        <v>30.314432819200004</v>
      </c>
      <c r="E813" s="24">
        <v>260</v>
      </c>
      <c r="F813" s="24">
        <v>630.30999999999995</v>
      </c>
      <c r="G813" s="24">
        <f t="shared" si="68"/>
        <v>901.34329999999989</v>
      </c>
      <c r="H813" s="24">
        <f t="shared" si="70"/>
        <v>578.41497314141793</v>
      </c>
    </row>
    <row r="814" spans="1:8" x14ac:dyDescent="0.25">
      <c r="A814" s="11">
        <f t="shared" si="69"/>
        <v>41824</v>
      </c>
      <c r="B814" s="3">
        <v>4.1620000000000008</v>
      </c>
      <c r="C814" s="24">
        <f t="shared" si="66"/>
        <v>178.84961600000005</v>
      </c>
      <c r="D814" s="24">
        <f t="shared" si="67"/>
        <v>28.902097945600008</v>
      </c>
      <c r="E814" s="24">
        <v>260</v>
      </c>
      <c r="F814" s="24">
        <v>598.23500000000001</v>
      </c>
      <c r="G814" s="24">
        <f t="shared" si="68"/>
        <v>855.47604999999999</v>
      </c>
      <c r="H814" s="24">
        <f t="shared" si="70"/>
        <v>579.46587366064671</v>
      </c>
    </row>
    <row r="815" spans="1:8" x14ac:dyDescent="0.25">
      <c r="A815" s="11">
        <f t="shared" si="69"/>
        <v>41831</v>
      </c>
      <c r="B815" s="3">
        <v>4</v>
      </c>
      <c r="C815" s="24">
        <f t="shared" si="66"/>
        <v>172.47200000000001</v>
      </c>
      <c r="D815" s="24">
        <f t="shared" si="67"/>
        <v>27.871475199999999</v>
      </c>
      <c r="E815" s="24">
        <v>230</v>
      </c>
      <c r="F815" s="24">
        <v>562.51499999999999</v>
      </c>
      <c r="G815" s="24">
        <f t="shared" si="68"/>
        <v>804.39644999999996</v>
      </c>
      <c r="H815" s="24">
        <f t="shared" si="70"/>
        <v>579.52051849499003</v>
      </c>
    </row>
    <row r="816" spans="1:8" x14ac:dyDescent="0.25">
      <c r="A816" s="11">
        <f t="shared" si="69"/>
        <v>41838</v>
      </c>
      <c r="B816" s="3">
        <v>3.8939999999999997</v>
      </c>
      <c r="C816" s="24">
        <f t="shared" si="66"/>
        <v>168.298992</v>
      </c>
      <c r="D816" s="24">
        <f t="shared" si="67"/>
        <v>27.1971171072</v>
      </c>
      <c r="E816" s="24">
        <v>230</v>
      </c>
      <c r="F816" s="24">
        <v>553.70499999999993</v>
      </c>
      <c r="G816" s="24">
        <f t="shared" si="68"/>
        <v>791.79814999999985</v>
      </c>
      <c r="H816" s="24">
        <f t="shared" si="70"/>
        <v>578.89463740580879</v>
      </c>
    </row>
    <row r="817" spans="1:8" x14ac:dyDescent="0.25">
      <c r="A817" s="11">
        <f t="shared" si="69"/>
        <v>41845</v>
      </c>
      <c r="B817" s="3">
        <v>3.8420000000000001</v>
      </c>
      <c r="C817" s="24">
        <f t="shared" si="66"/>
        <v>166.251856</v>
      </c>
      <c r="D817" s="24">
        <f t="shared" si="67"/>
        <v>26.8662999296</v>
      </c>
      <c r="E817" s="24">
        <v>205</v>
      </c>
      <c r="F817" s="24">
        <v>573.21499999999992</v>
      </c>
      <c r="G817" s="24">
        <f t="shared" si="68"/>
        <v>819.69744999999989</v>
      </c>
      <c r="H817" s="24">
        <f t="shared" si="70"/>
        <v>577.93280946866946</v>
      </c>
    </row>
    <row r="818" spans="1:8" x14ac:dyDescent="0.25">
      <c r="A818" s="11">
        <f t="shared" si="69"/>
        <v>41852</v>
      </c>
      <c r="B818" s="3">
        <v>3.9079999999999999</v>
      </c>
      <c r="C818" s="24">
        <f t="shared" si="66"/>
        <v>168.850144</v>
      </c>
      <c r="D818" s="24">
        <f t="shared" si="67"/>
        <v>27.286183270399999</v>
      </c>
      <c r="E818" s="24">
        <v>150</v>
      </c>
      <c r="F818" s="24">
        <v>569.52</v>
      </c>
      <c r="G818" s="24">
        <f t="shared" si="68"/>
        <v>814.41359999999997</v>
      </c>
      <c r="H818" s="24">
        <f t="shared" si="70"/>
        <v>575.82826144823821</v>
      </c>
    </row>
    <row r="819" spans="1:8" x14ac:dyDescent="0.25">
      <c r="A819" s="11">
        <f t="shared" si="69"/>
        <v>41859</v>
      </c>
      <c r="B819" s="3">
        <v>3.9340000000000002</v>
      </c>
      <c r="C819" s="24">
        <f t="shared" si="66"/>
        <v>169.87371200000001</v>
      </c>
      <c r="D819" s="24">
        <f t="shared" si="67"/>
        <v>27.451591859200001</v>
      </c>
      <c r="E819" s="24">
        <v>140</v>
      </c>
      <c r="F819" s="24">
        <v>618.95499999999993</v>
      </c>
      <c r="G819" s="24">
        <f t="shared" si="68"/>
        <v>885.10564999999986</v>
      </c>
      <c r="H819" s="24">
        <f t="shared" si="70"/>
        <v>572.72387822813062</v>
      </c>
    </row>
    <row r="820" spans="1:8" x14ac:dyDescent="0.25">
      <c r="A820" s="11">
        <f t="shared" si="69"/>
        <v>41866</v>
      </c>
      <c r="B820" s="3">
        <v>4.0540000000000003</v>
      </c>
      <c r="C820" s="24">
        <f t="shared" si="66"/>
        <v>174.59787200000002</v>
      </c>
      <c r="D820" s="24">
        <f t="shared" si="67"/>
        <v>28.215016115200001</v>
      </c>
      <c r="E820" s="24">
        <v>135</v>
      </c>
      <c r="F820" s="24">
        <v>623.69500000000005</v>
      </c>
      <c r="G820" s="24">
        <f t="shared" si="68"/>
        <v>891.88385000000005</v>
      </c>
      <c r="H820" s="24">
        <f t="shared" si="70"/>
        <v>569.8399688143719</v>
      </c>
    </row>
    <row r="821" spans="1:8" x14ac:dyDescent="0.25">
      <c r="A821" s="11">
        <f t="shared" si="69"/>
        <v>41873</v>
      </c>
      <c r="B821" s="3">
        <v>4.1400000000000006</v>
      </c>
      <c r="C821" s="24">
        <f t="shared" si="66"/>
        <v>177.98352000000003</v>
      </c>
      <c r="D821" s="24">
        <f t="shared" si="67"/>
        <v>28.762136832000003</v>
      </c>
      <c r="E821" s="24">
        <v>130</v>
      </c>
      <c r="F821" s="24">
        <v>693.14499999999998</v>
      </c>
      <c r="G821" s="24">
        <f t="shared" si="68"/>
        <v>991.19734999999991</v>
      </c>
      <c r="H821" s="24">
        <f t="shared" si="70"/>
        <v>566.88866603943529</v>
      </c>
    </row>
    <row r="822" spans="1:8" x14ac:dyDescent="0.25">
      <c r="A822" s="11">
        <f t="shared" si="69"/>
        <v>41880</v>
      </c>
      <c r="B822" s="3">
        <v>4.1840000000000002</v>
      </c>
      <c r="C822" s="24">
        <f t="shared" si="66"/>
        <v>179.71571200000002</v>
      </c>
      <c r="D822" s="24">
        <f t="shared" si="67"/>
        <v>29.042059059200003</v>
      </c>
      <c r="E822" s="24">
        <v>155</v>
      </c>
      <c r="F822" s="24">
        <v>702.84500000000003</v>
      </c>
      <c r="G822" s="24">
        <f t="shared" si="68"/>
        <v>1005.06835</v>
      </c>
      <c r="H822" s="24">
        <f t="shared" si="70"/>
        <v>564.56256792114164</v>
      </c>
    </row>
    <row r="823" spans="1:8" x14ac:dyDescent="0.25">
      <c r="A823" s="11">
        <f t="shared" si="69"/>
        <v>41887</v>
      </c>
      <c r="B823" s="3">
        <v>4.2949999999999999</v>
      </c>
      <c r="C823" s="24">
        <f t="shared" si="66"/>
        <v>184.08556000000002</v>
      </c>
      <c r="D823" s="24">
        <f t="shared" si="67"/>
        <v>29.748226496000001</v>
      </c>
      <c r="E823" s="24">
        <v>170</v>
      </c>
      <c r="F823" s="24">
        <v>738.33999999999992</v>
      </c>
      <c r="G823" s="24">
        <f t="shared" si="68"/>
        <v>1055.8261999999997</v>
      </c>
      <c r="H823" s="24">
        <f t="shared" si="70"/>
        <v>562.61917667177624</v>
      </c>
    </row>
    <row r="824" spans="1:8" x14ac:dyDescent="0.25">
      <c r="A824" s="11">
        <f t="shared" si="69"/>
        <v>41894</v>
      </c>
      <c r="B824" s="3">
        <v>4.38</v>
      </c>
      <c r="C824" s="24">
        <f t="shared" si="66"/>
        <v>187.43183999999999</v>
      </c>
      <c r="D824" s="24">
        <f t="shared" si="67"/>
        <v>30.288985343999997</v>
      </c>
      <c r="E824" s="24">
        <v>177.5</v>
      </c>
      <c r="F824" s="24">
        <v>739.66499999999996</v>
      </c>
      <c r="G824" s="24">
        <f t="shared" si="68"/>
        <v>1057.7209499999999</v>
      </c>
      <c r="H824" s="24">
        <f t="shared" si="70"/>
        <v>561.50799337730348</v>
      </c>
    </row>
    <row r="825" spans="1:8" x14ac:dyDescent="0.25">
      <c r="A825" s="11">
        <f t="shared" si="69"/>
        <v>41901</v>
      </c>
      <c r="B825" s="3">
        <v>4.4480000000000004</v>
      </c>
      <c r="C825" s="24">
        <f t="shared" si="66"/>
        <v>190.10886400000001</v>
      </c>
      <c r="D825" s="24">
        <f t="shared" si="67"/>
        <v>30.721592422400001</v>
      </c>
      <c r="E825" s="24">
        <v>190</v>
      </c>
      <c r="F825" s="24">
        <v>688.51499999999999</v>
      </c>
      <c r="G825" s="24">
        <f t="shared" si="68"/>
        <v>984.57644999999991</v>
      </c>
      <c r="H825" s="24">
        <f t="shared" si="70"/>
        <v>560.26237968641158</v>
      </c>
    </row>
    <row r="826" spans="1:8" x14ac:dyDescent="0.25">
      <c r="A826" s="11">
        <f t="shared" si="69"/>
        <v>41908</v>
      </c>
      <c r="B826" s="3">
        <v>4.0659999999999998</v>
      </c>
      <c r="C826" s="24">
        <f t="shared" si="66"/>
        <v>175.07028800000001</v>
      </c>
      <c r="D826" s="24">
        <f t="shared" si="67"/>
        <v>28.291358540800001</v>
      </c>
      <c r="E826" s="24">
        <v>192.5</v>
      </c>
      <c r="F826" s="24">
        <v>604.29999999999995</v>
      </c>
      <c r="G826" s="24">
        <f t="shared" si="68"/>
        <v>864.14899999999989</v>
      </c>
      <c r="H826" s="24">
        <f t="shared" si="70"/>
        <v>559.10321852486402</v>
      </c>
    </row>
    <row r="827" spans="1:8" x14ac:dyDescent="0.25">
      <c r="A827" s="11">
        <f t="shared" si="69"/>
        <v>41915</v>
      </c>
      <c r="B827" s="3">
        <v>3.5780000000000003</v>
      </c>
      <c r="C827" s="24">
        <f t="shared" si="66"/>
        <v>155.85870400000002</v>
      </c>
      <c r="D827" s="24">
        <f t="shared" si="67"/>
        <v>25.186766566400003</v>
      </c>
      <c r="E827" s="24">
        <v>192.5</v>
      </c>
      <c r="F827" s="24">
        <v>428.59</v>
      </c>
      <c r="G827" s="24">
        <f t="shared" si="68"/>
        <v>612.88369999999998</v>
      </c>
      <c r="H827" s="24">
        <f t="shared" si="70"/>
        <v>556.35295771899382</v>
      </c>
    </row>
    <row r="828" spans="1:8" x14ac:dyDescent="0.25">
      <c r="A828" s="11">
        <f t="shared" si="69"/>
        <v>41922</v>
      </c>
      <c r="B828" s="3">
        <v>3.7079999999999997</v>
      </c>
      <c r="C828" s="24">
        <f t="shared" si="66"/>
        <v>160.97654399999999</v>
      </c>
      <c r="D828" s="24">
        <f t="shared" si="67"/>
        <v>26.013809510399998</v>
      </c>
      <c r="E828" s="24">
        <v>167.5</v>
      </c>
      <c r="F828" s="24">
        <v>585.34</v>
      </c>
      <c r="G828" s="24">
        <f t="shared" si="68"/>
        <v>837.03620000000001</v>
      </c>
      <c r="H828" s="24">
        <f t="shared" si="70"/>
        <v>550.7391458104139</v>
      </c>
    </row>
    <row r="829" spans="1:8" x14ac:dyDescent="0.25">
      <c r="A829" s="11">
        <f t="shared" si="69"/>
        <v>41929</v>
      </c>
      <c r="B829" s="3">
        <v>3.8339999999999996</v>
      </c>
      <c r="C829" s="24">
        <f t="shared" si="66"/>
        <v>165.93691200000001</v>
      </c>
      <c r="D829" s="24">
        <f t="shared" si="67"/>
        <v>26.8154049792</v>
      </c>
      <c r="E829" s="24">
        <v>125</v>
      </c>
      <c r="F829" s="24">
        <v>510.375</v>
      </c>
      <c r="G829" s="24">
        <f t="shared" si="68"/>
        <v>729.83624999999995</v>
      </c>
      <c r="H829" s="24">
        <f t="shared" si="70"/>
        <v>545.62987767670973</v>
      </c>
    </row>
    <row r="830" spans="1:8" x14ac:dyDescent="0.25">
      <c r="A830" s="11">
        <f t="shared" si="69"/>
        <v>41936</v>
      </c>
      <c r="B830" s="3">
        <v>3.88</v>
      </c>
      <c r="C830" s="24">
        <f t="shared" si="66"/>
        <v>167.74784</v>
      </c>
      <c r="D830" s="24">
        <f t="shared" si="67"/>
        <v>27.108050943999999</v>
      </c>
      <c r="E830" s="24">
        <v>125</v>
      </c>
      <c r="F830" s="24">
        <v>548.63</v>
      </c>
      <c r="G830" s="24">
        <f t="shared" si="68"/>
        <v>784.54089999999997</v>
      </c>
      <c r="H830" s="24">
        <f t="shared" si="70"/>
        <v>539.79645374635641</v>
      </c>
    </row>
    <row r="831" spans="1:8" x14ac:dyDescent="0.25">
      <c r="A831" s="11">
        <f t="shared" si="69"/>
        <v>41943</v>
      </c>
      <c r="B831" s="3">
        <v>4.0580000000000007</v>
      </c>
      <c r="C831" s="24">
        <f t="shared" si="66"/>
        <v>174.75534400000004</v>
      </c>
      <c r="D831" s="24">
        <f t="shared" si="67"/>
        <v>28.240463590400005</v>
      </c>
      <c r="E831" s="24">
        <v>120</v>
      </c>
      <c r="F831" s="24">
        <v>595.26</v>
      </c>
      <c r="G831" s="24">
        <f t="shared" si="68"/>
        <v>851.22179999999992</v>
      </c>
      <c r="H831" s="24">
        <f t="shared" si="70"/>
        <v>534.19779769012916</v>
      </c>
    </row>
    <row r="832" spans="1:8" x14ac:dyDescent="0.25">
      <c r="A832" s="11">
        <f t="shared" si="69"/>
        <v>41950</v>
      </c>
      <c r="B832" s="3">
        <v>4.048</v>
      </c>
      <c r="C832" s="24">
        <f t="shared" si="66"/>
        <v>174.36166400000002</v>
      </c>
      <c r="D832" s="24">
        <f t="shared" si="67"/>
        <v>28.176844902400003</v>
      </c>
      <c r="E832" s="24">
        <v>122.5</v>
      </c>
      <c r="F832" s="24">
        <v>650.82000000000005</v>
      </c>
      <c r="G832" s="24">
        <f t="shared" si="68"/>
        <v>930.67259999999999</v>
      </c>
      <c r="H832" s="24">
        <f t="shared" si="70"/>
        <v>529.20618109437692</v>
      </c>
    </row>
    <row r="833" spans="1:18" x14ac:dyDescent="0.25">
      <c r="A833" s="11">
        <f t="shared" si="69"/>
        <v>41957</v>
      </c>
      <c r="B833" s="3">
        <v>4.1480000000000006</v>
      </c>
      <c r="C833" s="24">
        <f t="shared" si="66"/>
        <v>178.29846400000002</v>
      </c>
      <c r="D833" s="24">
        <f t="shared" si="67"/>
        <v>28.813031782400003</v>
      </c>
      <c r="E833" s="24">
        <v>137.5</v>
      </c>
      <c r="F833" s="24">
        <v>638.14</v>
      </c>
      <c r="G833" s="24">
        <f t="shared" si="68"/>
        <v>912.54019999999991</v>
      </c>
      <c r="H833" s="24">
        <f t="shared" si="70"/>
        <v>524.24633781736566</v>
      </c>
    </row>
    <row r="834" spans="1:18" x14ac:dyDescent="0.25">
      <c r="A834" s="11">
        <f t="shared" si="69"/>
        <v>41964</v>
      </c>
      <c r="B834" s="3">
        <v>4.1360000000000001</v>
      </c>
      <c r="C834" s="24">
        <f t="shared" si="66"/>
        <v>177.82604800000001</v>
      </c>
      <c r="D834" s="24">
        <f t="shared" si="67"/>
        <v>28.736689356799999</v>
      </c>
      <c r="E834" s="24">
        <v>152.5</v>
      </c>
      <c r="F834" s="24">
        <v>634.83500000000004</v>
      </c>
      <c r="G834" s="24">
        <f t="shared" si="68"/>
        <v>907.81405000000007</v>
      </c>
      <c r="H834" s="24">
        <f t="shared" si="70"/>
        <v>519.56366815253841</v>
      </c>
    </row>
    <row r="835" spans="1:18" x14ac:dyDescent="0.25">
      <c r="A835" s="11">
        <f t="shared" si="69"/>
        <v>41971</v>
      </c>
      <c r="B835" s="3">
        <v>4.24</v>
      </c>
      <c r="C835" s="24">
        <f t="shared" si="66"/>
        <v>181.92032</v>
      </c>
      <c r="D835" s="24">
        <f t="shared" si="67"/>
        <v>29.398323712</v>
      </c>
      <c r="E835" s="24">
        <v>155</v>
      </c>
      <c r="F835" s="24">
        <v>640.78499999999997</v>
      </c>
      <c r="G835" s="24">
        <f t="shared" si="68"/>
        <v>916.32254999999986</v>
      </c>
      <c r="H835" s="24">
        <f t="shared" si="70"/>
        <v>515.71956772905719</v>
      </c>
    </row>
    <row r="836" spans="1:18" x14ac:dyDescent="0.25">
      <c r="A836" s="11">
        <f t="shared" si="69"/>
        <v>41978</v>
      </c>
      <c r="B836" s="3">
        <v>4.3260000000000005</v>
      </c>
      <c r="C836" s="24">
        <f t="shared" si="66"/>
        <v>185.30596800000004</v>
      </c>
      <c r="D836" s="24">
        <f t="shared" si="67"/>
        <v>29.945444428800005</v>
      </c>
      <c r="E836" s="24">
        <v>165</v>
      </c>
      <c r="F836" s="24">
        <v>638.69000000000005</v>
      </c>
      <c r="G836" s="24">
        <f t="shared" si="68"/>
        <v>913.32670000000007</v>
      </c>
      <c r="H836" s="24">
        <f t="shared" si="70"/>
        <v>512.52939141460831</v>
      </c>
    </row>
    <row r="837" spans="1:18" x14ac:dyDescent="0.25">
      <c r="A837" s="11">
        <f t="shared" si="69"/>
        <v>41985</v>
      </c>
      <c r="B837" s="3">
        <v>4.484</v>
      </c>
      <c r="C837" s="24">
        <f t="shared" si="66"/>
        <v>191.52611200000001</v>
      </c>
      <c r="D837" s="24">
        <f t="shared" si="67"/>
        <v>30.950619699200001</v>
      </c>
      <c r="E837" s="24">
        <v>172.5</v>
      </c>
      <c r="F837" s="24">
        <v>639.9</v>
      </c>
      <c r="G837" s="24">
        <f t="shared" si="68"/>
        <v>915.0569999999999</v>
      </c>
      <c r="H837" s="24">
        <f t="shared" si="70"/>
        <v>509.90395544577751</v>
      </c>
    </row>
    <row r="838" spans="1:18" x14ac:dyDescent="0.25">
      <c r="A838" s="11">
        <f t="shared" si="69"/>
        <v>41992</v>
      </c>
      <c r="B838" s="3">
        <v>4.6399999999999997</v>
      </c>
      <c r="C838" s="24">
        <f t="shared" si="66"/>
        <v>197.66752</v>
      </c>
      <c r="D838" s="24">
        <f t="shared" si="67"/>
        <v>31.943071231999998</v>
      </c>
      <c r="E838" s="24">
        <v>187.5</v>
      </c>
      <c r="F838" s="24">
        <v>618.96</v>
      </c>
      <c r="G838" s="24">
        <f t="shared" si="68"/>
        <v>885.11279999999999</v>
      </c>
      <c r="H838" s="24">
        <f t="shared" si="70"/>
        <v>508.11829865879986</v>
      </c>
    </row>
    <row r="839" spans="1:18" x14ac:dyDescent="0.25">
      <c r="A839" s="11">
        <f t="shared" si="69"/>
        <v>41999</v>
      </c>
      <c r="B839" s="40">
        <v>4.6724999999999994</v>
      </c>
      <c r="C839" s="24">
        <f t="shared" si="66"/>
        <v>198.94698</v>
      </c>
      <c r="D839" s="24">
        <f t="shared" si="67"/>
        <v>32.149831968000001</v>
      </c>
      <c r="E839" s="24">
        <v>207.5</v>
      </c>
      <c r="F839" s="24">
        <v>625.245</v>
      </c>
      <c r="G839" s="24">
        <f t="shared" si="68"/>
        <v>894.10034999999993</v>
      </c>
      <c r="H839" s="24">
        <f t="shared" si="70"/>
        <v>507.30019577534489</v>
      </c>
    </row>
    <row r="840" spans="1:18" s="42" customFormat="1" x14ac:dyDescent="0.25">
      <c r="A840" s="43">
        <f t="shared" si="69"/>
        <v>42006</v>
      </c>
      <c r="B840" s="44">
        <v>4.58</v>
      </c>
      <c r="C840" s="44">
        <f t="shared" ref="C840:C891" si="71">B840*39.368+15</f>
        <v>195.30544</v>
      </c>
      <c r="D840" s="44">
        <f t="shared" ref="D840:D891" si="72">C840*0.1616</f>
        <v>31.561359104000001</v>
      </c>
      <c r="E840" s="44">
        <v>215</v>
      </c>
      <c r="F840" s="44">
        <v>503.1</v>
      </c>
      <c r="G840" s="44">
        <f t="shared" ref="G840:G891" si="73">F840*1.43</f>
        <v>719.43299999999999</v>
      </c>
      <c r="H840" s="44">
        <f t="shared" si="70"/>
        <v>507.0074726741808</v>
      </c>
      <c r="I840" s="44"/>
      <c r="J840" s="44"/>
      <c r="K840" s="44"/>
      <c r="L840" s="44"/>
      <c r="M840" s="44"/>
      <c r="N840" s="44"/>
      <c r="O840" s="44"/>
      <c r="P840" s="44"/>
      <c r="Q840" s="44"/>
      <c r="R840" s="44"/>
    </row>
    <row r="841" spans="1:18" x14ac:dyDescent="0.25">
      <c r="A841" s="11">
        <f t="shared" si="69"/>
        <v>42013</v>
      </c>
      <c r="B841" s="24">
        <v>4.5460000000000003</v>
      </c>
      <c r="C841" s="24">
        <f t="shared" si="71"/>
        <v>193.96692800000002</v>
      </c>
      <c r="D841" s="24">
        <f t="shared" si="72"/>
        <v>31.345055564800003</v>
      </c>
      <c r="E841" s="24">
        <v>225</v>
      </c>
      <c r="F841" s="24">
        <v>525.92499999999995</v>
      </c>
      <c r="G841" s="24">
        <f t="shared" si="73"/>
        <v>752.07274999999993</v>
      </c>
      <c r="H841" s="24">
        <f t="shared" si="70"/>
        <v>505.96493298710146</v>
      </c>
    </row>
    <row r="842" spans="1:18" x14ac:dyDescent="0.25">
      <c r="A842" s="11">
        <f t="shared" si="69"/>
        <v>42020</v>
      </c>
      <c r="B842" s="24">
        <v>4.4219999999999997</v>
      </c>
      <c r="C842" s="24">
        <f t="shared" si="71"/>
        <v>189.085296</v>
      </c>
      <c r="D842" s="24">
        <f t="shared" si="72"/>
        <v>30.556183833599999</v>
      </c>
      <c r="E842" s="24">
        <v>225</v>
      </c>
      <c r="F842" s="24">
        <v>505.63499999999999</v>
      </c>
      <c r="G842" s="24">
        <f t="shared" si="73"/>
        <v>723.05804999999998</v>
      </c>
      <c r="H842" s="24">
        <f t="shared" si="70"/>
        <v>505.94194235997139</v>
      </c>
    </row>
    <row r="843" spans="1:18" x14ac:dyDescent="0.25">
      <c r="A843" s="11">
        <f t="shared" si="69"/>
        <v>42027</v>
      </c>
      <c r="B843" s="24">
        <v>4.508</v>
      </c>
      <c r="C843" s="24">
        <f t="shared" si="71"/>
        <v>192.470944</v>
      </c>
      <c r="D843" s="24">
        <f t="shared" si="72"/>
        <v>31.103304550400001</v>
      </c>
      <c r="E843" s="24">
        <v>250</v>
      </c>
      <c r="F843" s="24">
        <v>510.38</v>
      </c>
      <c r="G843" s="24">
        <f t="shared" si="73"/>
        <v>729.84339999999997</v>
      </c>
      <c r="H843" s="24">
        <f t="shared" si="70"/>
        <v>506.6069243261187</v>
      </c>
    </row>
    <row r="844" spans="1:18" x14ac:dyDescent="0.25">
      <c r="A844" s="11">
        <f t="shared" si="69"/>
        <v>42034</v>
      </c>
      <c r="B844" s="24">
        <v>4.492</v>
      </c>
      <c r="C844" s="24">
        <f t="shared" si="71"/>
        <v>191.84105600000001</v>
      </c>
      <c r="D844" s="24">
        <f t="shared" si="72"/>
        <v>31.001514649600001</v>
      </c>
      <c r="E844" s="24">
        <v>250</v>
      </c>
      <c r="F844" s="24">
        <v>526.255</v>
      </c>
      <c r="G844" s="24">
        <f t="shared" si="73"/>
        <v>752.54464999999993</v>
      </c>
      <c r="H844" s="24">
        <f t="shared" si="70"/>
        <v>508.27464280432474</v>
      </c>
    </row>
    <row r="845" spans="1:18" x14ac:dyDescent="0.25">
      <c r="A845" s="11">
        <f t="shared" si="69"/>
        <v>42041</v>
      </c>
      <c r="B845" s="24">
        <v>4.5940000000000003</v>
      </c>
      <c r="C845" s="24">
        <f t="shared" si="71"/>
        <v>195.85659200000003</v>
      </c>
      <c r="D845" s="24">
        <f t="shared" si="72"/>
        <v>31.650425267200003</v>
      </c>
      <c r="E845" s="24">
        <v>275</v>
      </c>
      <c r="F845" s="24">
        <v>525.70500000000004</v>
      </c>
      <c r="G845" s="24">
        <f t="shared" si="73"/>
        <v>751.75815</v>
      </c>
      <c r="H845" s="24">
        <f t="shared" si="70"/>
        <v>510.41922171338558</v>
      </c>
    </row>
    <row r="846" spans="1:18" x14ac:dyDescent="0.25">
      <c r="A846" s="11">
        <f t="shared" si="69"/>
        <v>42048</v>
      </c>
      <c r="B846" s="24">
        <v>4.6579999999999995</v>
      </c>
      <c r="C846" s="24">
        <f t="shared" si="71"/>
        <v>198.37614399999998</v>
      </c>
      <c r="D846" s="24">
        <f t="shared" si="72"/>
        <v>32.057584870399992</v>
      </c>
      <c r="E846" s="24">
        <v>272.5</v>
      </c>
      <c r="F846" s="24">
        <v>528.89499999999998</v>
      </c>
      <c r="G846" s="24">
        <f t="shared" si="73"/>
        <v>756.31984999999997</v>
      </c>
      <c r="H846" s="24">
        <f t="shared" si="70"/>
        <v>513.97658327589295</v>
      </c>
    </row>
    <row r="847" spans="1:18" x14ac:dyDescent="0.25">
      <c r="A847" s="11">
        <f t="shared" si="69"/>
        <v>42055</v>
      </c>
      <c r="B847" s="24">
        <v>4.6399999999999997</v>
      </c>
      <c r="C847" s="24">
        <f t="shared" si="71"/>
        <v>197.66752</v>
      </c>
      <c r="D847" s="24">
        <f t="shared" si="72"/>
        <v>31.943071231999998</v>
      </c>
      <c r="E847" s="24">
        <v>272.5</v>
      </c>
      <c r="F847" s="24">
        <v>541.245</v>
      </c>
      <c r="G847" s="24">
        <f t="shared" si="73"/>
        <v>773.98034999999993</v>
      </c>
      <c r="H847" s="24">
        <f t="shared" si="70"/>
        <v>517.45358755572988</v>
      </c>
    </row>
    <row r="848" spans="1:18" x14ac:dyDescent="0.25">
      <c r="A848" s="11">
        <f t="shared" si="69"/>
        <v>42062</v>
      </c>
      <c r="B848" s="24">
        <v>4.5860000000000003</v>
      </c>
      <c r="C848" s="24">
        <f t="shared" si="71"/>
        <v>195.54164800000001</v>
      </c>
      <c r="D848" s="24">
        <f t="shared" si="72"/>
        <v>31.599530316799999</v>
      </c>
      <c r="E848" s="24">
        <v>272.5</v>
      </c>
      <c r="F848" s="24">
        <v>542.79</v>
      </c>
      <c r="G848" s="24">
        <f t="shared" si="73"/>
        <v>776.1896999999999</v>
      </c>
      <c r="H848" s="24">
        <f t="shared" si="70"/>
        <v>520.69575632995247</v>
      </c>
    </row>
    <row r="849" spans="1:8" x14ac:dyDescent="0.25">
      <c r="A849" s="11">
        <f t="shared" si="69"/>
        <v>42069</v>
      </c>
      <c r="B849" s="24">
        <v>4.645999999999999</v>
      </c>
      <c r="C849" s="24">
        <f t="shared" si="71"/>
        <v>197.90372799999997</v>
      </c>
      <c r="D849" s="24">
        <f t="shared" si="72"/>
        <v>31.981242444799996</v>
      </c>
      <c r="E849" s="24">
        <v>262.5</v>
      </c>
      <c r="F849" s="24">
        <v>537.60500000000002</v>
      </c>
      <c r="G849" s="24">
        <f t="shared" si="73"/>
        <v>768.77514999999994</v>
      </c>
      <c r="H849" s="24">
        <f t="shared" si="70"/>
        <v>523.20361697626868</v>
      </c>
    </row>
    <row r="850" spans="1:8" x14ac:dyDescent="0.25">
      <c r="A850" s="11">
        <f t="shared" si="69"/>
        <v>42076</v>
      </c>
      <c r="B850" s="24">
        <v>4.6440000000000001</v>
      </c>
      <c r="C850" s="24">
        <f t="shared" si="71"/>
        <v>197.82499200000001</v>
      </c>
      <c r="D850" s="24">
        <f t="shared" si="72"/>
        <v>31.968518707200001</v>
      </c>
      <c r="E850" s="24">
        <v>252.5</v>
      </c>
      <c r="F850" s="24">
        <v>556.125</v>
      </c>
      <c r="G850" s="24">
        <f t="shared" si="73"/>
        <v>795.25874999999996</v>
      </c>
      <c r="H850" s="24">
        <f t="shared" si="70"/>
        <v>525.08911569664292</v>
      </c>
    </row>
    <row r="851" spans="1:8" x14ac:dyDescent="0.25">
      <c r="A851" s="11">
        <f t="shared" si="69"/>
        <v>42083</v>
      </c>
      <c r="B851" s="24">
        <v>4.5679999999999996</v>
      </c>
      <c r="C851" s="24">
        <f t="shared" si="71"/>
        <v>194.83302399999999</v>
      </c>
      <c r="D851" s="24">
        <f t="shared" si="72"/>
        <v>31.485016678399997</v>
      </c>
      <c r="E851" s="24">
        <v>252.5</v>
      </c>
      <c r="F851" s="24">
        <v>551.16499999999996</v>
      </c>
      <c r="G851" s="24">
        <f t="shared" si="73"/>
        <v>788.16594999999995</v>
      </c>
      <c r="H851" s="24">
        <f t="shared" si="70"/>
        <v>526.15883925955586</v>
      </c>
    </row>
    <row r="852" spans="1:8" x14ac:dyDescent="0.25">
      <c r="A852" s="11">
        <f t="shared" si="69"/>
        <v>42090</v>
      </c>
      <c r="B852" s="24">
        <v>4.7080000000000002</v>
      </c>
      <c r="C852" s="24">
        <f t="shared" si="71"/>
        <v>200.34454400000001</v>
      </c>
      <c r="D852" s="24">
        <f t="shared" si="72"/>
        <v>32.375678310399998</v>
      </c>
      <c r="E852" s="24">
        <v>252.5</v>
      </c>
      <c r="F852" s="24">
        <v>519.64</v>
      </c>
      <c r="G852" s="24">
        <f t="shared" si="73"/>
        <v>743.08519999999999</v>
      </c>
      <c r="H852" s="24">
        <f t="shared" si="70"/>
        <v>526.63922445587457</v>
      </c>
    </row>
    <row r="853" spans="1:8" x14ac:dyDescent="0.25">
      <c r="A853" s="11">
        <f t="shared" si="69"/>
        <v>42097</v>
      </c>
      <c r="B853" s="24">
        <v>4.6500000000000004</v>
      </c>
      <c r="C853" s="24">
        <f t="shared" si="71"/>
        <v>198.06120000000001</v>
      </c>
      <c r="D853" s="24">
        <f t="shared" si="72"/>
        <v>32.006689919999999</v>
      </c>
      <c r="E853" s="24">
        <v>252.5</v>
      </c>
      <c r="F853" s="24">
        <v>520.63</v>
      </c>
      <c r="G853" s="24">
        <f t="shared" si="73"/>
        <v>744.5009</v>
      </c>
      <c r="H853" s="24">
        <f t="shared" si="70"/>
        <v>527.23620318062888</v>
      </c>
    </row>
    <row r="854" spans="1:8" x14ac:dyDescent="0.25">
      <c r="A854" s="11">
        <f t="shared" si="69"/>
        <v>42104</v>
      </c>
      <c r="B854" s="24">
        <v>4.6020000000000003</v>
      </c>
      <c r="C854" s="24">
        <f t="shared" si="71"/>
        <v>196.17153600000003</v>
      </c>
      <c r="D854" s="24">
        <f t="shared" si="72"/>
        <v>31.701320217600003</v>
      </c>
      <c r="E854" s="24">
        <v>252.5</v>
      </c>
      <c r="F854" s="24">
        <v>492.40999999999997</v>
      </c>
      <c r="G854" s="24">
        <f t="shared" si="73"/>
        <v>704.14629999999988</v>
      </c>
      <c r="H854" s="24">
        <f t="shared" si="70"/>
        <v>529.20880827361486</v>
      </c>
    </row>
    <row r="855" spans="1:8" x14ac:dyDescent="0.25">
      <c r="A855" s="11">
        <f t="shared" si="69"/>
        <v>42111</v>
      </c>
      <c r="B855" s="24">
        <v>4.5120000000000005</v>
      </c>
      <c r="C855" s="24">
        <f t="shared" si="71"/>
        <v>192.62841600000002</v>
      </c>
      <c r="D855" s="24">
        <f t="shared" si="72"/>
        <v>31.128752025600001</v>
      </c>
      <c r="E855" s="24">
        <v>252.5</v>
      </c>
      <c r="F855" s="24">
        <v>487.78499999999997</v>
      </c>
      <c r="G855" s="24">
        <f t="shared" si="73"/>
        <v>697.5325499999999</v>
      </c>
      <c r="H855" s="24">
        <f t="shared" si="70"/>
        <v>533.31254832781281</v>
      </c>
    </row>
    <row r="856" spans="1:8" x14ac:dyDescent="0.25">
      <c r="A856" s="11">
        <f t="shared" si="69"/>
        <v>42118</v>
      </c>
      <c r="B856" s="24">
        <v>4.3780000000000001</v>
      </c>
      <c r="C856" s="24">
        <f t="shared" si="71"/>
        <v>187.353104</v>
      </c>
      <c r="D856" s="24">
        <f t="shared" si="72"/>
        <v>30.276261606399999</v>
      </c>
      <c r="E856" s="24">
        <v>252.5</v>
      </c>
      <c r="F856" s="24">
        <v>478.35500000000002</v>
      </c>
      <c r="G856" s="24">
        <f t="shared" si="73"/>
        <v>684.04764999999998</v>
      </c>
      <c r="H856" s="24">
        <f t="shared" si="70"/>
        <v>536.18251875285284</v>
      </c>
    </row>
    <row r="857" spans="1:8" x14ac:dyDescent="0.25">
      <c r="A857" s="11">
        <f t="shared" si="69"/>
        <v>42125</v>
      </c>
      <c r="B857" s="24">
        <v>4.2</v>
      </c>
      <c r="C857" s="24">
        <f t="shared" si="71"/>
        <v>180.34560000000002</v>
      </c>
      <c r="D857" s="24">
        <f t="shared" si="72"/>
        <v>29.143848960000003</v>
      </c>
      <c r="E857" s="24">
        <v>252.5</v>
      </c>
      <c r="F857" s="24">
        <v>461.21500000000003</v>
      </c>
      <c r="G857" s="24">
        <f t="shared" si="73"/>
        <v>659.53745000000004</v>
      </c>
      <c r="H857" s="24">
        <f t="shared" si="70"/>
        <v>539.4813068383055</v>
      </c>
    </row>
    <row r="858" spans="1:8" x14ac:dyDescent="0.25">
      <c r="A858" s="11">
        <f t="shared" si="69"/>
        <v>42132</v>
      </c>
      <c r="B858" s="24">
        <v>4.160000000000001</v>
      </c>
      <c r="C858" s="24">
        <f t="shared" si="71"/>
        <v>178.77088000000006</v>
      </c>
      <c r="D858" s="24">
        <f t="shared" si="72"/>
        <v>28.88937420800001</v>
      </c>
      <c r="E858" s="24">
        <v>235</v>
      </c>
      <c r="F858" s="24">
        <v>470.03499999999997</v>
      </c>
      <c r="G858" s="24">
        <f t="shared" si="73"/>
        <v>672.15004999999996</v>
      </c>
      <c r="H858" s="24">
        <f t="shared" si="70"/>
        <v>541.82401089829875</v>
      </c>
    </row>
    <row r="859" spans="1:8" x14ac:dyDescent="0.25">
      <c r="A859" s="11">
        <f t="shared" si="69"/>
        <v>42139</v>
      </c>
      <c r="B859" s="24">
        <v>4.1240000000000006</v>
      </c>
      <c r="C859" s="24">
        <f t="shared" si="71"/>
        <v>177.35363200000003</v>
      </c>
      <c r="D859" s="24">
        <f t="shared" si="72"/>
        <v>28.660346931200003</v>
      </c>
      <c r="E859" s="24">
        <v>235</v>
      </c>
      <c r="F859" s="24">
        <v>458.9</v>
      </c>
      <c r="G859" s="24">
        <f t="shared" si="73"/>
        <v>656.22699999999998</v>
      </c>
      <c r="H859" s="24">
        <f t="shared" si="70"/>
        <v>543.13898135010675</v>
      </c>
    </row>
    <row r="860" spans="1:8" x14ac:dyDescent="0.25">
      <c r="A860" s="11">
        <f t="shared" si="69"/>
        <v>42146</v>
      </c>
      <c r="B860" s="24">
        <v>4.1379999999999999</v>
      </c>
      <c r="C860" s="24">
        <f t="shared" si="71"/>
        <v>177.90478400000001</v>
      </c>
      <c r="D860" s="24">
        <f t="shared" si="72"/>
        <v>28.749413094400001</v>
      </c>
      <c r="E860" s="24">
        <v>212.5</v>
      </c>
      <c r="F860" s="24">
        <v>486.89499999999998</v>
      </c>
      <c r="G860" s="24">
        <f t="shared" si="73"/>
        <v>696.25984999999991</v>
      </c>
      <c r="H860" s="24">
        <f t="shared" si="70"/>
        <v>543.90807484843879</v>
      </c>
    </row>
    <row r="861" spans="1:8" x14ac:dyDescent="0.25">
      <c r="A861" s="11">
        <f t="shared" si="69"/>
        <v>42153</v>
      </c>
      <c r="B861" s="24">
        <v>4.1100000000000003</v>
      </c>
      <c r="C861" s="24">
        <f t="shared" si="71"/>
        <v>176.80248000000003</v>
      </c>
      <c r="D861" s="24">
        <f t="shared" si="72"/>
        <v>28.571280768000005</v>
      </c>
      <c r="E861" s="24">
        <v>215</v>
      </c>
      <c r="F861" s="24">
        <v>488.005</v>
      </c>
      <c r="G861" s="24">
        <f t="shared" si="73"/>
        <v>697.84714999999994</v>
      </c>
      <c r="H861" s="24">
        <f t="shared" si="70"/>
        <v>544.10757824256973</v>
      </c>
    </row>
    <row r="862" spans="1:8" x14ac:dyDescent="0.25">
      <c r="A862" s="11">
        <f t="shared" si="69"/>
        <v>42160</v>
      </c>
      <c r="B862" s="24">
        <v>4.1900000000000004</v>
      </c>
      <c r="C862" s="24">
        <f t="shared" si="71"/>
        <v>179.95192000000003</v>
      </c>
      <c r="D862" s="24">
        <f t="shared" si="72"/>
        <v>29.080230272000005</v>
      </c>
      <c r="E862" s="24">
        <v>220</v>
      </c>
      <c r="F862" s="24">
        <v>498.69499999999999</v>
      </c>
      <c r="G862" s="24">
        <f t="shared" si="73"/>
        <v>713.13384999999994</v>
      </c>
      <c r="H862" s="24">
        <f t="shared" si="70"/>
        <v>544.09094934931181</v>
      </c>
    </row>
    <row r="863" spans="1:8" x14ac:dyDescent="0.25">
      <c r="A863" s="11">
        <f t="shared" si="69"/>
        <v>42167</v>
      </c>
      <c r="B863" s="24">
        <v>4.1719999999999997</v>
      </c>
      <c r="C863" s="24">
        <f t="shared" si="71"/>
        <v>179.24329599999999</v>
      </c>
      <c r="D863" s="24">
        <f t="shared" si="72"/>
        <v>28.965716633599996</v>
      </c>
      <c r="E863" s="24">
        <v>222.5</v>
      </c>
      <c r="F863" s="24">
        <v>514.68000000000006</v>
      </c>
      <c r="G863" s="24">
        <f t="shared" si="73"/>
        <v>735.99240000000009</v>
      </c>
      <c r="H863" s="24">
        <f t="shared" si="70"/>
        <v>544.08226679385257</v>
      </c>
    </row>
    <row r="864" spans="1:8" x14ac:dyDescent="0.25">
      <c r="A864" s="11">
        <f t="shared" ref="A864:A927" si="74">A863+7</f>
        <v>42174</v>
      </c>
      <c r="B864" s="24">
        <v>4.0920000000000005</v>
      </c>
      <c r="C864" s="24">
        <f t="shared" si="71"/>
        <v>176.09385600000002</v>
      </c>
      <c r="D864" s="24">
        <f t="shared" si="72"/>
        <v>28.456767129600003</v>
      </c>
      <c r="E864" s="24">
        <v>217.5</v>
      </c>
      <c r="F864" s="24">
        <v>520.96</v>
      </c>
      <c r="G864" s="24">
        <f t="shared" si="73"/>
        <v>744.97280000000001</v>
      </c>
      <c r="H864" s="24">
        <f t="shared" si="70"/>
        <v>543.79473548759449</v>
      </c>
    </row>
    <row r="865" spans="1:8" x14ac:dyDescent="0.25">
      <c r="A865" s="11">
        <f t="shared" si="74"/>
        <v>42181</v>
      </c>
      <c r="B865" s="24">
        <v>4.2379999999999995</v>
      </c>
      <c r="C865" s="24">
        <f t="shared" si="71"/>
        <v>181.84158399999998</v>
      </c>
      <c r="D865" s="24">
        <f t="shared" si="72"/>
        <v>29.385599974399994</v>
      </c>
      <c r="E865" s="24">
        <v>202.5</v>
      </c>
      <c r="F865" s="24">
        <v>547.09</v>
      </c>
      <c r="G865" s="24">
        <f t="shared" si="73"/>
        <v>782.33870000000002</v>
      </c>
      <c r="H865" s="24">
        <f t="shared" ref="H865:H928" si="75">(AVERAGE(D838:D864)/2204.62)*1802.4+(AVERAGE(C838:C864)/2204.62)*3715.4+(AVERAGE(E838:E864)/2204.62)*964.9+(AVERAGE(G838:G864)/2204.62)*272.4</f>
        <v>542.70708084359535</v>
      </c>
    </row>
    <row r="866" spans="1:8" x14ac:dyDescent="0.25">
      <c r="A866" s="11">
        <f t="shared" si="74"/>
        <v>42188</v>
      </c>
      <c r="B866" s="24">
        <v>4.702</v>
      </c>
      <c r="C866" s="24">
        <f t="shared" si="71"/>
        <v>200.10833600000001</v>
      </c>
      <c r="D866" s="24">
        <f t="shared" si="72"/>
        <v>32.337507097600003</v>
      </c>
      <c r="E866" s="24">
        <v>202.5</v>
      </c>
      <c r="F866" s="24">
        <v>555.68499999999995</v>
      </c>
      <c r="G866" s="24">
        <f t="shared" si="73"/>
        <v>794.62954999999988</v>
      </c>
      <c r="H866" s="24">
        <f t="shared" si="75"/>
        <v>541.41465296152307</v>
      </c>
    </row>
    <row r="867" spans="1:8" x14ac:dyDescent="0.25">
      <c r="A867" s="11">
        <f t="shared" si="74"/>
        <v>42195</v>
      </c>
      <c r="B867" s="24">
        <v>4.8280000000000003</v>
      </c>
      <c r="C867" s="24">
        <f t="shared" si="71"/>
        <v>205.06870400000003</v>
      </c>
      <c r="D867" s="24">
        <f t="shared" si="72"/>
        <v>33.139102566400005</v>
      </c>
      <c r="E867" s="24">
        <v>202.5</v>
      </c>
      <c r="F867" s="24">
        <v>555.13499999999999</v>
      </c>
      <c r="G867" s="24">
        <f t="shared" si="73"/>
        <v>793.84304999999995</v>
      </c>
      <c r="H867" s="24">
        <f t="shared" si="75"/>
        <v>540.95657152876072</v>
      </c>
    </row>
    <row r="868" spans="1:8" x14ac:dyDescent="0.25">
      <c r="A868" s="11">
        <f t="shared" si="74"/>
        <v>42202</v>
      </c>
      <c r="B868" s="24">
        <v>4.8479999999999999</v>
      </c>
      <c r="C868" s="24">
        <f t="shared" si="71"/>
        <v>205.856064</v>
      </c>
      <c r="D868" s="24">
        <f t="shared" si="72"/>
        <v>33.266339942400002</v>
      </c>
      <c r="E868" s="24">
        <v>205</v>
      </c>
      <c r="F868" s="24">
        <v>563.95000000000005</v>
      </c>
      <c r="G868" s="24">
        <f t="shared" si="73"/>
        <v>806.44850000000008</v>
      </c>
      <c r="H868" s="24">
        <f t="shared" si="75"/>
        <v>541.75163931909844</v>
      </c>
    </row>
    <row r="869" spans="1:8" x14ac:dyDescent="0.25">
      <c r="A869" s="11">
        <f t="shared" si="74"/>
        <v>42209</v>
      </c>
      <c r="B869" s="24">
        <v>4.5720000000000001</v>
      </c>
      <c r="C869" s="24">
        <f t="shared" si="71"/>
        <v>194.99049600000001</v>
      </c>
      <c r="D869" s="24">
        <f t="shared" si="72"/>
        <v>31.510464153600001</v>
      </c>
      <c r="E869" s="24">
        <v>210</v>
      </c>
      <c r="F869" s="24">
        <v>553.70000000000005</v>
      </c>
      <c r="G869" s="24">
        <f t="shared" si="73"/>
        <v>791.79100000000005</v>
      </c>
      <c r="H869" s="24">
        <f t="shared" si="75"/>
        <v>542.47654417641638</v>
      </c>
    </row>
    <row r="870" spans="1:8" x14ac:dyDescent="0.25">
      <c r="A870" s="11">
        <f t="shared" si="74"/>
        <v>42216</v>
      </c>
      <c r="B870" s="24">
        <v>4.2799999999999994</v>
      </c>
      <c r="C870" s="24">
        <f t="shared" si="71"/>
        <v>183.49503999999999</v>
      </c>
      <c r="D870" s="24">
        <f t="shared" si="72"/>
        <v>29.652798463999996</v>
      </c>
      <c r="E870" s="24">
        <v>212.5</v>
      </c>
      <c r="F870" s="24">
        <v>553.48</v>
      </c>
      <c r="G870" s="24">
        <f t="shared" si="73"/>
        <v>791.47640000000001</v>
      </c>
      <c r="H870" s="24">
        <f t="shared" si="75"/>
        <v>542.94541695954433</v>
      </c>
    </row>
    <row r="871" spans="1:8" x14ac:dyDescent="0.25">
      <c r="A871" s="11">
        <f t="shared" si="74"/>
        <v>42223</v>
      </c>
      <c r="B871" s="24">
        <v>4.3179999999999996</v>
      </c>
      <c r="C871" s="24">
        <f t="shared" si="71"/>
        <v>184.99102399999998</v>
      </c>
      <c r="D871" s="24">
        <f t="shared" si="72"/>
        <v>29.894549478399995</v>
      </c>
      <c r="E871" s="24">
        <v>212.5</v>
      </c>
      <c r="F871" s="24">
        <v>546.31500000000005</v>
      </c>
      <c r="G871" s="24">
        <f t="shared" si="73"/>
        <v>781.23045000000002</v>
      </c>
      <c r="H871" s="24">
        <f t="shared" si="75"/>
        <v>542.01541060098282</v>
      </c>
    </row>
    <row r="872" spans="1:8" x14ac:dyDescent="0.25">
      <c r="A872" s="11">
        <f t="shared" si="74"/>
        <v>42230</v>
      </c>
      <c r="B872" s="24">
        <v>4.3899999999999997</v>
      </c>
      <c r="C872" s="24">
        <f t="shared" si="71"/>
        <v>187.82551999999998</v>
      </c>
      <c r="D872" s="24">
        <f t="shared" si="72"/>
        <v>30.352604031999995</v>
      </c>
      <c r="E872" s="24">
        <v>212.5</v>
      </c>
      <c r="F872" s="24">
        <v>529.45000000000005</v>
      </c>
      <c r="G872" s="24">
        <f t="shared" si="73"/>
        <v>757.11350000000004</v>
      </c>
      <c r="H872" s="24">
        <f t="shared" si="75"/>
        <v>541.0777241701411</v>
      </c>
    </row>
    <row r="873" spans="1:8" x14ac:dyDescent="0.25">
      <c r="A873" s="11">
        <f t="shared" si="74"/>
        <v>42237</v>
      </c>
      <c r="B873" s="24">
        <v>4.4019999999999992</v>
      </c>
      <c r="C873" s="24">
        <f t="shared" si="71"/>
        <v>188.29793599999999</v>
      </c>
      <c r="D873" s="24">
        <f t="shared" si="72"/>
        <v>30.428946457599999</v>
      </c>
      <c r="E873" s="24">
        <v>212.5</v>
      </c>
      <c r="F873" s="24">
        <v>526.255</v>
      </c>
      <c r="G873" s="24">
        <f t="shared" si="73"/>
        <v>752.54464999999993</v>
      </c>
      <c r="H873" s="24">
        <f t="shared" si="75"/>
        <v>539.54852319315046</v>
      </c>
    </row>
    <row r="874" spans="1:8" x14ac:dyDescent="0.25">
      <c r="A874" s="11">
        <f t="shared" si="74"/>
        <v>42244</v>
      </c>
      <c r="B874" s="24">
        <v>4.4240000000000013</v>
      </c>
      <c r="C874" s="24">
        <f t="shared" si="71"/>
        <v>189.16403200000005</v>
      </c>
      <c r="D874" s="24">
        <f t="shared" si="72"/>
        <v>30.568907571200008</v>
      </c>
      <c r="E874" s="24">
        <v>212.5</v>
      </c>
      <c r="F874" s="24">
        <v>511.91999999999996</v>
      </c>
      <c r="G874" s="24">
        <f t="shared" si="73"/>
        <v>732.04559999999992</v>
      </c>
      <c r="H874" s="24">
        <f t="shared" si="75"/>
        <v>537.88026901247815</v>
      </c>
    </row>
    <row r="875" spans="1:8" x14ac:dyDescent="0.25">
      <c r="A875" s="11">
        <f t="shared" si="74"/>
        <v>42251</v>
      </c>
      <c r="B875" s="24">
        <v>4.4079999999999995</v>
      </c>
      <c r="C875" s="24">
        <f t="shared" si="71"/>
        <v>188.534144</v>
      </c>
      <c r="D875" s="24">
        <f t="shared" si="72"/>
        <v>30.467117670399997</v>
      </c>
      <c r="E875" s="24">
        <v>212.5</v>
      </c>
      <c r="F875" s="24">
        <v>498.14499999999998</v>
      </c>
      <c r="G875" s="24">
        <f t="shared" si="73"/>
        <v>712.34734999999989</v>
      </c>
      <c r="H875" s="24">
        <f t="shared" si="75"/>
        <v>536.14338317648071</v>
      </c>
    </row>
    <row r="876" spans="1:8" x14ac:dyDescent="0.25">
      <c r="A876" s="11">
        <f t="shared" si="74"/>
        <v>42258</v>
      </c>
      <c r="B876" s="24">
        <v>4.5350000000000001</v>
      </c>
      <c r="C876" s="24">
        <f t="shared" si="71"/>
        <v>193.53388000000001</v>
      </c>
      <c r="D876" s="24">
        <f t="shared" si="72"/>
        <v>31.275075008000002</v>
      </c>
      <c r="E876" s="24">
        <v>213.5</v>
      </c>
      <c r="F876" s="24">
        <v>498.36500000000001</v>
      </c>
      <c r="G876" s="24">
        <f t="shared" si="73"/>
        <v>712.66194999999993</v>
      </c>
      <c r="H876" s="24">
        <f t="shared" si="75"/>
        <v>534.40693885004646</v>
      </c>
    </row>
    <row r="877" spans="1:8" x14ac:dyDescent="0.25">
      <c r="A877" s="11">
        <f t="shared" si="74"/>
        <v>42265</v>
      </c>
      <c r="B877" s="24">
        <v>4.6880000000000006</v>
      </c>
      <c r="C877" s="24">
        <f t="shared" si="71"/>
        <v>199.55718400000003</v>
      </c>
      <c r="D877" s="24">
        <f t="shared" si="72"/>
        <v>32.248440934400001</v>
      </c>
      <c r="E877" s="24">
        <v>216</v>
      </c>
      <c r="F877" s="24">
        <v>489.98500000000001</v>
      </c>
      <c r="G877" s="24">
        <f t="shared" si="73"/>
        <v>700.67854999999997</v>
      </c>
      <c r="H877" s="24">
        <f t="shared" si="75"/>
        <v>533.06171894438569</v>
      </c>
    </row>
    <row r="878" spans="1:8" x14ac:dyDescent="0.25">
      <c r="A878" s="11">
        <f t="shared" si="74"/>
        <v>42272</v>
      </c>
      <c r="B878" s="24">
        <v>4.6800000000000006</v>
      </c>
      <c r="C878" s="24">
        <f t="shared" si="71"/>
        <v>199.24224000000004</v>
      </c>
      <c r="D878" s="24">
        <f t="shared" si="72"/>
        <v>32.197545984000001</v>
      </c>
      <c r="E878" s="24">
        <v>216</v>
      </c>
      <c r="F878" s="24">
        <v>489.65499999999997</v>
      </c>
      <c r="G878" s="24">
        <f t="shared" si="73"/>
        <v>700.20664999999997</v>
      </c>
      <c r="H878" s="24">
        <f t="shared" si="75"/>
        <v>532.15382453777602</v>
      </c>
    </row>
    <row r="879" spans="1:8" x14ac:dyDescent="0.25">
      <c r="A879" s="11">
        <f t="shared" si="74"/>
        <v>42279</v>
      </c>
      <c r="B879" s="24">
        <v>4.62</v>
      </c>
      <c r="C879" s="24">
        <f t="shared" si="71"/>
        <v>196.88016000000002</v>
      </c>
      <c r="D879" s="24">
        <f t="shared" si="72"/>
        <v>31.815833856000001</v>
      </c>
      <c r="E879" s="24">
        <v>213.5</v>
      </c>
      <c r="F879" s="24">
        <v>491.31</v>
      </c>
      <c r="G879" s="24">
        <f t="shared" si="73"/>
        <v>702.57330000000002</v>
      </c>
      <c r="H879" s="24">
        <f t="shared" si="75"/>
        <v>531.45642209010157</v>
      </c>
    </row>
    <row r="880" spans="1:8" x14ac:dyDescent="0.25">
      <c r="A880" s="11">
        <f t="shared" si="74"/>
        <v>42286</v>
      </c>
      <c r="B880" s="24">
        <v>4.5220000000000002</v>
      </c>
      <c r="C880" s="24">
        <f t="shared" si="71"/>
        <v>193.02209600000003</v>
      </c>
      <c r="D880" s="24">
        <f t="shared" si="72"/>
        <v>31.192370713600003</v>
      </c>
      <c r="E880" s="24">
        <v>210</v>
      </c>
      <c r="F880" s="24">
        <v>500.23500000000001</v>
      </c>
      <c r="G880" s="24">
        <f t="shared" si="73"/>
        <v>715.33605</v>
      </c>
      <c r="H880" s="24">
        <f t="shared" si="75"/>
        <v>530.40564593352849</v>
      </c>
    </row>
    <row r="881" spans="1:8" x14ac:dyDescent="0.25">
      <c r="A881" s="11">
        <f t="shared" si="74"/>
        <v>42293</v>
      </c>
      <c r="B881" s="24">
        <v>4.3819999999999997</v>
      </c>
      <c r="C881" s="24">
        <f t="shared" si="71"/>
        <v>187.51057599999999</v>
      </c>
      <c r="D881" s="24">
        <f t="shared" si="72"/>
        <v>30.301709081599995</v>
      </c>
      <c r="E881" s="24">
        <v>202.5</v>
      </c>
      <c r="F881" s="24">
        <v>415.24</v>
      </c>
      <c r="G881" s="24">
        <f t="shared" si="73"/>
        <v>593.79319999999996</v>
      </c>
      <c r="H881" s="24">
        <f t="shared" si="75"/>
        <v>529.24406553722247</v>
      </c>
    </row>
    <row r="882" spans="1:8" x14ac:dyDescent="0.25">
      <c r="A882" s="11">
        <f t="shared" si="74"/>
        <v>42300</v>
      </c>
      <c r="B882" s="24">
        <v>4.3639999999999999</v>
      </c>
      <c r="C882" s="24">
        <f t="shared" si="71"/>
        <v>186.801952</v>
      </c>
      <c r="D882" s="24">
        <f t="shared" si="72"/>
        <v>30.1871954432</v>
      </c>
      <c r="E882" s="24">
        <v>202.5</v>
      </c>
      <c r="F882" s="24">
        <v>481.83</v>
      </c>
      <c r="G882" s="24">
        <f t="shared" si="73"/>
        <v>689.01689999999996</v>
      </c>
      <c r="H882" s="24">
        <f t="shared" si="75"/>
        <v>527.34558140548938</v>
      </c>
    </row>
    <row r="883" spans="1:8" x14ac:dyDescent="0.25">
      <c r="A883" s="11">
        <f t="shared" si="74"/>
        <v>42307</v>
      </c>
      <c r="B883" s="24">
        <v>4.45</v>
      </c>
      <c r="C883" s="24">
        <f t="shared" si="71"/>
        <v>190.1876</v>
      </c>
      <c r="D883" s="24">
        <f t="shared" si="72"/>
        <v>30.734316159999999</v>
      </c>
      <c r="E883" s="24">
        <v>192.5</v>
      </c>
      <c r="F883" s="24">
        <v>481.06</v>
      </c>
      <c r="G883" s="24">
        <f t="shared" si="73"/>
        <v>687.91579999999999</v>
      </c>
      <c r="H883" s="24">
        <f t="shared" si="75"/>
        <v>526.10392341605996</v>
      </c>
    </row>
    <row r="884" spans="1:8" x14ac:dyDescent="0.25">
      <c r="A884" s="11">
        <f t="shared" si="74"/>
        <v>42314</v>
      </c>
      <c r="B884" s="24">
        <v>4.5200000000000005</v>
      </c>
      <c r="C884" s="24">
        <f t="shared" si="71"/>
        <v>192.94336000000004</v>
      </c>
      <c r="D884" s="24">
        <f t="shared" si="72"/>
        <v>31.179646976000004</v>
      </c>
      <c r="E884" s="24">
        <v>182.5</v>
      </c>
      <c r="F884" s="24">
        <v>473.67</v>
      </c>
      <c r="G884" s="24">
        <f t="shared" si="73"/>
        <v>677.34810000000004</v>
      </c>
      <c r="H884" s="24">
        <f t="shared" si="75"/>
        <v>525.33981370345646</v>
      </c>
    </row>
    <row r="885" spans="1:8" x14ac:dyDescent="0.25">
      <c r="A885" s="11">
        <f t="shared" si="74"/>
        <v>42321</v>
      </c>
      <c r="B885" s="24">
        <v>4.4619999999999997</v>
      </c>
      <c r="C885" s="24">
        <f t="shared" si="71"/>
        <v>190.66001600000001</v>
      </c>
      <c r="D885" s="24">
        <f t="shared" si="72"/>
        <v>30.810658585600002</v>
      </c>
      <c r="E885" s="24">
        <v>182.5</v>
      </c>
      <c r="F885" s="24">
        <v>469.37</v>
      </c>
      <c r="G885" s="24">
        <f t="shared" si="73"/>
        <v>671.19909999999993</v>
      </c>
      <c r="H885" s="24">
        <f t="shared" si="75"/>
        <v>525.13458241488706</v>
      </c>
    </row>
    <row r="886" spans="1:8" x14ac:dyDescent="0.25">
      <c r="A886" s="11">
        <f t="shared" si="74"/>
        <v>42328</v>
      </c>
      <c r="B886" s="24">
        <v>4.5239999999999991</v>
      </c>
      <c r="C886" s="24">
        <f t="shared" si="71"/>
        <v>193.10083199999997</v>
      </c>
      <c r="D886" s="24">
        <f t="shared" si="72"/>
        <v>31.205094451199994</v>
      </c>
      <c r="E886" s="24">
        <v>187.5</v>
      </c>
      <c r="F886" s="24">
        <v>464.08</v>
      </c>
      <c r="G886" s="24">
        <f t="shared" si="73"/>
        <v>663.63439999999991</v>
      </c>
      <c r="H886" s="24">
        <f t="shared" si="75"/>
        <v>525.07947138166935</v>
      </c>
    </row>
    <row r="887" spans="1:8" x14ac:dyDescent="0.25">
      <c r="A887" s="11">
        <f t="shared" si="74"/>
        <v>42335</v>
      </c>
      <c r="B887" s="24">
        <v>4.58</v>
      </c>
      <c r="C887" s="24">
        <f t="shared" si="71"/>
        <v>195.30544</v>
      </c>
      <c r="D887" s="24">
        <f t="shared" si="72"/>
        <v>31.561359104000001</v>
      </c>
      <c r="E887" s="24">
        <v>200</v>
      </c>
      <c r="F887" s="24">
        <v>466.07</v>
      </c>
      <c r="G887" s="24">
        <f t="shared" si="73"/>
        <v>666.48009999999999</v>
      </c>
      <c r="H887" s="24">
        <f t="shared" si="75"/>
        <v>525.40335058836649</v>
      </c>
    </row>
    <row r="888" spans="1:8" x14ac:dyDescent="0.25">
      <c r="A888" s="11">
        <f t="shared" si="74"/>
        <v>42342</v>
      </c>
      <c r="B888" s="24">
        <v>4.63</v>
      </c>
      <c r="C888" s="24">
        <f t="shared" si="71"/>
        <v>197.27384000000001</v>
      </c>
      <c r="D888" s="24">
        <f t="shared" si="72"/>
        <v>31.879452543999999</v>
      </c>
      <c r="E888" s="24">
        <v>205</v>
      </c>
      <c r="F888" s="24">
        <v>463.97</v>
      </c>
      <c r="G888" s="24">
        <f t="shared" si="73"/>
        <v>663.47710000000006</v>
      </c>
      <c r="H888" s="24">
        <f t="shared" si="75"/>
        <v>526.23570021123101</v>
      </c>
    </row>
    <row r="889" spans="1:8" x14ac:dyDescent="0.25">
      <c r="A889" s="11">
        <f t="shared" si="74"/>
        <v>42349</v>
      </c>
      <c r="B889" s="24">
        <v>4.6019999999999994</v>
      </c>
      <c r="C889" s="24">
        <f t="shared" si="71"/>
        <v>196.17153599999997</v>
      </c>
      <c r="D889" s="24">
        <f t="shared" si="72"/>
        <v>31.701320217599996</v>
      </c>
      <c r="E889" s="24">
        <v>225</v>
      </c>
      <c r="F889" s="24">
        <v>468.16</v>
      </c>
      <c r="G889" s="24">
        <f t="shared" si="73"/>
        <v>669.46879999999999</v>
      </c>
      <c r="H889" s="24">
        <f t="shared" si="75"/>
        <v>527.29426070444879</v>
      </c>
    </row>
    <row r="890" spans="1:8" x14ac:dyDescent="0.25">
      <c r="A890" s="11">
        <f t="shared" si="74"/>
        <v>42356</v>
      </c>
      <c r="B890" s="24">
        <v>4.63</v>
      </c>
      <c r="C890" s="24">
        <f t="shared" si="71"/>
        <v>197.27384000000001</v>
      </c>
      <c r="D890" s="24">
        <f t="shared" si="72"/>
        <v>31.879452543999999</v>
      </c>
      <c r="E890" s="24">
        <v>225</v>
      </c>
      <c r="F890" s="24">
        <v>494.95</v>
      </c>
      <c r="G890" s="24">
        <f t="shared" si="73"/>
        <v>707.77850000000001</v>
      </c>
      <c r="H890" s="24">
        <f t="shared" si="75"/>
        <v>528.26724696502458</v>
      </c>
    </row>
    <row r="891" spans="1:8" x14ac:dyDescent="0.25">
      <c r="A891" s="11">
        <f t="shared" si="74"/>
        <v>42363</v>
      </c>
      <c r="B891" s="24">
        <v>4.6125000000000007</v>
      </c>
      <c r="C891" s="24">
        <f t="shared" si="71"/>
        <v>196.58490000000003</v>
      </c>
      <c r="D891" s="24">
        <f t="shared" si="72"/>
        <v>31.768119840000004</v>
      </c>
      <c r="E891" s="24">
        <v>230</v>
      </c>
      <c r="F891" s="24">
        <v>480.28500000000003</v>
      </c>
      <c r="G891" s="24">
        <f t="shared" si="73"/>
        <v>686.80754999999999</v>
      </c>
      <c r="H891" s="24">
        <f t="shared" si="75"/>
        <v>529.39231167631112</v>
      </c>
    </row>
    <row r="892" spans="1:8" x14ac:dyDescent="0.25">
      <c r="A892" s="11">
        <f t="shared" si="74"/>
        <v>42370</v>
      </c>
      <c r="B892" s="24">
        <v>4.5500000000000007</v>
      </c>
      <c r="C892" s="24">
        <f t="shared" ref="C892:C944" si="76">B892*39.368+15</f>
        <v>194.12440000000004</v>
      </c>
      <c r="D892" s="24">
        <f t="shared" ref="D892:D944" si="77">C892*0.1616</f>
        <v>31.370503040000006</v>
      </c>
      <c r="E892" s="24">
        <v>230</v>
      </c>
      <c r="F892" s="24">
        <v>467.94</v>
      </c>
      <c r="G892" s="24">
        <f t="shared" ref="G892:G944" si="78">F892*1.43</f>
        <v>669.15419999999995</v>
      </c>
      <c r="H892" s="24">
        <f t="shared" si="75"/>
        <v>530.70803086975604</v>
      </c>
    </row>
    <row r="893" spans="1:8" x14ac:dyDescent="0.25">
      <c r="A893" s="11">
        <f t="shared" si="74"/>
        <v>42377</v>
      </c>
      <c r="B893" s="24">
        <v>4.4779999999999998</v>
      </c>
      <c r="C893" s="24">
        <f t="shared" si="76"/>
        <v>191.28990400000001</v>
      </c>
      <c r="D893" s="24">
        <f t="shared" si="77"/>
        <v>30.912448486399999</v>
      </c>
      <c r="E893" s="24">
        <v>230</v>
      </c>
      <c r="F893" s="24">
        <v>452.73</v>
      </c>
      <c r="G893" s="24">
        <f t="shared" si="78"/>
        <v>647.40390000000002</v>
      </c>
      <c r="H893" s="24">
        <f t="shared" si="75"/>
        <v>531.46261553575948</v>
      </c>
    </row>
    <row r="894" spans="1:8" x14ac:dyDescent="0.25">
      <c r="A894" s="11">
        <f t="shared" si="74"/>
        <v>42384</v>
      </c>
      <c r="B894" s="24">
        <v>4.5439999999999996</v>
      </c>
      <c r="C894" s="24">
        <f t="shared" si="76"/>
        <v>193.888192</v>
      </c>
      <c r="D894" s="24">
        <f t="shared" si="77"/>
        <v>31.332331827200001</v>
      </c>
      <c r="E894" s="24">
        <v>230</v>
      </c>
      <c r="F894" s="24">
        <v>472.57</v>
      </c>
      <c r="G894" s="24">
        <f t="shared" si="78"/>
        <v>675.77509999999995</v>
      </c>
      <c r="H894" s="24">
        <f t="shared" si="75"/>
        <v>530.6410740228755</v>
      </c>
    </row>
    <row r="895" spans="1:8" x14ac:dyDescent="0.25">
      <c r="A895" s="11">
        <f t="shared" si="74"/>
        <v>42391</v>
      </c>
      <c r="B895" s="24">
        <v>4.7774999999999999</v>
      </c>
      <c r="C895" s="24">
        <f t="shared" si="76"/>
        <v>203.08062000000001</v>
      </c>
      <c r="D895" s="24">
        <f t="shared" si="77"/>
        <v>32.817828192</v>
      </c>
      <c r="E895" s="24">
        <v>230</v>
      </c>
      <c r="F895" s="24">
        <v>463.53</v>
      </c>
      <c r="G895" s="24">
        <f t="shared" si="78"/>
        <v>662.84789999999998</v>
      </c>
      <c r="H895" s="24">
        <f t="shared" si="75"/>
        <v>529.79397149970384</v>
      </c>
    </row>
    <row r="896" spans="1:8" x14ac:dyDescent="0.25">
      <c r="A896" s="11">
        <f t="shared" si="74"/>
        <v>42398</v>
      </c>
      <c r="B896" s="24">
        <v>4.7959999999999994</v>
      </c>
      <c r="C896" s="24">
        <f t="shared" si="76"/>
        <v>203.80892799999998</v>
      </c>
      <c r="D896" s="24">
        <f t="shared" si="77"/>
        <v>32.935522764799998</v>
      </c>
      <c r="E896" s="24">
        <v>230</v>
      </c>
      <c r="F896" s="24">
        <v>465.62</v>
      </c>
      <c r="G896" s="24">
        <f t="shared" si="78"/>
        <v>665.83659999999998</v>
      </c>
      <c r="H896" s="24">
        <f t="shared" si="75"/>
        <v>529.3552533187169</v>
      </c>
    </row>
    <row r="897" spans="1:8" x14ac:dyDescent="0.25">
      <c r="A897" s="11">
        <f t="shared" si="74"/>
        <v>42405</v>
      </c>
      <c r="B897" s="24">
        <v>4.7680000000000007</v>
      </c>
      <c r="C897" s="24">
        <f t="shared" si="76"/>
        <v>202.70662400000003</v>
      </c>
      <c r="D897" s="24">
        <f t="shared" si="77"/>
        <v>32.757390438400002</v>
      </c>
      <c r="E897" s="24">
        <v>230</v>
      </c>
      <c r="F897" s="24">
        <v>451.96</v>
      </c>
      <c r="G897" s="24">
        <f t="shared" si="78"/>
        <v>646.30279999999993</v>
      </c>
      <c r="H897" s="24">
        <f t="shared" si="75"/>
        <v>529.69663321107134</v>
      </c>
    </row>
    <row r="898" spans="1:8" x14ac:dyDescent="0.25">
      <c r="A898" s="11">
        <f t="shared" si="74"/>
        <v>42412</v>
      </c>
      <c r="B898" s="24">
        <v>4.6440000000000001</v>
      </c>
      <c r="C898" s="24">
        <f t="shared" si="76"/>
        <v>197.82499200000001</v>
      </c>
      <c r="D898" s="24">
        <f t="shared" si="77"/>
        <v>31.968518707200001</v>
      </c>
      <c r="E898" s="24">
        <v>230</v>
      </c>
      <c r="F898" s="24">
        <v>442.03</v>
      </c>
      <c r="G898" s="24">
        <f t="shared" si="78"/>
        <v>632.10289999999998</v>
      </c>
      <c r="H898" s="24">
        <f t="shared" si="75"/>
        <v>530.6091092190012</v>
      </c>
    </row>
    <row r="899" spans="1:8" x14ac:dyDescent="0.25">
      <c r="A899" s="11">
        <f t="shared" si="74"/>
        <v>42419</v>
      </c>
      <c r="B899" s="24">
        <v>4.6825000000000001</v>
      </c>
      <c r="C899" s="24">
        <f t="shared" si="76"/>
        <v>199.34066000000001</v>
      </c>
      <c r="D899" s="24">
        <f t="shared" si="77"/>
        <v>32.213450655999999</v>
      </c>
      <c r="E899" s="24">
        <v>230</v>
      </c>
      <c r="F899" s="24">
        <v>440.93</v>
      </c>
      <c r="G899" s="24">
        <f t="shared" si="78"/>
        <v>630.5299</v>
      </c>
      <c r="H899" s="24">
        <f t="shared" si="75"/>
        <v>531.07420746596858</v>
      </c>
    </row>
    <row r="900" spans="1:8" x14ac:dyDescent="0.25">
      <c r="A900" s="11">
        <f t="shared" si="74"/>
        <v>42426</v>
      </c>
      <c r="B900" s="24">
        <v>4.5633333333333335</v>
      </c>
      <c r="C900" s="24">
        <f t="shared" si="76"/>
        <v>194.64930666666669</v>
      </c>
      <c r="D900" s="24">
        <f t="shared" si="77"/>
        <v>31.455327957333335</v>
      </c>
      <c r="E900" s="24">
        <v>225</v>
      </c>
      <c r="F900" s="24">
        <v>431.67</v>
      </c>
      <c r="G900" s="24">
        <f t="shared" si="78"/>
        <v>617.28809999999999</v>
      </c>
      <c r="H900" s="24">
        <f t="shared" si="75"/>
        <v>531.55370084084257</v>
      </c>
    </row>
    <row r="901" spans="1:8" x14ac:dyDescent="0.25">
      <c r="A901" s="11">
        <f t="shared" si="74"/>
        <v>42433</v>
      </c>
      <c r="B901" s="24">
        <v>4.4759999999999991</v>
      </c>
      <c r="C901" s="24">
        <f t="shared" si="76"/>
        <v>191.21116799999999</v>
      </c>
      <c r="D901" s="24">
        <f t="shared" si="77"/>
        <v>30.899724748799997</v>
      </c>
      <c r="E901" s="24">
        <v>220</v>
      </c>
      <c r="F901" s="24">
        <v>445.23</v>
      </c>
      <c r="G901" s="24">
        <f t="shared" si="78"/>
        <v>636.6789</v>
      </c>
      <c r="H901" s="24">
        <f t="shared" si="75"/>
        <v>531.56487599876937</v>
      </c>
    </row>
    <row r="902" spans="1:8" x14ac:dyDescent="0.25">
      <c r="A902" s="11">
        <f t="shared" si="74"/>
        <v>42440</v>
      </c>
      <c r="B902" s="24">
        <v>4.4640000000000004</v>
      </c>
      <c r="C902" s="24">
        <f t="shared" si="76"/>
        <v>190.73875200000003</v>
      </c>
      <c r="D902" s="24">
        <f t="shared" si="77"/>
        <v>30.823382323200004</v>
      </c>
      <c r="E902" s="24">
        <v>212.5</v>
      </c>
      <c r="F902" s="24">
        <v>442.59</v>
      </c>
      <c r="G902" s="24">
        <f t="shared" si="78"/>
        <v>632.90369999999996</v>
      </c>
      <c r="H902" s="24">
        <f t="shared" si="75"/>
        <v>531.3878244886796</v>
      </c>
    </row>
    <row r="903" spans="1:8" x14ac:dyDescent="0.25">
      <c r="A903" s="11">
        <f t="shared" si="74"/>
        <v>42447</v>
      </c>
      <c r="B903" s="24">
        <v>4.4819999999999993</v>
      </c>
      <c r="C903" s="24">
        <f t="shared" si="76"/>
        <v>191.44737599999999</v>
      </c>
      <c r="D903" s="24">
        <f t="shared" si="77"/>
        <v>30.937895961599999</v>
      </c>
      <c r="E903" s="24">
        <v>212.5</v>
      </c>
      <c r="F903" s="24">
        <v>429.47</v>
      </c>
      <c r="G903" s="24">
        <f t="shared" si="78"/>
        <v>614.14210000000003</v>
      </c>
      <c r="H903" s="24">
        <f t="shared" si="75"/>
        <v>531.17266490483962</v>
      </c>
    </row>
    <row r="904" spans="1:8" x14ac:dyDescent="0.25">
      <c r="A904" s="11">
        <f t="shared" si="74"/>
        <v>42454</v>
      </c>
      <c r="B904" s="24">
        <v>4.4325000000000001</v>
      </c>
      <c r="C904" s="24">
        <f t="shared" si="76"/>
        <v>189.49866</v>
      </c>
      <c r="D904" s="24">
        <f t="shared" si="77"/>
        <v>30.622983456</v>
      </c>
      <c r="E904" s="24">
        <v>202.5</v>
      </c>
      <c r="F904" s="24">
        <v>441.26</v>
      </c>
      <c r="G904" s="24">
        <f t="shared" si="78"/>
        <v>631.0018</v>
      </c>
      <c r="H904" s="24">
        <f t="shared" si="75"/>
        <v>530.56515892304378</v>
      </c>
    </row>
    <row r="905" spans="1:8" x14ac:dyDescent="0.25">
      <c r="A905" s="11">
        <f t="shared" si="74"/>
        <v>42461</v>
      </c>
      <c r="B905" s="24">
        <v>4.3220000000000001</v>
      </c>
      <c r="C905" s="24">
        <f t="shared" si="76"/>
        <v>185.14849600000002</v>
      </c>
      <c r="D905" s="24">
        <f t="shared" si="77"/>
        <v>29.919996953600002</v>
      </c>
      <c r="E905" s="24">
        <v>202.5</v>
      </c>
      <c r="F905" s="24">
        <v>426.93</v>
      </c>
      <c r="G905" s="24">
        <f t="shared" si="78"/>
        <v>610.50990000000002</v>
      </c>
      <c r="H905" s="24">
        <f t="shared" si="75"/>
        <v>529.35041592158484</v>
      </c>
    </row>
    <row r="906" spans="1:8" x14ac:dyDescent="0.25">
      <c r="A906" s="11">
        <f t="shared" si="74"/>
        <v>42468</v>
      </c>
      <c r="B906" s="24">
        <v>4.2819999999999991</v>
      </c>
      <c r="C906" s="24">
        <f t="shared" si="76"/>
        <v>183.57377599999998</v>
      </c>
      <c r="D906" s="24">
        <f t="shared" si="77"/>
        <v>29.665522201599995</v>
      </c>
      <c r="E906" s="24">
        <v>192.5</v>
      </c>
      <c r="F906" s="24">
        <v>430.68</v>
      </c>
      <c r="G906" s="24">
        <f t="shared" si="78"/>
        <v>615.87239999999997</v>
      </c>
      <c r="H906" s="24">
        <f t="shared" si="75"/>
        <v>527.77244186357143</v>
      </c>
    </row>
    <row r="907" spans="1:8" x14ac:dyDescent="0.25">
      <c r="A907" s="11">
        <f t="shared" si="74"/>
        <v>42475</v>
      </c>
      <c r="B907" s="24">
        <v>4.3980000000000006</v>
      </c>
      <c r="C907" s="24">
        <f t="shared" si="76"/>
        <v>188.14046400000004</v>
      </c>
      <c r="D907" s="24">
        <f t="shared" si="77"/>
        <v>30.403498982400006</v>
      </c>
      <c r="E907" s="24">
        <v>190</v>
      </c>
      <c r="F907" s="24">
        <v>457.36</v>
      </c>
      <c r="G907" s="24">
        <f t="shared" si="78"/>
        <v>654.02480000000003</v>
      </c>
      <c r="H907" s="24">
        <f t="shared" si="75"/>
        <v>526.13960002336364</v>
      </c>
    </row>
    <row r="908" spans="1:8" x14ac:dyDescent="0.25">
      <c r="A908" s="11">
        <f t="shared" si="74"/>
        <v>42482</v>
      </c>
      <c r="B908" s="24">
        <v>4.5139999999999993</v>
      </c>
      <c r="C908" s="24">
        <f t="shared" si="76"/>
        <v>192.70715199999998</v>
      </c>
      <c r="D908" s="24">
        <f t="shared" si="77"/>
        <v>31.141475763199995</v>
      </c>
      <c r="E908" s="24">
        <v>181.5</v>
      </c>
      <c r="F908" s="24">
        <v>477.97</v>
      </c>
      <c r="G908" s="24">
        <f t="shared" si="78"/>
        <v>683.49710000000005</v>
      </c>
      <c r="H908" s="24">
        <f t="shared" si="75"/>
        <v>525.20623580470249</v>
      </c>
    </row>
    <row r="909" spans="1:8" x14ac:dyDescent="0.25">
      <c r="A909" s="11">
        <f t="shared" si="74"/>
        <v>42489</v>
      </c>
      <c r="B909" s="24">
        <v>4.49</v>
      </c>
      <c r="C909" s="24">
        <f t="shared" si="76"/>
        <v>191.76232000000002</v>
      </c>
      <c r="D909" s="24">
        <f t="shared" si="77"/>
        <v>30.988790912000002</v>
      </c>
      <c r="E909" s="24">
        <v>180</v>
      </c>
      <c r="F909" s="24">
        <v>499.14</v>
      </c>
      <c r="G909" s="24">
        <f t="shared" si="78"/>
        <v>713.77019999999993</v>
      </c>
      <c r="H909" s="24">
        <f t="shared" si="75"/>
        <v>525.6261182988942</v>
      </c>
    </row>
    <row r="910" spans="1:8" x14ac:dyDescent="0.25">
      <c r="A910" s="11">
        <f t="shared" si="74"/>
        <v>42496</v>
      </c>
      <c r="B910" s="24">
        <v>4.43</v>
      </c>
      <c r="C910" s="24">
        <f t="shared" si="76"/>
        <v>189.40024</v>
      </c>
      <c r="D910" s="24">
        <f t="shared" si="77"/>
        <v>30.607078783999999</v>
      </c>
      <c r="E910" s="24">
        <v>182.5</v>
      </c>
      <c r="F910" s="24">
        <v>515.66999999999996</v>
      </c>
      <c r="G910" s="24">
        <f t="shared" si="78"/>
        <v>737.40809999999988</v>
      </c>
      <c r="H910" s="24">
        <f t="shared" si="75"/>
        <v>525.7085562206754</v>
      </c>
    </row>
    <row r="911" spans="1:8" x14ac:dyDescent="0.25">
      <c r="A911" s="11">
        <f t="shared" si="74"/>
        <v>42503</v>
      </c>
      <c r="B911" s="24">
        <v>4.5080000000000009</v>
      </c>
      <c r="C911" s="24">
        <f t="shared" si="76"/>
        <v>192.47094400000003</v>
      </c>
      <c r="D911" s="24">
        <f t="shared" si="77"/>
        <v>31.103304550400004</v>
      </c>
      <c r="E911" s="24">
        <v>200</v>
      </c>
      <c r="F911" s="24">
        <v>546.76</v>
      </c>
      <c r="G911" s="24">
        <f t="shared" si="78"/>
        <v>781.8667999999999</v>
      </c>
      <c r="H911" s="24">
        <f t="shared" si="75"/>
        <v>525.71994665311558</v>
      </c>
    </row>
    <row r="912" spans="1:8" x14ac:dyDescent="0.25">
      <c r="A912" s="11">
        <f t="shared" si="74"/>
        <v>42510</v>
      </c>
      <c r="B912" s="24">
        <v>4.7080000000000002</v>
      </c>
      <c r="C912" s="24">
        <f t="shared" si="76"/>
        <v>200.34454400000001</v>
      </c>
      <c r="D912" s="24">
        <f t="shared" si="77"/>
        <v>32.375678310399998</v>
      </c>
      <c r="E912" s="24">
        <v>207.5</v>
      </c>
      <c r="F912" s="24">
        <v>594.92999999999995</v>
      </c>
      <c r="G912" s="24">
        <f t="shared" si="78"/>
        <v>850.74989999999991</v>
      </c>
      <c r="H912" s="24">
        <f t="shared" si="75"/>
        <v>526.45012758100711</v>
      </c>
    </row>
    <row r="913" spans="1:8" x14ac:dyDescent="0.25">
      <c r="A913" s="11">
        <f t="shared" si="74"/>
        <v>42517</v>
      </c>
      <c r="B913" s="24">
        <v>4.8520000000000003</v>
      </c>
      <c r="C913" s="24">
        <f t="shared" si="76"/>
        <v>206.01353600000002</v>
      </c>
      <c r="D913" s="24">
        <f t="shared" si="77"/>
        <v>33.291787417599998</v>
      </c>
      <c r="E913" s="24">
        <v>210</v>
      </c>
      <c r="F913" s="24">
        <v>615.76</v>
      </c>
      <c r="G913" s="24">
        <f t="shared" si="78"/>
        <v>880.53679999999997</v>
      </c>
      <c r="H913" s="24">
        <f t="shared" si="75"/>
        <v>528.32892326836634</v>
      </c>
    </row>
    <row r="914" spans="1:8" x14ac:dyDescent="0.25">
      <c r="A914" s="11">
        <f t="shared" si="74"/>
        <v>42524</v>
      </c>
      <c r="B914" s="24">
        <v>4.9719999999999995</v>
      </c>
      <c r="C914" s="24">
        <f t="shared" si="76"/>
        <v>210.737696</v>
      </c>
      <c r="D914" s="24">
        <f t="shared" si="77"/>
        <v>34.055211673599999</v>
      </c>
      <c r="E914" s="24">
        <v>210</v>
      </c>
      <c r="F914" s="24">
        <v>630.86</v>
      </c>
      <c r="G914" s="24">
        <f t="shared" si="78"/>
        <v>902.12979999999993</v>
      </c>
      <c r="H914" s="24">
        <f t="shared" si="75"/>
        <v>530.5554156411888</v>
      </c>
    </row>
    <row r="915" spans="1:8" x14ac:dyDescent="0.25">
      <c r="A915" s="11">
        <f t="shared" si="74"/>
        <v>42531</v>
      </c>
      <c r="B915" s="24">
        <v>5.0900000000000007</v>
      </c>
      <c r="C915" s="24">
        <f t="shared" si="76"/>
        <v>215.38312000000005</v>
      </c>
      <c r="D915" s="24">
        <f t="shared" si="77"/>
        <v>34.805912192000008</v>
      </c>
      <c r="E915" s="24">
        <v>212.5</v>
      </c>
      <c r="F915" s="24">
        <v>610.69000000000005</v>
      </c>
      <c r="G915" s="24">
        <f t="shared" si="78"/>
        <v>873.2867</v>
      </c>
      <c r="H915" s="24">
        <f t="shared" si="75"/>
        <v>532.83466796709297</v>
      </c>
    </row>
    <row r="916" spans="1:8" x14ac:dyDescent="0.25">
      <c r="A916" s="11">
        <f t="shared" si="74"/>
        <v>42538</v>
      </c>
      <c r="B916" s="24">
        <v>5.1180000000000003</v>
      </c>
      <c r="C916" s="24">
        <f t="shared" si="76"/>
        <v>216.48542400000002</v>
      </c>
      <c r="D916" s="24">
        <f t="shared" si="77"/>
        <v>34.984044518400005</v>
      </c>
      <c r="E916" s="24">
        <v>232.5</v>
      </c>
      <c r="F916" s="24">
        <v>608.92999999999995</v>
      </c>
      <c r="G916" s="24">
        <f t="shared" si="78"/>
        <v>870.76989999999989</v>
      </c>
      <c r="H916" s="24">
        <f t="shared" si="75"/>
        <v>535.13533748402938</v>
      </c>
    </row>
    <row r="917" spans="1:8" x14ac:dyDescent="0.25">
      <c r="A917" s="11">
        <f t="shared" si="74"/>
        <v>42545</v>
      </c>
      <c r="B917" s="24">
        <v>4.758</v>
      </c>
      <c r="C917" s="24">
        <f t="shared" si="76"/>
        <v>202.31294400000002</v>
      </c>
      <c r="D917" s="24">
        <f t="shared" si="77"/>
        <v>32.693771750400003</v>
      </c>
      <c r="E917" s="24">
        <v>222.5</v>
      </c>
      <c r="F917" s="24">
        <v>570.57000000000005</v>
      </c>
      <c r="G917" s="24">
        <f t="shared" si="78"/>
        <v>815.91510000000005</v>
      </c>
      <c r="H917" s="24">
        <f t="shared" si="75"/>
        <v>537.5454642883625</v>
      </c>
    </row>
    <row r="918" spans="1:8" x14ac:dyDescent="0.25">
      <c r="A918" s="11">
        <f t="shared" si="74"/>
        <v>42552</v>
      </c>
      <c r="B918" s="24">
        <v>4.5540000000000003</v>
      </c>
      <c r="C918" s="24">
        <f t="shared" si="76"/>
        <v>194.28187200000002</v>
      </c>
      <c r="D918" s="24">
        <f t="shared" si="77"/>
        <v>31.395950515200003</v>
      </c>
      <c r="E918" s="24">
        <v>232.5</v>
      </c>
      <c r="F918" s="24">
        <v>604.29999999999995</v>
      </c>
      <c r="G918" s="24">
        <f t="shared" si="78"/>
        <v>864.14899999999989</v>
      </c>
      <c r="H918" s="24">
        <f t="shared" si="75"/>
        <v>538.33898603712146</v>
      </c>
    </row>
    <row r="919" spans="1:8" x14ac:dyDescent="0.25">
      <c r="A919" s="11">
        <f t="shared" si="74"/>
        <v>42559</v>
      </c>
      <c r="B919" s="24">
        <v>4.3100000000000005</v>
      </c>
      <c r="C919" s="24">
        <f t="shared" si="76"/>
        <v>184.67608000000004</v>
      </c>
      <c r="D919" s="24">
        <f t="shared" si="77"/>
        <v>29.843654528000005</v>
      </c>
      <c r="E919" s="24">
        <v>232.5</v>
      </c>
      <c r="F919" s="24">
        <v>568.03</v>
      </c>
      <c r="G919" s="24">
        <f t="shared" si="78"/>
        <v>812.28289999999993</v>
      </c>
      <c r="H919" s="24">
        <f t="shared" si="75"/>
        <v>539.0360506989374</v>
      </c>
    </row>
    <row r="920" spans="1:8" x14ac:dyDescent="0.25">
      <c r="A920" s="11">
        <f t="shared" si="74"/>
        <v>42566</v>
      </c>
      <c r="B920" s="24">
        <v>4.4119999999999999</v>
      </c>
      <c r="C920" s="24">
        <f t="shared" si="76"/>
        <v>188.69161600000001</v>
      </c>
      <c r="D920" s="24">
        <f t="shared" si="77"/>
        <v>30.4925651456</v>
      </c>
      <c r="E920" s="24">
        <v>232.5</v>
      </c>
      <c r="F920" s="24">
        <v>559.32000000000005</v>
      </c>
      <c r="G920" s="24">
        <f t="shared" si="78"/>
        <v>799.82760000000007</v>
      </c>
      <c r="H920" s="24">
        <f t="shared" si="75"/>
        <v>539.09559279847394</v>
      </c>
    </row>
    <row r="921" spans="1:8" x14ac:dyDescent="0.25">
      <c r="A921" s="11">
        <f t="shared" si="74"/>
        <v>42573</v>
      </c>
      <c r="B921" s="24">
        <v>4.3599999999999994</v>
      </c>
      <c r="C921" s="24">
        <f t="shared" si="76"/>
        <v>186.64447999999999</v>
      </c>
      <c r="D921" s="24">
        <f t="shared" si="77"/>
        <v>30.161747967999997</v>
      </c>
      <c r="E921" s="24">
        <v>227.5</v>
      </c>
      <c r="F921" s="24">
        <v>547.53</v>
      </c>
      <c r="G921" s="24">
        <f t="shared" si="78"/>
        <v>782.96789999999987</v>
      </c>
      <c r="H921" s="24">
        <f t="shared" si="75"/>
        <v>539.65875340885782</v>
      </c>
    </row>
    <row r="922" spans="1:8" x14ac:dyDescent="0.25">
      <c r="A922" s="11">
        <f t="shared" si="74"/>
        <v>42580</v>
      </c>
      <c r="B922" s="24">
        <v>4.3220000000000001</v>
      </c>
      <c r="C922" s="24">
        <f t="shared" si="76"/>
        <v>185.14849600000002</v>
      </c>
      <c r="D922" s="24">
        <f t="shared" si="77"/>
        <v>29.919996953600002</v>
      </c>
      <c r="E922" s="24">
        <v>207.5</v>
      </c>
      <c r="F922" s="24">
        <v>548.85</v>
      </c>
      <c r="G922" s="24">
        <f t="shared" si="78"/>
        <v>784.85550000000001</v>
      </c>
      <c r="H922" s="24">
        <f t="shared" si="75"/>
        <v>539.62118786564633</v>
      </c>
    </row>
    <row r="923" spans="1:8" x14ac:dyDescent="0.25">
      <c r="A923" s="11">
        <f t="shared" si="74"/>
        <v>42587</v>
      </c>
      <c r="B923" s="24">
        <v>4.2700000000000005</v>
      </c>
      <c r="C923" s="24">
        <f t="shared" si="76"/>
        <v>183.10136000000003</v>
      </c>
      <c r="D923" s="24">
        <f t="shared" si="77"/>
        <v>29.589179776000002</v>
      </c>
      <c r="E923" s="24">
        <v>192.5</v>
      </c>
      <c r="F923" s="24">
        <v>527.35</v>
      </c>
      <c r="G923" s="24">
        <f t="shared" si="78"/>
        <v>754.1105</v>
      </c>
      <c r="H923" s="24">
        <f t="shared" si="75"/>
        <v>538.60776984326276</v>
      </c>
    </row>
    <row r="924" spans="1:8" x14ac:dyDescent="0.25">
      <c r="A924" s="11">
        <f t="shared" si="74"/>
        <v>42594</v>
      </c>
      <c r="B924" s="24">
        <v>4.3259999999999996</v>
      </c>
      <c r="C924" s="24">
        <f t="shared" si="76"/>
        <v>185.30596800000001</v>
      </c>
      <c r="D924" s="24">
        <f t="shared" si="77"/>
        <v>29.945444428799998</v>
      </c>
      <c r="E924" s="24">
        <v>177.5</v>
      </c>
      <c r="F924" s="24">
        <v>517.54</v>
      </c>
      <c r="G924" s="24">
        <f t="shared" si="78"/>
        <v>740.08219999999994</v>
      </c>
      <c r="H924" s="24">
        <f t="shared" si="75"/>
        <v>537.01000920810134</v>
      </c>
    </row>
    <row r="925" spans="1:8" x14ac:dyDescent="0.25">
      <c r="A925" s="11">
        <f t="shared" si="74"/>
        <v>42601</v>
      </c>
      <c r="B925" s="24">
        <v>4.43</v>
      </c>
      <c r="C925" s="24">
        <f t="shared" si="76"/>
        <v>189.40024</v>
      </c>
      <c r="D925" s="24">
        <f t="shared" si="77"/>
        <v>30.607078783999999</v>
      </c>
      <c r="E925" s="24">
        <v>172.5</v>
      </c>
      <c r="F925" s="24">
        <v>515.89</v>
      </c>
      <c r="G925" s="24">
        <f t="shared" si="78"/>
        <v>737.72269999999992</v>
      </c>
      <c r="H925" s="24">
        <f t="shared" si="75"/>
        <v>535.41688355597591</v>
      </c>
    </row>
    <row r="926" spans="1:8" x14ac:dyDescent="0.25">
      <c r="A926" s="11">
        <f t="shared" si="74"/>
        <v>42608</v>
      </c>
      <c r="B926" s="24">
        <v>4.41</v>
      </c>
      <c r="C926" s="24">
        <f t="shared" si="76"/>
        <v>188.61288000000002</v>
      </c>
      <c r="D926" s="24">
        <f t="shared" si="77"/>
        <v>30.479841408000002</v>
      </c>
      <c r="E926" s="24">
        <v>172.5</v>
      </c>
      <c r="F926" s="24">
        <v>497.37</v>
      </c>
      <c r="G926" s="24">
        <f t="shared" si="78"/>
        <v>711.23910000000001</v>
      </c>
      <c r="H926" s="24">
        <f t="shared" si="75"/>
        <v>534.40106896563282</v>
      </c>
    </row>
    <row r="927" spans="1:8" x14ac:dyDescent="0.25">
      <c r="A927" s="11">
        <f t="shared" si="74"/>
        <v>42615</v>
      </c>
      <c r="B927" s="24">
        <v>4.306</v>
      </c>
      <c r="C927" s="24">
        <f t="shared" si="76"/>
        <v>184.518608</v>
      </c>
      <c r="D927" s="24">
        <f t="shared" si="77"/>
        <v>29.818207052799998</v>
      </c>
      <c r="E927" s="24">
        <v>172.5</v>
      </c>
      <c r="F927" s="24">
        <v>485.58</v>
      </c>
      <c r="G927" s="24">
        <f t="shared" si="78"/>
        <v>694.37939999999992</v>
      </c>
      <c r="H927" s="24">
        <f t="shared" si="75"/>
        <v>533.11623823742468</v>
      </c>
    </row>
    <row r="928" spans="1:8" x14ac:dyDescent="0.25">
      <c r="A928" s="11">
        <f t="shared" ref="A928:A991" si="79">A927+7</f>
        <v>42622</v>
      </c>
      <c r="B928" s="24">
        <v>4.4425000000000008</v>
      </c>
      <c r="C928" s="24">
        <f t="shared" si="76"/>
        <v>189.89234000000005</v>
      </c>
      <c r="D928" s="24">
        <f t="shared" si="77"/>
        <v>30.686602144000005</v>
      </c>
      <c r="E928" s="24">
        <v>182.5</v>
      </c>
      <c r="F928" s="24">
        <v>491.09</v>
      </c>
      <c r="G928" s="24">
        <f t="shared" si="78"/>
        <v>702.25869999999998</v>
      </c>
      <c r="H928" s="24">
        <f t="shared" si="75"/>
        <v>531.93609155514673</v>
      </c>
    </row>
    <row r="929" spans="1:8" x14ac:dyDescent="0.25">
      <c r="A929" s="11">
        <f t="shared" si="79"/>
        <v>42629</v>
      </c>
      <c r="B929" s="24">
        <v>4.4240000000000004</v>
      </c>
      <c r="C929" s="24">
        <f t="shared" si="76"/>
        <v>189.16403200000002</v>
      </c>
      <c r="D929" s="24">
        <f t="shared" si="77"/>
        <v>30.5689075712</v>
      </c>
      <c r="E929" s="24">
        <v>182.5</v>
      </c>
      <c r="F929" s="24">
        <v>489.1</v>
      </c>
      <c r="G929" s="24">
        <f t="shared" si="78"/>
        <v>699.41300000000001</v>
      </c>
      <c r="H929" s="24">
        <f t="shared" ref="H929:H992" si="80">(AVERAGE(D902:D928)/2204.62)*1802.4+(AVERAGE(C902:C928)/2204.62)*3715.4+(AVERAGE(E902:E928)/2204.62)*964.9+(AVERAGE(G902:G928)/2204.62)*272.4</f>
        <v>531.53955192785736</v>
      </c>
    </row>
    <row r="930" spans="1:8" x14ac:dyDescent="0.25">
      <c r="A930" s="11">
        <f t="shared" si="79"/>
        <v>42636</v>
      </c>
      <c r="B930" s="24">
        <v>4.4139999999999997</v>
      </c>
      <c r="C930" s="24">
        <f t="shared" si="76"/>
        <v>188.770352</v>
      </c>
      <c r="D930" s="24">
        <f t="shared" si="77"/>
        <v>30.505288883199999</v>
      </c>
      <c r="E930" s="24">
        <v>182.5</v>
      </c>
      <c r="F930" s="24">
        <v>474.33</v>
      </c>
      <c r="G930" s="24">
        <f t="shared" si="78"/>
        <v>678.29189999999994</v>
      </c>
      <c r="H930" s="24">
        <f t="shared" si="80"/>
        <v>531.25161708495</v>
      </c>
    </row>
    <row r="931" spans="1:8" x14ac:dyDescent="0.25">
      <c r="A931" s="11">
        <f t="shared" si="79"/>
        <v>42643</v>
      </c>
      <c r="B931" s="24">
        <v>4.2780000000000005</v>
      </c>
      <c r="C931" s="24">
        <f t="shared" si="76"/>
        <v>183.41630400000003</v>
      </c>
      <c r="D931" s="24">
        <f t="shared" si="77"/>
        <v>29.640074726400002</v>
      </c>
      <c r="E931" s="24">
        <v>192.5</v>
      </c>
      <c r="F931" s="24">
        <v>470.58</v>
      </c>
      <c r="G931" s="24">
        <f t="shared" si="78"/>
        <v>672.92939999999999</v>
      </c>
      <c r="H931" s="24">
        <f t="shared" si="80"/>
        <v>530.87868743506476</v>
      </c>
    </row>
    <row r="932" spans="1:8" x14ac:dyDescent="0.25">
      <c r="A932" s="11">
        <f t="shared" si="79"/>
        <v>42650</v>
      </c>
      <c r="B932" s="24">
        <v>4.41</v>
      </c>
      <c r="C932" s="24">
        <f t="shared" si="76"/>
        <v>188.61288000000002</v>
      </c>
      <c r="D932" s="24">
        <f t="shared" si="77"/>
        <v>30.479841408000002</v>
      </c>
      <c r="E932" s="24">
        <v>202.5</v>
      </c>
      <c r="F932" s="24">
        <v>465.4</v>
      </c>
      <c r="G932" s="24">
        <f t="shared" si="78"/>
        <v>665.52199999999993</v>
      </c>
      <c r="H932" s="24">
        <f t="shared" si="80"/>
        <v>530.49904861704351</v>
      </c>
    </row>
    <row r="933" spans="1:8" x14ac:dyDescent="0.25">
      <c r="A933" s="11">
        <f t="shared" si="79"/>
        <v>42657</v>
      </c>
      <c r="B933" s="24">
        <v>4.4539999999999997</v>
      </c>
      <c r="C933" s="24">
        <f t="shared" si="76"/>
        <v>190.34507199999999</v>
      </c>
      <c r="D933" s="24">
        <f t="shared" si="77"/>
        <v>30.759763635199995</v>
      </c>
      <c r="E933" s="24">
        <v>205</v>
      </c>
      <c r="F933" s="24">
        <v>461.44</v>
      </c>
      <c r="G933" s="24">
        <f t="shared" si="78"/>
        <v>659.85919999999999</v>
      </c>
      <c r="H933" s="24">
        <f t="shared" si="80"/>
        <v>530.98398869403013</v>
      </c>
    </row>
    <row r="934" spans="1:8" x14ac:dyDescent="0.25">
      <c r="A934" s="11">
        <f t="shared" si="79"/>
        <v>42664</v>
      </c>
      <c r="B934" s="24">
        <v>4.5060000000000002</v>
      </c>
      <c r="C934" s="24">
        <f t="shared" si="76"/>
        <v>192.39220800000001</v>
      </c>
      <c r="D934" s="24">
        <f t="shared" si="77"/>
        <v>31.090580812799999</v>
      </c>
      <c r="E934" s="24">
        <v>187.5</v>
      </c>
      <c r="F934" s="24">
        <v>476.76</v>
      </c>
      <c r="G934" s="24">
        <f t="shared" si="78"/>
        <v>681.76679999999999</v>
      </c>
      <c r="H934" s="24">
        <f t="shared" si="80"/>
        <v>531.84369153755893</v>
      </c>
    </row>
    <row r="935" spans="1:8" x14ac:dyDescent="0.25">
      <c r="A935" s="11">
        <f t="shared" si="79"/>
        <v>42671</v>
      </c>
      <c r="B935" s="24">
        <v>4.4279999999999999</v>
      </c>
      <c r="C935" s="24">
        <f t="shared" si="76"/>
        <v>189.321504</v>
      </c>
      <c r="D935" s="24">
        <f t="shared" si="77"/>
        <v>30.5943550464</v>
      </c>
      <c r="E935" s="24">
        <v>177.5</v>
      </c>
      <c r="F935" s="24">
        <v>492.19</v>
      </c>
      <c r="G935" s="24">
        <f t="shared" si="78"/>
        <v>703.83169999999996</v>
      </c>
      <c r="H935" s="24">
        <f t="shared" si="80"/>
        <v>532.21630965817099</v>
      </c>
    </row>
    <row r="936" spans="1:8" x14ac:dyDescent="0.25">
      <c r="A936" s="11">
        <f t="shared" si="79"/>
        <v>42678</v>
      </c>
      <c r="B936" s="24">
        <v>4.37</v>
      </c>
      <c r="C936" s="24">
        <f t="shared" si="76"/>
        <v>187.03816</v>
      </c>
      <c r="D936" s="24">
        <f t="shared" si="77"/>
        <v>30.225366655999998</v>
      </c>
      <c r="E936" s="24">
        <v>152.5</v>
      </c>
      <c r="F936" s="24">
        <v>476.21</v>
      </c>
      <c r="G936" s="24">
        <f t="shared" si="78"/>
        <v>680.98029999999994</v>
      </c>
      <c r="H936" s="24">
        <f t="shared" si="80"/>
        <v>532.01663433125373</v>
      </c>
    </row>
    <row r="937" spans="1:8" x14ac:dyDescent="0.25">
      <c r="A937" s="11">
        <f t="shared" si="79"/>
        <v>42685</v>
      </c>
      <c r="B937" s="24">
        <v>4.3040000000000003</v>
      </c>
      <c r="C937" s="24">
        <f t="shared" si="76"/>
        <v>184.43987200000001</v>
      </c>
      <c r="D937" s="24">
        <f t="shared" si="77"/>
        <v>29.8054833152</v>
      </c>
      <c r="E937" s="24">
        <v>152.5</v>
      </c>
      <c r="F937" s="24">
        <v>482.6</v>
      </c>
      <c r="G937" s="24">
        <f t="shared" si="78"/>
        <v>690.11800000000005</v>
      </c>
      <c r="H937" s="24">
        <f t="shared" si="80"/>
        <v>531.10281498986717</v>
      </c>
    </row>
    <row r="938" spans="1:8" x14ac:dyDescent="0.25">
      <c r="A938" s="11">
        <f t="shared" si="79"/>
        <v>42692</v>
      </c>
      <c r="B938" s="24">
        <v>4.2399999999999993</v>
      </c>
      <c r="C938" s="24">
        <f t="shared" si="76"/>
        <v>181.92031999999998</v>
      </c>
      <c r="D938" s="24">
        <f t="shared" si="77"/>
        <v>29.398323711999996</v>
      </c>
      <c r="E938" s="24">
        <v>152.5</v>
      </c>
      <c r="F938" s="24">
        <v>485.47</v>
      </c>
      <c r="G938" s="24">
        <f t="shared" si="78"/>
        <v>694.22209999999995</v>
      </c>
      <c r="H938" s="24">
        <f t="shared" si="80"/>
        <v>530.06621457497795</v>
      </c>
    </row>
    <row r="939" spans="1:8" x14ac:dyDescent="0.25">
      <c r="A939" s="11">
        <f t="shared" si="79"/>
        <v>42699</v>
      </c>
      <c r="B939" s="24">
        <v>4.3</v>
      </c>
      <c r="C939" s="24">
        <f t="shared" si="76"/>
        <v>184.2824</v>
      </c>
      <c r="D939" s="24">
        <f t="shared" si="77"/>
        <v>29.780035839999996</v>
      </c>
      <c r="E939" s="24">
        <v>152.5</v>
      </c>
      <c r="F939" s="24">
        <v>502.44</v>
      </c>
      <c r="G939" s="24">
        <f t="shared" si="78"/>
        <v>718.48919999999998</v>
      </c>
      <c r="H939" s="24">
        <f t="shared" si="80"/>
        <v>528.1849797782744</v>
      </c>
    </row>
    <row r="940" spans="1:8" x14ac:dyDescent="0.25">
      <c r="A940" s="11">
        <f t="shared" si="79"/>
        <v>42706</v>
      </c>
      <c r="B940" s="24">
        <v>4.1379999999999999</v>
      </c>
      <c r="C940" s="24">
        <f t="shared" si="76"/>
        <v>177.90478400000001</v>
      </c>
      <c r="D940" s="24">
        <f t="shared" si="77"/>
        <v>28.749413094400001</v>
      </c>
      <c r="E940" s="24">
        <v>152.5</v>
      </c>
      <c r="F940" s="24">
        <v>488.88</v>
      </c>
      <c r="G940" s="24">
        <f t="shared" si="78"/>
        <v>699.09839999999997</v>
      </c>
      <c r="H940" s="24">
        <f t="shared" si="80"/>
        <v>525.60700983693141</v>
      </c>
    </row>
    <row r="941" spans="1:8" x14ac:dyDescent="0.25">
      <c r="A941" s="11">
        <f t="shared" si="79"/>
        <v>42713</v>
      </c>
      <c r="B941" s="24">
        <v>4.2219999999999995</v>
      </c>
      <c r="C941" s="24">
        <f t="shared" si="76"/>
        <v>181.21169599999999</v>
      </c>
      <c r="D941" s="24">
        <f t="shared" si="77"/>
        <v>29.283810073599998</v>
      </c>
      <c r="E941" s="24">
        <v>137.5</v>
      </c>
      <c r="F941" s="24">
        <v>522.28</v>
      </c>
      <c r="G941" s="24">
        <f t="shared" si="78"/>
        <v>746.86039999999991</v>
      </c>
      <c r="H941" s="24">
        <f t="shared" si="80"/>
        <v>521.95259651532888</v>
      </c>
    </row>
    <row r="942" spans="1:8" x14ac:dyDescent="0.25">
      <c r="A942" s="11">
        <f t="shared" si="79"/>
        <v>42720</v>
      </c>
      <c r="B942" s="24">
        <v>4.2240000000000002</v>
      </c>
      <c r="C942" s="24">
        <f t="shared" si="76"/>
        <v>181.29043200000001</v>
      </c>
      <c r="D942" s="24">
        <f t="shared" si="77"/>
        <v>29.2965338112</v>
      </c>
      <c r="E942" s="24">
        <v>137.5</v>
      </c>
      <c r="F942" s="24">
        <v>525.91999999999996</v>
      </c>
      <c r="G942" s="24">
        <f t="shared" si="78"/>
        <v>752.0655999999999</v>
      </c>
      <c r="H942" s="24">
        <f t="shared" si="80"/>
        <v>518.07939170664201</v>
      </c>
    </row>
    <row r="943" spans="1:8" x14ac:dyDescent="0.25">
      <c r="A943" s="11">
        <f t="shared" si="79"/>
        <v>42727</v>
      </c>
      <c r="B943" s="24">
        <v>4.168000000000001</v>
      </c>
      <c r="C943" s="24">
        <f t="shared" si="76"/>
        <v>179.08582400000006</v>
      </c>
      <c r="D943" s="24">
        <f t="shared" si="77"/>
        <v>28.940269158400007</v>
      </c>
      <c r="E943" s="24">
        <v>137.5</v>
      </c>
      <c r="F943" s="24">
        <v>528.9</v>
      </c>
      <c r="G943" s="24">
        <f t="shared" si="78"/>
        <v>756.32699999999988</v>
      </c>
      <c r="H943" s="24">
        <f t="shared" si="80"/>
        <v>514.01408702444178</v>
      </c>
    </row>
    <row r="944" spans="1:8" x14ac:dyDescent="0.25">
      <c r="A944" s="11">
        <f t="shared" si="79"/>
        <v>42734</v>
      </c>
      <c r="B944" s="24">
        <v>4.2025000000000006</v>
      </c>
      <c r="C944" s="24">
        <f t="shared" si="76"/>
        <v>180.44402000000002</v>
      </c>
      <c r="D944" s="24">
        <f t="shared" si="77"/>
        <v>29.159753632000001</v>
      </c>
      <c r="E944" s="24">
        <v>137.5</v>
      </c>
      <c r="F944" s="24">
        <v>517.65</v>
      </c>
      <c r="G944" s="24">
        <f t="shared" si="78"/>
        <v>740.23949999999991</v>
      </c>
      <c r="H944" s="24">
        <f t="shared" si="80"/>
        <v>509.43300829131556</v>
      </c>
    </row>
    <row r="945" spans="1:8" x14ac:dyDescent="0.25">
      <c r="A945" s="11">
        <f t="shared" si="79"/>
        <v>42741</v>
      </c>
      <c r="B945" s="24">
        <v>4.2774999999999999</v>
      </c>
      <c r="C945" s="24">
        <f t="shared" ref="C945:C996" si="81">B945*39.368+15</f>
        <v>183.39662000000001</v>
      </c>
      <c r="D945" s="24">
        <f t="shared" ref="D945:D996" si="82">C945*0.1616</f>
        <v>29.636893792000002</v>
      </c>
      <c r="E945" s="24">
        <v>137.5</v>
      </c>
      <c r="F945" s="24">
        <v>480.95</v>
      </c>
      <c r="G945" s="24">
        <f t="shared" ref="G945:G996" si="83">F945*1.43</f>
        <v>687.75849999999991</v>
      </c>
      <c r="H945" s="24">
        <f t="shared" si="80"/>
        <v>506.23682384891055</v>
      </c>
    </row>
    <row r="946" spans="1:8" x14ac:dyDescent="0.25">
      <c r="A946" s="11">
        <f t="shared" si="79"/>
        <v>42748</v>
      </c>
      <c r="B946" s="24">
        <v>4.26</v>
      </c>
      <c r="C946" s="24">
        <f t="shared" si="81"/>
        <v>182.70768000000001</v>
      </c>
      <c r="D946" s="24">
        <f t="shared" si="82"/>
        <v>29.525561088</v>
      </c>
      <c r="E946" s="24">
        <v>137.5</v>
      </c>
      <c r="F946" s="24">
        <v>505.86</v>
      </c>
      <c r="G946" s="24">
        <f t="shared" si="83"/>
        <v>723.37979999999993</v>
      </c>
      <c r="H946" s="24">
        <f t="shared" si="80"/>
        <v>503.1569639231268</v>
      </c>
    </row>
    <row r="947" spans="1:8" x14ac:dyDescent="0.25">
      <c r="A947" s="11">
        <f t="shared" si="79"/>
        <v>42755</v>
      </c>
      <c r="B947" s="24">
        <v>4.3250000000000002</v>
      </c>
      <c r="C947" s="24">
        <f t="shared" si="81"/>
        <v>185.26660000000001</v>
      </c>
      <c r="D947" s="24">
        <f t="shared" si="82"/>
        <v>29.939082559999999</v>
      </c>
      <c r="E947" s="24">
        <v>140</v>
      </c>
      <c r="F947" s="24">
        <v>519.97</v>
      </c>
      <c r="G947" s="24">
        <f t="shared" si="83"/>
        <v>743.55709999999999</v>
      </c>
      <c r="H947" s="24">
        <f t="shared" si="80"/>
        <v>501.07767001245611</v>
      </c>
    </row>
    <row r="948" spans="1:8" x14ac:dyDescent="0.25">
      <c r="A948" s="11">
        <f t="shared" si="79"/>
        <v>42762</v>
      </c>
      <c r="B948" s="24">
        <v>4.3080000000000007</v>
      </c>
      <c r="C948" s="24">
        <f t="shared" si="81"/>
        <v>184.59734400000005</v>
      </c>
      <c r="D948" s="24">
        <f t="shared" si="82"/>
        <v>29.830930790400007</v>
      </c>
      <c r="E948" s="24">
        <v>147.5</v>
      </c>
      <c r="F948" s="24">
        <v>513.69000000000005</v>
      </c>
      <c r="G948" s="24">
        <f t="shared" si="83"/>
        <v>734.57670000000007</v>
      </c>
      <c r="H948" s="24">
        <f t="shared" si="80"/>
        <v>499.09018992167898</v>
      </c>
    </row>
    <row r="949" spans="1:8" x14ac:dyDescent="0.25">
      <c r="A949" s="11">
        <f t="shared" si="79"/>
        <v>42769</v>
      </c>
      <c r="B949" s="24">
        <v>4.2880000000000003</v>
      </c>
      <c r="C949" s="24">
        <f t="shared" si="81"/>
        <v>183.80998400000001</v>
      </c>
      <c r="D949" s="24">
        <f t="shared" si="82"/>
        <v>29.7036934144</v>
      </c>
      <c r="E949" s="24">
        <v>147.5</v>
      </c>
      <c r="F949" s="24">
        <v>496.71</v>
      </c>
      <c r="G949" s="24">
        <f t="shared" si="83"/>
        <v>710.29529999999988</v>
      </c>
      <c r="H949" s="24">
        <f t="shared" si="80"/>
        <v>497.43413973388641</v>
      </c>
    </row>
    <row r="950" spans="1:8" x14ac:dyDescent="0.25">
      <c r="A950" s="11">
        <f t="shared" si="79"/>
        <v>42776</v>
      </c>
      <c r="B950" s="24">
        <v>4.3540000000000001</v>
      </c>
      <c r="C950" s="24">
        <f t="shared" si="81"/>
        <v>186.40827200000001</v>
      </c>
      <c r="D950" s="24">
        <f t="shared" si="82"/>
        <v>30.123576755200002</v>
      </c>
      <c r="E950" s="24">
        <v>147.5</v>
      </c>
      <c r="F950" s="24">
        <v>511.59</v>
      </c>
      <c r="G950" s="24">
        <f t="shared" si="83"/>
        <v>731.57369999999992</v>
      </c>
      <c r="H950" s="24">
        <f t="shared" si="80"/>
        <v>496.03023319916053</v>
      </c>
    </row>
    <row r="951" spans="1:8" x14ac:dyDescent="0.25">
      <c r="A951" s="11">
        <f t="shared" si="79"/>
        <v>42783</v>
      </c>
      <c r="B951" s="24">
        <v>4.4020000000000001</v>
      </c>
      <c r="C951" s="24">
        <f t="shared" si="81"/>
        <v>188.29793600000002</v>
      </c>
      <c r="D951" s="24">
        <f t="shared" si="82"/>
        <v>30.428946457600002</v>
      </c>
      <c r="E951" s="24">
        <v>150</v>
      </c>
      <c r="F951" s="24">
        <v>504.43</v>
      </c>
      <c r="G951" s="24">
        <f t="shared" si="83"/>
        <v>721.33489999999995</v>
      </c>
      <c r="H951" s="24">
        <f t="shared" si="80"/>
        <v>495.42023765176481</v>
      </c>
    </row>
    <row r="952" spans="1:8" x14ac:dyDescent="0.25">
      <c r="A952" s="11">
        <f t="shared" si="79"/>
        <v>42790</v>
      </c>
      <c r="B952" s="24">
        <v>4.3475000000000001</v>
      </c>
      <c r="C952" s="24">
        <f t="shared" si="81"/>
        <v>186.15238000000002</v>
      </c>
      <c r="D952" s="24">
        <f t="shared" si="82"/>
        <v>30.082224608000001</v>
      </c>
      <c r="E952" s="24">
        <v>157.5</v>
      </c>
      <c r="F952" s="24">
        <v>491.97</v>
      </c>
      <c r="G952" s="24">
        <f t="shared" si="83"/>
        <v>703.51710000000003</v>
      </c>
      <c r="H952" s="24">
        <f t="shared" si="80"/>
        <v>495.09006077814735</v>
      </c>
    </row>
    <row r="953" spans="1:8" x14ac:dyDescent="0.25">
      <c r="A953" s="11">
        <f t="shared" si="79"/>
        <v>42797</v>
      </c>
      <c r="B953" s="24">
        <v>4.4120000000000008</v>
      </c>
      <c r="C953" s="24">
        <f t="shared" si="81"/>
        <v>188.69161600000004</v>
      </c>
      <c r="D953" s="24">
        <f t="shared" si="82"/>
        <v>30.492565145600004</v>
      </c>
      <c r="E953" s="24">
        <v>162.5</v>
      </c>
      <c r="F953" s="24">
        <v>501.56</v>
      </c>
      <c r="G953" s="24">
        <f t="shared" si="83"/>
        <v>717.23079999999993</v>
      </c>
      <c r="H953" s="24">
        <f t="shared" si="80"/>
        <v>494.47175985569356</v>
      </c>
    </row>
    <row r="954" spans="1:8" x14ac:dyDescent="0.25">
      <c r="A954" s="11">
        <f t="shared" si="79"/>
        <v>42804</v>
      </c>
      <c r="B954" s="24">
        <v>4.38</v>
      </c>
      <c r="C954" s="24">
        <f t="shared" si="81"/>
        <v>187.43183999999999</v>
      </c>
      <c r="D954" s="24">
        <f t="shared" si="82"/>
        <v>30.288985343999997</v>
      </c>
      <c r="E954" s="24">
        <v>162.5</v>
      </c>
      <c r="F954" s="24">
        <v>497.92</v>
      </c>
      <c r="G954" s="24">
        <f t="shared" si="83"/>
        <v>712.02559999999994</v>
      </c>
      <c r="H954" s="24">
        <f t="shared" si="80"/>
        <v>494.34237849391104</v>
      </c>
    </row>
    <row r="955" spans="1:8" x14ac:dyDescent="0.25">
      <c r="A955" s="11">
        <f t="shared" si="79"/>
        <v>42811</v>
      </c>
      <c r="B955" s="24">
        <v>4.2580000000000009</v>
      </c>
      <c r="C955" s="24">
        <f t="shared" si="81"/>
        <v>182.62894400000005</v>
      </c>
      <c r="D955" s="24">
        <f t="shared" si="82"/>
        <v>29.512837350400005</v>
      </c>
      <c r="E955" s="24">
        <v>165</v>
      </c>
      <c r="F955" s="24">
        <v>493.73</v>
      </c>
      <c r="G955" s="24">
        <f t="shared" si="83"/>
        <v>706.03390000000002</v>
      </c>
      <c r="H955" s="24">
        <f t="shared" si="80"/>
        <v>494.45712368800781</v>
      </c>
    </row>
    <row r="956" spans="1:8" x14ac:dyDescent="0.25">
      <c r="A956" s="11">
        <f t="shared" si="79"/>
        <v>42818</v>
      </c>
      <c r="B956" s="24">
        <v>4.2580000000000009</v>
      </c>
      <c r="C956" s="24">
        <f t="shared" si="81"/>
        <v>182.62894400000005</v>
      </c>
      <c r="D956" s="24">
        <f t="shared" si="82"/>
        <v>29.512837350400005</v>
      </c>
      <c r="E956" s="24">
        <v>172.5</v>
      </c>
      <c r="F956" s="24">
        <v>475.32</v>
      </c>
      <c r="G956" s="24">
        <f t="shared" si="83"/>
        <v>679.70759999999996</v>
      </c>
      <c r="H956" s="24">
        <f t="shared" si="80"/>
        <v>493.7018175634891</v>
      </c>
    </row>
    <row r="957" spans="1:8" x14ac:dyDescent="0.25">
      <c r="A957" s="11">
        <f t="shared" si="79"/>
        <v>42825</v>
      </c>
      <c r="B957" s="24">
        <v>4.2520000000000007</v>
      </c>
      <c r="C957" s="24">
        <f t="shared" si="81"/>
        <v>182.39273600000004</v>
      </c>
      <c r="D957" s="24">
        <f t="shared" si="82"/>
        <v>29.474666137600007</v>
      </c>
      <c r="E957" s="24">
        <v>175</v>
      </c>
      <c r="F957" s="24">
        <v>464.52</v>
      </c>
      <c r="G957" s="24">
        <f t="shared" si="83"/>
        <v>664.2636</v>
      </c>
      <c r="H957" s="24">
        <f t="shared" si="80"/>
        <v>493.00965699493941</v>
      </c>
    </row>
    <row r="958" spans="1:8" x14ac:dyDescent="0.25">
      <c r="A958" s="11">
        <f t="shared" si="79"/>
        <v>42832</v>
      </c>
      <c r="B958" s="24">
        <v>4.3220000000000001</v>
      </c>
      <c r="C958" s="24">
        <f t="shared" si="81"/>
        <v>185.14849600000002</v>
      </c>
      <c r="D958" s="24">
        <f t="shared" si="82"/>
        <v>29.919996953600002</v>
      </c>
      <c r="E958" s="24">
        <v>175</v>
      </c>
      <c r="F958" s="24">
        <v>460.11</v>
      </c>
      <c r="G958" s="24">
        <f t="shared" si="83"/>
        <v>657.95730000000003</v>
      </c>
      <c r="H958" s="24">
        <f t="shared" si="80"/>
        <v>492.39460100573103</v>
      </c>
    </row>
    <row r="959" spans="1:8" x14ac:dyDescent="0.25">
      <c r="A959" s="11">
        <f t="shared" si="79"/>
        <v>42839</v>
      </c>
      <c r="B959" s="24">
        <v>4.4450000000000003</v>
      </c>
      <c r="C959" s="24">
        <f t="shared" si="81"/>
        <v>189.99076000000002</v>
      </c>
      <c r="D959" s="24">
        <f t="shared" si="82"/>
        <v>30.702506816000003</v>
      </c>
      <c r="E959" s="24">
        <v>175</v>
      </c>
      <c r="F959" s="24">
        <v>465.73</v>
      </c>
      <c r="G959" s="24">
        <f t="shared" si="83"/>
        <v>665.99390000000005</v>
      </c>
      <c r="H959" s="24">
        <f t="shared" si="80"/>
        <v>492.15900430995555</v>
      </c>
    </row>
    <row r="960" spans="1:8" x14ac:dyDescent="0.25">
      <c r="A960" s="11">
        <f t="shared" si="79"/>
        <v>42846</v>
      </c>
      <c r="B960" s="24">
        <v>4.3959999999999999</v>
      </c>
      <c r="C960" s="24">
        <f t="shared" si="81"/>
        <v>188.06172800000002</v>
      </c>
      <c r="D960" s="24">
        <f t="shared" si="82"/>
        <v>30.3907752448</v>
      </c>
      <c r="E960" s="24">
        <v>175</v>
      </c>
      <c r="F960" s="24">
        <v>457.03</v>
      </c>
      <c r="G960" s="24">
        <f t="shared" si="83"/>
        <v>653.55289999999991</v>
      </c>
      <c r="H960" s="24">
        <f t="shared" si="80"/>
        <v>491.80813344589779</v>
      </c>
    </row>
    <row r="961" spans="1:8" x14ac:dyDescent="0.25">
      <c r="A961" s="11">
        <f t="shared" si="79"/>
        <v>42853</v>
      </c>
      <c r="B961" s="24">
        <v>4.3940000000000001</v>
      </c>
      <c r="C961" s="24">
        <f t="shared" si="81"/>
        <v>187.98299200000002</v>
      </c>
      <c r="D961" s="24">
        <f t="shared" si="82"/>
        <v>30.378051507200002</v>
      </c>
      <c r="E961" s="24">
        <v>175</v>
      </c>
      <c r="F961" s="24">
        <v>464.96</v>
      </c>
      <c r="G961" s="24">
        <f t="shared" si="83"/>
        <v>664.89279999999997</v>
      </c>
      <c r="H961" s="24">
        <f t="shared" si="80"/>
        <v>491.13927815829021</v>
      </c>
    </row>
    <row r="962" spans="1:8" x14ac:dyDescent="0.25">
      <c r="A962" s="11">
        <f t="shared" si="79"/>
        <v>42860</v>
      </c>
      <c r="B962" s="24">
        <v>4.4379999999999997</v>
      </c>
      <c r="C962" s="24">
        <f t="shared" si="81"/>
        <v>189.71518399999999</v>
      </c>
      <c r="D962" s="24">
        <f t="shared" si="82"/>
        <v>30.657973734399999</v>
      </c>
      <c r="E962" s="24">
        <v>175</v>
      </c>
      <c r="F962" s="24">
        <v>462.87</v>
      </c>
      <c r="G962" s="24">
        <f t="shared" si="83"/>
        <v>661.90409999999997</v>
      </c>
      <c r="H962" s="24">
        <f t="shared" si="80"/>
        <v>490.56264411424718</v>
      </c>
    </row>
    <row r="963" spans="1:8" x14ac:dyDescent="0.25">
      <c r="A963" s="11">
        <f t="shared" si="79"/>
        <v>42867</v>
      </c>
      <c r="B963" s="24">
        <v>4.4320000000000004</v>
      </c>
      <c r="C963" s="24">
        <f t="shared" si="81"/>
        <v>189.47897600000002</v>
      </c>
      <c r="D963" s="24">
        <f t="shared" si="82"/>
        <v>30.6198025216</v>
      </c>
      <c r="E963" s="24">
        <v>177.5</v>
      </c>
      <c r="F963" s="24">
        <v>458.9</v>
      </c>
      <c r="G963" s="24">
        <f t="shared" si="83"/>
        <v>656.22699999999998</v>
      </c>
      <c r="H963" s="24">
        <f t="shared" si="80"/>
        <v>490.35674681432198</v>
      </c>
    </row>
    <row r="964" spans="1:8" x14ac:dyDescent="0.25">
      <c r="A964" s="11">
        <f t="shared" si="79"/>
        <v>42874</v>
      </c>
      <c r="B964" s="24">
        <v>4.444</v>
      </c>
      <c r="C964" s="24">
        <f t="shared" si="81"/>
        <v>189.951392</v>
      </c>
      <c r="D964" s="24">
        <f t="shared" si="82"/>
        <v>30.696144947199997</v>
      </c>
      <c r="E964" s="24">
        <v>177.5</v>
      </c>
      <c r="F964" s="24">
        <v>451.96</v>
      </c>
      <c r="G964" s="24">
        <f t="shared" si="83"/>
        <v>646.30279999999993</v>
      </c>
      <c r="H964" s="24">
        <f t="shared" si="80"/>
        <v>490.81301491478843</v>
      </c>
    </row>
    <row r="965" spans="1:8" x14ac:dyDescent="0.25">
      <c r="A965" s="11">
        <f t="shared" si="79"/>
        <v>42881</v>
      </c>
      <c r="B965" s="24">
        <v>4.4680000000000009</v>
      </c>
      <c r="C965" s="24">
        <f t="shared" si="81"/>
        <v>190.89622400000005</v>
      </c>
      <c r="D965" s="24">
        <f t="shared" si="82"/>
        <v>30.848829798400008</v>
      </c>
      <c r="E965" s="24">
        <v>177.5</v>
      </c>
      <c r="F965" s="24">
        <v>451.73</v>
      </c>
      <c r="G965" s="24">
        <f t="shared" si="83"/>
        <v>645.97389999999996</v>
      </c>
      <c r="H965" s="24">
        <f t="shared" si="80"/>
        <v>491.38874308182488</v>
      </c>
    </row>
    <row r="966" spans="1:8" x14ac:dyDescent="0.25">
      <c r="A966" s="11">
        <f t="shared" si="79"/>
        <v>42888</v>
      </c>
      <c r="B966" s="24">
        <v>4.4649999999999999</v>
      </c>
      <c r="C966" s="24">
        <f t="shared" si="81"/>
        <v>190.77812</v>
      </c>
      <c r="D966" s="24">
        <f t="shared" si="82"/>
        <v>30.829744192</v>
      </c>
      <c r="E966" s="24">
        <v>177.5</v>
      </c>
      <c r="F966" s="24">
        <v>448.54</v>
      </c>
      <c r="G966" s="24">
        <f t="shared" si="83"/>
        <v>641.41219999999998</v>
      </c>
      <c r="H966" s="24">
        <f t="shared" si="80"/>
        <v>492.17737577827552</v>
      </c>
    </row>
    <row r="967" spans="1:8" x14ac:dyDescent="0.25">
      <c r="A967" s="11">
        <f t="shared" si="79"/>
        <v>42895</v>
      </c>
      <c r="B967" s="24">
        <v>4.5780000000000003</v>
      </c>
      <c r="C967" s="24">
        <f t="shared" si="81"/>
        <v>195.22670400000001</v>
      </c>
      <c r="D967" s="24">
        <f t="shared" si="82"/>
        <v>31.548635366399999</v>
      </c>
      <c r="E967" s="24">
        <v>177.5</v>
      </c>
      <c r="F967" s="24">
        <v>447.44</v>
      </c>
      <c r="G967" s="24">
        <f t="shared" si="83"/>
        <v>639.83920000000001</v>
      </c>
      <c r="H967" s="24">
        <f t="shared" si="80"/>
        <v>492.66713713836964</v>
      </c>
    </row>
    <row r="968" spans="1:8" x14ac:dyDescent="0.25">
      <c r="A968" s="11">
        <f t="shared" si="79"/>
        <v>42902</v>
      </c>
      <c r="B968" s="24">
        <v>4.59</v>
      </c>
      <c r="C968" s="24">
        <f t="shared" si="81"/>
        <v>195.69911999999999</v>
      </c>
      <c r="D968" s="24">
        <f t="shared" si="82"/>
        <v>31.624977791999999</v>
      </c>
      <c r="E968" s="24">
        <v>172.5</v>
      </c>
      <c r="F968" s="24">
        <v>441.92</v>
      </c>
      <c r="G968" s="24">
        <f t="shared" si="83"/>
        <v>631.94560000000001</v>
      </c>
      <c r="H968" s="24">
        <f t="shared" si="80"/>
        <v>493.96715917477076</v>
      </c>
    </row>
    <row r="969" spans="1:8" x14ac:dyDescent="0.25">
      <c r="A969" s="11">
        <f t="shared" si="79"/>
        <v>42909</v>
      </c>
      <c r="B969" s="24">
        <v>4.4440000000000008</v>
      </c>
      <c r="C969" s="24">
        <f t="shared" si="81"/>
        <v>189.95139200000006</v>
      </c>
      <c r="D969" s="24">
        <f t="shared" si="82"/>
        <v>30.696144947200008</v>
      </c>
      <c r="E969" s="24">
        <v>170</v>
      </c>
      <c r="F969" s="24">
        <v>442.7</v>
      </c>
      <c r="G969" s="24">
        <f t="shared" si="83"/>
        <v>633.06099999999992</v>
      </c>
      <c r="H969" s="24">
        <f t="shared" si="80"/>
        <v>494.9837953550421</v>
      </c>
    </row>
    <row r="970" spans="1:8" x14ac:dyDescent="0.25">
      <c r="A970" s="11">
        <f t="shared" si="79"/>
        <v>42916</v>
      </c>
      <c r="B970" s="24">
        <v>4.3840000000000003</v>
      </c>
      <c r="C970" s="24">
        <f t="shared" si="81"/>
        <v>187.58931200000004</v>
      </c>
      <c r="D970" s="24">
        <f t="shared" si="82"/>
        <v>30.314432819200004</v>
      </c>
      <c r="E970" s="24">
        <v>170</v>
      </c>
      <c r="F970" s="24">
        <v>449.97</v>
      </c>
      <c r="G970" s="24">
        <f t="shared" si="83"/>
        <v>643.45709999999997</v>
      </c>
      <c r="H970" s="24">
        <f t="shared" si="80"/>
        <v>495.54900549884997</v>
      </c>
    </row>
    <row r="971" spans="1:8" x14ac:dyDescent="0.25">
      <c r="A971" s="11">
        <f t="shared" si="79"/>
        <v>42923</v>
      </c>
      <c r="B971" s="24">
        <v>4.6049999999999995</v>
      </c>
      <c r="C971" s="24">
        <f t="shared" si="81"/>
        <v>196.28963999999999</v>
      </c>
      <c r="D971" s="24">
        <f t="shared" si="82"/>
        <v>31.720405823999997</v>
      </c>
      <c r="E971" s="24">
        <v>167.5</v>
      </c>
      <c r="F971" s="24">
        <v>476.98</v>
      </c>
      <c r="G971" s="24">
        <f t="shared" si="83"/>
        <v>682.08140000000003</v>
      </c>
      <c r="H971" s="24">
        <f t="shared" si="80"/>
        <v>496.1316899614352</v>
      </c>
    </row>
    <row r="972" spans="1:8" x14ac:dyDescent="0.25">
      <c r="A972" s="11">
        <f t="shared" si="79"/>
        <v>42930</v>
      </c>
      <c r="B972" s="24">
        <v>4.5179999999999989</v>
      </c>
      <c r="C972" s="24">
        <f t="shared" si="81"/>
        <v>192.86462399999996</v>
      </c>
      <c r="D972" s="24">
        <f t="shared" si="82"/>
        <v>31.166923238399992</v>
      </c>
      <c r="E972" s="24">
        <v>165</v>
      </c>
      <c r="F972" s="24">
        <v>469.26</v>
      </c>
      <c r="G972" s="24">
        <f t="shared" si="83"/>
        <v>671.04179999999997</v>
      </c>
      <c r="H972" s="24">
        <f t="shared" si="80"/>
        <v>497.41843005671086</v>
      </c>
    </row>
    <row r="973" spans="1:8" x14ac:dyDescent="0.25">
      <c r="A973" s="11">
        <f t="shared" si="79"/>
        <v>42937</v>
      </c>
      <c r="B973" s="24">
        <v>4.4219999999999997</v>
      </c>
      <c r="C973" s="24">
        <f t="shared" si="81"/>
        <v>189.085296</v>
      </c>
      <c r="D973" s="24">
        <f t="shared" si="82"/>
        <v>30.556183833599999</v>
      </c>
      <c r="E973" s="24">
        <v>165</v>
      </c>
      <c r="F973" s="24">
        <v>467.06</v>
      </c>
      <c r="G973" s="24">
        <f t="shared" si="83"/>
        <v>667.89580000000001</v>
      </c>
      <c r="H973" s="24">
        <f t="shared" si="80"/>
        <v>498.42500762522769</v>
      </c>
    </row>
    <row r="974" spans="1:8" x14ac:dyDescent="0.25">
      <c r="A974" s="11">
        <f t="shared" si="79"/>
        <v>42944</v>
      </c>
      <c r="B974" s="24">
        <v>4.3259999999999996</v>
      </c>
      <c r="C974" s="24">
        <f t="shared" si="81"/>
        <v>185.30596800000001</v>
      </c>
      <c r="D974" s="24">
        <f t="shared" si="82"/>
        <v>29.945444428799998</v>
      </c>
      <c r="E974" s="24">
        <v>157.5</v>
      </c>
      <c r="F974" s="24">
        <v>457.47</v>
      </c>
      <c r="G974" s="24">
        <f t="shared" si="83"/>
        <v>654.18209999999999</v>
      </c>
      <c r="H974" s="24">
        <f t="shared" si="80"/>
        <v>499.04615939041076</v>
      </c>
    </row>
    <row r="975" spans="1:8" x14ac:dyDescent="0.25">
      <c r="A975" s="11">
        <f t="shared" si="79"/>
        <v>42951</v>
      </c>
      <c r="B975" s="24">
        <v>4.2219999999999995</v>
      </c>
      <c r="C975" s="24">
        <f t="shared" si="81"/>
        <v>181.21169599999999</v>
      </c>
      <c r="D975" s="24">
        <f t="shared" si="82"/>
        <v>29.283810073599998</v>
      </c>
      <c r="E975" s="24">
        <v>157.5</v>
      </c>
      <c r="F975" s="24">
        <v>445.67</v>
      </c>
      <c r="G975" s="24">
        <f t="shared" si="83"/>
        <v>637.30809999999997</v>
      </c>
      <c r="H975" s="24">
        <f t="shared" si="80"/>
        <v>498.92348324767636</v>
      </c>
    </row>
    <row r="976" spans="1:8" x14ac:dyDescent="0.25">
      <c r="A976" s="11">
        <f t="shared" si="79"/>
        <v>42958</v>
      </c>
      <c r="B976" s="24">
        <v>4.25</v>
      </c>
      <c r="C976" s="24">
        <f t="shared" si="81"/>
        <v>182.31400000000002</v>
      </c>
      <c r="D976" s="24">
        <f t="shared" si="82"/>
        <v>29.461942400000002</v>
      </c>
      <c r="E976" s="24">
        <v>147.5</v>
      </c>
      <c r="F976" s="24">
        <v>432.66</v>
      </c>
      <c r="G976" s="24">
        <f t="shared" si="83"/>
        <v>618.7038</v>
      </c>
      <c r="H976" s="24">
        <f t="shared" si="80"/>
        <v>498.41256738984714</v>
      </c>
    </row>
    <row r="977" spans="1:8" x14ac:dyDescent="0.25">
      <c r="A977" s="11">
        <f t="shared" si="79"/>
        <v>42965</v>
      </c>
      <c r="B977" s="24">
        <v>4.1560000000000006</v>
      </c>
      <c r="C977" s="24">
        <f t="shared" si="81"/>
        <v>178.61340800000002</v>
      </c>
      <c r="D977" s="24">
        <f t="shared" si="82"/>
        <v>28.863926732800003</v>
      </c>
      <c r="E977" s="24">
        <v>142.5</v>
      </c>
      <c r="F977" s="24">
        <v>444.46</v>
      </c>
      <c r="G977" s="24">
        <f t="shared" si="83"/>
        <v>635.57779999999991</v>
      </c>
      <c r="H977" s="24">
        <f t="shared" si="80"/>
        <v>497.89272579823398</v>
      </c>
    </row>
    <row r="978" spans="1:8" x14ac:dyDescent="0.25">
      <c r="A978" s="11">
        <f t="shared" si="79"/>
        <v>42972</v>
      </c>
      <c r="B978" s="24">
        <v>4.0860000000000003</v>
      </c>
      <c r="C978" s="24">
        <f t="shared" si="81"/>
        <v>175.85764800000001</v>
      </c>
      <c r="D978" s="24">
        <f t="shared" si="82"/>
        <v>28.418595916800001</v>
      </c>
      <c r="E978" s="24">
        <v>142.5</v>
      </c>
      <c r="F978" s="24">
        <v>444.68</v>
      </c>
      <c r="G978" s="24">
        <f t="shared" si="83"/>
        <v>635.89239999999995</v>
      </c>
      <c r="H978" s="24">
        <f t="shared" si="80"/>
        <v>496.8476945378543</v>
      </c>
    </row>
    <row r="979" spans="1:8" x14ac:dyDescent="0.25">
      <c r="A979" s="11">
        <f t="shared" si="79"/>
        <v>42979</v>
      </c>
      <c r="B979" s="24">
        <v>4.1599999999999993</v>
      </c>
      <c r="C979" s="24">
        <f t="shared" si="81"/>
        <v>178.77087999999998</v>
      </c>
      <c r="D979" s="24">
        <f t="shared" si="82"/>
        <v>28.889374207999996</v>
      </c>
      <c r="E979" s="24">
        <v>142.5</v>
      </c>
      <c r="F979" s="24">
        <v>451.4</v>
      </c>
      <c r="G979" s="24">
        <f t="shared" si="83"/>
        <v>645.50199999999995</v>
      </c>
      <c r="H979" s="24">
        <f t="shared" si="80"/>
        <v>495.49774510758482</v>
      </c>
    </row>
    <row r="980" spans="1:8" x14ac:dyDescent="0.25">
      <c r="A980" s="11">
        <f t="shared" si="79"/>
        <v>42986</v>
      </c>
      <c r="B980" s="24">
        <v>4.2874999999999996</v>
      </c>
      <c r="C980" s="24">
        <f t="shared" si="81"/>
        <v>183.7903</v>
      </c>
      <c r="D980" s="24">
        <f t="shared" si="82"/>
        <v>29.70051248</v>
      </c>
      <c r="E980" s="24">
        <v>142.5</v>
      </c>
      <c r="F980" s="24">
        <v>449.09</v>
      </c>
      <c r="G980" s="24">
        <f t="shared" si="83"/>
        <v>642.19869999999992</v>
      </c>
      <c r="H980" s="24">
        <f t="shared" si="80"/>
        <v>494.49224668959999</v>
      </c>
    </row>
    <row r="981" spans="1:8" x14ac:dyDescent="0.25">
      <c r="A981" s="11">
        <f t="shared" si="79"/>
        <v>42993</v>
      </c>
      <c r="B981" s="24">
        <v>4.2459999999999996</v>
      </c>
      <c r="C981" s="24">
        <f t="shared" si="81"/>
        <v>182.15652799999998</v>
      </c>
      <c r="D981" s="24">
        <f t="shared" si="82"/>
        <v>29.436494924799995</v>
      </c>
      <c r="E981" s="24">
        <v>145</v>
      </c>
      <c r="F981" s="24">
        <v>459.67</v>
      </c>
      <c r="G981" s="24">
        <f t="shared" si="83"/>
        <v>657.32809999999995</v>
      </c>
      <c r="H981" s="24">
        <f t="shared" si="80"/>
        <v>493.49476750311584</v>
      </c>
    </row>
    <row r="982" spans="1:8" x14ac:dyDescent="0.25">
      <c r="A982" s="11">
        <f t="shared" si="79"/>
        <v>43000</v>
      </c>
      <c r="B982" s="24">
        <v>4.2219999999999995</v>
      </c>
      <c r="C982" s="24">
        <f t="shared" si="81"/>
        <v>181.21169599999999</v>
      </c>
      <c r="D982" s="24">
        <f t="shared" si="82"/>
        <v>29.283810073599998</v>
      </c>
      <c r="E982" s="24">
        <v>145</v>
      </c>
      <c r="F982" s="24">
        <v>467.39</v>
      </c>
      <c r="G982" s="24">
        <f t="shared" si="83"/>
        <v>668.3676999999999</v>
      </c>
      <c r="H982" s="24">
        <f t="shared" si="80"/>
        <v>492.60569563255626</v>
      </c>
    </row>
    <row r="983" spans="1:8" x14ac:dyDescent="0.25">
      <c r="A983" s="11">
        <f t="shared" si="79"/>
        <v>43007</v>
      </c>
      <c r="B983" s="24">
        <v>4.2520000000000007</v>
      </c>
      <c r="C983" s="24">
        <f t="shared" si="81"/>
        <v>182.39273600000004</v>
      </c>
      <c r="D983" s="24">
        <f t="shared" si="82"/>
        <v>29.474666137600007</v>
      </c>
      <c r="E983" s="24">
        <v>140</v>
      </c>
      <c r="F983" s="24">
        <v>471.58</v>
      </c>
      <c r="G983" s="24">
        <f t="shared" si="83"/>
        <v>674.35939999999994</v>
      </c>
      <c r="H983" s="24">
        <f t="shared" si="80"/>
        <v>492.01372807649636</v>
      </c>
    </row>
    <row r="984" spans="1:8" x14ac:dyDescent="0.25">
      <c r="A984" s="11">
        <f t="shared" si="79"/>
        <v>43014</v>
      </c>
      <c r="B984" s="24">
        <v>4.1820000000000004</v>
      </c>
      <c r="C984" s="24">
        <f t="shared" si="81"/>
        <v>179.63697600000003</v>
      </c>
      <c r="D984" s="24">
        <f t="shared" si="82"/>
        <v>29.029335321600005</v>
      </c>
      <c r="E984" s="24">
        <v>140</v>
      </c>
      <c r="F984" s="24">
        <v>467.61</v>
      </c>
      <c r="G984" s="24">
        <f t="shared" si="83"/>
        <v>668.68229999999994</v>
      </c>
      <c r="H984" s="24">
        <f t="shared" si="80"/>
        <v>491.44652683081017</v>
      </c>
    </row>
    <row r="985" spans="1:8" x14ac:dyDescent="0.25">
      <c r="A985" s="11">
        <f t="shared" si="79"/>
        <v>43021</v>
      </c>
      <c r="B985" s="24">
        <v>4.1520000000000001</v>
      </c>
      <c r="C985" s="24">
        <f t="shared" si="81"/>
        <v>178.45593600000001</v>
      </c>
      <c r="D985" s="24">
        <f t="shared" si="82"/>
        <v>28.8384792576</v>
      </c>
      <c r="E985" s="24">
        <v>145</v>
      </c>
      <c r="F985" s="24">
        <v>474.66</v>
      </c>
      <c r="G985" s="24">
        <f t="shared" si="83"/>
        <v>678.76380000000006</v>
      </c>
      <c r="H985" s="24">
        <f t="shared" si="80"/>
        <v>490.71390269693313</v>
      </c>
    </row>
    <row r="986" spans="1:8" x14ac:dyDescent="0.25">
      <c r="A986" s="11">
        <f t="shared" si="79"/>
        <v>43028</v>
      </c>
      <c r="B986" s="24">
        <v>4.1420000000000003</v>
      </c>
      <c r="C986" s="24">
        <f t="shared" si="81"/>
        <v>178.06225600000002</v>
      </c>
      <c r="D986" s="24">
        <f t="shared" si="82"/>
        <v>28.774860569600001</v>
      </c>
      <c r="E986" s="24">
        <v>145</v>
      </c>
      <c r="F986" s="24">
        <v>460.88</v>
      </c>
      <c r="G986" s="24">
        <f t="shared" si="83"/>
        <v>659.05840000000001</v>
      </c>
      <c r="H986" s="24">
        <f t="shared" si="80"/>
        <v>489.87233372377551</v>
      </c>
    </row>
    <row r="987" spans="1:8" x14ac:dyDescent="0.25">
      <c r="A987" s="11">
        <f t="shared" si="79"/>
        <v>43035</v>
      </c>
      <c r="B987" s="24">
        <v>4.1880000000000006</v>
      </c>
      <c r="C987" s="24">
        <f t="shared" si="81"/>
        <v>179.87318400000004</v>
      </c>
      <c r="D987" s="24">
        <f t="shared" si="82"/>
        <v>29.067506534400003</v>
      </c>
      <c r="E987" s="24">
        <v>142.5</v>
      </c>
      <c r="F987" s="24">
        <v>452.07</v>
      </c>
      <c r="G987" s="24">
        <f t="shared" si="83"/>
        <v>646.46010000000001</v>
      </c>
      <c r="H987" s="24">
        <f t="shared" si="80"/>
        <v>488.55137400927521</v>
      </c>
    </row>
    <row r="988" spans="1:8" x14ac:dyDescent="0.25">
      <c r="A988" s="11">
        <f t="shared" si="79"/>
        <v>43042</v>
      </c>
      <c r="B988" s="24">
        <v>4.21</v>
      </c>
      <c r="C988" s="24">
        <f t="shared" si="81"/>
        <v>180.73928000000001</v>
      </c>
      <c r="D988" s="24">
        <f t="shared" si="82"/>
        <v>29.207467648000002</v>
      </c>
      <c r="E988" s="24">
        <v>142.5</v>
      </c>
      <c r="F988" s="24">
        <v>458.46</v>
      </c>
      <c r="G988" s="24">
        <f t="shared" si="83"/>
        <v>655.59779999999989</v>
      </c>
      <c r="H988" s="24">
        <f t="shared" si="80"/>
        <v>487.44090961041798</v>
      </c>
    </row>
    <row r="989" spans="1:8" ht="13" x14ac:dyDescent="0.3">
      <c r="A989" s="11">
        <f t="shared" si="79"/>
        <v>43049</v>
      </c>
      <c r="B989" s="24">
        <v>4.17</v>
      </c>
      <c r="C989" s="24">
        <f t="shared" si="81"/>
        <v>179.16455999999999</v>
      </c>
      <c r="D989" s="24">
        <f t="shared" si="82"/>
        <v>28.952992895999998</v>
      </c>
      <c r="E989" s="46">
        <v>142.5</v>
      </c>
      <c r="F989" s="46">
        <v>460.22</v>
      </c>
      <c r="G989" s="24">
        <f t="shared" si="83"/>
        <v>658.1146</v>
      </c>
      <c r="H989" s="24">
        <f t="shared" si="80"/>
        <v>486.3839649532448</v>
      </c>
    </row>
    <row r="990" spans="1:8" ht="13" x14ac:dyDescent="0.3">
      <c r="A990" s="11">
        <f t="shared" si="79"/>
        <v>43056</v>
      </c>
      <c r="B990" s="24">
        <v>4.0999999999999996</v>
      </c>
      <c r="C990" s="24">
        <f t="shared" si="81"/>
        <v>176.40879999999999</v>
      </c>
      <c r="D990" s="24">
        <f t="shared" si="82"/>
        <v>28.507662079999996</v>
      </c>
      <c r="E990" s="46">
        <v>142.5</v>
      </c>
      <c r="F990" s="46">
        <v>466.51</v>
      </c>
      <c r="G990" s="24">
        <f t="shared" si="83"/>
        <v>667.10929999999996</v>
      </c>
      <c r="H990" s="24">
        <f t="shared" si="80"/>
        <v>485.12962338581042</v>
      </c>
    </row>
    <row r="991" spans="1:8" ht="13" x14ac:dyDescent="0.3">
      <c r="A991" s="11">
        <f t="shared" si="79"/>
        <v>43063</v>
      </c>
      <c r="B991" s="24">
        <v>4.1500000000000004</v>
      </c>
      <c r="C991" s="24">
        <f t="shared" si="81"/>
        <v>178.37720000000002</v>
      </c>
      <c r="D991" s="24">
        <f t="shared" si="82"/>
        <v>28.825755520000001</v>
      </c>
      <c r="E991" s="46">
        <v>155</v>
      </c>
      <c r="F991" s="46">
        <v>478.19</v>
      </c>
      <c r="G991" s="24">
        <f t="shared" si="83"/>
        <v>683.81169999999997</v>
      </c>
      <c r="H991" s="24">
        <f t="shared" si="80"/>
        <v>483.73230497127656</v>
      </c>
    </row>
    <row r="992" spans="1:8" ht="13" x14ac:dyDescent="0.3">
      <c r="A992" s="11">
        <f>A991+7</f>
        <v>43070</v>
      </c>
      <c r="B992" s="24">
        <v>4.1399999999999997</v>
      </c>
      <c r="C992" s="24">
        <f t="shared" si="81"/>
        <v>177.98352</v>
      </c>
      <c r="D992" s="24">
        <f t="shared" si="82"/>
        <v>28.762136831999999</v>
      </c>
      <c r="E992" s="46">
        <v>162.5</v>
      </c>
      <c r="F992" s="46">
        <v>476.43</v>
      </c>
      <c r="G992" s="24">
        <f t="shared" si="83"/>
        <v>681.29489999999998</v>
      </c>
      <c r="H992" s="24">
        <f t="shared" si="80"/>
        <v>482.76015845706434</v>
      </c>
    </row>
    <row r="993" spans="1:8" ht="13" x14ac:dyDescent="0.3">
      <c r="A993" s="11">
        <f>A992+7</f>
        <v>43077</v>
      </c>
      <c r="B993" s="24">
        <v>4.09</v>
      </c>
      <c r="C993" s="24">
        <f t="shared" si="81"/>
        <v>176.01512</v>
      </c>
      <c r="D993" s="24">
        <f t="shared" si="82"/>
        <v>28.444043391999998</v>
      </c>
      <c r="E993" s="46">
        <v>167.5</v>
      </c>
      <c r="F993" s="46">
        <v>473.67</v>
      </c>
      <c r="G993" s="24">
        <f t="shared" si="83"/>
        <v>677.34810000000004</v>
      </c>
      <c r="H993" s="24">
        <f t="shared" ref="H993:H1056" si="84">(AVERAGE(D966:D992)/2204.62)*1802.4+(AVERAGE(C966:C992)/2204.62)*3715.4+(AVERAGE(E966:E992)/2204.62)*964.9+(AVERAGE(G966:G992)/2204.62)*272.4</f>
        <v>481.80947853062975</v>
      </c>
    </row>
    <row r="994" spans="1:8" ht="13" x14ac:dyDescent="0.3">
      <c r="A994" s="11">
        <f>A993+7</f>
        <v>43084</v>
      </c>
      <c r="B994" s="24">
        <v>4.07</v>
      </c>
      <c r="C994" s="24">
        <f t="shared" si="81"/>
        <v>175.22776000000002</v>
      </c>
      <c r="D994" s="24">
        <f t="shared" si="82"/>
        <v>28.316806016000001</v>
      </c>
      <c r="E994" s="46">
        <v>182.5</v>
      </c>
      <c r="F994" s="46">
        <v>465.84</v>
      </c>
      <c r="G994" s="24">
        <f t="shared" si="83"/>
        <v>666.1511999999999</v>
      </c>
      <c r="H994" s="24">
        <f t="shared" si="84"/>
        <v>480.81811765846271</v>
      </c>
    </row>
    <row r="995" spans="1:8" ht="13" x14ac:dyDescent="0.3">
      <c r="A995" s="11">
        <f>A994+7</f>
        <v>43091</v>
      </c>
      <c r="B995" s="24">
        <v>4.0999999999999996</v>
      </c>
      <c r="C995" s="24">
        <f t="shared" si="81"/>
        <v>176.40879999999999</v>
      </c>
      <c r="D995" s="24">
        <f t="shared" si="82"/>
        <v>28.507662079999996</v>
      </c>
      <c r="E995" s="46">
        <v>187.5</v>
      </c>
      <c r="F995" s="46">
        <v>458.24</v>
      </c>
      <c r="G995" s="24">
        <f t="shared" si="83"/>
        <v>655.28319999999997</v>
      </c>
      <c r="H995" s="24">
        <f t="shared" si="84"/>
        <v>479.67342997131334</v>
      </c>
    </row>
    <row r="996" spans="1:8" ht="13" x14ac:dyDescent="0.3">
      <c r="A996" s="11">
        <f>A995+7</f>
        <v>43098</v>
      </c>
      <c r="B996" s="24">
        <v>4.13</v>
      </c>
      <c r="C996" s="24">
        <f t="shared" si="81"/>
        <v>177.58984000000001</v>
      </c>
      <c r="D996" s="24">
        <f t="shared" si="82"/>
        <v>28.698518144000001</v>
      </c>
      <c r="E996" s="46">
        <v>192.5</v>
      </c>
      <c r="F996" s="46">
        <v>451.73</v>
      </c>
      <c r="G996" s="24">
        <f t="shared" si="83"/>
        <v>645.97389999999996</v>
      </c>
      <c r="H996" s="24">
        <f t="shared" si="84"/>
        <v>478.72492952381361</v>
      </c>
    </row>
    <row r="997" spans="1:8" ht="13" x14ac:dyDescent="0.3">
      <c r="A997" s="11">
        <f t="shared" ref="A997:A1047" si="85">A996+7</f>
        <v>43105</v>
      </c>
      <c r="B997" s="24">
        <v>4.1100000000000003</v>
      </c>
      <c r="C997" s="24">
        <f t="shared" ref="C997:C1047" si="86">B997*39.368+15</f>
        <v>176.80248000000003</v>
      </c>
      <c r="D997" s="24">
        <f t="shared" ref="D997:D1047" si="87">C997*0.1616</f>
        <v>28.571280768000005</v>
      </c>
      <c r="E997" s="46">
        <v>210</v>
      </c>
      <c r="F997" s="46">
        <v>452.95</v>
      </c>
      <c r="G997" s="24">
        <f t="shared" ref="G997:G1047" si="88">F997*1.43</f>
        <v>647.71849999999995</v>
      </c>
      <c r="H997" s="24">
        <f t="shared" si="84"/>
        <v>478.31668063619327</v>
      </c>
    </row>
    <row r="998" spans="1:8" ht="13" x14ac:dyDescent="0.3">
      <c r="A998" s="11">
        <f t="shared" si="85"/>
        <v>43112</v>
      </c>
      <c r="B998" s="24">
        <v>4.04</v>
      </c>
      <c r="C998" s="24">
        <f t="shared" si="86"/>
        <v>174.04672000000002</v>
      </c>
      <c r="D998" s="24">
        <f t="shared" si="87"/>
        <v>28.125949952000003</v>
      </c>
      <c r="E998" s="46">
        <v>222.5</v>
      </c>
      <c r="F998" s="46">
        <v>448.65</v>
      </c>
      <c r="G998" s="24">
        <f t="shared" si="88"/>
        <v>641.56949999999995</v>
      </c>
      <c r="H998" s="24">
        <f t="shared" si="84"/>
        <v>478.25851242731267</v>
      </c>
    </row>
    <row r="999" spans="1:8" ht="13" x14ac:dyDescent="0.3">
      <c r="A999" s="11">
        <f t="shared" si="85"/>
        <v>43119</v>
      </c>
      <c r="B999" s="24">
        <v>4.09</v>
      </c>
      <c r="C999" s="24">
        <f t="shared" si="86"/>
        <v>176.01512</v>
      </c>
      <c r="D999" s="24">
        <f t="shared" si="87"/>
        <v>28.444043391999998</v>
      </c>
      <c r="E999" s="46">
        <v>232.5</v>
      </c>
      <c r="F999" s="46">
        <v>462.54</v>
      </c>
      <c r="G999" s="24">
        <f t="shared" si="88"/>
        <v>661.43219999999997</v>
      </c>
      <c r="H999" s="24">
        <f t="shared" si="84"/>
        <v>477.46748110501392</v>
      </c>
    </row>
    <row r="1000" spans="1:8" ht="13" x14ac:dyDescent="0.3">
      <c r="A1000" s="11">
        <f t="shared" si="85"/>
        <v>43126</v>
      </c>
      <c r="B1000" s="24">
        <v>4.13</v>
      </c>
      <c r="C1000" s="24">
        <f t="shared" si="86"/>
        <v>177.58984000000001</v>
      </c>
      <c r="D1000" s="24">
        <f t="shared" si="87"/>
        <v>28.698518144000001</v>
      </c>
      <c r="E1000" s="46">
        <v>242.5</v>
      </c>
      <c r="F1000" s="46">
        <v>467.06</v>
      </c>
      <c r="G1000" s="24">
        <f t="shared" si="88"/>
        <v>667.89580000000001</v>
      </c>
      <c r="H1000" s="24">
        <f t="shared" si="84"/>
        <v>477.38352826730721</v>
      </c>
    </row>
    <row r="1001" spans="1:8" ht="13" x14ac:dyDescent="0.3">
      <c r="A1001" s="11">
        <f t="shared" si="85"/>
        <v>43133</v>
      </c>
      <c r="B1001" s="24">
        <v>4.17</v>
      </c>
      <c r="C1001" s="24">
        <f t="shared" si="86"/>
        <v>179.16455999999999</v>
      </c>
      <c r="D1001" s="24">
        <f t="shared" si="87"/>
        <v>28.952992895999998</v>
      </c>
      <c r="E1001" s="46">
        <v>250</v>
      </c>
      <c r="F1001" s="46">
        <v>460.11</v>
      </c>
      <c r="G1001" s="24">
        <f t="shared" si="88"/>
        <v>657.95730000000003</v>
      </c>
      <c r="H1001" s="24">
        <f t="shared" si="84"/>
        <v>477.86603816384218</v>
      </c>
    </row>
    <row r="1002" spans="1:8" ht="13" x14ac:dyDescent="0.3">
      <c r="A1002" s="11">
        <f t="shared" si="85"/>
        <v>43140</v>
      </c>
      <c r="B1002" s="24">
        <v>4.25</v>
      </c>
      <c r="C1002" s="24">
        <f t="shared" si="86"/>
        <v>182.31400000000002</v>
      </c>
      <c r="D1002" s="24">
        <f t="shared" si="87"/>
        <v>29.461942400000002</v>
      </c>
      <c r="E1002" s="46">
        <v>250</v>
      </c>
      <c r="F1002" s="46">
        <v>472.68</v>
      </c>
      <c r="G1002" s="24">
        <f t="shared" si="88"/>
        <v>675.93240000000003</v>
      </c>
      <c r="H1002" s="24">
        <f t="shared" si="84"/>
        <v>478.96936146360088</v>
      </c>
    </row>
    <row r="1003" spans="1:8" ht="13" x14ac:dyDescent="0.3">
      <c r="A1003" s="11">
        <f t="shared" si="85"/>
        <v>43147</v>
      </c>
      <c r="B1003" s="24">
        <v>4.3</v>
      </c>
      <c r="C1003" s="24">
        <f t="shared" si="86"/>
        <v>184.2824</v>
      </c>
      <c r="D1003" s="24">
        <f t="shared" si="87"/>
        <v>29.780035839999996</v>
      </c>
      <c r="E1003" s="46">
        <v>237.5</v>
      </c>
      <c r="F1003" s="46">
        <v>516.22</v>
      </c>
      <c r="G1003" s="24">
        <f t="shared" si="88"/>
        <v>738.19460000000004</v>
      </c>
      <c r="H1003" s="24">
        <f t="shared" si="84"/>
        <v>480.71974416677108</v>
      </c>
    </row>
    <row r="1004" spans="1:8" ht="13" x14ac:dyDescent="0.3">
      <c r="A1004" s="11">
        <f t="shared" si="85"/>
        <v>43154</v>
      </c>
      <c r="B1004" s="24">
        <v>4.3099999999999996</v>
      </c>
      <c r="C1004" s="24">
        <f t="shared" si="86"/>
        <v>184.67607999999998</v>
      </c>
      <c r="D1004" s="24">
        <f t="shared" si="87"/>
        <v>29.843654527999995</v>
      </c>
      <c r="E1004" s="46">
        <v>232.5</v>
      </c>
      <c r="F1004" s="46">
        <v>526.14</v>
      </c>
      <c r="G1004" s="24">
        <f t="shared" si="88"/>
        <v>752.38019999999995</v>
      </c>
      <c r="H1004" s="24">
        <f t="shared" si="84"/>
        <v>482.85796465956548</v>
      </c>
    </row>
    <row r="1005" spans="1:8" ht="13" x14ac:dyDescent="0.3">
      <c r="A1005" s="11">
        <f t="shared" si="85"/>
        <v>43161</v>
      </c>
      <c r="B1005" s="24">
        <v>4.4400000000000004</v>
      </c>
      <c r="C1005" s="24">
        <f t="shared" si="86"/>
        <v>189.79392000000001</v>
      </c>
      <c r="D1005" s="24">
        <f t="shared" si="87"/>
        <v>30.670697472000001</v>
      </c>
      <c r="E1005" s="46">
        <v>227.5</v>
      </c>
      <c r="F1005" s="46">
        <v>553.26</v>
      </c>
      <c r="G1005" s="24">
        <f t="shared" si="88"/>
        <v>791.16179999999997</v>
      </c>
      <c r="H1005" s="24">
        <f t="shared" si="84"/>
        <v>485.25947177554559</v>
      </c>
    </row>
    <row r="1006" spans="1:8" ht="13" x14ac:dyDescent="0.3">
      <c r="A1006" s="11">
        <f t="shared" si="85"/>
        <v>43168</v>
      </c>
      <c r="B1006" s="24">
        <v>4.58</v>
      </c>
      <c r="C1006" s="24">
        <f t="shared" si="86"/>
        <v>195.30544</v>
      </c>
      <c r="D1006" s="24">
        <f t="shared" si="87"/>
        <v>31.561359104000001</v>
      </c>
      <c r="E1006" s="46">
        <v>222.5</v>
      </c>
      <c r="F1006" s="46">
        <v>535.29</v>
      </c>
      <c r="G1006" s="24">
        <f t="shared" si="88"/>
        <v>765.46469999999988</v>
      </c>
      <c r="H1006" s="24">
        <f t="shared" si="84"/>
        <v>488.28594274193523</v>
      </c>
    </row>
    <row r="1007" spans="1:8" ht="13" x14ac:dyDescent="0.3">
      <c r="A1007" s="11">
        <f t="shared" si="85"/>
        <v>43175</v>
      </c>
      <c r="B1007" s="24">
        <v>4.5999999999999996</v>
      </c>
      <c r="C1007" s="24">
        <f t="shared" si="86"/>
        <v>196.09279999999998</v>
      </c>
      <c r="D1007" s="24">
        <f t="shared" si="87"/>
        <v>31.688596479999998</v>
      </c>
      <c r="E1007" s="46">
        <v>222.5</v>
      </c>
      <c r="F1007" s="46">
        <v>534.52</v>
      </c>
      <c r="G1007" s="24">
        <f t="shared" si="88"/>
        <v>764.36359999999991</v>
      </c>
      <c r="H1007" s="24">
        <f t="shared" si="84"/>
        <v>491.24468442279851</v>
      </c>
    </row>
    <row r="1008" spans="1:8" ht="13" x14ac:dyDescent="0.3">
      <c r="A1008" s="11">
        <f t="shared" si="85"/>
        <v>43182</v>
      </c>
      <c r="B1008" s="24">
        <v>4.51</v>
      </c>
      <c r="C1008" s="24">
        <f t="shared" si="86"/>
        <v>192.54968</v>
      </c>
      <c r="D1008" s="24">
        <f t="shared" si="87"/>
        <v>31.116028287999999</v>
      </c>
      <c r="E1008" s="46">
        <v>227.5</v>
      </c>
      <c r="F1008" s="46">
        <v>542.24</v>
      </c>
      <c r="G1008" s="24">
        <f t="shared" si="88"/>
        <v>775.40319999999997</v>
      </c>
      <c r="H1008" s="24">
        <f t="shared" si="84"/>
        <v>493.92863986488192</v>
      </c>
    </row>
    <row r="1009" spans="1:8" ht="13" x14ac:dyDescent="0.3">
      <c r="A1009" s="11">
        <f t="shared" si="85"/>
        <v>43189</v>
      </c>
      <c r="B1009" s="24">
        <v>4.5199999999999996</v>
      </c>
      <c r="C1009" s="24">
        <f t="shared" si="86"/>
        <v>192.94335999999998</v>
      </c>
      <c r="D1009" s="24">
        <f t="shared" si="87"/>
        <v>31.179646975999997</v>
      </c>
      <c r="E1009" s="46">
        <v>237.5</v>
      </c>
      <c r="F1009" s="46">
        <v>551.16999999999996</v>
      </c>
      <c r="G1009" s="24">
        <f t="shared" si="88"/>
        <v>788.17309999999986</v>
      </c>
      <c r="H1009" s="24">
        <f t="shared" si="84"/>
        <v>496.50588447132009</v>
      </c>
    </row>
    <row r="1010" spans="1:8" ht="13" x14ac:dyDescent="0.3">
      <c r="A1010" s="11">
        <f t="shared" si="85"/>
        <v>43196</v>
      </c>
      <c r="B1010" s="24">
        <v>4.63</v>
      </c>
      <c r="C1010" s="24">
        <f t="shared" si="86"/>
        <v>197.27384000000001</v>
      </c>
      <c r="D1010" s="24">
        <f t="shared" si="87"/>
        <v>31.879452543999999</v>
      </c>
      <c r="E1010" s="46">
        <v>242.5</v>
      </c>
      <c r="F1010" s="46">
        <v>553.70000000000005</v>
      </c>
      <c r="G1010" s="24">
        <f t="shared" si="88"/>
        <v>791.79100000000005</v>
      </c>
      <c r="H1010" s="24">
        <f t="shared" si="84"/>
        <v>499.34324456425765</v>
      </c>
    </row>
    <row r="1011" spans="1:8" ht="13" x14ac:dyDescent="0.3">
      <c r="A1011" s="11">
        <f t="shared" si="85"/>
        <v>43203</v>
      </c>
      <c r="B1011" s="24">
        <v>4.6399999999999997</v>
      </c>
      <c r="C1011" s="24">
        <f t="shared" si="86"/>
        <v>197.66752</v>
      </c>
      <c r="D1011" s="24">
        <f t="shared" si="87"/>
        <v>31.943071231999998</v>
      </c>
      <c r="E1011" s="46">
        <v>247.5</v>
      </c>
      <c r="F1011" s="46">
        <v>556.46</v>
      </c>
      <c r="G1011" s="24">
        <f t="shared" si="88"/>
        <v>795.73779999999999</v>
      </c>
      <c r="H1011" s="24">
        <f t="shared" si="84"/>
        <v>502.54383407813873</v>
      </c>
    </row>
    <row r="1012" spans="1:8" ht="13" x14ac:dyDescent="0.3">
      <c r="A1012" s="11">
        <f t="shared" si="85"/>
        <v>43210</v>
      </c>
      <c r="B1012" s="24">
        <v>4.55</v>
      </c>
      <c r="C1012" s="24">
        <f t="shared" si="86"/>
        <v>194.12440000000001</v>
      </c>
      <c r="D1012" s="24">
        <f t="shared" si="87"/>
        <v>31.370503039999999</v>
      </c>
      <c r="E1012" s="46">
        <v>247.5</v>
      </c>
      <c r="F1012" s="46">
        <v>550.72</v>
      </c>
      <c r="G1012" s="24">
        <f t="shared" si="88"/>
        <v>787.52959999999996</v>
      </c>
      <c r="H1012" s="24">
        <f t="shared" si="84"/>
        <v>506.08150713613952</v>
      </c>
    </row>
    <row r="1013" spans="1:8" ht="13" x14ac:dyDescent="0.3">
      <c r="A1013" s="11">
        <f t="shared" si="85"/>
        <v>43217</v>
      </c>
      <c r="B1013" s="24">
        <v>4.66</v>
      </c>
      <c r="C1013" s="24">
        <f t="shared" si="86"/>
        <v>198.45488</v>
      </c>
      <c r="D1013" s="24">
        <f t="shared" si="87"/>
        <v>32.070308607999998</v>
      </c>
      <c r="E1013" s="46">
        <v>250</v>
      </c>
      <c r="F1013" s="46">
        <v>570.24</v>
      </c>
      <c r="G1013" s="24">
        <f t="shared" si="88"/>
        <v>815.44319999999993</v>
      </c>
      <c r="H1013" s="24">
        <f t="shared" si="84"/>
        <v>509.29543775945672</v>
      </c>
    </row>
    <row r="1014" spans="1:8" ht="13" x14ac:dyDescent="0.3">
      <c r="A1014" s="11">
        <f t="shared" si="85"/>
        <v>43224</v>
      </c>
      <c r="B1014" s="24">
        <v>4.84</v>
      </c>
      <c r="C1014" s="24">
        <f t="shared" si="86"/>
        <v>205.54112000000001</v>
      </c>
      <c r="D1014" s="24">
        <f t="shared" si="87"/>
        <v>33.215444992000002</v>
      </c>
      <c r="E1014" s="46">
        <v>255</v>
      </c>
      <c r="F1014" s="46">
        <v>568.47</v>
      </c>
      <c r="G1014" s="24">
        <f t="shared" si="88"/>
        <v>812.91210000000001</v>
      </c>
      <c r="H1014" s="24">
        <f t="shared" si="84"/>
        <v>513.08579770515348</v>
      </c>
    </row>
    <row r="1015" spans="1:8" ht="13" x14ac:dyDescent="0.3">
      <c r="A1015" s="11">
        <f t="shared" si="85"/>
        <v>43231</v>
      </c>
      <c r="B1015" s="24">
        <v>4.83</v>
      </c>
      <c r="C1015" s="24">
        <f t="shared" si="86"/>
        <v>205.14744000000002</v>
      </c>
      <c r="D1015" s="24">
        <f t="shared" si="87"/>
        <v>33.151826304000004</v>
      </c>
      <c r="E1015" s="46">
        <v>262.5</v>
      </c>
      <c r="F1015" s="46">
        <v>570.57000000000005</v>
      </c>
      <c r="G1015" s="24">
        <f t="shared" si="88"/>
        <v>815.91510000000005</v>
      </c>
      <c r="H1015" s="24">
        <f t="shared" si="84"/>
        <v>517.39888951354055</v>
      </c>
    </row>
    <row r="1016" spans="1:8" x14ac:dyDescent="0.25">
      <c r="A1016" s="11">
        <f t="shared" si="85"/>
        <v>43238</v>
      </c>
      <c r="B1016" s="24">
        <v>4.82</v>
      </c>
      <c r="C1016" s="24">
        <f t="shared" si="86"/>
        <v>204.75376000000003</v>
      </c>
      <c r="D1016" s="24">
        <f t="shared" si="87"/>
        <v>33.088207616000005</v>
      </c>
      <c r="E1016" s="47">
        <v>262.5</v>
      </c>
      <c r="F1016" s="47">
        <v>570.24</v>
      </c>
      <c r="G1016" s="24">
        <f t="shared" si="88"/>
        <v>815.44319999999993</v>
      </c>
      <c r="H1016" s="24">
        <f t="shared" si="84"/>
        <v>521.72068616860497</v>
      </c>
    </row>
    <row r="1017" spans="1:8" x14ac:dyDescent="0.25">
      <c r="A1017" s="11">
        <f t="shared" si="85"/>
        <v>43245</v>
      </c>
      <c r="B1017" s="24">
        <v>4.8899999999999997</v>
      </c>
      <c r="C1017" s="24">
        <f t="shared" si="86"/>
        <v>207.50952000000001</v>
      </c>
      <c r="D1017" s="24">
        <f t="shared" si="87"/>
        <v>33.533538432</v>
      </c>
      <c r="E1017" s="47">
        <v>262.5</v>
      </c>
      <c r="F1017" s="47">
        <v>576.85</v>
      </c>
      <c r="G1017" s="24">
        <f t="shared" si="88"/>
        <v>824.89549999999997</v>
      </c>
      <c r="H1017" s="24">
        <f t="shared" si="84"/>
        <v>526.10830273494912</v>
      </c>
    </row>
    <row r="1018" spans="1:8" x14ac:dyDescent="0.25">
      <c r="A1018" s="11">
        <f t="shared" si="85"/>
        <v>43252</v>
      </c>
      <c r="B1018" s="24">
        <v>4.8499999999999996</v>
      </c>
      <c r="C1018" s="24">
        <f t="shared" si="86"/>
        <v>205.9348</v>
      </c>
      <c r="D1018" s="24">
        <f t="shared" si="87"/>
        <v>33.27906368</v>
      </c>
      <c r="E1018" s="47">
        <v>265</v>
      </c>
      <c r="F1018" s="47">
        <v>571.23</v>
      </c>
      <c r="G1018" s="24">
        <f t="shared" si="88"/>
        <v>816.85889999999995</v>
      </c>
      <c r="H1018" s="24">
        <f t="shared" si="84"/>
        <v>530.86899913622437</v>
      </c>
    </row>
    <row r="1019" spans="1:8" x14ac:dyDescent="0.25">
      <c r="A1019" s="11">
        <f t="shared" si="85"/>
        <v>43259</v>
      </c>
      <c r="B1019" s="24">
        <v>4.68</v>
      </c>
      <c r="C1019" s="24">
        <f t="shared" si="86"/>
        <v>199.24224000000001</v>
      </c>
      <c r="D1019" s="24">
        <f t="shared" si="87"/>
        <v>32.197545984000001</v>
      </c>
      <c r="E1019" s="47">
        <v>265</v>
      </c>
      <c r="F1019" s="47">
        <v>555.35</v>
      </c>
      <c r="G1019" s="24">
        <f t="shared" si="88"/>
        <v>794.15049999999997</v>
      </c>
      <c r="H1019" s="24">
        <f t="shared" si="84"/>
        <v>535.11589222551095</v>
      </c>
    </row>
    <row r="1020" spans="1:8" x14ac:dyDescent="0.25">
      <c r="A1020" s="11">
        <f t="shared" si="85"/>
        <v>43266</v>
      </c>
      <c r="B1020" s="24">
        <v>4.58</v>
      </c>
      <c r="C1020" s="24">
        <f t="shared" si="86"/>
        <v>195.30544</v>
      </c>
      <c r="D1020" s="24">
        <f t="shared" si="87"/>
        <v>31.561359104000001</v>
      </c>
      <c r="E1020" s="47">
        <v>262.5</v>
      </c>
      <c r="F1020" s="47">
        <v>519.09</v>
      </c>
      <c r="G1020" s="24">
        <f t="shared" si="88"/>
        <v>742.29870000000005</v>
      </c>
      <c r="H1020" s="24">
        <f t="shared" si="84"/>
        <v>538.72482432976824</v>
      </c>
    </row>
    <row r="1021" spans="1:8" x14ac:dyDescent="0.25">
      <c r="A1021" s="11">
        <f t="shared" si="85"/>
        <v>43273</v>
      </c>
      <c r="B1021" s="24">
        <v>4.47</v>
      </c>
      <c r="C1021" s="24">
        <f t="shared" si="86"/>
        <v>190.97496000000001</v>
      </c>
      <c r="D1021" s="24">
        <f t="shared" si="87"/>
        <v>30.861553535999999</v>
      </c>
      <c r="E1021" s="47">
        <v>250</v>
      </c>
      <c r="F1021" s="47">
        <v>519.30999999999995</v>
      </c>
      <c r="G1021" s="24">
        <f t="shared" si="88"/>
        <v>742.61329999999987</v>
      </c>
      <c r="H1021" s="24">
        <f t="shared" si="84"/>
        <v>541.86046084338091</v>
      </c>
    </row>
    <row r="1022" spans="1:8" x14ac:dyDescent="0.25">
      <c r="A1022" s="11">
        <f t="shared" si="85"/>
        <v>43280</v>
      </c>
      <c r="B1022" s="24">
        <v>4.47</v>
      </c>
      <c r="C1022" s="24">
        <f t="shared" si="86"/>
        <v>190.97496000000001</v>
      </c>
      <c r="D1022" s="24">
        <f t="shared" si="87"/>
        <v>30.861553535999999</v>
      </c>
      <c r="E1022" s="47">
        <v>242.5</v>
      </c>
      <c r="F1022" s="47">
        <v>524.71</v>
      </c>
      <c r="G1022" s="24">
        <f t="shared" si="88"/>
        <v>750.33530000000007</v>
      </c>
      <c r="H1022" s="24">
        <f t="shared" si="84"/>
        <v>544.36450917437833</v>
      </c>
    </row>
    <row r="1023" spans="1:8" x14ac:dyDescent="0.25">
      <c r="A1023" s="11">
        <f t="shared" si="85"/>
        <v>43287</v>
      </c>
      <c r="B1023" s="24">
        <v>4.46</v>
      </c>
      <c r="C1023" s="24">
        <f t="shared" si="86"/>
        <v>190.58128000000002</v>
      </c>
      <c r="D1023" s="24">
        <f t="shared" si="87"/>
        <v>30.797934848000001</v>
      </c>
      <c r="E1023" s="47">
        <v>220</v>
      </c>
      <c r="F1023" s="47">
        <v>536.94000000000005</v>
      </c>
      <c r="G1023" s="24">
        <f t="shared" si="88"/>
        <v>767.82420000000002</v>
      </c>
      <c r="H1023" s="24">
        <f t="shared" si="84"/>
        <v>546.67150718670553</v>
      </c>
    </row>
    <row r="1024" spans="1:8" x14ac:dyDescent="0.25">
      <c r="A1024" s="11">
        <f t="shared" si="85"/>
        <v>43294</v>
      </c>
      <c r="B1024" s="24">
        <v>4.43</v>
      </c>
      <c r="C1024" s="24">
        <f t="shared" si="86"/>
        <v>189.40024</v>
      </c>
      <c r="D1024" s="24">
        <f t="shared" si="87"/>
        <v>30.607078783999999</v>
      </c>
      <c r="E1024" s="47">
        <v>207.5</v>
      </c>
      <c r="F1024" s="47">
        <v>523.61</v>
      </c>
      <c r="G1024" s="24">
        <f t="shared" si="88"/>
        <v>748.76229999999998</v>
      </c>
      <c r="H1024" s="24">
        <f t="shared" si="84"/>
        <v>548.54936766225387</v>
      </c>
    </row>
    <row r="1025" spans="1:8" x14ac:dyDescent="0.25">
      <c r="A1025" s="11">
        <f t="shared" si="85"/>
        <v>43301</v>
      </c>
      <c r="B1025" s="24">
        <v>4.5199999999999996</v>
      </c>
      <c r="C1025" s="24">
        <f t="shared" si="86"/>
        <v>192.94335999999998</v>
      </c>
      <c r="D1025" s="24">
        <f t="shared" si="87"/>
        <v>31.179646975999997</v>
      </c>
      <c r="E1025" s="47">
        <v>195</v>
      </c>
      <c r="F1025" s="47">
        <v>524.6</v>
      </c>
      <c r="G1025" s="24">
        <f t="shared" si="88"/>
        <v>750.178</v>
      </c>
      <c r="H1025" s="24">
        <f t="shared" si="84"/>
        <v>549.81921144431897</v>
      </c>
    </row>
    <row r="1026" spans="1:8" ht="13" x14ac:dyDescent="0.3">
      <c r="A1026" s="11">
        <f t="shared" si="85"/>
        <v>43308</v>
      </c>
      <c r="B1026" s="24">
        <v>4.6900000000000004</v>
      </c>
      <c r="C1026" s="24">
        <f t="shared" si="86"/>
        <v>199.63592000000003</v>
      </c>
      <c r="D1026" s="24">
        <f t="shared" si="87"/>
        <v>32.261164672</v>
      </c>
      <c r="E1026" s="46">
        <v>195</v>
      </c>
      <c r="F1026" s="46">
        <v>523.28</v>
      </c>
      <c r="G1026" s="24">
        <f t="shared" si="88"/>
        <v>748.29039999999998</v>
      </c>
      <c r="H1026" s="24">
        <f t="shared" si="84"/>
        <v>551.1424052150445</v>
      </c>
    </row>
    <row r="1027" spans="1:8" ht="13" x14ac:dyDescent="0.3">
      <c r="A1027" s="11">
        <f t="shared" si="85"/>
        <v>43315</v>
      </c>
      <c r="B1027" s="24">
        <v>4.83</v>
      </c>
      <c r="C1027" s="24">
        <f t="shared" si="86"/>
        <v>205.14744000000002</v>
      </c>
      <c r="D1027" s="24">
        <f t="shared" si="87"/>
        <v>33.151826304000004</v>
      </c>
      <c r="E1027" s="46">
        <v>190</v>
      </c>
      <c r="F1027" s="46">
        <v>523.05999999999995</v>
      </c>
      <c r="G1027" s="24">
        <f t="shared" si="88"/>
        <v>747.97579999999994</v>
      </c>
      <c r="H1027" s="24">
        <f t="shared" si="84"/>
        <v>552.52195132301688</v>
      </c>
    </row>
    <row r="1028" spans="1:8" ht="13" x14ac:dyDescent="0.3">
      <c r="A1028" s="11">
        <f t="shared" si="85"/>
        <v>43322</v>
      </c>
      <c r="B1028" s="24">
        <v>4.8600000000000003</v>
      </c>
      <c r="C1028" s="24">
        <f t="shared" si="86"/>
        <v>206.32848000000001</v>
      </c>
      <c r="D1028" s="24">
        <f t="shared" si="87"/>
        <v>33.342682367999998</v>
      </c>
      <c r="E1028" s="46">
        <v>190</v>
      </c>
      <c r="F1028" s="46">
        <v>507.84</v>
      </c>
      <c r="G1028" s="24">
        <f t="shared" si="88"/>
        <v>726.21119999999996</v>
      </c>
      <c r="H1028" s="24">
        <f t="shared" si="84"/>
        <v>553.89231752146793</v>
      </c>
    </row>
    <row r="1029" spans="1:8" ht="13" x14ac:dyDescent="0.3">
      <c r="A1029" s="11">
        <f t="shared" si="85"/>
        <v>43329</v>
      </c>
      <c r="B1029" s="24">
        <v>4.84</v>
      </c>
      <c r="C1029" s="24">
        <f t="shared" si="86"/>
        <v>205.54112000000001</v>
      </c>
      <c r="D1029" s="24">
        <f t="shared" si="87"/>
        <v>33.215444992000002</v>
      </c>
      <c r="E1029" s="46">
        <v>187.5</v>
      </c>
      <c r="F1029" s="46">
        <v>517.1</v>
      </c>
      <c r="G1029" s="24">
        <f t="shared" si="88"/>
        <v>739.45299999999997</v>
      </c>
      <c r="H1029" s="24">
        <f t="shared" si="84"/>
        <v>555.06049006673788</v>
      </c>
    </row>
    <row r="1030" spans="1:8" ht="13" x14ac:dyDescent="0.3">
      <c r="A1030" s="11">
        <f t="shared" si="85"/>
        <v>43336</v>
      </c>
      <c r="B1030" s="24">
        <v>4.76</v>
      </c>
      <c r="C1030" s="24">
        <f t="shared" si="86"/>
        <v>202.39168000000001</v>
      </c>
      <c r="D1030" s="24">
        <f t="shared" si="87"/>
        <v>32.706495488000002</v>
      </c>
      <c r="E1030" s="46">
        <v>200</v>
      </c>
      <c r="F1030" s="46">
        <v>490.21</v>
      </c>
      <c r="G1030" s="24">
        <f t="shared" si="88"/>
        <v>701.00029999999992</v>
      </c>
      <c r="H1030" s="24">
        <f t="shared" si="84"/>
        <v>555.90148687176088</v>
      </c>
    </row>
    <row r="1031" spans="1:8" ht="13" x14ac:dyDescent="0.3">
      <c r="A1031" s="11">
        <f t="shared" si="85"/>
        <v>43343</v>
      </c>
      <c r="B1031" s="24">
        <v>4.6900000000000004</v>
      </c>
      <c r="C1031" s="24">
        <f t="shared" si="86"/>
        <v>199.63592000000003</v>
      </c>
      <c r="D1031" s="24">
        <f t="shared" si="87"/>
        <v>32.261164672</v>
      </c>
      <c r="E1031" s="46">
        <v>217.5</v>
      </c>
      <c r="F1031" s="46">
        <v>480.29</v>
      </c>
      <c r="G1031" s="24">
        <f t="shared" si="88"/>
        <v>686.81470000000002</v>
      </c>
      <c r="H1031" s="24">
        <f t="shared" si="84"/>
        <v>556.34235217350863</v>
      </c>
    </row>
    <row r="1032" spans="1:8" ht="13" x14ac:dyDescent="0.3">
      <c r="A1032" s="11">
        <f t="shared" si="85"/>
        <v>43350</v>
      </c>
      <c r="B1032" s="24">
        <v>4.8099999999999996</v>
      </c>
      <c r="C1032" s="24">
        <f t="shared" si="86"/>
        <v>204.36007999999998</v>
      </c>
      <c r="D1032" s="24">
        <f t="shared" si="87"/>
        <v>33.024588927999993</v>
      </c>
      <c r="E1032" s="46">
        <v>217.5</v>
      </c>
      <c r="F1032" s="46">
        <v>491.86</v>
      </c>
      <c r="G1032" s="24">
        <f t="shared" si="88"/>
        <v>703.35979999999995</v>
      </c>
      <c r="H1032" s="24">
        <f t="shared" si="84"/>
        <v>556.80611845992235</v>
      </c>
    </row>
    <row r="1033" spans="1:8" ht="13" x14ac:dyDescent="0.3">
      <c r="A1033" s="11">
        <f t="shared" si="85"/>
        <v>43357</v>
      </c>
      <c r="B1033" s="24">
        <v>4.71</v>
      </c>
      <c r="C1033" s="24">
        <f t="shared" si="86"/>
        <v>200.42328000000001</v>
      </c>
      <c r="D1033" s="24">
        <f t="shared" si="87"/>
        <v>32.388402047999996</v>
      </c>
      <c r="E1033" s="46">
        <v>222.5</v>
      </c>
      <c r="F1033" s="46">
        <v>491.42</v>
      </c>
      <c r="G1033" s="24">
        <f t="shared" si="88"/>
        <v>702.73059999999998</v>
      </c>
      <c r="H1033" s="24">
        <f t="shared" si="84"/>
        <v>557.22267634869741</v>
      </c>
    </row>
    <row r="1034" spans="1:8" ht="13" x14ac:dyDescent="0.3">
      <c r="A1034" s="11">
        <f t="shared" si="85"/>
        <v>43364</v>
      </c>
      <c r="B1034" s="24">
        <v>4.63</v>
      </c>
      <c r="C1034" s="24">
        <f t="shared" si="86"/>
        <v>197.27384000000001</v>
      </c>
      <c r="D1034" s="24">
        <f t="shared" si="87"/>
        <v>31.879452543999999</v>
      </c>
      <c r="E1034" s="46">
        <v>222.5</v>
      </c>
      <c r="F1034" s="46">
        <v>491.53</v>
      </c>
      <c r="G1034" s="24">
        <f t="shared" si="88"/>
        <v>702.88789999999995</v>
      </c>
      <c r="H1034" s="24">
        <f t="shared" si="84"/>
        <v>557.28007628187265</v>
      </c>
    </row>
    <row r="1035" spans="1:8" ht="13" x14ac:dyDescent="0.3">
      <c r="A1035" s="11">
        <f t="shared" si="85"/>
        <v>43371</v>
      </c>
      <c r="B1035" s="24">
        <v>4.74</v>
      </c>
      <c r="C1035" s="24">
        <f t="shared" si="86"/>
        <v>201.60432000000003</v>
      </c>
      <c r="D1035" s="24">
        <f t="shared" si="87"/>
        <v>32.579258112000005</v>
      </c>
      <c r="E1035" s="46">
        <v>212.5</v>
      </c>
      <c r="F1035" s="46">
        <v>489.44499999999999</v>
      </c>
      <c r="G1035" s="24">
        <f t="shared" si="88"/>
        <v>699.90634999999997</v>
      </c>
      <c r="H1035" s="24">
        <f t="shared" si="84"/>
        <v>557.07824514923357</v>
      </c>
    </row>
    <row r="1036" spans="1:8" ht="13" x14ac:dyDescent="0.3">
      <c r="A1036" s="11">
        <f t="shared" si="85"/>
        <v>43378</v>
      </c>
      <c r="B1036" s="24">
        <v>4.5</v>
      </c>
      <c r="C1036" s="24">
        <f t="shared" si="86"/>
        <v>192.15600000000001</v>
      </c>
      <c r="D1036" s="24">
        <f t="shared" si="87"/>
        <v>31.052409600000001</v>
      </c>
      <c r="E1036" s="46">
        <v>205</v>
      </c>
      <c r="F1036" s="46">
        <v>508.84</v>
      </c>
      <c r="G1036" s="24">
        <f t="shared" si="88"/>
        <v>727.64119999999991</v>
      </c>
      <c r="H1036" s="24">
        <f t="shared" si="84"/>
        <v>557.09907838514141</v>
      </c>
    </row>
    <row r="1037" spans="1:8" ht="13" x14ac:dyDescent="0.3">
      <c r="A1037" s="11">
        <f t="shared" si="85"/>
        <v>43385</v>
      </c>
      <c r="B1037" s="24">
        <v>4.4420000000000002</v>
      </c>
      <c r="C1037" s="24">
        <f t="shared" si="86"/>
        <v>189.87265600000001</v>
      </c>
      <c r="D1037" s="24">
        <f t="shared" si="87"/>
        <v>30.683421209599999</v>
      </c>
      <c r="E1037" s="46">
        <v>205</v>
      </c>
      <c r="F1037" s="46">
        <v>512.47</v>
      </c>
      <c r="G1037" s="24">
        <f t="shared" si="88"/>
        <v>732.83209999999997</v>
      </c>
      <c r="H1037" s="24">
        <f t="shared" si="84"/>
        <v>556.24224424272438</v>
      </c>
    </row>
    <row r="1038" spans="1:8" ht="13" x14ac:dyDescent="0.3">
      <c r="A1038" s="11">
        <f t="shared" si="85"/>
        <v>43392</v>
      </c>
      <c r="B1038" s="24">
        <v>4.3420000000000005</v>
      </c>
      <c r="C1038" s="24">
        <f t="shared" si="86"/>
        <v>185.93585600000003</v>
      </c>
      <c r="D1038" s="24">
        <f t="shared" si="87"/>
        <v>30.047234329600002</v>
      </c>
      <c r="E1038" s="46">
        <v>197.5</v>
      </c>
      <c r="F1038" s="46">
        <v>498.36</v>
      </c>
      <c r="G1038" s="24">
        <f t="shared" si="88"/>
        <v>712.65480000000002</v>
      </c>
      <c r="H1038" s="24">
        <f t="shared" si="84"/>
        <v>554.86637531375948</v>
      </c>
    </row>
    <row r="1039" spans="1:8" ht="13" x14ac:dyDescent="0.3">
      <c r="A1039" s="11">
        <f t="shared" si="85"/>
        <v>43399</v>
      </c>
      <c r="B1039" s="24">
        <v>4.3040000000000003</v>
      </c>
      <c r="C1039" s="24">
        <f t="shared" si="86"/>
        <v>184.43987200000001</v>
      </c>
      <c r="D1039" s="24">
        <f t="shared" si="87"/>
        <v>29.8054833152</v>
      </c>
      <c r="E1039" s="46">
        <v>185</v>
      </c>
      <c r="F1039" s="46">
        <v>491.97</v>
      </c>
      <c r="G1039" s="24">
        <f t="shared" si="88"/>
        <v>703.51710000000003</v>
      </c>
      <c r="H1039" s="24">
        <f t="shared" si="84"/>
        <v>552.8859938780995</v>
      </c>
    </row>
    <row r="1040" spans="1:8" ht="13" x14ac:dyDescent="0.3">
      <c r="A1040" s="11">
        <f t="shared" si="85"/>
        <v>43406</v>
      </c>
      <c r="B1040" s="24">
        <v>4.3579999999999997</v>
      </c>
      <c r="C1040" s="24">
        <f t="shared" si="86"/>
        <v>186.565744</v>
      </c>
      <c r="D1040" s="24">
        <f t="shared" si="87"/>
        <v>30.149024230399998</v>
      </c>
      <c r="E1040" s="46">
        <v>170</v>
      </c>
      <c r="F1040" s="46">
        <v>499.36</v>
      </c>
      <c r="G1040" s="24">
        <f t="shared" si="88"/>
        <v>714.08479999999997</v>
      </c>
      <c r="H1040" s="24">
        <f t="shared" si="84"/>
        <v>550.83652769171761</v>
      </c>
    </row>
    <row r="1041" spans="1:8" ht="13" x14ac:dyDescent="0.3">
      <c r="A1041" s="11">
        <f t="shared" si="85"/>
        <v>43413</v>
      </c>
      <c r="B1041" s="24">
        <v>4.4260000000000002</v>
      </c>
      <c r="C1041" s="24">
        <f t="shared" si="86"/>
        <v>189.24276800000001</v>
      </c>
      <c r="D1041" s="24">
        <f t="shared" si="87"/>
        <v>30.581631308800002</v>
      </c>
      <c r="E1041" s="3">
        <v>145</v>
      </c>
      <c r="F1041" s="46">
        <v>493.4</v>
      </c>
      <c r="G1041" s="24">
        <f t="shared" si="88"/>
        <v>705.5619999999999</v>
      </c>
      <c r="H1041" s="24">
        <f t="shared" si="84"/>
        <v>548.2756118940747</v>
      </c>
    </row>
    <row r="1042" spans="1:8" x14ac:dyDescent="0.25">
      <c r="A1042" s="11">
        <f t="shared" si="85"/>
        <v>43420</v>
      </c>
      <c r="B1042" s="24">
        <v>4.4139999999999997</v>
      </c>
      <c r="C1042" s="24">
        <f t="shared" si="86"/>
        <v>188.770352</v>
      </c>
      <c r="D1042" s="24">
        <f t="shared" si="87"/>
        <v>30.505288883199999</v>
      </c>
      <c r="E1042" s="3">
        <v>135</v>
      </c>
      <c r="F1042" s="24">
        <v>499.25</v>
      </c>
      <c r="G1042" s="24">
        <f t="shared" si="88"/>
        <v>713.92750000000001</v>
      </c>
      <c r="H1042" s="24">
        <f t="shared" si="84"/>
        <v>544.90418599547513</v>
      </c>
    </row>
    <row r="1043" spans="1:8" x14ac:dyDescent="0.25">
      <c r="A1043" s="11">
        <f t="shared" si="85"/>
        <v>43427</v>
      </c>
      <c r="B1043" s="24">
        <v>4.375</v>
      </c>
      <c r="C1043" s="24">
        <f t="shared" si="86"/>
        <v>187.23500000000001</v>
      </c>
      <c r="D1043" s="24">
        <f t="shared" si="87"/>
        <v>30.257176000000001</v>
      </c>
      <c r="E1043" s="3">
        <v>135</v>
      </c>
      <c r="F1043" s="24">
        <v>493.62</v>
      </c>
      <c r="G1043" s="24">
        <f t="shared" si="88"/>
        <v>705.87659999999994</v>
      </c>
      <c r="H1043" s="24">
        <f t="shared" si="84"/>
        <v>541.26832426735245</v>
      </c>
    </row>
    <row r="1044" spans="1:8" x14ac:dyDescent="0.25">
      <c r="A1044" s="11">
        <f t="shared" si="85"/>
        <v>43434</v>
      </c>
      <c r="B1044" s="24">
        <v>4.4260000000000002</v>
      </c>
      <c r="C1044" s="24">
        <f t="shared" si="86"/>
        <v>189.24276800000001</v>
      </c>
      <c r="D1044" s="24">
        <f t="shared" si="87"/>
        <v>30.581631308800002</v>
      </c>
      <c r="E1044" s="3">
        <v>145</v>
      </c>
      <c r="F1044" s="24">
        <v>501.01</v>
      </c>
      <c r="G1044" s="24">
        <f t="shared" si="88"/>
        <v>716.4443</v>
      </c>
      <c r="H1044" s="24">
        <f t="shared" si="84"/>
        <v>537.52093210522492</v>
      </c>
    </row>
    <row r="1045" spans="1:8" x14ac:dyDescent="0.25">
      <c r="A1045" s="11">
        <f t="shared" si="85"/>
        <v>43441</v>
      </c>
      <c r="B1045" s="24">
        <v>4.6180000000000003</v>
      </c>
      <c r="C1045" s="24">
        <f t="shared" si="86"/>
        <v>196.80142400000003</v>
      </c>
      <c r="D1045" s="24">
        <f t="shared" si="87"/>
        <v>31.803110118400003</v>
      </c>
      <c r="E1045" s="3">
        <v>147.5</v>
      </c>
      <c r="F1045" s="24">
        <v>503.99</v>
      </c>
      <c r="G1045" s="24">
        <f t="shared" si="88"/>
        <v>720.70569999999998</v>
      </c>
      <c r="H1045" s="24">
        <f t="shared" si="84"/>
        <v>533.89039689146909</v>
      </c>
    </row>
    <row r="1046" spans="1:8" x14ac:dyDescent="0.25">
      <c r="A1046" s="11">
        <f t="shared" si="85"/>
        <v>43448</v>
      </c>
      <c r="B1046" s="24">
        <v>4.7240000000000011</v>
      </c>
      <c r="C1046" s="24">
        <f t="shared" si="86"/>
        <v>200.97443200000006</v>
      </c>
      <c r="D1046" s="24">
        <f t="shared" si="87"/>
        <v>32.477468211200012</v>
      </c>
      <c r="E1046" s="3">
        <v>157.5</v>
      </c>
      <c r="F1046" s="24">
        <v>493.07</v>
      </c>
      <c r="G1046" s="24">
        <f t="shared" si="88"/>
        <v>705.09010000000001</v>
      </c>
      <c r="H1046" s="24">
        <f t="shared" si="84"/>
        <v>530.93091675648952</v>
      </c>
    </row>
    <row r="1047" spans="1:8" x14ac:dyDescent="0.25">
      <c r="A1047" s="11">
        <f t="shared" si="85"/>
        <v>43455</v>
      </c>
      <c r="B1047" s="24">
        <v>4.7320000000000011</v>
      </c>
      <c r="C1047" s="24">
        <f t="shared" si="86"/>
        <v>201.28937600000006</v>
      </c>
      <c r="D1047" s="24">
        <f t="shared" si="87"/>
        <v>32.528363161600005</v>
      </c>
      <c r="E1047" s="3">
        <v>162.5</v>
      </c>
      <c r="F1047" s="24">
        <v>490.1</v>
      </c>
      <c r="G1047" s="24">
        <f t="shared" si="88"/>
        <v>700.84299999999996</v>
      </c>
      <c r="H1047" s="24">
        <f t="shared" si="84"/>
        <v>528.89736759725088</v>
      </c>
    </row>
    <row r="1048" spans="1:8" x14ac:dyDescent="0.25">
      <c r="A1048" s="11">
        <f>A1047+7</f>
        <v>43462</v>
      </c>
      <c r="B1048" s="24">
        <v>4.7039999999999997</v>
      </c>
      <c r="C1048" s="24">
        <f>B1048*39.368+15</f>
        <v>200.187072</v>
      </c>
      <c r="D1048" s="24">
        <f>C1048*0.1616</f>
        <v>32.350230835200001</v>
      </c>
      <c r="E1048" s="3">
        <v>162.5</v>
      </c>
      <c r="F1048" s="24">
        <v>490.43</v>
      </c>
      <c r="G1048" s="24">
        <f>F1048*1.43</f>
        <v>701.31489999999997</v>
      </c>
      <c r="H1048" s="24">
        <f t="shared" si="84"/>
        <v>527.48943387503425</v>
      </c>
    </row>
    <row r="1049" spans="1:8" x14ac:dyDescent="0.25">
      <c r="A1049" s="11">
        <f t="shared" ref="A1049:A1098" si="89">A1048+7</f>
        <v>43469</v>
      </c>
      <c r="B1049" s="24">
        <v>4.74</v>
      </c>
      <c r="C1049" s="24">
        <f t="shared" ref="C1049:C1100" si="90">B1049*39.368+15</f>
        <v>201.60432000000003</v>
      </c>
      <c r="D1049" s="24">
        <f t="shared" ref="D1049:D1100" si="91">C1049*0.1616</f>
        <v>32.579258112000005</v>
      </c>
      <c r="E1049" s="24">
        <v>165</v>
      </c>
      <c r="F1049" s="24">
        <v>500.46</v>
      </c>
      <c r="G1049" s="24">
        <f t="shared" ref="G1049:G1100" si="92">F1049*1.43</f>
        <v>715.65779999999995</v>
      </c>
      <c r="H1049" s="24">
        <f t="shared" si="84"/>
        <v>526.50213747909663</v>
      </c>
    </row>
    <row r="1050" spans="1:8" x14ac:dyDescent="0.25">
      <c r="A1050" s="11">
        <f t="shared" si="89"/>
        <v>43476</v>
      </c>
      <c r="B1050" s="24">
        <v>4.7560000000000002</v>
      </c>
      <c r="C1050" s="24">
        <f t="shared" si="90"/>
        <v>202.23420800000002</v>
      </c>
      <c r="D1050" s="24">
        <f t="shared" si="91"/>
        <v>32.681048012800005</v>
      </c>
      <c r="E1050" s="24">
        <v>185</v>
      </c>
      <c r="F1050" s="24">
        <v>492.3</v>
      </c>
      <c r="G1050" s="24">
        <f t="shared" si="92"/>
        <v>703.98900000000003</v>
      </c>
      <c r="H1050" s="24">
        <f t="shared" si="84"/>
        <v>525.80263696673467</v>
      </c>
    </row>
    <row r="1051" spans="1:8" x14ac:dyDescent="0.25">
      <c r="A1051" s="11">
        <f t="shared" si="89"/>
        <v>43483</v>
      </c>
      <c r="B1051" s="24">
        <v>4.7219999999999995</v>
      </c>
      <c r="C1051" s="24">
        <f t="shared" si="90"/>
        <v>200.89569599999999</v>
      </c>
      <c r="D1051" s="24">
        <f t="shared" si="91"/>
        <v>32.4647444736</v>
      </c>
      <c r="E1051" s="24">
        <v>185</v>
      </c>
      <c r="F1051" s="24">
        <v>492.85</v>
      </c>
      <c r="G1051" s="24">
        <f t="shared" si="92"/>
        <v>704.77549999999997</v>
      </c>
      <c r="H1051" s="24">
        <f t="shared" si="84"/>
        <v>525.72752875760068</v>
      </c>
    </row>
    <row r="1052" spans="1:8" x14ac:dyDescent="0.25">
      <c r="A1052" s="11">
        <f t="shared" si="89"/>
        <v>43490</v>
      </c>
      <c r="B1052" s="24">
        <v>4.7439999999999998</v>
      </c>
      <c r="C1052" s="24">
        <f t="shared" si="90"/>
        <v>201.76179200000001</v>
      </c>
      <c r="D1052" s="24">
        <f t="shared" si="91"/>
        <v>32.604705587200002</v>
      </c>
      <c r="E1052" s="24">
        <v>177.5</v>
      </c>
      <c r="F1052" s="24">
        <v>491.53</v>
      </c>
      <c r="G1052" s="24">
        <f t="shared" si="92"/>
        <v>702.88789999999995</v>
      </c>
      <c r="H1052" s="24">
        <f t="shared" si="84"/>
        <v>525.93527799835886</v>
      </c>
    </row>
    <row r="1053" spans="1:8" x14ac:dyDescent="0.25">
      <c r="A1053" s="11">
        <f t="shared" si="89"/>
        <v>43497</v>
      </c>
      <c r="B1053" s="24">
        <v>4.7439999999999998</v>
      </c>
      <c r="C1053" s="24">
        <f t="shared" si="90"/>
        <v>201.76179200000001</v>
      </c>
      <c r="D1053" s="24">
        <f t="shared" si="91"/>
        <v>32.604705587200002</v>
      </c>
      <c r="E1053" s="24">
        <v>175</v>
      </c>
      <c r="F1053" s="24">
        <v>484.8</v>
      </c>
      <c r="G1053" s="24">
        <f t="shared" si="92"/>
        <v>693.26400000000001</v>
      </c>
      <c r="H1053" s="24">
        <f t="shared" si="84"/>
        <v>526.02876777510767</v>
      </c>
    </row>
    <row r="1054" spans="1:8" x14ac:dyDescent="0.25">
      <c r="A1054" s="11">
        <f t="shared" si="89"/>
        <v>43504</v>
      </c>
      <c r="B1054" s="24">
        <v>4.7679999999999989</v>
      </c>
      <c r="C1054" s="24">
        <f t="shared" si="90"/>
        <v>202.70662399999998</v>
      </c>
      <c r="D1054" s="24">
        <f t="shared" si="91"/>
        <v>32.757390438399995</v>
      </c>
      <c r="E1054" s="24">
        <v>170</v>
      </c>
      <c r="F1054" s="24">
        <v>468.6</v>
      </c>
      <c r="G1054" s="24">
        <f t="shared" si="92"/>
        <v>670.09799999999996</v>
      </c>
      <c r="H1054" s="24">
        <f t="shared" si="84"/>
        <v>525.59584646565486</v>
      </c>
    </row>
    <row r="1055" spans="1:8" x14ac:dyDescent="0.25">
      <c r="A1055" s="11">
        <f t="shared" si="89"/>
        <v>43511</v>
      </c>
      <c r="B1055" s="24">
        <v>4.76</v>
      </c>
      <c r="C1055" s="24">
        <f t="shared" si="90"/>
        <v>202.39168000000001</v>
      </c>
      <c r="D1055" s="24">
        <f t="shared" si="91"/>
        <v>32.706495488000002</v>
      </c>
      <c r="E1055" s="24">
        <v>175</v>
      </c>
      <c r="F1055" s="24">
        <v>469.04</v>
      </c>
      <c r="G1055" s="24">
        <f t="shared" si="92"/>
        <v>670.72720000000004</v>
      </c>
      <c r="H1055" s="24">
        <f t="shared" si="84"/>
        <v>524.75096328446739</v>
      </c>
    </row>
    <row r="1056" spans="1:8" x14ac:dyDescent="0.25">
      <c r="A1056" s="11">
        <f t="shared" si="89"/>
        <v>43518</v>
      </c>
      <c r="B1056" s="24">
        <v>4.7125000000000004</v>
      </c>
      <c r="C1056" s="24">
        <f t="shared" si="90"/>
        <v>200.52170000000001</v>
      </c>
      <c r="D1056" s="24">
        <f t="shared" si="91"/>
        <v>32.404306720000001</v>
      </c>
      <c r="E1056" s="24">
        <v>175</v>
      </c>
      <c r="F1056" s="24">
        <v>464.74</v>
      </c>
      <c r="G1056" s="24">
        <f t="shared" si="92"/>
        <v>664.57820000000004</v>
      </c>
      <c r="H1056" s="24">
        <f t="shared" si="84"/>
        <v>523.9889138987412</v>
      </c>
    </row>
    <row r="1057" spans="1:8" x14ac:dyDescent="0.25">
      <c r="A1057" s="11">
        <f t="shared" si="89"/>
        <v>43525</v>
      </c>
      <c r="B1057" s="24">
        <v>4.6219999999999999</v>
      </c>
      <c r="C1057" s="24">
        <f t="shared" si="90"/>
        <v>196.95889600000001</v>
      </c>
      <c r="D1057" s="24">
        <f t="shared" si="91"/>
        <v>31.828557593599999</v>
      </c>
      <c r="E1057" s="24">
        <v>180</v>
      </c>
      <c r="F1057" s="24">
        <v>464.52</v>
      </c>
      <c r="G1057" s="24">
        <f t="shared" si="92"/>
        <v>664.2636</v>
      </c>
      <c r="H1057" s="24">
        <f t="shared" ref="H1057:H1100" si="93">(AVERAGE(D1030:D1056)/2204.62)*1802.4+(AVERAGE(C1030:C1056)/2204.62)*3715.4+(AVERAGE(E1030:E1056)/2204.62)*964.9+(AVERAGE(G1030:G1056)/2204.62)*272.4</f>
        <v>523.10578036116578</v>
      </c>
    </row>
    <row r="1058" spans="1:8" x14ac:dyDescent="0.25">
      <c r="A1058" s="11">
        <f t="shared" si="89"/>
        <v>43532</v>
      </c>
      <c r="B1058" s="24">
        <v>4.6139999999999999</v>
      </c>
      <c r="C1058" s="24">
        <f t="shared" si="90"/>
        <v>196.64395200000001</v>
      </c>
      <c r="D1058" s="24">
        <f t="shared" si="91"/>
        <v>31.777662643199999</v>
      </c>
      <c r="E1058" s="24">
        <v>180</v>
      </c>
      <c r="F1058" s="24">
        <v>460.44</v>
      </c>
      <c r="G1058" s="24">
        <f t="shared" si="92"/>
        <v>658.42919999999992</v>
      </c>
      <c r="H1058" s="24">
        <f t="shared" si="93"/>
        <v>522.2477768148342</v>
      </c>
    </row>
    <row r="1059" spans="1:8" x14ac:dyDescent="0.25">
      <c r="A1059" s="11">
        <f t="shared" si="89"/>
        <v>43539</v>
      </c>
      <c r="B1059" s="24">
        <v>4.6260000000000003</v>
      </c>
      <c r="C1059" s="24">
        <f t="shared" si="90"/>
        <v>197.11636800000002</v>
      </c>
      <c r="D1059" s="24">
        <f t="shared" si="91"/>
        <v>31.854005068800003</v>
      </c>
      <c r="E1059" s="24">
        <v>187.5</v>
      </c>
      <c r="F1059" s="24">
        <v>477.09</v>
      </c>
      <c r="G1059" s="24">
        <f t="shared" si="92"/>
        <v>682.23869999999988</v>
      </c>
      <c r="H1059" s="24">
        <f t="shared" si="93"/>
        <v>521.30860795556816</v>
      </c>
    </row>
    <row r="1060" spans="1:8" x14ac:dyDescent="0.25">
      <c r="A1060" s="11">
        <f t="shared" si="89"/>
        <v>43546</v>
      </c>
      <c r="B1060" s="24">
        <v>4.6880000000000006</v>
      </c>
      <c r="C1060" s="24">
        <f t="shared" si="90"/>
        <v>199.55718400000003</v>
      </c>
      <c r="D1060" s="24">
        <f t="shared" si="91"/>
        <v>32.248440934400001</v>
      </c>
      <c r="E1060" s="24">
        <v>192.5</v>
      </c>
      <c r="F1060" s="24">
        <v>474</v>
      </c>
      <c r="G1060" s="24">
        <f t="shared" si="92"/>
        <v>677.81999999999994</v>
      </c>
      <c r="H1060" s="24">
        <f t="shared" si="93"/>
        <v>520.23806929294449</v>
      </c>
    </row>
    <row r="1061" spans="1:8" x14ac:dyDescent="0.25">
      <c r="A1061" s="11">
        <f t="shared" si="89"/>
        <v>43553</v>
      </c>
      <c r="B1061" s="24">
        <v>4.718</v>
      </c>
      <c r="C1061" s="24">
        <f t="shared" si="90"/>
        <v>200.738224</v>
      </c>
      <c r="D1061" s="24">
        <f t="shared" si="91"/>
        <v>32.439296998399996</v>
      </c>
      <c r="E1061" s="24">
        <v>205</v>
      </c>
      <c r="F1061" s="24">
        <v>464.63</v>
      </c>
      <c r="G1061" s="24">
        <f t="shared" si="92"/>
        <v>664.42089999999996</v>
      </c>
      <c r="H1061" s="24">
        <f t="shared" si="93"/>
        <v>519.57947244011405</v>
      </c>
    </row>
    <row r="1062" spans="1:8" x14ac:dyDescent="0.25">
      <c r="A1062" s="11">
        <f t="shared" si="89"/>
        <v>43560</v>
      </c>
      <c r="B1062" s="24">
        <v>4.6379999999999999</v>
      </c>
      <c r="C1062" s="24">
        <f t="shared" si="90"/>
        <v>197.588784</v>
      </c>
      <c r="D1062" s="24">
        <f t="shared" si="91"/>
        <v>31.930347494399999</v>
      </c>
      <c r="E1062" s="24">
        <v>207.5</v>
      </c>
      <c r="F1062" s="24">
        <v>466.29</v>
      </c>
      <c r="G1062" s="24">
        <f t="shared" si="92"/>
        <v>666.79470000000003</v>
      </c>
      <c r="H1062" s="24">
        <f t="shared" si="93"/>
        <v>519.35295276372744</v>
      </c>
    </row>
    <row r="1063" spans="1:8" x14ac:dyDescent="0.25">
      <c r="A1063" s="11">
        <f t="shared" si="89"/>
        <v>43567</v>
      </c>
      <c r="B1063" s="24">
        <v>4.6339999999999995</v>
      </c>
      <c r="C1063" s="24">
        <f t="shared" si="90"/>
        <v>197.43131199999999</v>
      </c>
      <c r="D1063" s="24">
        <f t="shared" si="91"/>
        <v>31.904900019199996</v>
      </c>
      <c r="E1063" s="24">
        <v>210</v>
      </c>
      <c r="F1063" s="24">
        <v>469.48</v>
      </c>
      <c r="G1063" s="24">
        <f t="shared" si="92"/>
        <v>671.35640000000001</v>
      </c>
      <c r="H1063" s="24">
        <f t="shared" si="93"/>
        <v>518.8500856800315</v>
      </c>
    </row>
    <row r="1064" spans="1:8" x14ac:dyDescent="0.25">
      <c r="A1064" s="11">
        <f t="shared" si="89"/>
        <v>43574</v>
      </c>
      <c r="B1064" s="24">
        <v>4.63</v>
      </c>
      <c r="C1064" s="24">
        <f t="shared" si="90"/>
        <v>197.27384000000001</v>
      </c>
      <c r="D1064" s="24">
        <f t="shared" si="91"/>
        <v>31.879452543999999</v>
      </c>
      <c r="E1064" s="24">
        <v>200</v>
      </c>
      <c r="F1064" s="24">
        <v>464.3</v>
      </c>
      <c r="G1064" s="24">
        <f t="shared" si="92"/>
        <v>663.94899999999996</v>
      </c>
      <c r="H1064" s="24">
        <f t="shared" si="93"/>
        <v>519.02864913812232</v>
      </c>
    </row>
    <row r="1065" spans="1:8" x14ac:dyDescent="0.25">
      <c r="A1065" s="11">
        <f t="shared" si="89"/>
        <v>43581</v>
      </c>
      <c r="B1065" s="24">
        <v>4.5540000000000003</v>
      </c>
      <c r="C1065" s="24">
        <f t="shared" si="90"/>
        <v>194.28187200000002</v>
      </c>
      <c r="D1065" s="24">
        <f t="shared" si="91"/>
        <v>31.395950515200003</v>
      </c>
      <c r="E1065" s="24">
        <v>200</v>
      </c>
      <c r="F1065" s="24">
        <v>465.07</v>
      </c>
      <c r="G1065" s="24">
        <f t="shared" si="92"/>
        <v>665.05009999999993</v>
      </c>
      <c r="H1065" s="24">
        <f t="shared" si="93"/>
        <v>519.13055348026194</v>
      </c>
    </row>
    <row r="1066" spans="1:8" x14ac:dyDescent="0.25">
      <c r="A1066" s="11">
        <f t="shared" si="89"/>
        <v>43588</v>
      </c>
      <c r="B1066" s="24">
        <v>4.6580000000000004</v>
      </c>
      <c r="C1066" s="24">
        <f t="shared" si="90"/>
        <v>198.37614400000001</v>
      </c>
      <c r="D1066" s="24">
        <f t="shared" si="91"/>
        <v>32.057584870399999</v>
      </c>
      <c r="E1066" s="24">
        <v>205</v>
      </c>
      <c r="F1066" s="24">
        <v>458.79</v>
      </c>
      <c r="G1066" s="24">
        <f t="shared" si="92"/>
        <v>656.06970000000001</v>
      </c>
      <c r="H1066" s="24">
        <f t="shared" si="93"/>
        <v>519.51500612330278</v>
      </c>
    </row>
    <row r="1067" spans="1:8" x14ac:dyDescent="0.25">
      <c r="A1067" s="11">
        <f t="shared" si="89"/>
        <v>43595</v>
      </c>
      <c r="B1067" s="24">
        <v>4.6099999999999994</v>
      </c>
      <c r="C1067" s="24">
        <f t="shared" si="90"/>
        <v>196.48648</v>
      </c>
      <c r="D1067" s="24">
        <f t="shared" si="91"/>
        <v>31.752215167999999</v>
      </c>
      <c r="E1067" s="24">
        <v>205</v>
      </c>
      <c r="F1067" s="24">
        <v>447.88</v>
      </c>
      <c r="G1067" s="24">
        <f t="shared" si="92"/>
        <v>640.46839999999997</v>
      </c>
      <c r="H1067" s="24">
        <f t="shared" si="93"/>
        <v>520.56014031577286</v>
      </c>
    </row>
    <row r="1068" spans="1:8" x14ac:dyDescent="0.25">
      <c r="A1068" s="11">
        <f t="shared" si="89"/>
        <v>43602</v>
      </c>
      <c r="B1068" s="24">
        <v>4.7859999999999996</v>
      </c>
      <c r="C1068" s="24">
        <f t="shared" si="90"/>
        <v>203.41524799999999</v>
      </c>
      <c r="D1068" s="24">
        <f t="shared" si="91"/>
        <v>32.8719040768</v>
      </c>
      <c r="E1068" s="24">
        <v>205</v>
      </c>
      <c r="F1068" s="24">
        <v>458.9</v>
      </c>
      <c r="G1068" s="24">
        <f t="shared" si="92"/>
        <v>656.22699999999998</v>
      </c>
      <c r="H1068" s="24">
        <f t="shared" si="93"/>
        <v>521.4583800480309</v>
      </c>
    </row>
    <row r="1069" spans="1:8" x14ac:dyDescent="0.25">
      <c r="A1069" s="11">
        <f t="shared" si="89"/>
        <v>43609</v>
      </c>
      <c r="B1069" s="24">
        <v>5.0600000000000005</v>
      </c>
      <c r="C1069" s="24">
        <f t="shared" si="90"/>
        <v>214.20208000000002</v>
      </c>
      <c r="D1069" s="24">
        <f t="shared" si="91"/>
        <v>34.615056127999999</v>
      </c>
      <c r="E1069" s="24">
        <v>205</v>
      </c>
      <c r="F1069" s="24">
        <v>472.35</v>
      </c>
      <c r="G1069" s="24">
        <f t="shared" si="92"/>
        <v>675.46050000000002</v>
      </c>
      <c r="H1069" s="24">
        <f t="shared" si="93"/>
        <v>523.1591781670827</v>
      </c>
    </row>
    <row r="1070" spans="1:8" x14ac:dyDescent="0.25">
      <c r="A1070" s="11">
        <f t="shared" si="89"/>
        <v>43616</v>
      </c>
      <c r="B1070" s="24">
        <v>5.4079999999999995</v>
      </c>
      <c r="C1070" s="24">
        <f t="shared" si="90"/>
        <v>227.90214399999999</v>
      </c>
      <c r="D1070" s="24">
        <f t="shared" si="91"/>
        <v>36.828986470399997</v>
      </c>
      <c r="E1070" s="24">
        <v>205</v>
      </c>
      <c r="F1070" s="24">
        <v>499.69</v>
      </c>
      <c r="G1070" s="24">
        <f t="shared" si="92"/>
        <v>714.55669999999998</v>
      </c>
      <c r="H1070" s="24">
        <f t="shared" si="93"/>
        <v>525.82968249676537</v>
      </c>
    </row>
    <row r="1071" spans="1:8" x14ac:dyDescent="0.25">
      <c r="A1071" s="11">
        <f t="shared" si="89"/>
        <v>43623</v>
      </c>
      <c r="B1071" s="24">
        <v>5.5</v>
      </c>
      <c r="C1071" s="24">
        <f t="shared" si="90"/>
        <v>231.524</v>
      </c>
      <c r="D1071" s="24">
        <f t="shared" si="91"/>
        <v>37.414278400000001</v>
      </c>
      <c r="E1071" s="24">
        <v>205</v>
      </c>
      <c r="F1071" s="24">
        <v>511.81</v>
      </c>
      <c r="G1071" s="24">
        <f t="shared" si="92"/>
        <v>731.88829999999996</v>
      </c>
      <c r="H1071" s="24">
        <f t="shared" si="93"/>
        <v>529.74145426173982</v>
      </c>
    </row>
    <row r="1072" spans="1:8" x14ac:dyDescent="0.25">
      <c r="A1072" s="11">
        <f t="shared" si="89"/>
        <v>43630</v>
      </c>
      <c r="B1072" s="24">
        <v>5.68</v>
      </c>
      <c r="C1072" s="24">
        <f t="shared" si="90"/>
        <v>238.61024</v>
      </c>
      <c r="D1072" s="24">
        <f t="shared" si="91"/>
        <v>38.559414783999998</v>
      </c>
      <c r="E1072" s="24">
        <v>205</v>
      </c>
      <c r="F1072" s="24">
        <v>530.77</v>
      </c>
      <c r="G1072" s="24">
        <f t="shared" si="92"/>
        <v>759.00109999999995</v>
      </c>
      <c r="H1072" s="24">
        <f t="shared" si="93"/>
        <v>533.63072447257946</v>
      </c>
    </row>
    <row r="1073" spans="1:8" x14ac:dyDescent="0.25">
      <c r="A1073" s="11">
        <f t="shared" si="89"/>
        <v>43637</v>
      </c>
      <c r="B1073" s="24">
        <v>5.8639999999999999</v>
      </c>
      <c r="C1073" s="24">
        <f t="shared" si="90"/>
        <v>245.85395200000002</v>
      </c>
      <c r="D1073" s="24">
        <f t="shared" si="91"/>
        <v>39.729998643199998</v>
      </c>
      <c r="E1073" s="24">
        <v>190</v>
      </c>
      <c r="F1073" s="24">
        <v>508.84</v>
      </c>
      <c r="G1073" s="24">
        <f t="shared" si="92"/>
        <v>727.64119999999991</v>
      </c>
      <c r="H1073" s="24">
        <f t="shared" si="93"/>
        <v>537.55224442303495</v>
      </c>
    </row>
    <row r="1074" spans="1:8" x14ac:dyDescent="0.25">
      <c r="A1074" s="11">
        <f t="shared" si="89"/>
        <v>43644</v>
      </c>
      <c r="B1074" s="24">
        <v>5.83</v>
      </c>
      <c r="C1074" s="24">
        <f t="shared" si="90"/>
        <v>244.51544000000001</v>
      </c>
      <c r="D1074" s="24">
        <f t="shared" si="91"/>
        <v>39.513695104</v>
      </c>
      <c r="E1074" s="24">
        <v>195</v>
      </c>
      <c r="F1074" s="24">
        <v>508.5</v>
      </c>
      <c r="G1074" s="24">
        <f t="shared" si="92"/>
        <v>727.15499999999997</v>
      </c>
      <c r="H1074" s="24">
        <f t="shared" si="93"/>
        <v>541.20315493685894</v>
      </c>
    </row>
    <row r="1075" spans="1:8" x14ac:dyDescent="0.25">
      <c r="A1075" s="11">
        <f t="shared" si="89"/>
        <v>43651</v>
      </c>
      <c r="B1075" s="24">
        <v>5.7174999999999994</v>
      </c>
      <c r="C1075" s="24">
        <f t="shared" si="90"/>
        <v>240.08653999999999</v>
      </c>
      <c r="D1075" s="24">
        <f t="shared" si="91"/>
        <v>38.797984863999993</v>
      </c>
      <c r="E1075" s="24">
        <v>195</v>
      </c>
      <c r="F1075" s="24">
        <v>493.62</v>
      </c>
      <c r="G1075" s="24">
        <f t="shared" si="92"/>
        <v>705.87659999999994</v>
      </c>
      <c r="H1075" s="24">
        <f t="shared" si="93"/>
        <v>544.75998054044135</v>
      </c>
    </row>
    <row r="1076" spans="1:8" x14ac:dyDescent="0.25">
      <c r="A1076" s="11">
        <f t="shared" si="89"/>
        <v>43658</v>
      </c>
      <c r="B1076" s="24">
        <v>5.9960000000000004</v>
      </c>
      <c r="C1076" s="24">
        <f t="shared" si="90"/>
        <v>251.05052800000004</v>
      </c>
      <c r="D1076" s="24">
        <f t="shared" si="91"/>
        <v>40.569765324800002</v>
      </c>
      <c r="E1076" s="24">
        <v>190</v>
      </c>
      <c r="F1076" s="24">
        <v>499.14</v>
      </c>
      <c r="G1076" s="24">
        <f t="shared" si="92"/>
        <v>713.77019999999993</v>
      </c>
      <c r="H1076" s="24">
        <f t="shared" si="93"/>
        <v>547.99335497179061</v>
      </c>
    </row>
    <row r="1077" spans="1:8" x14ac:dyDescent="0.25">
      <c r="A1077" s="11">
        <f t="shared" si="89"/>
        <v>43665</v>
      </c>
      <c r="B1077" s="24">
        <v>6.0540000000000003</v>
      </c>
      <c r="C1077" s="24">
        <f t="shared" si="90"/>
        <v>253.33387200000001</v>
      </c>
      <c r="D1077" s="24">
        <f t="shared" si="91"/>
        <v>40.938753715200001</v>
      </c>
      <c r="E1077" s="24">
        <v>190</v>
      </c>
      <c r="F1077" s="24">
        <v>491.86</v>
      </c>
      <c r="G1077" s="24">
        <f t="shared" si="92"/>
        <v>703.35979999999995</v>
      </c>
      <c r="H1077" s="24">
        <f t="shared" si="93"/>
        <v>551.71824061032589</v>
      </c>
    </row>
    <row r="1078" spans="1:8" x14ac:dyDescent="0.25">
      <c r="A1078" s="11">
        <f t="shared" si="89"/>
        <v>43672</v>
      </c>
      <c r="B1078" s="24">
        <v>6.0520000000000014</v>
      </c>
      <c r="C1078" s="24">
        <f t="shared" si="90"/>
        <v>253.25513600000008</v>
      </c>
      <c r="D1078" s="24">
        <f t="shared" si="91"/>
        <v>40.92602997760001</v>
      </c>
      <c r="E1078" s="24">
        <v>190</v>
      </c>
      <c r="F1078" s="24">
        <v>476.32</v>
      </c>
      <c r="G1078" s="24">
        <f t="shared" si="92"/>
        <v>681.13759999999991</v>
      </c>
      <c r="H1078" s="24">
        <f t="shared" si="93"/>
        <v>555.23597939093384</v>
      </c>
    </row>
    <row r="1079" spans="1:8" x14ac:dyDescent="0.25">
      <c r="A1079" s="11">
        <f t="shared" si="89"/>
        <v>43679</v>
      </c>
      <c r="B1079" s="24">
        <v>5.903999999999999</v>
      </c>
      <c r="C1079" s="24">
        <f t="shared" si="90"/>
        <v>247.42867199999998</v>
      </c>
      <c r="D1079" s="24">
        <f t="shared" si="91"/>
        <v>39.984473395199991</v>
      </c>
      <c r="E1079" s="24">
        <v>190</v>
      </c>
      <c r="F1079" s="24">
        <v>462.43</v>
      </c>
      <c r="G1079" s="24">
        <f t="shared" si="92"/>
        <v>661.2749</v>
      </c>
      <c r="H1079" s="24">
        <f t="shared" si="93"/>
        <v>558.73322138490823</v>
      </c>
    </row>
    <row r="1080" spans="1:8" x14ac:dyDescent="0.25">
      <c r="A1080" s="11">
        <f t="shared" si="89"/>
        <v>43686</v>
      </c>
      <c r="B1080" s="24">
        <v>5.9480000000000004</v>
      </c>
      <c r="C1080" s="24">
        <f t="shared" si="90"/>
        <v>249.16086400000003</v>
      </c>
      <c r="D1080" s="24">
        <f t="shared" si="91"/>
        <v>40.264395622400002</v>
      </c>
      <c r="E1080" s="24">
        <v>190</v>
      </c>
      <c r="F1080" s="24">
        <v>459.12</v>
      </c>
      <c r="G1080" s="24">
        <f t="shared" si="92"/>
        <v>656.54160000000002</v>
      </c>
      <c r="H1080" s="24">
        <f t="shared" si="93"/>
        <v>561.81929766594931</v>
      </c>
    </row>
    <row r="1081" spans="1:8" x14ac:dyDescent="0.25">
      <c r="A1081" s="11">
        <f t="shared" si="89"/>
        <v>43693</v>
      </c>
      <c r="B1081" s="24">
        <v>5.6239999999999997</v>
      </c>
      <c r="C1081" s="24">
        <f t="shared" si="90"/>
        <v>236.405632</v>
      </c>
      <c r="D1081" s="24">
        <f t="shared" si="91"/>
        <v>38.203150131199997</v>
      </c>
      <c r="E1081" s="24">
        <v>192.5</v>
      </c>
      <c r="F1081" s="24">
        <v>456.25</v>
      </c>
      <c r="G1081" s="24">
        <f t="shared" si="92"/>
        <v>652.4375</v>
      </c>
      <c r="H1081" s="24">
        <f t="shared" si="93"/>
        <v>565.08487523366728</v>
      </c>
    </row>
    <row r="1082" spans="1:8" x14ac:dyDescent="0.25">
      <c r="A1082" s="11">
        <f t="shared" si="89"/>
        <v>43700</v>
      </c>
      <c r="B1082" s="24">
        <v>5.5839999999999996</v>
      </c>
      <c r="C1082" s="24">
        <f t="shared" si="90"/>
        <v>234.83091199999998</v>
      </c>
      <c r="D1082" s="24">
        <f t="shared" si="91"/>
        <v>37.948675379199997</v>
      </c>
      <c r="E1082" s="24">
        <v>192.5</v>
      </c>
      <c r="F1082" s="24">
        <v>456.14</v>
      </c>
      <c r="G1082" s="24">
        <f t="shared" si="92"/>
        <v>652.28019999999992</v>
      </c>
      <c r="H1082" s="24">
        <f t="shared" si="93"/>
        <v>567.63709572876735</v>
      </c>
    </row>
    <row r="1083" spans="1:8" x14ac:dyDescent="0.25">
      <c r="A1083" s="11">
        <f t="shared" si="89"/>
        <v>43707</v>
      </c>
      <c r="B1083" s="24">
        <v>5.5760000000000005</v>
      </c>
      <c r="C1083" s="24">
        <f t="shared" si="90"/>
        <v>234.51596800000004</v>
      </c>
      <c r="D1083" s="24">
        <f t="shared" si="91"/>
        <v>37.897780428800004</v>
      </c>
      <c r="E1083" s="24">
        <v>192.5</v>
      </c>
      <c r="F1083" s="24">
        <v>458.24</v>
      </c>
      <c r="G1083" s="24">
        <f t="shared" si="92"/>
        <v>655.28319999999997</v>
      </c>
      <c r="H1083" s="24">
        <f t="shared" si="93"/>
        <v>570.0198699300272</v>
      </c>
    </row>
    <row r="1084" spans="1:8" x14ac:dyDescent="0.25">
      <c r="A1084" s="11">
        <f t="shared" si="89"/>
        <v>43714</v>
      </c>
      <c r="B1084" s="24">
        <v>5.49</v>
      </c>
      <c r="C1084" s="24">
        <f t="shared" si="90"/>
        <v>231.13032000000001</v>
      </c>
      <c r="D1084" s="24">
        <f t="shared" si="91"/>
        <v>37.350659712000002</v>
      </c>
      <c r="E1084" s="24">
        <v>192.5</v>
      </c>
      <c r="F1084" s="24">
        <v>473.23</v>
      </c>
      <c r="G1084" s="24">
        <f t="shared" si="92"/>
        <v>676.71889999999996</v>
      </c>
      <c r="H1084" s="24">
        <f t="shared" si="93"/>
        <v>572.54919693489842</v>
      </c>
    </row>
    <row r="1085" spans="1:8" x14ac:dyDescent="0.25">
      <c r="A1085" s="11">
        <f t="shared" si="89"/>
        <v>43721</v>
      </c>
      <c r="B1085" s="24">
        <v>5.5359999999999996</v>
      </c>
      <c r="C1085" s="24">
        <f t="shared" si="90"/>
        <v>232.941248</v>
      </c>
      <c r="D1085" s="24">
        <f t="shared" si="91"/>
        <v>37.643305676799997</v>
      </c>
      <c r="E1085" s="24">
        <v>207.5</v>
      </c>
      <c r="F1085" s="24">
        <v>482.71</v>
      </c>
      <c r="G1085" s="24">
        <f t="shared" si="92"/>
        <v>690.2752999999999</v>
      </c>
      <c r="H1085" s="24">
        <f t="shared" si="93"/>
        <v>575.10893292547667</v>
      </c>
    </row>
    <row r="1086" spans="1:8" x14ac:dyDescent="0.25">
      <c r="A1086" s="11">
        <f t="shared" si="89"/>
        <v>43728</v>
      </c>
      <c r="B1086" s="24">
        <v>5.613999999999999</v>
      </c>
      <c r="C1086" s="24">
        <f t="shared" si="90"/>
        <v>236.01195199999998</v>
      </c>
      <c r="D1086" s="24">
        <f t="shared" si="91"/>
        <v>38.139531443199992</v>
      </c>
      <c r="E1086" s="24">
        <v>212.5</v>
      </c>
      <c r="F1086" s="24">
        <v>497.26</v>
      </c>
      <c r="G1086" s="24">
        <f t="shared" si="92"/>
        <v>711.08179999999993</v>
      </c>
      <c r="H1086" s="24">
        <f t="shared" si="93"/>
        <v>578.14365153495169</v>
      </c>
    </row>
    <row r="1087" spans="1:8" x14ac:dyDescent="0.25">
      <c r="A1087" s="11">
        <f t="shared" si="89"/>
        <v>43735</v>
      </c>
      <c r="B1087" s="24">
        <v>5.55</v>
      </c>
      <c r="C1087" s="24">
        <f t="shared" si="90"/>
        <v>233.4924</v>
      </c>
      <c r="D1087" s="24">
        <f t="shared" si="91"/>
        <v>37.732371839999999</v>
      </c>
      <c r="E1087" s="24">
        <v>212.5</v>
      </c>
      <c r="F1087" s="24">
        <v>501.45</v>
      </c>
      <c r="G1087" s="24">
        <f t="shared" si="92"/>
        <v>717.07349999999997</v>
      </c>
      <c r="H1087" s="24">
        <f t="shared" si="93"/>
        <v>581.29899578292009</v>
      </c>
    </row>
    <row r="1088" spans="1:8" x14ac:dyDescent="0.25">
      <c r="A1088" s="11">
        <f t="shared" si="89"/>
        <v>43742</v>
      </c>
      <c r="B1088" s="24">
        <v>5.1760000000000002</v>
      </c>
      <c r="C1088" s="24">
        <f t="shared" si="90"/>
        <v>218.76876800000002</v>
      </c>
      <c r="D1088" s="24">
        <f t="shared" si="91"/>
        <v>35.353032908800003</v>
      </c>
      <c r="E1088" s="24">
        <v>215</v>
      </c>
      <c r="F1088" s="24">
        <v>519.97</v>
      </c>
      <c r="G1088" s="24">
        <f t="shared" si="92"/>
        <v>743.55709999999999</v>
      </c>
      <c r="H1088" s="24">
        <f t="shared" si="93"/>
        <v>584.08704310560734</v>
      </c>
    </row>
    <row r="1089" spans="1:18" x14ac:dyDescent="0.25">
      <c r="A1089" s="11">
        <f t="shared" si="89"/>
        <v>43749</v>
      </c>
      <c r="B1089" s="24">
        <v>5.1440000000000001</v>
      </c>
      <c r="C1089" s="24">
        <f>B1089*39.368+15</f>
        <v>217.50899200000001</v>
      </c>
      <c r="D1089" s="24">
        <f t="shared" si="91"/>
        <v>35.149453107200003</v>
      </c>
      <c r="E1089" s="24">
        <v>225</v>
      </c>
      <c r="F1089" s="24">
        <v>524.49</v>
      </c>
      <c r="G1089" s="24">
        <f t="shared" si="92"/>
        <v>750.02070000000003</v>
      </c>
      <c r="H1089" s="24">
        <f t="shared" si="93"/>
        <v>585.82494404666988</v>
      </c>
    </row>
    <row r="1090" spans="1:18" x14ac:dyDescent="0.25">
      <c r="A1090" s="11">
        <f t="shared" si="89"/>
        <v>43756</v>
      </c>
      <c r="B1090" s="24">
        <v>5.1880000000000006</v>
      </c>
      <c r="C1090" s="24">
        <f t="shared" si="90"/>
        <v>219.24118400000003</v>
      </c>
      <c r="D1090" s="24">
        <f t="shared" si="91"/>
        <v>35.429375334400007</v>
      </c>
      <c r="E1090" s="24">
        <v>225</v>
      </c>
      <c r="F1090" s="24">
        <v>521.95000000000005</v>
      </c>
      <c r="G1090" s="24">
        <f t="shared" si="92"/>
        <v>746.38850000000002</v>
      </c>
      <c r="H1090" s="24">
        <f t="shared" si="93"/>
        <v>587.83033154033569</v>
      </c>
    </row>
    <row r="1091" spans="1:18" x14ac:dyDescent="0.25">
      <c r="A1091" s="11">
        <f t="shared" si="89"/>
        <v>43763</v>
      </c>
      <c r="B1091" s="24">
        <v>5.1059999999999999</v>
      </c>
      <c r="C1091" s="24">
        <f t="shared" si="90"/>
        <v>216.01300800000001</v>
      </c>
      <c r="D1091" s="24">
        <f t="shared" si="91"/>
        <v>34.907702092800001</v>
      </c>
      <c r="E1091" s="24">
        <v>220</v>
      </c>
      <c r="F1091" s="24">
        <v>466.62</v>
      </c>
      <c r="G1091" s="24">
        <f t="shared" si="92"/>
        <v>667.26659999999993</v>
      </c>
      <c r="H1091" s="24">
        <f t="shared" si="93"/>
        <v>589.88489165730414</v>
      </c>
    </row>
    <row r="1092" spans="1:18" x14ac:dyDescent="0.25">
      <c r="A1092" s="11">
        <f t="shared" si="89"/>
        <v>43770</v>
      </c>
      <c r="B1092" s="24">
        <v>5.13</v>
      </c>
      <c r="C1092" s="24">
        <f t="shared" si="90"/>
        <v>216.95784</v>
      </c>
      <c r="D1092" s="24">
        <f t="shared" si="91"/>
        <v>35.060386944000001</v>
      </c>
      <c r="E1092" s="24">
        <v>215</v>
      </c>
      <c r="F1092" s="24">
        <v>467.28</v>
      </c>
      <c r="G1092" s="24">
        <f t="shared" si="92"/>
        <v>668.21039999999994</v>
      </c>
      <c r="H1092" s="24">
        <f t="shared" si="93"/>
        <v>591.4856266796487</v>
      </c>
    </row>
    <row r="1093" spans="1:18" x14ac:dyDescent="0.25">
      <c r="A1093" s="11">
        <f t="shared" si="89"/>
        <v>43777</v>
      </c>
      <c r="B1093" s="24">
        <v>5.0540000000000003</v>
      </c>
      <c r="C1093" s="24">
        <f t="shared" si="90"/>
        <v>213.96587200000002</v>
      </c>
      <c r="D1093" s="24">
        <f t="shared" si="91"/>
        <v>34.576884915200004</v>
      </c>
      <c r="E1093" s="24">
        <v>215</v>
      </c>
      <c r="F1093" s="24">
        <v>468.38</v>
      </c>
      <c r="G1093" s="24">
        <f t="shared" si="92"/>
        <v>669.78339999999992</v>
      </c>
      <c r="H1093" s="24">
        <f t="shared" si="93"/>
        <v>593.26958134197025</v>
      </c>
    </row>
    <row r="1094" spans="1:18" x14ac:dyDescent="0.25">
      <c r="A1094" s="11">
        <f t="shared" si="89"/>
        <v>43784</v>
      </c>
      <c r="B1094" s="24">
        <v>5.05</v>
      </c>
      <c r="C1094" s="24">
        <f t="shared" si="90"/>
        <v>213.80840000000001</v>
      </c>
      <c r="D1094" s="24">
        <f t="shared" si="91"/>
        <v>34.551437440000001</v>
      </c>
      <c r="E1094" s="24">
        <v>205</v>
      </c>
      <c r="F1094" s="24">
        <v>481.94</v>
      </c>
      <c r="G1094" s="24">
        <f t="shared" si="92"/>
        <v>689.17419999999993</v>
      </c>
      <c r="H1094" s="24">
        <f t="shared" si="93"/>
        <v>594.54379898142474</v>
      </c>
    </row>
    <row r="1095" spans="1:18" x14ac:dyDescent="0.25">
      <c r="A1095" s="11">
        <f t="shared" si="89"/>
        <v>43791</v>
      </c>
      <c r="B1095" s="24">
        <v>5.0380000000000003</v>
      </c>
      <c r="C1095" s="24">
        <f t="shared" si="90"/>
        <v>213.33598400000002</v>
      </c>
      <c r="D1095" s="24">
        <f t="shared" si="91"/>
        <v>34.475095014400004</v>
      </c>
      <c r="E1095" s="24">
        <v>187.5</v>
      </c>
      <c r="F1095" s="24">
        <v>473.12</v>
      </c>
      <c r="G1095" s="24">
        <f t="shared" si="92"/>
        <v>676.5616</v>
      </c>
      <c r="H1095" s="24">
        <f t="shared" si="93"/>
        <v>595.93264401814486</v>
      </c>
    </row>
    <row r="1096" spans="1:18" x14ac:dyDescent="0.25">
      <c r="A1096" s="11">
        <f t="shared" si="89"/>
        <v>43798</v>
      </c>
      <c r="B1096" s="24">
        <v>5.0220000000000002</v>
      </c>
      <c r="C1096" s="24">
        <f t="shared" si="90"/>
        <v>212.70609600000003</v>
      </c>
      <c r="D1096" s="24">
        <f t="shared" si="91"/>
        <v>34.373305113600004</v>
      </c>
      <c r="E1096" s="24">
        <v>200</v>
      </c>
      <c r="F1096" s="24">
        <v>471.91</v>
      </c>
      <c r="G1096" s="24">
        <f t="shared" si="92"/>
        <v>674.83130000000006</v>
      </c>
      <c r="H1096" s="24">
        <f t="shared" si="93"/>
        <v>596.40979837312955</v>
      </c>
    </row>
    <row r="1097" spans="1:18" x14ac:dyDescent="0.25">
      <c r="A1097" s="11">
        <f t="shared" si="89"/>
        <v>43805</v>
      </c>
      <c r="B1097" s="24">
        <v>5.0419999999999998</v>
      </c>
      <c r="C1097" s="24">
        <f t="shared" si="90"/>
        <v>213.49345600000001</v>
      </c>
      <c r="D1097" s="24">
        <f t="shared" si="91"/>
        <v>34.500542489600001</v>
      </c>
      <c r="E1097" s="24">
        <v>200</v>
      </c>
      <c r="F1097" s="24">
        <v>478.74</v>
      </c>
      <c r="G1097" s="24">
        <f t="shared" si="92"/>
        <v>684.59820000000002</v>
      </c>
      <c r="H1097" s="24">
        <f t="shared" si="93"/>
        <v>596.22517253415981</v>
      </c>
    </row>
    <row r="1098" spans="1:18" x14ac:dyDescent="0.25">
      <c r="A1098" s="11">
        <f t="shared" si="89"/>
        <v>43812</v>
      </c>
      <c r="B1098" s="24">
        <v>5.0179999999999998</v>
      </c>
      <c r="C1098" s="24">
        <f t="shared" si="90"/>
        <v>212.54862399999999</v>
      </c>
      <c r="D1098" s="24">
        <f t="shared" si="91"/>
        <v>34.347857638399994</v>
      </c>
      <c r="E1098" s="24">
        <v>212.5</v>
      </c>
      <c r="F1098" s="24">
        <v>476.1</v>
      </c>
      <c r="G1098" s="24">
        <f t="shared" si="92"/>
        <v>680.82299999999998</v>
      </c>
      <c r="H1098" s="24">
        <f t="shared" si="93"/>
        <v>595.03716193174148</v>
      </c>
    </row>
    <row r="1099" spans="1:18" x14ac:dyDescent="0.25">
      <c r="A1099" s="11">
        <f>A1098+7</f>
        <v>43819</v>
      </c>
      <c r="B1099" s="24">
        <v>5.1719999999999997</v>
      </c>
      <c r="C1099" s="24">
        <f t="shared" si="90"/>
        <v>218.61129600000001</v>
      </c>
      <c r="D1099" s="24">
        <f t="shared" si="91"/>
        <v>35.327585433599999</v>
      </c>
      <c r="E1099" s="24">
        <v>212.5</v>
      </c>
      <c r="F1099" s="24">
        <v>481.94</v>
      </c>
      <c r="G1099" s="24">
        <f t="shared" si="92"/>
        <v>689.17419999999993</v>
      </c>
      <c r="H1099" s="24">
        <f t="shared" si="93"/>
        <v>593.64779901321208</v>
      </c>
    </row>
    <row r="1100" spans="1:18" x14ac:dyDescent="0.25">
      <c r="A1100" s="11">
        <f>A1099+7</f>
        <v>43826</v>
      </c>
      <c r="B1100" s="24">
        <v>5.1950000000000003</v>
      </c>
      <c r="C1100" s="24">
        <f t="shared" si="90"/>
        <v>219.51676000000003</v>
      </c>
      <c r="D1100" s="24">
        <f t="shared" si="91"/>
        <v>35.473908416000008</v>
      </c>
      <c r="E1100" s="24">
        <v>212.5</v>
      </c>
      <c r="F1100" s="24">
        <v>463.42</v>
      </c>
      <c r="G1100" s="24">
        <f t="shared" si="92"/>
        <v>662.69060000000002</v>
      </c>
      <c r="H1100" s="24">
        <f t="shared" si="93"/>
        <v>592.10368099910954</v>
      </c>
    </row>
    <row r="1101" spans="1:18" s="14" customFormat="1" x14ac:dyDescent="0.25">
      <c r="A1101" s="13">
        <f t="shared" ref="A1101:A1150" si="94">A1100+7</f>
        <v>43833</v>
      </c>
      <c r="B1101" s="29">
        <v>5.1925000000000008</v>
      </c>
      <c r="C1101" s="29">
        <f t="shared" ref="C1101:C1152" si="95">B1101*39.368+15</f>
        <v>219.41834000000003</v>
      </c>
      <c r="D1101" s="29">
        <f t="shared" ref="D1101:D1150" si="96">C1101*0.1616</f>
        <v>35.458003744000003</v>
      </c>
      <c r="E1101" s="29">
        <v>212.5</v>
      </c>
      <c r="F1101" s="29">
        <v>464.3</v>
      </c>
      <c r="G1101" s="29">
        <f>F1101*1.43</f>
        <v>663.94899999999996</v>
      </c>
      <c r="H1101" s="29">
        <f>(AVERAGE(D1074:D1100)/2204.62)*1802.4+(AVERAGE(C1074:C1100)/2204.62)*3715.4+(AVERAGE(E1074:E1100)/2204.62)*964.9+(AVERAGE(G1074:G1100)/2204.62)*272.4</f>
        <v>590.39839553927732</v>
      </c>
      <c r="I1101" s="29"/>
      <c r="J1101" s="29"/>
      <c r="K1101" s="29"/>
      <c r="L1101" s="29"/>
      <c r="M1101" s="29"/>
      <c r="N1101" s="29"/>
      <c r="O1101" s="29"/>
      <c r="P1101" s="29"/>
      <c r="Q1101" s="29"/>
      <c r="R1101" s="29"/>
    </row>
    <row r="1102" spans="1:18" x14ac:dyDescent="0.25">
      <c r="A1102" s="11">
        <f t="shared" si="94"/>
        <v>43840</v>
      </c>
      <c r="B1102" s="24">
        <v>5.16</v>
      </c>
      <c r="C1102" s="24">
        <f t="shared" si="95"/>
        <v>218.13888000000003</v>
      </c>
      <c r="D1102" s="24">
        <f t="shared" si="96"/>
        <v>35.251243008000003</v>
      </c>
      <c r="E1102" s="24">
        <v>217.5</v>
      </c>
      <c r="F1102" s="24">
        <v>451.73</v>
      </c>
      <c r="G1102" s="24">
        <f t="shared" ref="G1102:G1152" si="97">F1102*1.43</f>
        <v>645.97389999999996</v>
      </c>
      <c r="H1102" s="24">
        <f>(AVERAGE(D1075:D1101)/2204.62)*1802.4+(AVERAGE(C1075:C1101)/2204.62)*3715.4+(AVERAGE(E1075:E1101)/2204.62)*964.9+(AVERAGE(G1075:G1101)/2204.62)*272.4</f>
        <v>588.70351526181162</v>
      </c>
    </row>
    <row r="1103" spans="1:18" x14ac:dyDescent="0.25">
      <c r="A1103" s="11">
        <f t="shared" si="94"/>
        <v>43847</v>
      </c>
      <c r="B1103" s="24">
        <v>5.1899999999999995</v>
      </c>
      <c r="C1103" s="24">
        <f t="shared" si="95"/>
        <v>219.31992</v>
      </c>
      <c r="D1103" s="24">
        <f t="shared" si="96"/>
        <v>35.442099071999998</v>
      </c>
      <c r="E1103" s="24">
        <v>217.5</v>
      </c>
      <c r="F1103" s="24">
        <v>440.49</v>
      </c>
      <c r="G1103" s="24">
        <f t="shared" si="97"/>
        <v>629.90070000000003</v>
      </c>
      <c r="H1103" s="24">
        <f>(AVERAGE(D1076:D1102)/2204.62)*1802.4+(AVERAGE(C1076:C1102)/2204.62)*3715.4+(AVERAGE(E1076:E1102)/2204.62)*964.9+(AVERAGE(G1076:G1102)/2204.62)*272.4</f>
        <v>587.3167938924239</v>
      </c>
    </row>
    <row r="1104" spans="1:18" x14ac:dyDescent="0.25">
      <c r="A1104" s="11">
        <f t="shared" si="94"/>
        <v>43854</v>
      </c>
      <c r="B1104" s="24">
        <v>5.22</v>
      </c>
      <c r="C1104" s="24">
        <f t="shared" si="95"/>
        <v>220.50095999999999</v>
      </c>
      <c r="D1104" s="24">
        <f t="shared" si="96"/>
        <v>35.632955136</v>
      </c>
      <c r="E1104" s="24">
        <v>220</v>
      </c>
      <c r="F1104" s="24">
        <v>443.47</v>
      </c>
      <c r="G1104" s="24">
        <f t="shared" si="97"/>
        <v>634.16210000000001</v>
      </c>
      <c r="H1104" s="24">
        <f t="shared" ref="H1104:H1152" si="98">(AVERAGE(D1077:D1103)/2204.62)*1802.4+(AVERAGE(C1077:C1103)/2204.62)*3715.4+(AVERAGE(E1077:E1103)/2204.62)*964.9+(AVERAGE(G1077:G1103)/2204.62)*272.4</f>
        <v>585.24294512941799</v>
      </c>
    </row>
    <row r="1105" spans="1:18" x14ac:dyDescent="0.25">
      <c r="A1105" s="11">
        <f t="shared" si="94"/>
        <v>43861</v>
      </c>
      <c r="B1105" s="24">
        <v>5.1680000000000001</v>
      </c>
      <c r="C1105" s="24">
        <f t="shared" si="95"/>
        <v>218.45382400000003</v>
      </c>
      <c r="D1105" s="24">
        <f t="shared" si="96"/>
        <v>35.302137958400003</v>
      </c>
      <c r="E1105" s="24">
        <v>232.5</v>
      </c>
      <c r="F1105" s="24">
        <v>435.42</v>
      </c>
      <c r="G1105" s="24">
        <f t="shared" si="97"/>
        <v>622.65059999999994</v>
      </c>
      <c r="H1105" s="24">
        <f t="shared" si="98"/>
        <v>583.20256618641133</v>
      </c>
    </row>
    <row r="1106" spans="1:18" x14ac:dyDescent="0.25">
      <c r="A1106" s="11">
        <f t="shared" si="94"/>
        <v>43868</v>
      </c>
      <c r="B1106" s="24">
        <v>5.19</v>
      </c>
      <c r="C1106" s="24">
        <f t="shared" si="95"/>
        <v>219.31992000000002</v>
      </c>
      <c r="D1106" s="24">
        <f t="shared" si="96"/>
        <v>35.442099072000005</v>
      </c>
      <c r="E1106" s="24">
        <v>232.5</v>
      </c>
      <c r="F1106" s="24">
        <v>432.44</v>
      </c>
      <c r="G1106" s="24">
        <f t="shared" si="97"/>
        <v>618.38919999999996</v>
      </c>
      <c r="H1106" s="24">
        <f t="shared" si="98"/>
        <v>581.2813329919411</v>
      </c>
    </row>
    <row r="1107" spans="1:18" x14ac:dyDescent="0.25">
      <c r="A1107" s="11">
        <f t="shared" si="94"/>
        <v>43875</v>
      </c>
      <c r="B1107" s="24">
        <v>5.2060000000000004</v>
      </c>
      <c r="C1107" s="24">
        <f t="shared" si="95"/>
        <v>219.94980800000002</v>
      </c>
      <c r="D1107" s="24">
        <f t="shared" si="96"/>
        <v>35.543888972800005</v>
      </c>
      <c r="E1107" s="24">
        <v>232.5</v>
      </c>
      <c r="F1107" s="24">
        <v>441.59</v>
      </c>
      <c r="G1107" s="24">
        <f t="shared" si="97"/>
        <v>631.47369999999989</v>
      </c>
      <c r="H1107" s="24">
        <f t="shared" si="98"/>
        <v>579.881977911332</v>
      </c>
    </row>
    <row r="1108" spans="1:18" x14ac:dyDescent="0.25">
      <c r="A1108" s="11">
        <f t="shared" si="94"/>
        <v>43882</v>
      </c>
      <c r="B1108" s="24">
        <v>5.2000000000000011</v>
      </c>
      <c r="C1108" s="24">
        <f t="shared" si="95"/>
        <v>219.71360000000004</v>
      </c>
      <c r="D1108" s="24">
        <f t="shared" si="96"/>
        <v>35.505717760000003</v>
      </c>
      <c r="E1108" s="24">
        <v>232.5</v>
      </c>
      <c r="F1108" s="24">
        <v>439.61</v>
      </c>
      <c r="G1108" s="24">
        <f>F1108*1.43</f>
        <v>628.64229999999998</v>
      </c>
      <c r="H1108" s="24">
        <f t="shared" si="98"/>
        <v>578.4899643618794</v>
      </c>
    </row>
    <row r="1109" spans="1:18" x14ac:dyDescent="0.25">
      <c r="A1109" s="11">
        <f t="shared" si="94"/>
        <v>43889</v>
      </c>
      <c r="B1109" s="24">
        <v>5.1039999999999992</v>
      </c>
      <c r="C1109" s="24">
        <f t="shared" si="95"/>
        <v>215.93427199999999</v>
      </c>
      <c r="D1109" s="24">
        <f t="shared" si="96"/>
        <v>34.894978355199996</v>
      </c>
      <c r="E1109" s="24">
        <v>232.5</v>
      </c>
      <c r="F1109" s="24">
        <v>469.15</v>
      </c>
      <c r="G1109" s="24">
        <f t="shared" si="97"/>
        <v>670.88449999999989</v>
      </c>
      <c r="H1109" s="24">
        <f t="shared" si="98"/>
        <v>577.90591745501933</v>
      </c>
    </row>
    <row r="1110" spans="1:18" x14ac:dyDescent="0.25">
      <c r="A1110" s="11">
        <f t="shared" si="94"/>
        <v>43896</v>
      </c>
      <c r="B1110" s="24">
        <v>5.2060000000000004</v>
      </c>
      <c r="C1110" s="24">
        <f t="shared" si="95"/>
        <v>219.94980800000002</v>
      </c>
      <c r="D1110" s="24">
        <f t="shared" si="96"/>
        <v>35.543888972800005</v>
      </c>
      <c r="E1110" s="24">
        <v>235</v>
      </c>
      <c r="F1110" s="24">
        <v>477.42</v>
      </c>
      <c r="G1110" s="24">
        <f t="shared" si="97"/>
        <v>682.7106</v>
      </c>
      <c r="H1110" s="24">
        <f t="shared" si="98"/>
        <v>577.36750689745861</v>
      </c>
    </row>
    <row r="1111" spans="1:18" x14ac:dyDescent="0.25">
      <c r="A1111" s="11">
        <f t="shared" si="94"/>
        <v>43903</v>
      </c>
      <c r="B1111" s="24">
        <v>5.2260000000000009</v>
      </c>
      <c r="C1111" s="24">
        <f t="shared" si="95"/>
        <v>220.73716800000005</v>
      </c>
      <c r="D1111" s="24">
        <f t="shared" si="96"/>
        <v>35.671126348800009</v>
      </c>
      <c r="E1111" s="24">
        <v>252.5</v>
      </c>
      <c r="F1111" s="24">
        <v>477.90999999999997</v>
      </c>
      <c r="G1111" s="24">
        <f t="shared" si="97"/>
        <v>683.41129999999987</v>
      </c>
      <c r="H1111" s="24">
        <f t="shared" si="98"/>
        <v>577.20148700280151</v>
      </c>
    </row>
    <row r="1112" spans="1:18" x14ac:dyDescent="0.25">
      <c r="A1112" s="11">
        <f t="shared" si="94"/>
        <v>43910</v>
      </c>
      <c r="B1112" s="24">
        <v>4.9379999999999997</v>
      </c>
      <c r="C1112" s="24">
        <f t="shared" si="95"/>
        <v>209.39918399999999</v>
      </c>
      <c r="D1112" s="24">
        <f t="shared" si="96"/>
        <v>33.8389081344</v>
      </c>
      <c r="E1112" s="24">
        <v>292.5</v>
      </c>
      <c r="F1112" s="24">
        <v>545.87</v>
      </c>
      <c r="G1112" s="24">
        <f t="shared" si="97"/>
        <v>780.59410000000003</v>
      </c>
      <c r="H1112" s="24">
        <f t="shared" si="98"/>
        <v>577.50514396770996</v>
      </c>
    </row>
    <row r="1113" spans="1:18" s="14" customFormat="1" x14ac:dyDescent="0.25">
      <c r="A1113" s="13">
        <f t="shared" si="94"/>
        <v>43917</v>
      </c>
      <c r="B1113" s="24">
        <v>4.8879999999999999</v>
      </c>
      <c r="C1113" s="29">
        <f t="shared" si="95"/>
        <v>207.43078400000002</v>
      </c>
      <c r="D1113" s="29">
        <f t="shared" si="96"/>
        <v>33.520814694400002</v>
      </c>
      <c r="E1113" s="24">
        <v>300</v>
      </c>
      <c r="F1113" s="24">
        <v>544.66</v>
      </c>
      <c r="G1113" s="29">
        <f t="shared" si="97"/>
        <v>778.86379999999997</v>
      </c>
      <c r="H1113" s="29">
        <f t="shared" si="98"/>
        <v>577.71168179389747</v>
      </c>
      <c r="I1113" s="29"/>
      <c r="J1113" s="29"/>
      <c r="K1113" s="29"/>
      <c r="L1113" s="29"/>
      <c r="M1113" s="29"/>
      <c r="N1113" s="29"/>
      <c r="O1113" s="29"/>
      <c r="P1113" s="29"/>
      <c r="Q1113" s="29"/>
      <c r="R1113" s="29"/>
    </row>
    <row r="1114" spans="1:18" x14ac:dyDescent="0.25">
      <c r="A1114" s="11">
        <f t="shared" si="94"/>
        <v>43924</v>
      </c>
      <c r="B1114" s="24">
        <v>4.7359999999999998</v>
      </c>
      <c r="C1114" s="24">
        <f t="shared" si="95"/>
        <v>201.44684799999999</v>
      </c>
      <c r="D1114" s="24">
        <f t="shared" si="96"/>
        <v>32.553810636799994</v>
      </c>
      <c r="E1114" s="24">
        <v>0</v>
      </c>
      <c r="F1114" s="24">
        <v>519.41999999999996</v>
      </c>
      <c r="G1114" s="24">
        <f t="shared" si="97"/>
        <v>742.77059999999994</v>
      </c>
      <c r="H1114" s="24">
        <f t="shared" si="98"/>
        <v>577.51642382460204</v>
      </c>
    </row>
    <row r="1115" spans="1:18" x14ac:dyDescent="0.25">
      <c r="A1115" s="11">
        <f t="shared" si="94"/>
        <v>43931</v>
      </c>
      <c r="B1115" s="24">
        <v>4.6475</v>
      </c>
      <c r="C1115" s="24">
        <f t="shared" si="95"/>
        <v>197.96278000000001</v>
      </c>
      <c r="D1115" s="24">
        <f t="shared" si="96"/>
        <v>31.990785248000002</v>
      </c>
      <c r="E1115" s="24">
        <v>0</v>
      </c>
      <c r="F1115" s="24">
        <v>507.62</v>
      </c>
      <c r="G1115" s="24">
        <f t="shared" si="97"/>
        <v>725.89659999999992</v>
      </c>
      <c r="H1115" s="24">
        <f t="shared" si="98"/>
        <v>572.03236387619324</v>
      </c>
    </row>
    <row r="1116" spans="1:18" x14ac:dyDescent="0.25">
      <c r="A1116" s="11">
        <f t="shared" si="94"/>
        <v>43938</v>
      </c>
      <c r="B1116" s="24">
        <v>4.55</v>
      </c>
      <c r="C1116" s="24">
        <f t="shared" si="95"/>
        <v>194.12440000000001</v>
      </c>
      <c r="D1116" s="24">
        <f t="shared" si="96"/>
        <v>31.370503039999999</v>
      </c>
      <c r="E1116" s="24">
        <v>0</v>
      </c>
      <c r="F1116" s="24">
        <v>498.47</v>
      </c>
      <c r="G1116" s="24">
        <f t="shared" si="97"/>
        <v>712.81209999999999</v>
      </c>
      <c r="H1116" s="24">
        <f t="shared" si="98"/>
        <v>567.06590953806381</v>
      </c>
    </row>
    <row r="1117" spans="1:18" x14ac:dyDescent="0.25">
      <c r="A1117" s="11">
        <f t="shared" si="94"/>
        <v>43945</v>
      </c>
      <c r="B1117" s="24">
        <v>4.4540000000000006</v>
      </c>
      <c r="C1117" s="24">
        <f t="shared" si="95"/>
        <v>190.34507200000004</v>
      </c>
      <c r="D1117" s="24">
        <f t="shared" si="96"/>
        <v>30.759763635200006</v>
      </c>
      <c r="E1117" s="24">
        <v>0</v>
      </c>
      <c r="F1117" s="24">
        <v>503.32</v>
      </c>
      <c r="G1117" s="24">
        <f t="shared" si="97"/>
        <v>719.74759999999992</v>
      </c>
      <c r="H1117" s="24">
        <f t="shared" si="98"/>
        <v>561.67432924123386</v>
      </c>
    </row>
    <row r="1118" spans="1:18" x14ac:dyDescent="0.25">
      <c r="A1118" s="11">
        <f t="shared" si="94"/>
        <v>43952</v>
      </c>
      <c r="B1118" s="24">
        <v>4.4040000000000008</v>
      </c>
      <c r="C1118" s="24">
        <f t="shared" si="95"/>
        <v>188.37667200000004</v>
      </c>
      <c r="D1118" s="24">
        <f t="shared" si="96"/>
        <v>30.441670195200004</v>
      </c>
      <c r="E1118" s="24">
        <v>0</v>
      </c>
      <c r="F1118" s="24">
        <v>501.01</v>
      </c>
      <c r="G1118" s="24">
        <f t="shared" si="97"/>
        <v>716.4443</v>
      </c>
      <c r="H1118" s="24">
        <f t="shared" si="98"/>
        <v>555.96012362166402</v>
      </c>
    </row>
    <row r="1119" spans="1:18" x14ac:dyDescent="0.25">
      <c r="A1119" s="11">
        <f t="shared" si="94"/>
        <v>43959</v>
      </c>
      <c r="B1119" s="24">
        <v>4.4180000000000001</v>
      </c>
      <c r="C1119" s="24">
        <f t="shared" si="95"/>
        <v>188.92782400000002</v>
      </c>
      <c r="D1119" s="24">
        <f t="shared" si="96"/>
        <v>30.530736358400002</v>
      </c>
      <c r="E1119" s="24">
        <v>0</v>
      </c>
      <c r="F1119" s="24">
        <v>494.73</v>
      </c>
      <c r="G1119" s="24">
        <f t="shared" si="97"/>
        <v>707.46389999999997</v>
      </c>
      <c r="H1119" s="24">
        <f t="shared" si="98"/>
        <v>550.75872982831629</v>
      </c>
    </row>
    <row r="1120" spans="1:18" x14ac:dyDescent="0.25">
      <c r="A1120" s="11">
        <f t="shared" si="94"/>
        <v>43966</v>
      </c>
      <c r="B1120" s="24">
        <v>4.4420000000000002</v>
      </c>
      <c r="C1120" s="24">
        <f t="shared" si="95"/>
        <v>189.87265600000001</v>
      </c>
      <c r="D1120" s="24">
        <f t="shared" si="96"/>
        <v>30.683421209599999</v>
      </c>
      <c r="E1120" s="24">
        <v>0</v>
      </c>
      <c r="F1120" s="24">
        <v>499.91</v>
      </c>
      <c r="G1120" s="24">
        <f t="shared" si="97"/>
        <v>714.87130000000002</v>
      </c>
      <c r="H1120" s="24">
        <f t="shared" si="98"/>
        <v>545.56647178129435</v>
      </c>
    </row>
    <row r="1121" spans="1:8" x14ac:dyDescent="0.25">
      <c r="A1121" s="11">
        <f t="shared" si="94"/>
        <v>43973</v>
      </c>
      <c r="B1121" s="24">
        <v>4.4459999999999997</v>
      </c>
      <c r="C1121" s="24">
        <f t="shared" si="95"/>
        <v>190.03012799999999</v>
      </c>
      <c r="D1121" s="24">
        <f t="shared" si="96"/>
        <v>30.708868684799999</v>
      </c>
      <c r="E1121" s="24">
        <v>265</v>
      </c>
      <c r="F1121" s="24">
        <v>491.75</v>
      </c>
      <c r="G1121" s="24">
        <f t="shared" si="97"/>
        <v>703.20249999999999</v>
      </c>
      <c r="H1121" s="24">
        <f t="shared" si="98"/>
        <v>540.66590321519277</v>
      </c>
    </row>
    <row r="1122" spans="1:8" x14ac:dyDescent="0.25">
      <c r="A1122" s="11">
        <f t="shared" si="94"/>
        <v>43980</v>
      </c>
      <c r="B1122" s="24">
        <v>4.4740000000000011</v>
      </c>
      <c r="C1122" s="24">
        <f t="shared" si="95"/>
        <v>191.13243200000005</v>
      </c>
      <c r="D1122" s="24">
        <f t="shared" si="96"/>
        <v>30.887001011200006</v>
      </c>
      <c r="E1122" s="24">
        <v>260</v>
      </c>
      <c r="F1122" s="24">
        <v>486.35</v>
      </c>
      <c r="G1122" s="24">
        <f t="shared" si="97"/>
        <v>695.48050000000001</v>
      </c>
      <c r="H1122" s="24">
        <f t="shared" si="98"/>
        <v>540.10216570381237</v>
      </c>
    </row>
    <row r="1123" spans="1:8" x14ac:dyDescent="0.25">
      <c r="A1123" s="11">
        <f t="shared" si="94"/>
        <v>43987</v>
      </c>
      <c r="B1123" s="24">
        <v>4.5439999999999996</v>
      </c>
      <c r="C1123" s="24">
        <f t="shared" si="95"/>
        <v>193.888192</v>
      </c>
      <c r="D1123" s="24">
        <f t="shared" si="96"/>
        <v>31.332331827200001</v>
      </c>
      <c r="E1123" s="24">
        <v>225</v>
      </c>
      <c r="F1123" s="24">
        <v>486.24</v>
      </c>
      <c r="G1123" s="24">
        <f t="shared" si="97"/>
        <v>695.32319999999993</v>
      </c>
      <c r="H1123" s="24">
        <f t="shared" si="98"/>
        <v>539.86943055247582</v>
      </c>
    </row>
    <row r="1124" spans="1:8" x14ac:dyDescent="0.25">
      <c r="A1124" s="11">
        <f t="shared" si="94"/>
        <v>43994</v>
      </c>
      <c r="B1124" s="24">
        <v>4.5999999999999996</v>
      </c>
      <c r="C1124" s="24">
        <f t="shared" si="95"/>
        <v>196.09279999999998</v>
      </c>
      <c r="D1124" s="24">
        <f t="shared" si="96"/>
        <v>31.688596479999998</v>
      </c>
      <c r="E1124" s="24">
        <v>225</v>
      </c>
      <c r="F1124" s="24">
        <v>483.92</v>
      </c>
      <c r="G1124" s="24">
        <f t="shared" si="97"/>
        <v>692.00559999999996</v>
      </c>
      <c r="H1124" s="24">
        <f t="shared" si="98"/>
        <v>539.10180691878998</v>
      </c>
    </row>
    <row r="1125" spans="1:8" x14ac:dyDescent="0.25">
      <c r="A1125" s="11">
        <f t="shared" si="94"/>
        <v>44001</v>
      </c>
      <c r="B1125" s="24">
        <v>4.6139999999999999</v>
      </c>
      <c r="C1125" s="24">
        <f t="shared" si="95"/>
        <v>196.64395200000001</v>
      </c>
      <c r="D1125" s="24">
        <f t="shared" si="96"/>
        <v>31.777662643199999</v>
      </c>
      <c r="E1125" s="24">
        <v>220</v>
      </c>
      <c r="F1125" s="24">
        <v>485.36</v>
      </c>
      <c r="G1125" s="24">
        <f t="shared" si="97"/>
        <v>694.06479999999999</v>
      </c>
      <c r="H1125" s="24">
        <f t="shared" si="98"/>
        <v>538.36970169615313</v>
      </c>
    </row>
    <row r="1126" spans="1:8" x14ac:dyDescent="0.25">
      <c r="A1126" s="11">
        <f t="shared" si="94"/>
        <v>44008</v>
      </c>
      <c r="B1126" s="24">
        <v>4.5780000000000003</v>
      </c>
      <c r="C1126" s="24">
        <f t="shared" si="95"/>
        <v>195.22670400000001</v>
      </c>
      <c r="D1126" s="24">
        <f t="shared" si="96"/>
        <v>31.548635366399999</v>
      </c>
      <c r="E1126" s="24">
        <v>220</v>
      </c>
      <c r="F1126" s="24">
        <v>478.74</v>
      </c>
      <c r="G1126" s="24">
        <f t="shared" si="97"/>
        <v>684.59820000000002</v>
      </c>
      <c r="H1126" s="24">
        <f t="shared" si="98"/>
        <v>537.48131610239579</v>
      </c>
    </row>
    <row r="1127" spans="1:8" x14ac:dyDescent="0.25">
      <c r="A1127" s="11">
        <f t="shared" si="94"/>
        <v>44015</v>
      </c>
      <c r="B1127" s="24">
        <v>4.766</v>
      </c>
      <c r="C1127" s="24">
        <f t="shared" si="95"/>
        <v>202.62788800000001</v>
      </c>
      <c r="D1127" s="24">
        <f t="shared" si="96"/>
        <v>32.744666700800003</v>
      </c>
      <c r="E1127" s="24">
        <v>190</v>
      </c>
      <c r="F1127" s="24">
        <v>490.76</v>
      </c>
      <c r="G1127" s="24">
        <f t="shared" si="97"/>
        <v>701.78679999999997</v>
      </c>
      <c r="H1127" s="24">
        <f t="shared" si="98"/>
        <v>536.00791117668052</v>
      </c>
    </row>
    <row r="1128" spans="1:8" x14ac:dyDescent="0.25">
      <c r="A1128" s="11">
        <f t="shared" si="94"/>
        <v>44022</v>
      </c>
      <c r="B1128" s="24">
        <v>4.8400000000000007</v>
      </c>
      <c r="C1128" s="24">
        <f t="shared" si="95"/>
        <v>205.54112000000003</v>
      </c>
      <c r="D1128" s="24">
        <f t="shared" si="96"/>
        <v>33.215444992000002</v>
      </c>
      <c r="E1128" s="24">
        <v>190</v>
      </c>
      <c r="F1128" s="24">
        <v>486.68</v>
      </c>
      <c r="G1128" s="24">
        <f t="shared" si="97"/>
        <v>695.95240000000001</v>
      </c>
      <c r="H1128" s="24">
        <f t="shared" si="98"/>
        <v>534.68529228886553</v>
      </c>
    </row>
    <row r="1129" spans="1:8" x14ac:dyDescent="0.25">
      <c r="A1129" s="11">
        <f t="shared" si="94"/>
        <v>44029</v>
      </c>
      <c r="B1129" s="24">
        <v>4.7279999999999998</v>
      </c>
      <c r="C1129" s="24">
        <f t="shared" si="95"/>
        <v>201.13190399999999</v>
      </c>
      <c r="D1129" s="24">
        <f t="shared" si="96"/>
        <v>32.502915686399994</v>
      </c>
      <c r="E1129" s="24">
        <v>190</v>
      </c>
      <c r="F1129" s="24">
        <v>476.21</v>
      </c>
      <c r="G1129" s="24">
        <f t="shared" si="97"/>
        <v>680.98029999999994</v>
      </c>
      <c r="H1129" s="24">
        <f t="shared" si="98"/>
        <v>533.53293219585873</v>
      </c>
    </row>
    <row r="1130" spans="1:8" x14ac:dyDescent="0.25">
      <c r="A1130" s="11">
        <f t="shared" si="94"/>
        <v>44036</v>
      </c>
      <c r="B1130" s="24">
        <v>4.78</v>
      </c>
      <c r="C1130" s="24">
        <f t="shared" si="95"/>
        <v>203.17904000000001</v>
      </c>
      <c r="D1130" s="24">
        <f t="shared" si="96"/>
        <v>32.833732863999998</v>
      </c>
      <c r="E1130" s="24">
        <v>190</v>
      </c>
      <c r="F1130" s="24">
        <v>481.17</v>
      </c>
      <c r="G1130" s="24">
        <f t="shared" si="97"/>
        <v>688.07309999999995</v>
      </c>
      <c r="H1130" s="24">
        <f t="shared" si="98"/>
        <v>532.10259733954763</v>
      </c>
    </row>
    <row r="1131" spans="1:8" x14ac:dyDescent="0.25">
      <c r="A1131" s="11">
        <f t="shared" si="94"/>
        <v>44043</v>
      </c>
      <c r="B1131" s="24">
        <v>4.74</v>
      </c>
      <c r="C1131" s="24">
        <f t="shared" si="95"/>
        <v>201.60432000000003</v>
      </c>
      <c r="D1131" s="24">
        <f t="shared" si="96"/>
        <v>32.579258112000005</v>
      </c>
      <c r="E1131" s="24">
        <v>195</v>
      </c>
      <c r="F1131" s="24">
        <v>478.63</v>
      </c>
      <c r="G1131" s="24">
        <f t="shared" si="97"/>
        <v>684.44089999999994</v>
      </c>
      <c r="H1131" s="24">
        <f t="shared" si="98"/>
        <v>530.83657361486939</v>
      </c>
    </row>
    <row r="1132" spans="1:8" x14ac:dyDescent="0.25">
      <c r="A1132" s="11">
        <f t="shared" si="94"/>
        <v>44050</v>
      </c>
      <c r="B1132" s="24">
        <v>4.7359999999999998</v>
      </c>
      <c r="C1132" s="24">
        <f t="shared" si="95"/>
        <v>201.44684799999999</v>
      </c>
      <c r="D1132" s="24">
        <f t="shared" si="96"/>
        <v>32.553810636799994</v>
      </c>
      <c r="E1132" s="24">
        <v>195</v>
      </c>
      <c r="F1132" s="24">
        <v>459.67</v>
      </c>
      <c r="G1132" s="24">
        <f t="shared" si="97"/>
        <v>657.32809999999995</v>
      </c>
      <c r="H1132" s="24">
        <f t="shared" si="98"/>
        <v>529.38945911000883</v>
      </c>
    </row>
    <row r="1133" spans="1:8" x14ac:dyDescent="0.25">
      <c r="A1133" s="11">
        <f t="shared" si="94"/>
        <v>44057</v>
      </c>
      <c r="B1133" s="24">
        <v>4.8779999999999992</v>
      </c>
      <c r="C1133" s="24">
        <f t="shared" si="95"/>
        <v>207.03710399999997</v>
      </c>
      <c r="D1133" s="24">
        <f t="shared" si="96"/>
        <v>33.457196006399997</v>
      </c>
      <c r="E1133" s="24">
        <v>195</v>
      </c>
      <c r="F1133" s="24">
        <v>453.94</v>
      </c>
      <c r="G1133" s="24">
        <f t="shared" si="97"/>
        <v>649.13419999999996</v>
      </c>
      <c r="H1133" s="24">
        <f t="shared" si="98"/>
        <v>527.79551845953551</v>
      </c>
    </row>
    <row r="1134" spans="1:8" x14ac:dyDescent="0.25">
      <c r="A1134" s="11">
        <f t="shared" si="94"/>
        <v>44064</v>
      </c>
      <c r="B1134" s="24">
        <v>4.99</v>
      </c>
      <c r="C1134" s="24">
        <f t="shared" si="95"/>
        <v>211.44632000000001</v>
      </c>
      <c r="D1134" s="24">
        <f t="shared" si="96"/>
        <v>34.169725312000004</v>
      </c>
      <c r="E1134" s="24">
        <v>202.5</v>
      </c>
      <c r="F1134" s="24">
        <v>452.18</v>
      </c>
      <c r="G1134" s="24">
        <f t="shared" si="97"/>
        <v>646.61739999999998</v>
      </c>
      <c r="H1134" s="24">
        <f t="shared" si="98"/>
        <v>526.50156949223481</v>
      </c>
    </row>
    <row r="1135" spans="1:8" x14ac:dyDescent="0.25">
      <c r="A1135" s="11">
        <f t="shared" si="94"/>
        <v>44071</v>
      </c>
      <c r="B1135" s="24">
        <v>5.1719999999999997</v>
      </c>
      <c r="C1135" s="24">
        <f t="shared" si="95"/>
        <v>218.61129600000001</v>
      </c>
      <c r="D1135" s="24">
        <f t="shared" si="96"/>
        <v>35.327585433599999</v>
      </c>
      <c r="E1135" s="24">
        <v>210</v>
      </c>
      <c r="F1135" s="24">
        <v>459.78</v>
      </c>
      <c r="G1135" s="24">
        <f t="shared" si="97"/>
        <v>657.48539999999991</v>
      </c>
      <c r="H1135" s="24">
        <f t="shared" si="98"/>
        <v>525.51219082350951</v>
      </c>
    </row>
    <row r="1136" spans="1:8" x14ac:dyDescent="0.25">
      <c r="A1136" s="11">
        <f t="shared" si="94"/>
        <v>44078</v>
      </c>
      <c r="B1136" s="24">
        <v>5.2200000000000006</v>
      </c>
      <c r="C1136" s="24">
        <f t="shared" si="95"/>
        <v>220.50096000000005</v>
      </c>
      <c r="D1136" s="24">
        <f t="shared" si="96"/>
        <v>35.632955136000007</v>
      </c>
      <c r="E1136" s="24">
        <v>225</v>
      </c>
      <c r="F1136" s="24">
        <v>468.6</v>
      </c>
      <c r="G1136" s="24">
        <f t="shared" si="97"/>
        <v>670.09799999999996</v>
      </c>
      <c r="H1136" s="24">
        <f t="shared" si="98"/>
        <v>525.20526036826186</v>
      </c>
    </row>
    <row r="1137" spans="1:8" x14ac:dyDescent="0.25">
      <c r="A1137" s="11">
        <f t="shared" si="94"/>
        <v>44085</v>
      </c>
      <c r="B1137" s="24">
        <v>5.2725</v>
      </c>
      <c r="C1137" s="24">
        <f t="shared" si="95"/>
        <v>222.56778</v>
      </c>
      <c r="D1137" s="24">
        <f t="shared" si="96"/>
        <v>35.966953247999996</v>
      </c>
      <c r="E1137" s="24">
        <v>230</v>
      </c>
      <c r="F1137" s="24">
        <v>480.51</v>
      </c>
      <c r="G1137" s="24">
        <f t="shared" si="97"/>
        <v>687.12929999999994</v>
      </c>
      <c r="H1137" s="24">
        <f t="shared" si="98"/>
        <v>525.38747383689542</v>
      </c>
    </row>
    <row r="1138" spans="1:8" x14ac:dyDescent="0.25">
      <c r="A1138" s="11">
        <f t="shared" si="94"/>
        <v>44092</v>
      </c>
      <c r="B1138" s="24">
        <v>5.3519999999999994</v>
      </c>
      <c r="C1138" s="24">
        <f t="shared" si="95"/>
        <v>225.69753599999999</v>
      </c>
      <c r="D1138" s="24">
        <f t="shared" si="96"/>
        <v>36.472721817599997</v>
      </c>
      <c r="E1138" s="24">
        <v>240</v>
      </c>
      <c r="F1138" s="24">
        <v>511.59</v>
      </c>
      <c r="G1138" s="24">
        <f t="shared" si="97"/>
        <v>731.57369999999992</v>
      </c>
      <c r="H1138" s="24">
        <f t="shared" si="98"/>
        <v>525.5028628011886</v>
      </c>
    </row>
    <row r="1139" spans="1:8" x14ac:dyDescent="0.25">
      <c r="A1139" s="11">
        <f t="shared" si="94"/>
        <v>44099</v>
      </c>
      <c r="B1139" s="24">
        <v>5.3199999999999994</v>
      </c>
      <c r="C1139" s="24">
        <f t="shared" si="95"/>
        <v>224.43776</v>
      </c>
      <c r="D1139" s="24">
        <f t="shared" si="96"/>
        <v>36.269142015999996</v>
      </c>
      <c r="E1139" s="24">
        <v>250</v>
      </c>
      <c r="F1139" s="24">
        <v>538.6</v>
      </c>
      <c r="G1139" s="24">
        <f t="shared" si="97"/>
        <v>770.19799999999998</v>
      </c>
      <c r="H1139" s="24">
        <f t="shared" si="98"/>
        <v>525.85452724693278</v>
      </c>
    </row>
    <row r="1140" spans="1:8" x14ac:dyDescent="0.25">
      <c r="A1140" s="11">
        <f t="shared" si="94"/>
        <v>44106</v>
      </c>
      <c r="B1140" s="24">
        <v>5.1840000000000002</v>
      </c>
      <c r="C1140" s="24">
        <f t="shared" si="95"/>
        <v>219.08371200000002</v>
      </c>
      <c r="D1140" s="24">
        <f t="shared" si="96"/>
        <v>35.403927859200003</v>
      </c>
      <c r="E1140" s="24">
        <v>252.5</v>
      </c>
      <c r="F1140" s="24">
        <v>553.26</v>
      </c>
      <c r="G1140" s="24">
        <f t="shared" si="97"/>
        <v>791.16179999999997</v>
      </c>
      <c r="H1140" s="24">
        <f t="shared" si="98"/>
        <v>526.130285380082</v>
      </c>
    </row>
    <row r="1141" spans="1:8" x14ac:dyDescent="0.25">
      <c r="A1141" s="11">
        <f t="shared" si="94"/>
        <v>44113</v>
      </c>
      <c r="B1141" s="24">
        <v>4.9720000000000004</v>
      </c>
      <c r="C1141" s="24">
        <f t="shared" si="95"/>
        <v>210.73769600000003</v>
      </c>
      <c r="D1141" s="24">
        <f t="shared" si="96"/>
        <v>34.055211673600006</v>
      </c>
      <c r="E1141" s="24">
        <v>255</v>
      </c>
      <c r="F1141" s="24">
        <v>566.27</v>
      </c>
      <c r="G1141" s="24">
        <f t="shared" si="97"/>
        <v>809.76609999999994</v>
      </c>
      <c r="H1141" s="24">
        <f t="shared" si="98"/>
        <v>526.20095577796087</v>
      </c>
    </row>
    <row r="1142" spans="1:8" x14ac:dyDescent="0.25">
      <c r="A1142" s="11">
        <f t="shared" si="94"/>
        <v>44120</v>
      </c>
      <c r="B1142" s="24">
        <v>5.0720000000000001</v>
      </c>
      <c r="C1142" s="24">
        <f t="shared" si="95"/>
        <v>214.674496</v>
      </c>
      <c r="D1142" s="24">
        <f t="shared" si="96"/>
        <v>34.691398553600003</v>
      </c>
      <c r="E1142" s="24">
        <v>257.5</v>
      </c>
      <c r="F1142" s="24">
        <v>570.46</v>
      </c>
      <c r="G1142" s="24">
        <f t="shared" si="97"/>
        <v>815.75779999999997</v>
      </c>
      <c r="H1142" s="24">
        <f t="shared" si="98"/>
        <v>531.26648678385732</v>
      </c>
    </row>
    <row r="1143" spans="1:8" x14ac:dyDescent="0.25">
      <c r="A1143" s="11">
        <f t="shared" si="94"/>
        <v>44127</v>
      </c>
      <c r="B1143" s="24">
        <v>5.3100000000000005</v>
      </c>
      <c r="C1143" s="24">
        <f t="shared" si="95"/>
        <v>224.04408000000004</v>
      </c>
      <c r="D1143" s="24">
        <f t="shared" si="96"/>
        <v>36.205523328000005</v>
      </c>
      <c r="E1143" s="24">
        <v>262.5</v>
      </c>
      <c r="F1143" s="24">
        <v>596.79999999999995</v>
      </c>
      <c r="G1143" s="24">
        <f t="shared" si="97"/>
        <v>853.42399999999986</v>
      </c>
      <c r="H1143" s="24">
        <f t="shared" si="98"/>
        <v>536.97668788559099</v>
      </c>
    </row>
    <row r="1144" spans="1:8" x14ac:dyDescent="0.25">
      <c r="A1144" s="11">
        <f t="shared" si="94"/>
        <v>44134</v>
      </c>
      <c r="B1144" s="24">
        <v>5.298</v>
      </c>
      <c r="C1144" s="24">
        <f t="shared" si="95"/>
        <v>223.57166400000003</v>
      </c>
      <c r="D1144" s="24">
        <f t="shared" si="96"/>
        <v>36.129180902400002</v>
      </c>
      <c r="E1144" s="24">
        <v>280</v>
      </c>
      <c r="F1144" s="24">
        <v>590.41</v>
      </c>
      <c r="G1144" s="24">
        <f t="shared" si="97"/>
        <v>844.28629999999987</v>
      </c>
      <c r="H1144" s="24">
        <f t="shared" si="98"/>
        <v>543.88922796890904</v>
      </c>
    </row>
    <row r="1145" spans="1:8" x14ac:dyDescent="0.25">
      <c r="A1145" s="11">
        <f t="shared" si="94"/>
        <v>44141</v>
      </c>
      <c r="B1145" s="24">
        <v>5.3340000000000005</v>
      </c>
      <c r="C1145" s="24">
        <f t="shared" si="95"/>
        <v>224.98891200000003</v>
      </c>
      <c r="D1145" s="24">
        <f t="shared" si="96"/>
        <v>36.358208179200005</v>
      </c>
      <c r="E1145" s="24">
        <v>282.5</v>
      </c>
      <c r="F1145" s="24">
        <v>614.44000000000005</v>
      </c>
      <c r="G1145" s="24">
        <f t="shared" si="97"/>
        <v>878.64920000000006</v>
      </c>
      <c r="H1145" s="24">
        <f t="shared" si="98"/>
        <v>551.23448070716893</v>
      </c>
    </row>
    <row r="1146" spans="1:8" x14ac:dyDescent="0.25">
      <c r="A1146" s="11">
        <f t="shared" si="94"/>
        <v>44148</v>
      </c>
      <c r="B1146" s="24">
        <v>5.4019999999999992</v>
      </c>
      <c r="C1146" s="24">
        <f t="shared" si="95"/>
        <v>227.66593599999999</v>
      </c>
      <c r="D1146" s="24">
        <f t="shared" si="96"/>
        <v>36.790815257599995</v>
      </c>
      <c r="E1146" s="24">
        <v>300</v>
      </c>
      <c r="F1146" s="24">
        <v>631.75</v>
      </c>
      <c r="G1146" s="24">
        <f t="shared" si="97"/>
        <v>903.40249999999992</v>
      </c>
      <c r="H1146" s="24">
        <f t="shared" si="98"/>
        <v>559.02051974435517</v>
      </c>
    </row>
    <row r="1147" spans="1:8" x14ac:dyDescent="0.25">
      <c r="A1147" s="11">
        <f t="shared" si="94"/>
        <v>44155</v>
      </c>
      <c r="B1147" s="24">
        <v>5.5179999999999998</v>
      </c>
      <c r="C1147" s="24">
        <f t="shared" si="95"/>
        <v>232.23262400000002</v>
      </c>
      <c r="D1147" s="24">
        <f t="shared" si="96"/>
        <v>37.528792038399999</v>
      </c>
      <c r="E1147" s="24">
        <v>305</v>
      </c>
      <c r="F1147" s="24">
        <v>639.02</v>
      </c>
      <c r="G1147" s="24">
        <f t="shared" si="97"/>
        <v>913.79859999999996</v>
      </c>
      <c r="H1147" s="24">
        <f t="shared" si="98"/>
        <v>567.38770324104451</v>
      </c>
    </row>
    <row r="1148" spans="1:8" x14ac:dyDescent="0.25">
      <c r="A1148" s="11">
        <f t="shared" si="94"/>
        <v>44162</v>
      </c>
      <c r="B1148" s="24">
        <v>5.5639999999999992</v>
      </c>
      <c r="C1148" s="24">
        <f t="shared" si="95"/>
        <v>234.04355199999998</v>
      </c>
      <c r="D1148" s="24">
        <f t="shared" si="96"/>
        <v>37.821438003199994</v>
      </c>
      <c r="E1148" s="24">
        <v>305</v>
      </c>
      <c r="F1148" s="24">
        <v>635.27</v>
      </c>
      <c r="G1148" s="24">
        <f t="shared" si="97"/>
        <v>908.4360999999999</v>
      </c>
      <c r="H1148" s="24">
        <f t="shared" si="98"/>
        <v>576.0934047360704</v>
      </c>
    </row>
    <row r="1149" spans="1:8" x14ac:dyDescent="0.25">
      <c r="A1149" s="11">
        <f t="shared" si="94"/>
        <v>44169</v>
      </c>
      <c r="B1149" s="24">
        <v>5.5359999999999996</v>
      </c>
      <c r="C1149" s="24">
        <f t="shared" si="95"/>
        <v>232.941248</v>
      </c>
      <c r="D1149" s="24">
        <f t="shared" si="96"/>
        <v>37.643305676799997</v>
      </c>
      <c r="E1149" s="24">
        <v>310</v>
      </c>
      <c r="F1149" s="24">
        <v>606.83000000000004</v>
      </c>
      <c r="G1149" s="24">
        <f t="shared" si="97"/>
        <v>867.76689999999996</v>
      </c>
      <c r="H1149" s="24">
        <f t="shared" si="98"/>
        <v>580.64359349975234</v>
      </c>
    </row>
    <row r="1150" spans="1:8" x14ac:dyDescent="0.25">
      <c r="A1150" s="11">
        <f t="shared" si="94"/>
        <v>44176</v>
      </c>
      <c r="B1150" s="24">
        <v>5.5219999999999994</v>
      </c>
      <c r="C1150" s="24">
        <f t="shared" si="95"/>
        <v>232.390096</v>
      </c>
      <c r="D1150" s="24">
        <f t="shared" si="96"/>
        <v>37.554239513599995</v>
      </c>
      <c r="E1150" s="24">
        <v>312.5</v>
      </c>
      <c r="F1150" s="24">
        <v>595.59</v>
      </c>
      <c r="G1150" s="24">
        <f t="shared" si="97"/>
        <v>851.69370000000004</v>
      </c>
      <c r="H1150" s="24">
        <f t="shared" si="98"/>
        <v>585.05671405862711</v>
      </c>
    </row>
    <row r="1151" spans="1:8" x14ac:dyDescent="0.25">
      <c r="A1151" s="11">
        <f>A1150+7</f>
        <v>44183</v>
      </c>
      <c r="B1151" s="24">
        <v>5.5780000000000003</v>
      </c>
      <c r="C1151" s="24">
        <f t="shared" si="95"/>
        <v>234.59470400000004</v>
      </c>
      <c r="D1151" s="24">
        <f>C1151*0.1616</f>
        <v>37.910504166400003</v>
      </c>
      <c r="E1151" s="24">
        <v>312.5</v>
      </c>
      <c r="F1151" s="24">
        <v>606.83000000000004</v>
      </c>
      <c r="G1151" s="24">
        <f t="shared" si="97"/>
        <v>867.76689999999996</v>
      </c>
      <c r="H1151" s="24">
        <f t="shared" si="98"/>
        <v>589.78228555605097</v>
      </c>
    </row>
    <row r="1152" spans="1:8" x14ac:dyDescent="0.25">
      <c r="A1152" s="11">
        <f>A1151+7</f>
        <v>44190</v>
      </c>
      <c r="B1152" s="24">
        <v>5.77</v>
      </c>
      <c r="C1152" s="24">
        <f t="shared" si="95"/>
        <v>242.15335999999999</v>
      </c>
      <c r="D1152" s="24">
        <f>C1152*0.1616</f>
        <v>39.131982975999996</v>
      </c>
      <c r="E1152" s="24">
        <v>312.5</v>
      </c>
      <c r="F1152" s="24">
        <v>613.78</v>
      </c>
      <c r="G1152" s="24">
        <f t="shared" si="97"/>
        <v>877.70539999999994</v>
      </c>
      <c r="H1152" s="24">
        <f t="shared" si="98"/>
        <v>594.59659417219223</v>
      </c>
    </row>
    <row r="1153" spans="1:8" x14ac:dyDescent="0.25">
      <c r="A1153" s="11">
        <f>+A1152+7</f>
        <v>44197</v>
      </c>
    </row>
    <row r="1154" spans="1:8" x14ac:dyDescent="0.25">
      <c r="A1154" s="11">
        <f t="shared" ref="A1154:A1217" si="99">+A1153+7</f>
        <v>44204</v>
      </c>
      <c r="B1154" s="29">
        <v>6.2879999999999994</v>
      </c>
      <c r="C1154" s="29">
        <v>262.54598399999998</v>
      </c>
      <c r="D1154" s="29">
        <v>42.427431014399993</v>
      </c>
      <c r="E1154" s="29">
        <v>315</v>
      </c>
      <c r="F1154" s="29">
        <v>638.91</v>
      </c>
      <c r="G1154" s="29">
        <v>913.64129999999989</v>
      </c>
      <c r="H1154" s="29">
        <v>599.9996926299267</v>
      </c>
    </row>
    <row r="1155" spans="1:8" x14ac:dyDescent="0.25">
      <c r="A1155" s="11">
        <f t="shared" si="99"/>
        <v>44211</v>
      </c>
      <c r="B1155" s="24">
        <v>6.5920000000000005</v>
      </c>
      <c r="C1155" s="24">
        <v>274.51385600000003</v>
      </c>
      <c r="D1155" s="24">
        <v>44.361439129600001</v>
      </c>
      <c r="E1155" s="24">
        <v>330</v>
      </c>
      <c r="F1155" s="24">
        <v>670.44</v>
      </c>
      <c r="G1155" s="24">
        <v>958.72919999999999</v>
      </c>
      <c r="H1155" s="24">
        <v>602.47352234730658</v>
      </c>
    </row>
    <row r="1156" spans="1:8" x14ac:dyDescent="0.25">
      <c r="A1156" s="11">
        <f t="shared" si="99"/>
        <v>44218</v>
      </c>
      <c r="B1156" s="24">
        <v>6.62</v>
      </c>
      <c r="C1156" s="24">
        <v>275.61616000000004</v>
      </c>
      <c r="D1156" s="24">
        <v>44.539571456000004</v>
      </c>
      <c r="E1156" s="24">
        <v>335</v>
      </c>
      <c r="F1156" s="24">
        <v>630.09</v>
      </c>
      <c r="G1156" s="24">
        <v>901.02869999999996</v>
      </c>
      <c r="H1156" s="24">
        <v>609.77276690710937</v>
      </c>
    </row>
    <row r="1157" spans="1:8" x14ac:dyDescent="0.25">
      <c r="A1157" s="11">
        <f t="shared" si="99"/>
        <v>44225</v>
      </c>
      <c r="B1157" s="24">
        <v>6.7259999999999991</v>
      </c>
      <c r="C1157" s="24">
        <v>279.78916799999996</v>
      </c>
      <c r="D1157" s="24">
        <v>45.213929548799989</v>
      </c>
      <c r="E1157" s="24">
        <v>350</v>
      </c>
      <c r="F1157" s="24">
        <v>640.45000000000005</v>
      </c>
      <c r="G1157" s="24">
        <v>915.84350000000006</v>
      </c>
      <c r="H1157" s="24">
        <v>623.40884710578882</v>
      </c>
    </row>
    <row r="1158" spans="1:8" x14ac:dyDescent="0.25">
      <c r="A1158" s="11">
        <f t="shared" si="99"/>
        <v>44232</v>
      </c>
      <c r="B1158" s="24">
        <v>6.9139999999999997</v>
      </c>
      <c r="C1158" s="24">
        <v>287.19035200000002</v>
      </c>
      <c r="D1158" s="24">
        <v>46.4099608832</v>
      </c>
      <c r="E1158" s="24">
        <v>360</v>
      </c>
      <c r="F1158" s="24">
        <v>639.9</v>
      </c>
      <c r="G1158" s="24">
        <v>915.0569999999999</v>
      </c>
      <c r="H1158" s="24">
        <v>632.37174666202702</v>
      </c>
    </row>
    <row r="1159" spans="1:8" x14ac:dyDescent="0.25">
      <c r="A1159" s="11">
        <f t="shared" si="99"/>
        <v>44239</v>
      </c>
      <c r="B1159" s="24">
        <v>6.919999999999999</v>
      </c>
      <c r="C1159" s="24">
        <v>287.42655999999999</v>
      </c>
      <c r="D1159" s="24">
        <v>46.448132095999995</v>
      </c>
      <c r="E1159" s="24">
        <v>360</v>
      </c>
      <c r="F1159" s="24">
        <v>636.26</v>
      </c>
      <c r="G1159" s="24">
        <v>909.85179999999991</v>
      </c>
      <c r="H1159" s="24">
        <v>641.8210754007431</v>
      </c>
    </row>
    <row r="1160" spans="1:8" x14ac:dyDescent="0.25">
      <c r="A1160" s="11">
        <f t="shared" si="99"/>
        <v>44246</v>
      </c>
      <c r="B1160" s="24">
        <v>5.5424999999999995</v>
      </c>
      <c r="C1160" s="24">
        <v>233.19713999999999</v>
      </c>
      <c r="D1160" s="24">
        <v>37.684657823999999</v>
      </c>
      <c r="E1160" s="24">
        <v>365</v>
      </c>
      <c r="F1160" s="24">
        <v>627.55999999999995</v>
      </c>
      <c r="G1160" s="24">
        <v>897.41079999999988</v>
      </c>
      <c r="H1160" s="24">
        <v>651.3040506833695</v>
      </c>
    </row>
    <row r="1161" spans="1:8" x14ac:dyDescent="0.25">
      <c r="A1161" s="11">
        <f t="shared" si="99"/>
        <v>44253</v>
      </c>
      <c r="B1161" s="24">
        <v>6.9640000000000004</v>
      </c>
      <c r="C1161" s="24">
        <v>289.15875200000005</v>
      </c>
      <c r="D1161" s="24">
        <v>46.728054323200006</v>
      </c>
      <c r="E1161" s="24">
        <v>360</v>
      </c>
      <c r="F1161" s="24">
        <v>620.83000000000004</v>
      </c>
      <c r="G1161" s="24">
        <v>887.78690000000006</v>
      </c>
      <c r="H1161" s="24">
        <v>657.29558296636674</v>
      </c>
    </row>
    <row r="1162" spans="1:8" x14ac:dyDescent="0.25">
      <c r="A1162" s="11">
        <f t="shared" si="99"/>
        <v>44260</v>
      </c>
      <c r="B1162" s="24">
        <v>6.7939999999999996</v>
      </c>
      <c r="C1162" s="24">
        <v>282.46619199999998</v>
      </c>
      <c r="D1162" s="24">
        <v>45.646536627199993</v>
      </c>
      <c r="E1162" s="24">
        <v>355</v>
      </c>
      <c r="F1162" s="24">
        <v>615.32000000000005</v>
      </c>
      <c r="G1162" s="24">
        <v>879.9076</v>
      </c>
      <c r="H1162" s="24">
        <v>666.59006558803628</v>
      </c>
    </row>
    <row r="1163" spans="1:8" x14ac:dyDescent="0.25">
      <c r="A1163" s="11">
        <f t="shared" si="99"/>
        <v>44267</v>
      </c>
      <c r="B1163" s="24">
        <v>6.81</v>
      </c>
      <c r="C1163" s="24">
        <v>283.09607999999997</v>
      </c>
      <c r="D1163" s="24">
        <v>45.748326527999993</v>
      </c>
      <c r="E1163" s="24">
        <v>345</v>
      </c>
      <c r="F1163" s="24">
        <v>590.52</v>
      </c>
      <c r="G1163" s="24">
        <v>844.44359999999995</v>
      </c>
      <c r="H1163" s="24">
        <v>674.91011096115858</v>
      </c>
    </row>
    <row r="1164" spans="1:8" x14ac:dyDescent="0.25">
      <c r="A1164" s="11">
        <f t="shared" si="99"/>
        <v>44274</v>
      </c>
      <c r="B1164" s="24">
        <v>6.9340000000000002</v>
      </c>
      <c r="C1164" s="24">
        <v>287.977712</v>
      </c>
      <c r="D1164" s="24">
        <v>46.537198259199997</v>
      </c>
      <c r="E1164" s="24">
        <v>345</v>
      </c>
      <c r="F1164" s="24">
        <v>592.94000000000005</v>
      </c>
      <c r="G1164" s="24">
        <v>847.90420000000006</v>
      </c>
      <c r="H1164" s="24">
        <v>682.29457032884591</v>
      </c>
    </row>
    <row r="1165" spans="1:8" x14ac:dyDescent="0.25">
      <c r="A1165" s="11">
        <f t="shared" si="99"/>
        <v>44281</v>
      </c>
      <c r="B1165" s="24">
        <v>6.9060000000000006</v>
      </c>
      <c r="C1165" s="24">
        <v>286.87540800000005</v>
      </c>
      <c r="D1165" s="24">
        <v>46.359065932800007</v>
      </c>
      <c r="E1165" s="24">
        <v>325</v>
      </c>
      <c r="F1165" s="24">
        <v>583.13</v>
      </c>
      <c r="G1165" s="24">
        <v>833.8759</v>
      </c>
      <c r="H1165" s="24">
        <v>689.59538913235599</v>
      </c>
    </row>
    <row r="1166" spans="1:8" x14ac:dyDescent="0.25">
      <c r="A1166" s="11">
        <f t="shared" si="99"/>
        <v>44288</v>
      </c>
      <c r="B1166" s="24">
        <v>6.9479999999999986</v>
      </c>
      <c r="C1166" s="24">
        <v>288.52886399999994</v>
      </c>
      <c r="D1166" s="24">
        <v>46.626264422399991</v>
      </c>
      <c r="E1166" s="24">
        <v>295</v>
      </c>
      <c r="F1166" s="24">
        <v>595.48</v>
      </c>
      <c r="G1166" s="24">
        <v>851.53639999999996</v>
      </c>
      <c r="H1166" s="24">
        <v>696.13550302137583</v>
      </c>
    </row>
    <row r="1167" spans="1:8" x14ac:dyDescent="0.25">
      <c r="A1167" s="11">
        <f t="shared" si="99"/>
        <v>44295</v>
      </c>
      <c r="B1167" s="24">
        <v>7.22</v>
      </c>
      <c r="C1167" s="24">
        <v>299.23696000000001</v>
      </c>
      <c r="D1167" s="24">
        <v>48.356692735999999</v>
      </c>
      <c r="E1167" s="24">
        <v>292.5</v>
      </c>
      <c r="F1167" s="24">
        <v>583.35</v>
      </c>
      <c r="G1167" s="24">
        <v>834.19050000000004</v>
      </c>
      <c r="H1167" s="24">
        <v>701.80527328365815</v>
      </c>
    </row>
    <row r="1168" spans="1:8" x14ac:dyDescent="0.25">
      <c r="A1168" s="11">
        <f t="shared" si="99"/>
        <v>44302</v>
      </c>
      <c r="B1168" s="24">
        <v>7.36</v>
      </c>
      <c r="C1168" s="24">
        <v>304.74848000000003</v>
      </c>
      <c r="D1168" s="24">
        <v>49.247354368000003</v>
      </c>
      <c r="E1168" s="24">
        <v>292.5</v>
      </c>
      <c r="F1168" s="24">
        <v>578.94000000000005</v>
      </c>
      <c r="G1168" s="24">
        <v>827.88420000000008</v>
      </c>
      <c r="H1168" s="24">
        <v>707.82185321492238</v>
      </c>
    </row>
    <row r="1169" spans="1:8" x14ac:dyDescent="0.25">
      <c r="A1169" s="11">
        <f t="shared" si="99"/>
        <v>44309</v>
      </c>
      <c r="B1169" s="24">
        <v>8.08</v>
      </c>
      <c r="C1169" s="24">
        <v>333.09344000000004</v>
      </c>
      <c r="D1169" s="24">
        <v>53.827899904000006</v>
      </c>
      <c r="E1169" s="24">
        <v>300</v>
      </c>
      <c r="F1169" s="24">
        <v>601.21</v>
      </c>
      <c r="G1169" s="24">
        <v>859.73030000000006</v>
      </c>
      <c r="H1169" s="24">
        <v>714.40448512102842</v>
      </c>
    </row>
    <row r="1170" spans="1:8" x14ac:dyDescent="0.25">
      <c r="A1170" s="11">
        <f t="shared" si="99"/>
        <v>44316</v>
      </c>
      <c r="B1170" s="24">
        <v>8.4700000000000006</v>
      </c>
      <c r="C1170" s="24">
        <v>348.44696000000005</v>
      </c>
      <c r="D1170" s="24">
        <v>56.309028736000002</v>
      </c>
      <c r="E1170" s="24">
        <v>325</v>
      </c>
      <c r="F1170" s="24">
        <v>605.29</v>
      </c>
      <c r="G1170" s="24">
        <v>865.5646999999999</v>
      </c>
      <c r="H1170" s="24">
        <v>723.59847022040174</v>
      </c>
    </row>
    <row r="1171" spans="1:8" x14ac:dyDescent="0.25">
      <c r="A1171" s="11">
        <f t="shared" si="99"/>
        <v>44323</v>
      </c>
      <c r="B1171" s="24">
        <v>9.06</v>
      </c>
      <c r="C1171" s="24">
        <v>371.67408000000006</v>
      </c>
      <c r="D1171" s="24">
        <v>60.062531328000006</v>
      </c>
      <c r="E1171" s="24">
        <v>325</v>
      </c>
      <c r="F1171" s="24">
        <v>619.29</v>
      </c>
      <c r="G1171" s="24">
        <v>885.58469999999988</v>
      </c>
      <c r="H1171" s="24">
        <v>733.92493244344314</v>
      </c>
    </row>
    <row r="1172" spans="1:8" x14ac:dyDescent="0.25">
      <c r="A1172" s="11">
        <f t="shared" si="99"/>
        <v>44330</v>
      </c>
      <c r="B1172" s="24">
        <v>8.19</v>
      </c>
      <c r="C1172" s="24">
        <v>337.42392000000001</v>
      </c>
      <c r="D1172" s="24">
        <v>54.527705472000001</v>
      </c>
      <c r="E1172" s="24">
        <v>347.5</v>
      </c>
      <c r="F1172" s="24">
        <v>593.6</v>
      </c>
      <c r="G1172" s="24">
        <v>848.84799999999996</v>
      </c>
      <c r="H1172" s="24">
        <v>745.02235509323873</v>
      </c>
    </row>
    <row r="1173" spans="1:8" x14ac:dyDescent="0.25">
      <c r="A1173" s="11">
        <f t="shared" si="99"/>
        <v>44337</v>
      </c>
      <c r="B1173" s="24">
        <v>8.27</v>
      </c>
      <c r="C1173" s="24">
        <v>340.57335999999998</v>
      </c>
      <c r="D1173" s="24">
        <v>55.036654975999994</v>
      </c>
      <c r="E1173" s="24">
        <v>352.5</v>
      </c>
      <c r="F1173" s="24">
        <v>572</v>
      </c>
      <c r="G1173" s="24">
        <v>817.95999999999992</v>
      </c>
      <c r="H1173" s="24">
        <v>753.80091556585319</v>
      </c>
    </row>
    <row r="1174" spans="1:8" x14ac:dyDescent="0.25">
      <c r="A1174" s="11">
        <f t="shared" si="99"/>
        <v>44344</v>
      </c>
      <c r="B1174" s="24">
        <v>8.26</v>
      </c>
      <c r="C1174" s="24">
        <v>340.17968000000002</v>
      </c>
      <c r="D1174" s="24">
        <v>54.973036288000003</v>
      </c>
      <c r="E1174" s="24">
        <v>352.5</v>
      </c>
      <c r="F1174" s="24">
        <v>546.20000000000005</v>
      </c>
      <c r="G1174" s="24">
        <v>781.06600000000003</v>
      </c>
      <c r="H1174" s="24">
        <v>762.43799239350074</v>
      </c>
    </row>
    <row r="1175" spans="1:8" x14ac:dyDescent="0.25">
      <c r="A1175" s="11">
        <f t="shared" si="99"/>
        <v>44351</v>
      </c>
      <c r="B1175" s="24">
        <v>8.5500000000000007</v>
      </c>
      <c r="C1175" s="24">
        <v>351.59640000000007</v>
      </c>
      <c r="D1175" s="24">
        <v>56.817978240000009</v>
      </c>
      <c r="E1175" s="24">
        <v>332.5</v>
      </c>
      <c r="F1175" s="24">
        <v>543.66999999999996</v>
      </c>
      <c r="G1175" s="24">
        <v>777.44809999999995</v>
      </c>
      <c r="H1175" s="24">
        <v>770.3025876364668</v>
      </c>
    </row>
    <row r="1176" spans="1:8" x14ac:dyDescent="0.25">
      <c r="A1176" s="11">
        <f t="shared" si="99"/>
        <v>44358</v>
      </c>
      <c r="B1176" s="24">
        <v>8.6</v>
      </c>
      <c r="C1176" s="24">
        <v>353.56479999999999</v>
      </c>
      <c r="D1176" s="24">
        <v>57.136071679999993</v>
      </c>
      <c r="E1176" s="24">
        <v>322.5</v>
      </c>
      <c r="F1176" s="24">
        <v>529.45000000000005</v>
      </c>
      <c r="G1176" s="24">
        <v>757.11350000000004</v>
      </c>
      <c r="H1176" s="24">
        <v>778.15888194972501</v>
      </c>
    </row>
    <row r="1177" spans="1:8" x14ac:dyDescent="0.25">
      <c r="A1177" s="11">
        <f t="shared" si="99"/>
        <v>44365</v>
      </c>
      <c r="B1177" s="24">
        <v>8.31</v>
      </c>
      <c r="C1177" s="24">
        <v>342.14808000000005</v>
      </c>
      <c r="D1177" s="24">
        <v>55.291129728000008</v>
      </c>
      <c r="E1177" s="24">
        <v>290</v>
      </c>
      <c r="F1177" s="24">
        <v>518.54</v>
      </c>
      <c r="G1177" s="24">
        <v>741.51219999999989</v>
      </c>
      <c r="H1177" s="24">
        <v>785.79515913998694</v>
      </c>
    </row>
    <row r="1178" spans="1:8" x14ac:dyDescent="0.25">
      <c r="A1178" s="11">
        <f t="shared" si="99"/>
        <v>44372</v>
      </c>
      <c r="B1178" s="24">
        <v>7.87</v>
      </c>
      <c r="C1178" s="24">
        <v>324.82616000000002</v>
      </c>
      <c r="D1178" s="24">
        <v>52.491907456</v>
      </c>
      <c r="E1178" s="24">
        <v>280</v>
      </c>
      <c r="F1178" s="24">
        <v>489.65</v>
      </c>
      <c r="G1178" s="24">
        <v>700.19949999999994</v>
      </c>
      <c r="H1178" s="24">
        <v>792.2440024512332</v>
      </c>
    </row>
    <row r="1179" spans="1:8" x14ac:dyDescent="0.25">
      <c r="A1179" s="11">
        <f t="shared" si="99"/>
        <v>44379</v>
      </c>
      <c r="B1179" s="24">
        <v>8.7200000000000006</v>
      </c>
      <c r="C1179" s="24">
        <v>358.28896000000003</v>
      </c>
      <c r="D1179" s="24">
        <v>57.899495936000001</v>
      </c>
      <c r="E1179" s="24">
        <v>257.5</v>
      </c>
      <c r="F1179" s="24">
        <v>525.26</v>
      </c>
      <c r="G1179" s="24">
        <v>751.12180000000001</v>
      </c>
      <c r="H1179" s="24">
        <v>797.24586108690266</v>
      </c>
    </row>
    <row r="1180" spans="1:8" x14ac:dyDescent="0.25">
      <c r="A1180" s="11">
        <f t="shared" si="99"/>
        <v>44386</v>
      </c>
      <c r="B1180" s="24">
        <v>8.09</v>
      </c>
      <c r="C1180" s="24">
        <v>333.48712</v>
      </c>
      <c r="D1180" s="24">
        <v>53.891518591999997</v>
      </c>
      <c r="E1180" s="24">
        <v>250</v>
      </c>
      <c r="F1180" s="24">
        <v>503.88</v>
      </c>
      <c r="G1180" s="24">
        <v>720.54840000000002</v>
      </c>
      <c r="H1180" s="24">
        <v>804.14649051036463</v>
      </c>
    </row>
    <row r="1181" spans="1:8" x14ac:dyDescent="0.25">
      <c r="A1181" s="11">
        <f t="shared" si="99"/>
        <v>44393</v>
      </c>
      <c r="B1181" s="24">
        <v>8.36</v>
      </c>
      <c r="C1181" s="24">
        <v>344.11647999999997</v>
      </c>
      <c r="D1181" s="24">
        <v>55.609223167999993</v>
      </c>
      <c r="E1181" s="24">
        <v>250</v>
      </c>
      <c r="F1181" s="24">
        <v>513.91</v>
      </c>
      <c r="G1181" s="24">
        <v>734.89129999999989</v>
      </c>
      <c r="H1181" s="24">
        <v>808.56193561937789</v>
      </c>
    </row>
    <row r="1182" spans="1:8" x14ac:dyDescent="0.25">
      <c r="A1182" s="11">
        <f t="shared" si="99"/>
        <v>44400</v>
      </c>
      <c r="B1182" s="24">
        <v>8.3699999999999992</v>
      </c>
      <c r="C1182" s="24">
        <v>344.51015999999998</v>
      </c>
      <c r="D1182" s="24">
        <v>55.672841855999998</v>
      </c>
      <c r="E1182" s="24">
        <v>245</v>
      </c>
      <c r="F1182" s="24">
        <v>507.73</v>
      </c>
      <c r="G1182" s="24">
        <v>726.0539</v>
      </c>
      <c r="H1182" s="24">
        <v>812.18086588292954</v>
      </c>
    </row>
    <row r="1183" spans="1:8" x14ac:dyDescent="0.25">
      <c r="A1183" s="11">
        <f t="shared" si="99"/>
        <v>44407</v>
      </c>
      <c r="B1183" s="24">
        <v>8.35</v>
      </c>
      <c r="C1183" s="24">
        <v>343.72280000000001</v>
      </c>
      <c r="D1183" s="24">
        <v>55.545604480000002</v>
      </c>
      <c r="E1183" s="24">
        <v>245</v>
      </c>
      <c r="F1183" s="24">
        <v>506.63</v>
      </c>
      <c r="G1183" s="24">
        <v>724.48089999999991</v>
      </c>
      <c r="H1183" s="24">
        <v>814.44974918146499</v>
      </c>
    </row>
    <row r="1184" spans="1:8" x14ac:dyDescent="0.25">
      <c r="A1184" s="11">
        <f t="shared" si="99"/>
        <v>44414</v>
      </c>
      <c r="B1184" s="24">
        <v>8.43</v>
      </c>
      <c r="C1184" s="24">
        <v>346.87224000000003</v>
      </c>
      <c r="D1184" s="24">
        <v>56.054553984000002</v>
      </c>
      <c r="E1184" s="24">
        <v>247.5</v>
      </c>
      <c r="F1184" s="24">
        <v>507.95</v>
      </c>
      <c r="G1184" s="24">
        <v>726.36849999999993</v>
      </c>
      <c r="H1184" s="24">
        <v>816.767240420544</v>
      </c>
    </row>
    <row r="1185" spans="1:8" x14ac:dyDescent="0.25">
      <c r="A1185" s="11">
        <f t="shared" si="99"/>
        <v>44421</v>
      </c>
      <c r="B1185" s="24">
        <v>8.6</v>
      </c>
      <c r="C1185" s="24">
        <v>353.56479999999999</v>
      </c>
      <c r="D1185" s="24">
        <v>57.136071679999993</v>
      </c>
      <c r="E1185" s="24">
        <v>265</v>
      </c>
      <c r="F1185" s="24">
        <v>514.35</v>
      </c>
      <c r="G1185" s="24">
        <v>735.52049999999997</v>
      </c>
      <c r="H1185" s="24">
        <v>818.75405039553618</v>
      </c>
    </row>
    <row r="1186" spans="1:8" x14ac:dyDescent="0.25">
      <c r="A1186" s="11">
        <f t="shared" si="99"/>
        <v>44428</v>
      </c>
      <c r="B1186" s="24">
        <v>8.33</v>
      </c>
      <c r="C1186" s="24">
        <v>342.93544000000003</v>
      </c>
      <c r="D1186" s="24">
        <v>55.418367104000005</v>
      </c>
      <c r="E1186" s="24">
        <v>270</v>
      </c>
      <c r="F1186" s="24">
        <v>521.73</v>
      </c>
      <c r="G1186" s="24">
        <v>746.07389999999998</v>
      </c>
      <c r="H1186" s="24">
        <v>820.8602187483815</v>
      </c>
    </row>
    <row r="1187" spans="1:8" x14ac:dyDescent="0.25">
      <c r="A1187" s="11">
        <f t="shared" si="99"/>
        <v>44435</v>
      </c>
      <c r="B1187" s="24">
        <v>8.51</v>
      </c>
      <c r="C1187" s="24">
        <v>350.02168</v>
      </c>
      <c r="D1187" s="24">
        <v>56.563503487999995</v>
      </c>
      <c r="E1187" s="24">
        <v>280</v>
      </c>
      <c r="F1187" s="24">
        <v>528.24</v>
      </c>
      <c r="G1187" s="24">
        <v>755.38319999999999</v>
      </c>
      <c r="H1187" s="24">
        <v>822.38818080870146</v>
      </c>
    </row>
    <row r="1188" spans="1:8" x14ac:dyDescent="0.25">
      <c r="A1188" s="11">
        <f t="shared" si="99"/>
        <v>44442</v>
      </c>
      <c r="B1188" s="24">
        <v>7.84</v>
      </c>
      <c r="C1188" s="24">
        <v>323.64512000000002</v>
      </c>
      <c r="D1188" s="24">
        <v>52.301051391999998</v>
      </c>
      <c r="E1188" s="24">
        <v>285</v>
      </c>
      <c r="F1188" s="24">
        <v>506.96</v>
      </c>
      <c r="G1188" s="24">
        <v>724.95279999999991</v>
      </c>
      <c r="H1188" s="24">
        <v>828.22394437693879</v>
      </c>
    </row>
    <row r="1189" spans="1:8" x14ac:dyDescent="0.25">
      <c r="A1189" s="11">
        <f t="shared" si="99"/>
        <v>44449</v>
      </c>
      <c r="B1189" s="24">
        <v>6.23</v>
      </c>
      <c r="C1189" s="24">
        <v>260.26264000000003</v>
      </c>
      <c r="D1189" s="24">
        <v>42.058442624000001</v>
      </c>
      <c r="E1189" s="24">
        <v>290</v>
      </c>
      <c r="F1189" s="24">
        <v>506.52</v>
      </c>
      <c r="G1189" s="24">
        <v>724.32359999999994</v>
      </c>
      <c r="H1189" s="24">
        <v>828.5843308774763</v>
      </c>
    </row>
    <row r="1190" spans="1:8" x14ac:dyDescent="0.25">
      <c r="A1190" s="11">
        <f t="shared" si="99"/>
        <v>44456</v>
      </c>
      <c r="B1190" s="24">
        <v>6.32</v>
      </c>
      <c r="C1190" s="24">
        <v>263.80576000000002</v>
      </c>
      <c r="D1190" s="24">
        <v>42.631010816</v>
      </c>
      <c r="E1190" s="24">
        <v>295</v>
      </c>
      <c r="F1190" s="24">
        <v>507.62</v>
      </c>
      <c r="G1190" s="24">
        <v>725.89659999999992</v>
      </c>
      <c r="H1190" s="24">
        <v>825.32414293995384</v>
      </c>
    </row>
    <row r="1191" spans="1:8" x14ac:dyDescent="0.25">
      <c r="A1191" s="11">
        <f t="shared" si="99"/>
        <v>44463</v>
      </c>
      <c r="B1191" s="24">
        <v>6.33</v>
      </c>
      <c r="C1191" s="24">
        <v>264.19943999999998</v>
      </c>
      <c r="D1191" s="24">
        <v>42.694629503999998</v>
      </c>
      <c r="E1191" s="24">
        <v>295</v>
      </c>
      <c r="F1191" s="24">
        <v>524.82000000000005</v>
      </c>
      <c r="G1191" s="24">
        <v>750.49260000000004</v>
      </c>
      <c r="H1191" s="24">
        <v>822.67268898035127</v>
      </c>
    </row>
    <row r="1192" spans="1:8" x14ac:dyDescent="0.25">
      <c r="A1192" s="11">
        <f t="shared" si="99"/>
        <v>44470</v>
      </c>
      <c r="B1192" s="24">
        <v>6.55</v>
      </c>
      <c r="C1192" s="24">
        <v>272.86040000000003</v>
      </c>
      <c r="D1192" s="24">
        <v>44.094240640000002</v>
      </c>
      <c r="E1192" s="24">
        <v>302.5</v>
      </c>
      <c r="F1192" s="24">
        <v>498.14</v>
      </c>
      <c r="G1192" s="24">
        <v>712.34019999999998</v>
      </c>
      <c r="H1192" s="24">
        <v>819.81586747129188</v>
      </c>
    </row>
    <row r="1193" spans="1:8" x14ac:dyDescent="0.25">
      <c r="A1193" s="11">
        <f t="shared" si="99"/>
        <v>44477</v>
      </c>
      <c r="B1193" s="24">
        <v>6.41</v>
      </c>
      <c r="C1193" s="24">
        <v>267.34888000000001</v>
      </c>
      <c r="D1193" s="24">
        <v>43.203579007999998</v>
      </c>
      <c r="E1193" s="24">
        <v>290</v>
      </c>
      <c r="F1193" s="24">
        <v>493.51</v>
      </c>
      <c r="G1193" s="24">
        <v>705.71929999999998</v>
      </c>
      <c r="H1193" s="24">
        <v>817.95159966414212</v>
      </c>
    </row>
    <row r="1194" spans="1:8" x14ac:dyDescent="0.25">
      <c r="A1194" s="11">
        <f t="shared" si="99"/>
        <v>44484</v>
      </c>
      <c r="B1194" s="24">
        <v>6.34</v>
      </c>
      <c r="C1194" s="24">
        <v>264.59312</v>
      </c>
      <c r="D1194" s="24">
        <v>42.758248191999996</v>
      </c>
      <c r="E1194" s="24">
        <v>290</v>
      </c>
      <c r="F1194" s="24">
        <v>484.58</v>
      </c>
      <c r="G1194" s="24">
        <v>692.94939999999997</v>
      </c>
      <c r="H1194" s="24">
        <v>815.777608836387</v>
      </c>
    </row>
    <row r="1195" spans="1:8" x14ac:dyDescent="0.25">
      <c r="A1195" s="11">
        <f t="shared" si="99"/>
        <v>44491</v>
      </c>
      <c r="B1195" s="24">
        <v>6.47</v>
      </c>
      <c r="C1195" s="24">
        <v>269.71096</v>
      </c>
      <c r="D1195" s="24">
        <v>43.585291135999995</v>
      </c>
      <c r="E1195" s="24">
        <v>282.5</v>
      </c>
      <c r="F1195" s="24">
        <v>498.69</v>
      </c>
      <c r="G1195" s="24">
        <v>713.12669999999991</v>
      </c>
      <c r="H1195" s="24">
        <v>812.75881891437973</v>
      </c>
    </row>
    <row r="1196" spans="1:8" x14ac:dyDescent="0.25">
      <c r="A1196" s="11">
        <f t="shared" si="99"/>
        <v>44498</v>
      </c>
      <c r="B1196" s="24">
        <v>6.8</v>
      </c>
      <c r="C1196" s="24">
        <v>282.70240000000001</v>
      </c>
      <c r="D1196" s="24">
        <v>45.684707840000002</v>
      </c>
      <c r="E1196" s="24">
        <v>285</v>
      </c>
      <c r="F1196" s="24">
        <v>516.54999999999995</v>
      </c>
      <c r="G1196" s="24">
        <v>738.66649999999993</v>
      </c>
      <c r="H1196" s="24">
        <v>809.71315004497592</v>
      </c>
    </row>
    <row r="1197" spans="1:8" x14ac:dyDescent="0.25">
      <c r="A1197" s="11">
        <f t="shared" si="99"/>
        <v>44505</v>
      </c>
      <c r="B1197" s="24">
        <v>6.68</v>
      </c>
      <c r="C1197" s="24">
        <v>277.97824000000003</v>
      </c>
      <c r="D1197" s="24">
        <v>44.921283584000001</v>
      </c>
      <c r="E1197" s="24">
        <v>260</v>
      </c>
      <c r="F1197" s="24">
        <v>551.94000000000005</v>
      </c>
      <c r="G1197" s="24">
        <v>789.27420000000006</v>
      </c>
      <c r="H1197" s="24">
        <v>805.52411136102467</v>
      </c>
    </row>
    <row r="1198" spans="1:8" x14ac:dyDescent="0.25">
      <c r="A1198" s="11">
        <f t="shared" si="99"/>
        <v>44512</v>
      </c>
      <c r="B1198" s="24">
        <v>6.92</v>
      </c>
      <c r="C1198" s="24">
        <v>287.42655999999999</v>
      </c>
      <c r="D1198" s="24">
        <v>46.448132095999995</v>
      </c>
      <c r="E1198" s="24">
        <v>260</v>
      </c>
      <c r="F1198" s="24">
        <v>584.35</v>
      </c>
      <c r="G1198" s="24">
        <v>835.62049999999999</v>
      </c>
      <c r="H1198" s="24">
        <v>799.37801502612308</v>
      </c>
    </row>
    <row r="1199" spans="1:8" x14ac:dyDescent="0.25">
      <c r="A1199" s="11">
        <f t="shared" si="99"/>
        <v>44519</v>
      </c>
      <c r="B1199" s="24">
        <v>6.88</v>
      </c>
      <c r="C1199" s="24">
        <v>285.85184000000004</v>
      </c>
      <c r="D1199" s="24">
        <v>46.193657344000002</v>
      </c>
      <c r="E1199" s="24">
        <v>255</v>
      </c>
      <c r="F1199" s="24">
        <v>599.45000000000005</v>
      </c>
      <c r="G1199" s="24">
        <v>857.21350000000007</v>
      </c>
      <c r="H1199" s="24">
        <v>792.42493002207675</v>
      </c>
    </row>
    <row r="1200" spans="1:8" x14ac:dyDescent="0.25">
      <c r="A1200" s="11">
        <f t="shared" si="99"/>
        <v>44526</v>
      </c>
      <c r="B1200" s="24">
        <v>7.08</v>
      </c>
      <c r="C1200" s="24">
        <v>293.72543999999999</v>
      </c>
      <c r="D1200" s="24">
        <v>47.466031103999995</v>
      </c>
      <c r="E1200" s="24">
        <v>212.5</v>
      </c>
      <c r="F1200" s="24">
        <v>596.58000000000004</v>
      </c>
      <c r="G1200" s="24">
        <v>853.10940000000005</v>
      </c>
      <c r="H1200" s="24">
        <v>787.49241486656456</v>
      </c>
    </row>
    <row r="1201" spans="1:18" x14ac:dyDescent="0.25">
      <c r="A1201" s="11">
        <f t="shared" si="99"/>
        <v>44533</v>
      </c>
      <c r="B1201" s="24">
        <v>7.04</v>
      </c>
      <c r="C1201" s="24">
        <v>292.15072000000004</v>
      </c>
      <c r="D1201" s="24">
        <v>47.211556352000002</v>
      </c>
      <c r="E1201" s="24">
        <v>220</v>
      </c>
      <c r="F1201" s="24">
        <v>603.75</v>
      </c>
      <c r="G1201" s="24">
        <v>863.36249999999995</v>
      </c>
      <c r="H1201" s="24">
        <v>782.23047910884623</v>
      </c>
    </row>
    <row r="1202" spans="1:18" x14ac:dyDescent="0.25">
      <c r="A1202" s="11">
        <f t="shared" si="99"/>
        <v>44540</v>
      </c>
      <c r="B1202" s="24">
        <v>7.14</v>
      </c>
      <c r="C1202" s="24">
        <v>296.08751999999998</v>
      </c>
      <c r="D1202" s="24">
        <v>47.847743231999992</v>
      </c>
      <c r="E1202" s="24">
        <v>215</v>
      </c>
      <c r="F1202" s="24">
        <v>612.79</v>
      </c>
      <c r="G1202" s="24">
        <v>876.28969999999993</v>
      </c>
      <c r="H1202" s="24">
        <v>777.22637874955626</v>
      </c>
    </row>
    <row r="1203" spans="1:18" x14ac:dyDescent="0.25">
      <c r="A1203" s="11">
        <f t="shared" si="99"/>
        <v>44547</v>
      </c>
      <c r="B1203" s="24">
        <v>7.25</v>
      </c>
      <c r="C1203" s="24">
        <v>300.41800000000001</v>
      </c>
      <c r="D1203" s="24">
        <v>48.547548800000001</v>
      </c>
      <c r="E1203" s="24">
        <v>217.5</v>
      </c>
      <c r="F1203" s="24">
        <v>607.92999999999995</v>
      </c>
      <c r="G1203" s="24">
        <v>869.33989999999994</v>
      </c>
      <c r="H1203" s="24">
        <v>772.03766322571835</v>
      </c>
    </row>
    <row r="1204" spans="1:18" x14ac:dyDescent="0.25">
      <c r="A1204" s="11">
        <f t="shared" si="99"/>
        <v>44554</v>
      </c>
      <c r="B1204" s="24">
        <v>7.44</v>
      </c>
      <c r="C1204" s="24">
        <v>307.89792000000006</v>
      </c>
      <c r="D1204" s="24">
        <v>49.756303872000004</v>
      </c>
      <c r="E1204" s="24">
        <v>240</v>
      </c>
      <c r="F1204" s="24">
        <v>637.26</v>
      </c>
      <c r="G1204" s="24">
        <v>911.28179999999998</v>
      </c>
      <c r="H1204" s="24">
        <v>767.2718195950041</v>
      </c>
    </row>
    <row r="1205" spans="1:18" x14ac:dyDescent="0.25">
      <c r="A1205" s="11">
        <f t="shared" si="99"/>
        <v>44561</v>
      </c>
      <c r="B1205" s="24">
        <v>7.31</v>
      </c>
      <c r="C1205" s="24">
        <v>302.78008</v>
      </c>
      <c r="D1205" s="24">
        <v>48.929260927999998</v>
      </c>
      <c r="E1205" s="24">
        <v>250</v>
      </c>
      <c r="F1205" s="24">
        <v>601.98</v>
      </c>
      <c r="G1205" s="24">
        <v>860.83140000000003</v>
      </c>
      <c r="H1205" s="24">
        <v>764.93281272917227</v>
      </c>
    </row>
    <row r="1206" spans="1:18" s="14" customFormat="1" x14ac:dyDescent="0.25">
      <c r="A1206" s="13">
        <f t="shared" si="99"/>
        <v>44568</v>
      </c>
      <c r="B1206" s="29">
        <f>_xlfn.IFNA([2]Cor!$W5,"")</f>
        <v>7.45</v>
      </c>
      <c r="C1206" s="29">
        <f>IFERROR(B1206*39.368+15,"")</f>
        <v>308.29160000000002</v>
      </c>
      <c r="D1206" s="29">
        <f>IFERROR(C1206*0.1616,"")</f>
        <v>49.819922560000002</v>
      </c>
      <c r="E1206" s="29">
        <f>_xlfn.IFNA([2]DDG!$F3,"")</f>
        <v>297.5</v>
      </c>
      <c r="F1206" s="29">
        <f>_xlfn.IFNA([2]Soymeal!$F3,"")</f>
        <v>628.33000000000004</v>
      </c>
      <c r="G1206" s="29">
        <f>IFERROR(F1206*1.43,"")</f>
        <v>898.51189999999997</v>
      </c>
      <c r="H1206" s="29">
        <f>_xlfn.IFNA((AVERAGE(D1179:D1205)/2204.62)*1802.4+(AVERAGE(C1179:C1205)/2204.62)*3715.4+(AVERAGE(E1179:E1205)/2204.62)*964.9+(AVERAGE(G1179:G1205)/2204.62)*272.4,"")</f>
        <v>763.69765924216722</v>
      </c>
      <c r="I1206" s="29"/>
      <c r="J1206" s="29"/>
      <c r="K1206" s="29"/>
      <c r="L1206" s="29"/>
      <c r="M1206" s="29"/>
      <c r="N1206" s="29"/>
      <c r="O1206" s="29"/>
      <c r="P1206" s="29"/>
      <c r="Q1206" s="29"/>
      <c r="R1206" s="29"/>
    </row>
    <row r="1207" spans="1:18" x14ac:dyDescent="0.25">
      <c r="A1207" s="11">
        <f t="shared" si="99"/>
        <v>44575</v>
      </c>
      <c r="B1207" s="24">
        <f>_xlfn.IFNA([2]Cor!$W6,"")</f>
        <v>7.25</v>
      </c>
      <c r="C1207" s="24">
        <f t="shared" ref="C1207:C1270" si="100">IFERROR(B1207*39.368+15,"")</f>
        <v>300.41800000000001</v>
      </c>
      <c r="D1207" s="24">
        <f t="shared" ref="D1207:D1270" si="101">IFERROR(C1207*0.1616,"")</f>
        <v>48.547548800000001</v>
      </c>
      <c r="E1207" s="24">
        <f>_xlfn.IFNA([2]DDG!$F4,"")</f>
        <v>297.5</v>
      </c>
      <c r="F1207" s="24">
        <f>_xlfn.IFNA([2]Soymeal!$F4,"")</f>
        <v>603.64</v>
      </c>
      <c r="G1207" s="24">
        <f t="shared" ref="G1207:G1257" si="102">IFERROR(F1207*1.43,"")</f>
        <v>863.20519999999999</v>
      </c>
      <c r="H1207" s="24">
        <f>_xlfn.IFNA((AVERAGE(D1180:D1206)/2204.62)*1802.4+(AVERAGE(C1180:C1206)/2204.62)*3715.4+(AVERAGE(E1180:E1206)/2204.62)*964.9+(AVERAGE(G1180:G1206)/2204.62)*272.4,"")</f>
        <v>761.65518495068943</v>
      </c>
    </row>
    <row r="1208" spans="1:18" x14ac:dyDescent="0.25">
      <c r="A1208" s="11">
        <f t="shared" si="99"/>
        <v>44582</v>
      </c>
      <c r="B1208" s="24">
        <f>_xlfn.IFNA([2]Cor!$W7,"")</f>
        <v>7.41</v>
      </c>
      <c r="C1208" s="24">
        <f t="shared" si="100"/>
        <v>306.71688</v>
      </c>
      <c r="D1208" s="24">
        <f t="shared" si="101"/>
        <v>49.565447808000002</v>
      </c>
      <c r="E1208" s="24">
        <f>_xlfn.IFNA([2]DDG!$F5,"")</f>
        <v>305</v>
      </c>
      <c r="F1208" s="24">
        <f>_xlfn.IFNA([2]Soymeal!$F5,"")</f>
        <v>589.41999999999996</v>
      </c>
      <c r="G1208" s="24">
        <f t="shared" si="102"/>
        <v>842.87059999999985</v>
      </c>
      <c r="H1208" s="24">
        <f t="shared" ref="H1208:H1257" si="103">_xlfn.IFNA((AVERAGE(D1181:D1207)/2204.62)*1802.4+(AVERAGE(C1181:C1207)/2204.62)*3715.4+(AVERAGE(E1181:E1207)/2204.62)*964.9+(AVERAGE(G1181:G1207)/2204.62)*272.4,"")</f>
        <v>760.85208161447838</v>
      </c>
    </row>
    <row r="1209" spans="1:18" x14ac:dyDescent="0.25">
      <c r="A1209" s="11">
        <f t="shared" si="99"/>
        <v>44589</v>
      </c>
      <c r="B1209" s="24">
        <f>_xlfn.IFNA([2]Cor!$W8,"")</f>
        <v>7.62</v>
      </c>
      <c r="C1209" s="24">
        <f t="shared" si="100"/>
        <v>314.98416000000003</v>
      </c>
      <c r="D1209" s="24">
        <f t="shared" si="101"/>
        <v>50.901440256000001</v>
      </c>
      <c r="E1209" s="24">
        <f>_xlfn.IFNA([2]DDG!$F6,"")</f>
        <v>315</v>
      </c>
      <c r="F1209" s="24">
        <f>_xlfn.IFNA([2]Soymeal!$F6,"")</f>
        <v>618.63</v>
      </c>
      <c r="G1209" s="24">
        <f t="shared" si="102"/>
        <v>884.64089999999999</v>
      </c>
      <c r="H1209" s="24">
        <f t="shared" si="103"/>
        <v>759.72037212311625</v>
      </c>
    </row>
    <row r="1210" spans="1:18" x14ac:dyDescent="0.25">
      <c r="A1210" s="11">
        <f t="shared" si="99"/>
        <v>44596</v>
      </c>
      <c r="B1210" s="24">
        <f>_xlfn.IFNA([2]Cor!$W9,"")</f>
        <v>7.49</v>
      </c>
      <c r="C1210" s="24">
        <f t="shared" si="100"/>
        <v>309.86632000000003</v>
      </c>
      <c r="D1210" s="24">
        <f t="shared" si="101"/>
        <v>50.074397312000002</v>
      </c>
      <c r="E1210" s="24">
        <f>_xlfn.IFNA([2]DDG!$F7,"")</f>
        <v>315</v>
      </c>
      <c r="F1210" s="24">
        <f>_xlfn.IFNA([2]Soymeal!$F7,"")</f>
        <v>654.66999999999996</v>
      </c>
      <c r="G1210" s="24">
        <f t="shared" si="102"/>
        <v>936.17809999999986</v>
      </c>
      <c r="H1210" s="24">
        <f t="shared" si="103"/>
        <v>759.59338667397617</v>
      </c>
    </row>
    <row r="1211" spans="1:18" x14ac:dyDescent="0.25">
      <c r="A1211" s="11">
        <f t="shared" si="99"/>
        <v>44603</v>
      </c>
      <c r="B1211" s="24">
        <f>_xlfn.IFNA([2]Cor!$W10,"")</f>
        <v>7.8</v>
      </c>
      <c r="C1211" s="24">
        <f t="shared" si="100"/>
        <v>322.07040000000001</v>
      </c>
      <c r="D1211" s="24">
        <f t="shared" si="101"/>
        <v>52.046576639999998</v>
      </c>
      <c r="E1211" s="24">
        <f>_xlfn.IFNA([2]DDG!$F8,"")</f>
        <v>335</v>
      </c>
      <c r="F1211" s="24">
        <f>_xlfn.IFNA([2]Soymeal!$F8,"")</f>
        <v>688.52</v>
      </c>
      <c r="G1211" s="24">
        <f t="shared" si="102"/>
        <v>984.58359999999993</v>
      </c>
      <c r="H1211" s="24">
        <f t="shared" si="103"/>
        <v>759.41795789744401</v>
      </c>
    </row>
    <row r="1212" spans="1:18" x14ac:dyDescent="0.25">
      <c r="A1212" s="11">
        <f t="shared" si="99"/>
        <v>44610</v>
      </c>
      <c r="B1212" s="24">
        <f>_xlfn.IFNA([2]Cor!$W11,"")</f>
        <v>7.84</v>
      </c>
      <c r="C1212" s="24">
        <f t="shared" si="100"/>
        <v>323.64512000000002</v>
      </c>
      <c r="D1212" s="24">
        <f t="shared" si="101"/>
        <v>52.301051391999998</v>
      </c>
      <c r="E1212" s="24">
        <f>_xlfn.IFNA([2]DDG!$F9,"")</f>
        <v>352.5</v>
      </c>
      <c r="F1212" s="24">
        <f>_xlfn.IFNA([2]Soymeal!$F9,"")</f>
        <v>674.52</v>
      </c>
      <c r="G1212" s="24">
        <f t="shared" si="102"/>
        <v>964.56359999999995</v>
      </c>
      <c r="H1212" s="24">
        <f t="shared" si="103"/>
        <v>760.34855933374035</v>
      </c>
    </row>
    <row r="1213" spans="1:18" x14ac:dyDescent="0.25">
      <c r="A1213" s="11">
        <f t="shared" si="99"/>
        <v>44617</v>
      </c>
      <c r="B1213" s="24">
        <f>_xlfn.IFNA([2]Cor!$W12,"")</f>
        <v>7.88</v>
      </c>
      <c r="C1213" s="24">
        <f t="shared" si="100"/>
        <v>325.21984000000003</v>
      </c>
      <c r="D1213" s="24">
        <f t="shared" si="101"/>
        <v>52.555526144000005</v>
      </c>
      <c r="E1213" s="24">
        <f>_xlfn.IFNA([2]DDG!$F10,"")</f>
        <v>355</v>
      </c>
      <c r="F1213" s="24">
        <f>_xlfn.IFNA([2]Soymeal!$F10,"")</f>
        <v>683.78</v>
      </c>
      <c r="G1213" s="24">
        <f t="shared" si="102"/>
        <v>977.80539999999996</v>
      </c>
      <c r="H1213" s="24">
        <f t="shared" si="103"/>
        <v>760.80117568789683</v>
      </c>
    </row>
    <row r="1214" spans="1:18" x14ac:dyDescent="0.25">
      <c r="A1214" s="11">
        <f t="shared" si="99"/>
        <v>44624</v>
      </c>
      <c r="B1214" s="24">
        <f>_xlfn.IFNA([2]Cor!$W13,"")</f>
        <v>8.7799999999999994</v>
      </c>
      <c r="C1214" s="24">
        <f t="shared" si="100"/>
        <v>360.65103999999997</v>
      </c>
      <c r="D1214" s="24">
        <f t="shared" si="101"/>
        <v>58.281208063999991</v>
      </c>
      <c r="E1214" s="24">
        <f>_xlfn.IFNA([2]DDG!$F11,"")</f>
        <v>360</v>
      </c>
      <c r="F1214" s="24">
        <f>_xlfn.IFNA([2]Soymeal!$F11,"")</f>
        <v>689.4</v>
      </c>
      <c r="G1214" s="24">
        <f t="shared" si="102"/>
        <v>985.84199999999987</v>
      </c>
      <c r="H1214" s="24">
        <f t="shared" si="103"/>
        <v>762.04703809424575</v>
      </c>
    </row>
    <row r="1215" spans="1:18" x14ac:dyDescent="0.25">
      <c r="A1215" s="11">
        <f t="shared" si="99"/>
        <v>44631</v>
      </c>
      <c r="B1215" s="24">
        <f>_xlfn.IFNA([2]Cor!$W14,"")</f>
        <v>8.8000000000000007</v>
      </c>
      <c r="C1215" s="24">
        <f t="shared" si="100"/>
        <v>361.43840000000006</v>
      </c>
      <c r="D1215" s="24">
        <f t="shared" si="101"/>
        <v>58.408445440000008</v>
      </c>
      <c r="E1215" s="24">
        <f>_xlfn.IFNA([2]DDG!$F12,"")</f>
        <v>360</v>
      </c>
      <c r="F1215" s="24">
        <f>_xlfn.IFNA([2]Soymeal!$F12,"")</f>
        <v>702.29</v>
      </c>
      <c r="G1215" s="24">
        <f t="shared" si="102"/>
        <v>1004.2746999999999</v>
      </c>
      <c r="H1215" s="24">
        <f t="shared" si="103"/>
        <v>765.11395265769931</v>
      </c>
    </row>
    <row r="1216" spans="1:18" x14ac:dyDescent="0.25">
      <c r="A1216" s="11">
        <f t="shared" si="99"/>
        <v>44638</v>
      </c>
      <c r="B1216" s="24">
        <f>_xlfn.IFNA([2]Cor!$W15,"")</f>
        <v>8.6300000000000008</v>
      </c>
      <c r="C1216" s="24">
        <f t="shared" si="100"/>
        <v>354.74584000000004</v>
      </c>
      <c r="D1216" s="24">
        <f t="shared" si="101"/>
        <v>57.326927744000002</v>
      </c>
      <c r="E1216" s="24">
        <f>_xlfn.IFNA([2]DDG!$F13,"")</f>
        <v>357.5</v>
      </c>
      <c r="F1216" s="24">
        <f>_xlfn.IFNA([2]Soymeal!$F13,"")</f>
        <v>720.92</v>
      </c>
      <c r="G1216" s="24">
        <f t="shared" si="102"/>
        <v>1030.9155999999998</v>
      </c>
      <c r="H1216" s="24">
        <f t="shared" si="103"/>
        <v>770.15185631093846</v>
      </c>
    </row>
    <row r="1217" spans="1:8" x14ac:dyDescent="0.25">
      <c r="A1217" s="11">
        <f t="shared" si="99"/>
        <v>44645</v>
      </c>
      <c r="B1217" s="24">
        <f>_xlfn.IFNA([2]Cor!$W16,"")</f>
        <v>8.84</v>
      </c>
      <c r="C1217" s="24">
        <f t="shared" si="100"/>
        <v>363.01312000000001</v>
      </c>
      <c r="D1217" s="24">
        <f t="shared" si="101"/>
        <v>58.662920192000001</v>
      </c>
      <c r="E1217" s="24">
        <f>_xlfn.IFNA([2]DDG!$F14,"")</f>
        <v>367.5</v>
      </c>
      <c r="F1217" s="24">
        <f>_xlfn.IFNA([2]Soymeal!$F14,"")</f>
        <v>735.14</v>
      </c>
      <c r="G1217" s="24">
        <f t="shared" si="102"/>
        <v>1051.2501999999999</v>
      </c>
      <c r="H1217" s="24">
        <f t="shared" si="103"/>
        <v>779.00883258097838</v>
      </c>
    </row>
    <row r="1218" spans="1:8" x14ac:dyDescent="0.25">
      <c r="A1218" s="11">
        <f t="shared" ref="A1218:A1281" si="104">+A1217+7</f>
        <v>44652</v>
      </c>
      <c r="B1218" s="24">
        <f>_xlfn.IFNA([2]Cor!$W17,"")</f>
        <v>8.67</v>
      </c>
      <c r="C1218" s="24">
        <f t="shared" si="100"/>
        <v>356.32056</v>
      </c>
      <c r="D1218" s="24">
        <f t="shared" si="101"/>
        <v>57.581402495999995</v>
      </c>
      <c r="E1218" s="24">
        <f>_xlfn.IFNA([2]DDG!$F15,"")</f>
        <v>375</v>
      </c>
      <c r="F1218" s="24">
        <f>_xlfn.IFNA([2]Soymeal!$F15,"")</f>
        <v>692.26</v>
      </c>
      <c r="G1218" s="24">
        <f t="shared" si="102"/>
        <v>989.93179999999995</v>
      </c>
      <c r="H1218" s="24">
        <f t="shared" si="103"/>
        <v>788.35070470748065</v>
      </c>
    </row>
    <row r="1219" spans="1:8" x14ac:dyDescent="0.25">
      <c r="A1219" s="11">
        <f t="shared" si="104"/>
        <v>44659</v>
      </c>
      <c r="B1219" s="24">
        <f>_xlfn.IFNA([2]Cor!$W18,"")</f>
        <v>9.06</v>
      </c>
      <c r="C1219" s="24">
        <f t="shared" si="100"/>
        <v>371.67408000000006</v>
      </c>
      <c r="D1219" s="24">
        <f t="shared" si="101"/>
        <v>60.062531328000006</v>
      </c>
      <c r="E1219" s="24">
        <f>_xlfn.IFNA([2]DDG!$F16,"")</f>
        <v>370</v>
      </c>
      <c r="F1219" s="24">
        <f>_xlfn.IFNA([2]Soymeal!$F16,"")</f>
        <v>716.73</v>
      </c>
      <c r="G1219" s="24">
        <f t="shared" si="102"/>
        <v>1024.9239</v>
      </c>
      <c r="H1219" s="24">
        <f t="shared" si="103"/>
        <v>796.94400502208566</v>
      </c>
    </row>
    <row r="1220" spans="1:8" x14ac:dyDescent="0.25">
      <c r="A1220" s="11">
        <f t="shared" si="104"/>
        <v>44666</v>
      </c>
      <c r="B1220" s="24">
        <f>_xlfn.IFNA([2]Cor!$W19,"")</f>
        <v>9.31</v>
      </c>
      <c r="C1220" s="24">
        <f t="shared" si="100"/>
        <v>381.51608000000004</v>
      </c>
      <c r="D1220" s="24">
        <f t="shared" si="101"/>
        <v>61.652998528000005</v>
      </c>
      <c r="E1220" s="24">
        <f>_xlfn.IFNA([2]DDG!$F17,"")</f>
        <v>380</v>
      </c>
      <c r="F1220" s="24">
        <f>_xlfn.IFNA([2]Soymeal!$F17,"")</f>
        <v>709.24</v>
      </c>
      <c r="G1220" s="24">
        <f t="shared" si="102"/>
        <v>1014.2131999999999</v>
      </c>
      <c r="H1220" s="24">
        <f t="shared" si="103"/>
        <v>806.11988959861731</v>
      </c>
    </row>
    <row r="1221" spans="1:8" x14ac:dyDescent="0.25">
      <c r="A1221" s="11">
        <f t="shared" si="104"/>
        <v>44673</v>
      </c>
      <c r="B1221" s="24">
        <f>_xlfn.IFNA([2]Cor!$W20,"")</f>
        <v>9.36</v>
      </c>
      <c r="C1221" s="24">
        <f t="shared" si="100"/>
        <v>383.48448000000002</v>
      </c>
      <c r="D1221" s="24">
        <f t="shared" si="101"/>
        <v>61.971091968000003</v>
      </c>
      <c r="E1221" s="24">
        <f>_xlfn.IFNA([2]DDG!$F18,"")</f>
        <v>390</v>
      </c>
      <c r="F1221" s="24">
        <f>_xlfn.IFNA([2]Soymeal!$F18,"")</f>
        <v>708.58</v>
      </c>
      <c r="G1221" s="24">
        <f t="shared" si="102"/>
        <v>1013.2694</v>
      </c>
      <c r="H1221" s="24">
        <f t="shared" si="103"/>
        <v>816.67524501861317</v>
      </c>
    </row>
    <row r="1222" spans="1:8" x14ac:dyDescent="0.25">
      <c r="A1222" s="11">
        <f t="shared" si="104"/>
        <v>44680</v>
      </c>
      <c r="B1222" s="24">
        <f>_xlfn.IFNA([2]Cor!$W21,"")</f>
        <v>9.74</v>
      </c>
      <c r="C1222" s="24">
        <f t="shared" si="100"/>
        <v>398.44432</v>
      </c>
      <c r="D1222" s="24">
        <f t="shared" si="101"/>
        <v>64.388602112000001</v>
      </c>
      <c r="E1222" s="24">
        <f>_xlfn.IFNA([2]DDG!$F19,"")</f>
        <v>405</v>
      </c>
      <c r="F1222" s="24">
        <f>_xlfn.IFNA([2]Soymeal!$F19,"")</f>
        <v>690.61</v>
      </c>
      <c r="G1222" s="24">
        <f t="shared" si="102"/>
        <v>987.57229999999993</v>
      </c>
      <c r="H1222" s="24">
        <f t="shared" si="103"/>
        <v>827.76480805687015</v>
      </c>
    </row>
    <row r="1223" spans="1:8" x14ac:dyDescent="0.25">
      <c r="A1223" s="11">
        <f t="shared" si="104"/>
        <v>44687</v>
      </c>
      <c r="B1223" s="24">
        <f>_xlfn.IFNA([2]Cor!$W22,"")</f>
        <v>9.48</v>
      </c>
      <c r="C1223" s="24">
        <f t="shared" si="100"/>
        <v>388.20864000000006</v>
      </c>
      <c r="D1223" s="24">
        <f t="shared" si="101"/>
        <v>62.734516224000004</v>
      </c>
      <c r="E1223" s="24">
        <f>_xlfn.IFNA([2]DDG!$F20,"")</f>
        <v>410</v>
      </c>
      <c r="F1223" s="24">
        <f>_xlfn.IFNA([2]Soymeal!$F20,"")</f>
        <v>658.75</v>
      </c>
      <c r="G1223" s="24">
        <f t="shared" si="102"/>
        <v>942.01249999999993</v>
      </c>
      <c r="H1223" s="24">
        <f t="shared" si="103"/>
        <v>839.67163948338532</v>
      </c>
    </row>
    <row r="1224" spans="1:8" x14ac:dyDescent="0.25">
      <c r="A1224" s="11">
        <f t="shared" si="104"/>
        <v>44694</v>
      </c>
      <c r="B1224" s="24">
        <f>_xlfn.IFNA([2]Cor!$W23,"")</f>
        <v>9.51</v>
      </c>
      <c r="C1224" s="24">
        <f t="shared" si="100"/>
        <v>389.38968</v>
      </c>
      <c r="D1224" s="24">
        <f t="shared" si="101"/>
        <v>62.925372287999998</v>
      </c>
      <c r="E1224" s="24">
        <f>_xlfn.IFNA([2]DDG!$F21,"")</f>
        <v>412.5</v>
      </c>
      <c r="F1224" s="24">
        <f>_xlfn.IFNA([2]Soymeal!$F21,"")</f>
        <v>649.6</v>
      </c>
      <c r="G1224" s="24">
        <f t="shared" si="102"/>
        <v>928.928</v>
      </c>
      <c r="H1224" s="24">
        <f t="shared" si="103"/>
        <v>849.73018672151397</v>
      </c>
    </row>
    <row r="1225" spans="1:8" x14ac:dyDescent="0.25">
      <c r="A1225" s="11">
        <f t="shared" si="104"/>
        <v>44701</v>
      </c>
      <c r="B1225" s="24">
        <f>_xlfn.IFNA([2]Cor!$W24,"")</f>
        <v>9.4700000000000006</v>
      </c>
      <c r="C1225" s="24">
        <f t="shared" si="100"/>
        <v>387.81496000000004</v>
      </c>
      <c r="D1225" s="24">
        <f t="shared" si="101"/>
        <v>62.670897536000005</v>
      </c>
      <c r="E1225" s="24">
        <f>_xlfn.IFNA([2]DDG!$F22,"")</f>
        <v>407.5</v>
      </c>
      <c r="F1225" s="24">
        <f>_xlfn.IFNA([2]Soymeal!$F22,"")</f>
        <v>666.8</v>
      </c>
      <c r="G1225" s="24">
        <f t="shared" si="102"/>
        <v>953.52399999999989</v>
      </c>
      <c r="H1225" s="24">
        <f t="shared" si="103"/>
        <v>860.34052418415695</v>
      </c>
    </row>
    <row r="1226" spans="1:8" x14ac:dyDescent="0.25">
      <c r="A1226" s="11">
        <f t="shared" si="104"/>
        <v>44708</v>
      </c>
      <c r="B1226" s="24">
        <f>_xlfn.IFNA([2]Cor!$W25,"")</f>
        <v>9.4600000000000009</v>
      </c>
      <c r="C1226" s="24">
        <f t="shared" si="100"/>
        <v>387.42128000000008</v>
      </c>
      <c r="D1226" s="24">
        <f t="shared" si="101"/>
        <v>62.607278848000014</v>
      </c>
      <c r="E1226" s="24">
        <f>_xlfn.IFNA([2]DDG!$F23,"")</f>
        <v>380</v>
      </c>
      <c r="F1226" s="24">
        <f>_xlfn.IFNA([2]Soymeal!$F23,"")</f>
        <v>674.96</v>
      </c>
      <c r="G1226" s="24">
        <f t="shared" si="102"/>
        <v>965.19280000000003</v>
      </c>
      <c r="H1226" s="24">
        <f t="shared" si="103"/>
        <v>870.02830504954272</v>
      </c>
    </row>
    <row r="1227" spans="1:8" x14ac:dyDescent="0.25">
      <c r="A1227" s="11">
        <f t="shared" si="104"/>
        <v>44715</v>
      </c>
      <c r="B1227" s="24">
        <f>_xlfn.IFNA([2]Cor!$W26,"")</f>
        <v>8.86</v>
      </c>
      <c r="C1227" s="24">
        <f t="shared" si="100"/>
        <v>363.80047999999999</v>
      </c>
      <c r="D1227" s="24">
        <f t="shared" si="101"/>
        <v>58.790157567999998</v>
      </c>
      <c r="E1227" s="24">
        <f>_xlfn.IFNA([2]DDG!$F24,"")</f>
        <v>377.5</v>
      </c>
      <c r="F1227" s="24">
        <f>_xlfn.IFNA([2]Soymeal!$F24,"")</f>
        <v>650.26</v>
      </c>
      <c r="G1227" s="24">
        <f t="shared" si="102"/>
        <v>929.87179999999989</v>
      </c>
      <c r="H1227" s="24">
        <f t="shared" si="103"/>
        <v>879.38544075639015</v>
      </c>
    </row>
    <row r="1228" spans="1:8" x14ac:dyDescent="0.25">
      <c r="A1228" s="11">
        <f t="shared" si="104"/>
        <v>44722</v>
      </c>
      <c r="B1228" s="24">
        <f>_xlfn.IFNA([2]Cor!$W27,"")</f>
        <v>9.32</v>
      </c>
      <c r="C1228" s="24">
        <f t="shared" si="100"/>
        <v>381.90976000000001</v>
      </c>
      <c r="D1228" s="24">
        <f t="shared" si="101"/>
        <v>61.716617215999996</v>
      </c>
      <c r="E1228" s="24">
        <f>_xlfn.IFNA([2]DDG!$F25,"")</f>
        <v>377.5</v>
      </c>
      <c r="F1228" s="24">
        <f>_xlfn.IFNA([2]Soymeal!$F25,"")</f>
        <v>654.89</v>
      </c>
      <c r="G1228" s="24">
        <f t="shared" si="102"/>
        <v>936.4926999999999</v>
      </c>
      <c r="H1228" s="24">
        <f t="shared" si="103"/>
        <v>887.12820430167767</v>
      </c>
    </row>
    <row r="1229" spans="1:8" x14ac:dyDescent="0.25">
      <c r="A1229" s="11">
        <f t="shared" si="104"/>
        <v>44729</v>
      </c>
      <c r="B1229" s="24">
        <f>_xlfn.IFNA([2]Cor!$W28,"")</f>
        <v>9.49</v>
      </c>
      <c r="C1229" s="24">
        <f t="shared" si="100"/>
        <v>388.60232000000002</v>
      </c>
      <c r="D1229" s="24">
        <f t="shared" si="101"/>
        <v>62.798134912000002</v>
      </c>
      <c r="E1229" s="24">
        <f>_xlfn.IFNA([2]DDG!$F26,"")</f>
        <v>360</v>
      </c>
      <c r="F1229" s="24">
        <f>_xlfn.IFNA([2]Soymeal!$F26,"")</f>
        <v>706.7</v>
      </c>
      <c r="G1229" s="24">
        <f t="shared" si="102"/>
        <v>1010.581</v>
      </c>
      <c r="H1229" s="24">
        <f t="shared" si="103"/>
        <v>896.05771958216906</v>
      </c>
    </row>
    <row r="1230" spans="1:8" x14ac:dyDescent="0.25">
      <c r="A1230" s="11">
        <f t="shared" si="104"/>
        <v>44736</v>
      </c>
      <c r="B1230" s="24">
        <f>_xlfn.IFNA([2]Cor!$W29,"")</f>
        <v>8.99</v>
      </c>
      <c r="C1230" s="24">
        <f t="shared" si="100"/>
        <v>368.91832000000005</v>
      </c>
      <c r="D1230" s="24">
        <f t="shared" si="101"/>
        <v>59.617200512000004</v>
      </c>
      <c r="E1230" s="24">
        <f>_xlfn.IFNA([2]DDG!$F27,"")</f>
        <v>350</v>
      </c>
      <c r="F1230" s="24">
        <f>_xlfn.IFNA([2]Soymeal!$F27,"")</f>
        <v>700.64</v>
      </c>
      <c r="G1230" s="24">
        <f t="shared" si="102"/>
        <v>1001.9151999999999</v>
      </c>
      <c r="H1230" s="24">
        <f t="shared" si="103"/>
        <v>905.24999029186085</v>
      </c>
    </row>
    <row r="1231" spans="1:8" x14ac:dyDescent="0.25">
      <c r="A1231" s="11">
        <f t="shared" si="104"/>
        <v>44743</v>
      </c>
      <c r="B1231" s="24">
        <f>_xlfn.IFNA([2]Cor!$W30,"")</f>
        <v>8.2899999999999991</v>
      </c>
      <c r="C1231" s="24">
        <f t="shared" si="100"/>
        <v>341.36071999999996</v>
      </c>
      <c r="D1231" s="24">
        <f t="shared" si="101"/>
        <v>55.163892351999991</v>
      </c>
      <c r="E1231" s="24">
        <f>_xlfn.IFNA([2]DDG!$F28,"")</f>
        <v>345</v>
      </c>
      <c r="F1231" s="24">
        <f>_xlfn.IFNA([2]Soymeal!$F28,"")</f>
        <v>743.74</v>
      </c>
      <c r="G1231" s="24">
        <f t="shared" si="102"/>
        <v>1063.5482</v>
      </c>
      <c r="H1231" s="24">
        <f t="shared" si="103"/>
        <v>912.6153444436593</v>
      </c>
    </row>
    <row r="1232" spans="1:8" x14ac:dyDescent="0.25">
      <c r="A1232" s="11">
        <f t="shared" si="104"/>
        <v>44750</v>
      </c>
      <c r="B1232" s="24">
        <f>_xlfn.IFNA([2]Cor!$W31,"")</f>
        <v>8.35</v>
      </c>
      <c r="C1232" s="24">
        <f t="shared" si="100"/>
        <v>343.72280000000001</v>
      </c>
      <c r="D1232" s="24">
        <f t="shared" si="101"/>
        <v>55.545604480000002</v>
      </c>
      <c r="E1232" s="24">
        <f>_xlfn.IFNA([2]DDG!$F29,"")</f>
        <v>340</v>
      </c>
      <c r="F1232" s="24">
        <f>_xlfn.IFNA([2]Soymeal!$F29,"")</f>
        <v>751.02</v>
      </c>
      <c r="G1232" s="24">
        <f t="shared" si="102"/>
        <v>1073.9585999999999</v>
      </c>
      <c r="H1232" s="24">
        <f t="shared" si="103"/>
        <v>917.26662375972762</v>
      </c>
    </row>
    <row r="1233" spans="1:8" x14ac:dyDescent="0.25">
      <c r="A1233" s="11">
        <f t="shared" si="104"/>
        <v>44757</v>
      </c>
      <c r="B1233" s="24">
        <f>_xlfn.IFNA([2]Cor!$W32,"")</f>
        <v>7.88</v>
      </c>
      <c r="C1233" s="24">
        <f t="shared" si="100"/>
        <v>325.21984000000003</v>
      </c>
      <c r="D1233" s="24">
        <f t="shared" si="101"/>
        <v>52.555526144000005</v>
      </c>
      <c r="E1233" s="24">
        <f>_xlfn.IFNA([2]DDG!$F30,"")</f>
        <v>335</v>
      </c>
      <c r="F1233" s="24">
        <f>_xlfn.IFNA([2]Soymeal!$F30,"")</f>
        <v>763.91</v>
      </c>
      <c r="G1233" s="24">
        <f t="shared" si="102"/>
        <v>1092.3913</v>
      </c>
      <c r="H1233" s="24">
        <f t="shared" si="103"/>
        <v>922.4567468713301</v>
      </c>
    </row>
    <row r="1234" spans="1:8" x14ac:dyDescent="0.25">
      <c r="A1234" s="11">
        <f t="shared" si="104"/>
        <v>44764</v>
      </c>
      <c r="B1234" s="24">
        <f>_xlfn.IFNA([2]Cor!$W33,"")</f>
        <v>7.39</v>
      </c>
      <c r="C1234" s="24">
        <f t="shared" si="100"/>
        <v>305.92952000000002</v>
      </c>
      <c r="D1234" s="24">
        <f t="shared" si="101"/>
        <v>49.438210432000005</v>
      </c>
      <c r="E1234" s="24">
        <f>_xlfn.IFNA([2]DDG!$F31,"")</f>
        <v>327.5</v>
      </c>
      <c r="F1234" s="24">
        <f>_xlfn.IFNA([2]Soymeal!$F31,"")</f>
        <v>754.54</v>
      </c>
      <c r="G1234" s="24">
        <f t="shared" si="102"/>
        <v>1078.9921999999999</v>
      </c>
      <c r="H1234" s="24">
        <f t="shared" si="103"/>
        <v>925.09132088804654</v>
      </c>
    </row>
    <row r="1235" spans="1:8" x14ac:dyDescent="0.25">
      <c r="A1235" s="11">
        <f t="shared" si="104"/>
        <v>44771</v>
      </c>
      <c r="B1235" s="24">
        <f>_xlfn.IFNA([2]Cor!$W34,"")</f>
        <v>7.86</v>
      </c>
      <c r="C1235" s="24">
        <f t="shared" si="100"/>
        <v>324.43248000000006</v>
      </c>
      <c r="D1235" s="24">
        <f t="shared" si="101"/>
        <v>52.428288768000009</v>
      </c>
      <c r="E1235" s="24">
        <f>_xlfn.IFNA([2]DDG!$F32,"")</f>
        <v>312.5</v>
      </c>
      <c r="F1235" s="24">
        <f>_xlfn.IFNA([2]Soymeal!$F32,"")</f>
        <v>795.11</v>
      </c>
      <c r="G1235" s="24">
        <f t="shared" si="102"/>
        <v>1137.0073</v>
      </c>
      <c r="H1235" s="24">
        <f t="shared" si="103"/>
        <v>926.9361035571269</v>
      </c>
    </row>
    <row r="1236" spans="1:8" x14ac:dyDescent="0.25">
      <c r="A1236" s="11">
        <f t="shared" si="104"/>
        <v>44778</v>
      </c>
      <c r="B1236" s="24">
        <f>_xlfn.IFNA([2]Cor!$W35,"")</f>
        <v>7.76</v>
      </c>
      <c r="C1236" s="24">
        <f t="shared" si="100"/>
        <v>320.49567999999999</v>
      </c>
      <c r="D1236" s="24">
        <f t="shared" si="101"/>
        <v>51.792101887999998</v>
      </c>
      <c r="E1236" s="24">
        <f>_xlfn.IFNA([2]DDG!$F33,"")</f>
        <v>315</v>
      </c>
      <c r="F1236" s="24">
        <f>_xlfn.IFNA([2]Soymeal!$F33,"")</f>
        <v>799.3</v>
      </c>
      <c r="G1236" s="24">
        <f t="shared" si="102"/>
        <v>1142.9989999999998</v>
      </c>
      <c r="H1236" s="24">
        <f t="shared" si="103"/>
        <v>929.59617585423052</v>
      </c>
    </row>
    <row r="1237" spans="1:8" x14ac:dyDescent="0.25">
      <c r="A1237" s="11">
        <f t="shared" si="104"/>
        <v>44785</v>
      </c>
      <c r="B1237" s="24">
        <f>_xlfn.IFNA([2]Cor!$W36,"")</f>
        <v>8.0500000000000007</v>
      </c>
      <c r="C1237" s="24">
        <f t="shared" si="100"/>
        <v>331.91240000000005</v>
      </c>
      <c r="D1237" s="24">
        <f t="shared" si="101"/>
        <v>53.637043840000004</v>
      </c>
      <c r="E1237" s="24">
        <f>_xlfn.IFNA([2]DDG!$F34,"")</f>
        <v>312.5</v>
      </c>
      <c r="F1237" s="24">
        <f>_xlfn.IFNA([2]Soymeal!$F34,"")</f>
        <v>780.12</v>
      </c>
      <c r="G1237" s="24">
        <f t="shared" si="102"/>
        <v>1115.5716</v>
      </c>
      <c r="H1237" s="24">
        <f t="shared" si="103"/>
        <v>931.14947245617293</v>
      </c>
    </row>
    <row r="1238" spans="1:8" x14ac:dyDescent="0.25">
      <c r="A1238" s="11">
        <f t="shared" si="104"/>
        <v>44792</v>
      </c>
      <c r="B1238" s="24">
        <f>_xlfn.IFNA([2]Cor!$W37,"")</f>
        <v>7.91</v>
      </c>
      <c r="C1238" s="24">
        <f t="shared" si="100"/>
        <v>326.40088000000003</v>
      </c>
      <c r="D1238" s="24">
        <f t="shared" si="101"/>
        <v>52.746382208</v>
      </c>
      <c r="E1238" s="24">
        <f>_xlfn.IFNA([2]DDG!$F35,"")</f>
        <v>310</v>
      </c>
      <c r="F1238" s="24">
        <f>_xlfn.IFNA([2]Soymeal!$F35,"")</f>
        <v>754.77</v>
      </c>
      <c r="G1238" s="24">
        <f t="shared" si="102"/>
        <v>1079.3210999999999</v>
      </c>
      <c r="H1238" s="24">
        <f t="shared" si="103"/>
        <v>933.41383949303975</v>
      </c>
    </row>
    <row r="1239" spans="1:8" x14ac:dyDescent="0.25">
      <c r="A1239" s="11">
        <f t="shared" si="104"/>
        <v>44799</v>
      </c>
      <c r="B1239" s="24">
        <f>_xlfn.IFNA([2]Cor!$W38,"")</f>
        <v>8.39</v>
      </c>
      <c r="C1239" s="24">
        <f t="shared" si="100"/>
        <v>345.29752000000002</v>
      </c>
      <c r="D1239" s="24">
        <f t="shared" si="101"/>
        <v>55.800079232000002</v>
      </c>
      <c r="E1239" s="24">
        <f>_xlfn.IFNA([2]DDG!$F36,"")</f>
        <v>280</v>
      </c>
      <c r="F1239" s="24">
        <f>_xlfn.IFNA([2]Soymeal!$F36,"")</f>
        <v>794.89</v>
      </c>
      <c r="G1239" s="24">
        <f t="shared" si="102"/>
        <v>1136.6926999999998</v>
      </c>
      <c r="H1239" s="24">
        <f t="shared" si="103"/>
        <v>933.73361896536949</v>
      </c>
    </row>
    <row r="1240" spans="1:8" x14ac:dyDescent="0.25">
      <c r="A1240" s="11">
        <f t="shared" si="104"/>
        <v>44806</v>
      </c>
      <c r="B1240" s="24">
        <f>_xlfn.IFNA([2]Cor!$W39,"")</f>
        <v>8.24</v>
      </c>
      <c r="C1240" s="24">
        <f t="shared" si="100"/>
        <v>339.39232000000004</v>
      </c>
      <c r="D1240" s="24">
        <f t="shared" si="101"/>
        <v>54.845798912000006</v>
      </c>
      <c r="E1240" s="24">
        <f>_xlfn.IFNA([2]DDG!$F37,"")</f>
        <v>295</v>
      </c>
      <c r="F1240" s="24">
        <f>_xlfn.IFNA([2]Soymeal!$F37,"")</f>
        <v>787.06</v>
      </c>
      <c r="G1240" s="24">
        <f t="shared" si="102"/>
        <v>1125.4957999999999</v>
      </c>
      <c r="H1240" s="24">
        <f t="shared" si="103"/>
        <v>934.80353865890902</v>
      </c>
    </row>
    <row r="1241" spans="1:8" x14ac:dyDescent="0.25">
      <c r="A1241" s="11">
        <f t="shared" si="104"/>
        <v>44813</v>
      </c>
      <c r="B1241" s="24">
        <f>_xlfn.IFNA([2]Cor!$W40,"")</f>
        <v>8.4600000000000009</v>
      </c>
      <c r="C1241" s="24">
        <f t="shared" si="100"/>
        <v>348.05328000000003</v>
      </c>
      <c r="D1241" s="24">
        <f t="shared" si="101"/>
        <v>56.245410048000004</v>
      </c>
      <c r="E1241" s="24">
        <f>_xlfn.IFNA([2]DDG!$F38,"")</f>
        <v>295</v>
      </c>
      <c r="F1241" s="24">
        <f>_xlfn.IFNA([2]Soymeal!$F38,"")</f>
        <v>740.55</v>
      </c>
      <c r="G1241" s="24">
        <f t="shared" si="102"/>
        <v>1058.9865</v>
      </c>
      <c r="H1241" s="24">
        <f t="shared" si="103"/>
        <v>935.46076596958778</v>
      </c>
    </row>
    <row r="1242" spans="1:8" x14ac:dyDescent="0.25">
      <c r="A1242" s="11">
        <f t="shared" si="104"/>
        <v>44820</v>
      </c>
      <c r="B1242" s="24">
        <f>_xlfn.IFNA([2]Cor!$W41,"")</f>
        <v>8.3000000000000007</v>
      </c>
      <c r="C1242" s="24">
        <f t="shared" si="100"/>
        <v>341.75440000000003</v>
      </c>
      <c r="D1242" s="24">
        <f t="shared" si="101"/>
        <v>55.227511040000003</v>
      </c>
      <c r="E1242" s="24">
        <f>_xlfn.IFNA([2]DDG!$F39,"")</f>
        <v>300</v>
      </c>
      <c r="F1242" s="24">
        <f>_xlfn.IFNA([2]Soymeal!$F39,"")</f>
        <v>756.84</v>
      </c>
      <c r="G1242" s="24">
        <f t="shared" si="102"/>
        <v>1082.2811999999999</v>
      </c>
      <c r="H1242" s="24">
        <f t="shared" si="103"/>
        <v>933.893871632073</v>
      </c>
    </row>
    <row r="1243" spans="1:8" x14ac:dyDescent="0.25">
      <c r="A1243" s="11">
        <f t="shared" si="104"/>
        <v>44827</v>
      </c>
      <c r="B1243" s="24">
        <f>_xlfn.IFNA([2]Cor!$W42,"")</f>
        <v>8.3699999999999992</v>
      </c>
      <c r="C1243" s="24">
        <f t="shared" si="100"/>
        <v>344.51015999999998</v>
      </c>
      <c r="D1243" s="24">
        <f t="shared" si="101"/>
        <v>55.672841855999998</v>
      </c>
      <c r="E1243" s="24">
        <f>_xlfn.IFNA([2]DDG!$F40,"")</f>
        <v>280</v>
      </c>
      <c r="F1243" s="24">
        <f>_xlfn.IFNA([2]Soymeal!$F40,"")</f>
        <v>762.7</v>
      </c>
      <c r="G1243" s="24">
        <f t="shared" si="102"/>
        <v>1090.6610000000001</v>
      </c>
      <c r="H1243" s="24">
        <f t="shared" si="103"/>
        <v>931.95329567722524</v>
      </c>
    </row>
    <row r="1244" spans="1:8" x14ac:dyDescent="0.25">
      <c r="A1244" s="11">
        <f t="shared" si="104"/>
        <v>44834</v>
      </c>
      <c r="B1244" s="24">
        <f>_xlfn.IFNA([2]Cor!$W43,"")</f>
        <v>8.4600000000000009</v>
      </c>
      <c r="C1244" s="24">
        <f t="shared" si="100"/>
        <v>348.05328000000003</v>
      </c>
      <c r="D1244" s="24">
        <f t="shared" si="101"/>
        <v>56.245410048000004</v>
      </c>
      <c r="E1244" s="24">
        <f>_xlfn.IFNA([2]DDG!$F41,"")</f>
        <v>312.5</v>
      </c>
      <c r="F1244" s="24">
        <f>_xlfn.IFNA([2]Soymeal!$F41,"")</f>
        <v>714.53</v>
      </c>
      <c r="G1244" s="24">
        <f t="shared" si="102"/>
        <v>1021.7778999999999</v>
      </c>
      <c r="H1244" s="24">
        <f t="shared" si="103"/>
        <v>930.28145178649129</v>
      </c>
    </row>
    <row r="1245" spans="1:8" x14ac:dyDescent="0.25">
      <c r="A1245" s="11">
        <f t="shared" si="104"/>
        <v>44841</v>
      </c>
      <c r="B1245" s="24">
        <f>_xlfn.IFNA([2]Cor!$W44,"")</f>
        <v>8.5</v>
      </c>
      <c r="C1245" s="24">
        <f t="shared" si="100"/>
        <v>349.62800000000004</v>
      </c>
      <c r="D1245" s="24">
        <f t="shared" si="101"/>
        <v>56.499884800000004</v>
      </c>
      <c r="E1245" s="24">
        <f>_xlfn.IFNA([2]DDG!$F42,"")</f>
        <v>322.5</v>
      </c>
      <c r="F1245" s="24">
        <f>_xlfn.IFNA([2]Soymeal!$F42,"")</f>
        <v>711.77</v>
      </c>
      <c r="G1245" s="24">
        <f t="shared" si="102"/>
        <v>1017.8310999999999</v>
      </c>
      <c r="H1245" s="24">
        <f t="shared" si="103"/>
        <v>928.24806425150086</v>
      </c>
    </row>
    <row r="1246" spans="1:8" x14ac:dyDescent="0.25">
      <c r="A1246" s="11">
        <f t="shared" si="104"/>
        <v>44848</v>
      </c>
      <c r="B1246" s="24">
        <f>_xlfn.IFNA([2]Cor!$W45,"")</f>
        <v>8.76</v>
      </c>
      <c r="C1246" s="24">
        <f t="shared" si="100"/>
        <v>359.86367999999999</v>
      </c>
      <c r="D1246" s="24">
        <f t="shared" si="101"/>
        <v>58.153970687999994</v>
      </c>
      <c r="E1246" s="24">
        <f>_xlfn.IFNA([2]DDG!$F43,"")</f>
        <v>325</v>
      </c>
      <c r="F1246" s="24">
        <f>_xlfn.IFNA([2]Soymeal!$F43,"")</f>
        <v>687.96</v>
      </c>
      <c r="G1246" s="24">
        <f t="shared" si="102"/>
        <v>983.78280000000007</v>
      </c>
      <c r="H1246" s="24">
        <f t="shared" si="103"/>
        <v>927.07422719485407</v>
      </c>
    </row>
    <row r="1247" spans="1:8" x14ac:dyDescent="0.25">
      <c r="A1247" s="11">
        <f t="shared" si="104"/>
        <v>44855</v>
      </c>
      <c r="B1247" s="24">
        <f>_xlfn.IFNA([2]Cor!$W46,"")</f>
        <v>8.66</v>
      </c>
      <c r="C1247" s="24">
        <f t="shared" si="100"/>
        <v>355.92688000000004</v>
      </c>
      <c r="D1247" s="24">
        <f t="shared" si="101"/>
        <v>57.517783808000004</v>
      </c>
      <c r="E1247" s="24">
        <f>_xlfn.IFNA([2]DDG!$F44,"")</f>
        <v>360</v>
      </c>
      <c r="F1247" s="24">
        <f>_xlfn.IFNA([2]Soymeal!$F44,"")</f>
        <v>704.28</v>
      </c>
      <c r="G1247" s="24">
        <f t="shared" si="102"/>
        <v>1007.1203999999999</v>
      </c>
      <c r="H1247" s="24">
        <f t="shared" si="103"/>
        <v>925.36153285133355</v>
      </c>
    </row>
    <row r="1248" spans="1:8" x14ac:dyDescent="0.25">
      <c r="A1248" s="11">
        <f t="shared" si="104"/>
        <v>44862</v>
      </c>
      <c r="B1248" s="24">
        <f>_xlfn.IFNA([2]Cor!$W47,"")</f>
        <v>8.5399999999999991</v>
      </c>
      <c r="C1248" s="24">
        <f t="shared" si="100"/>
        <v>351.20272</v>
      </c>
      <c r="D1248" s="24">
        <f t="shared" si="101"/>
        <v>56.754359551999997</v>
      </c>
      <c r="E1248" s="24" t="str">
        <f>_xlfn.IFNA([2]DDG!$F45,"")</f>
        <v/>
      </c>
      <c r="F1248" s="24">
        <f>_xlfn.IFNA([2]Soymeal!$F45,"")</f>
        <v>712.55</v>
      </c>
      <c r="G1248" s="24">
        <f t="shared" si="102"/>
        <v>1018.9464999999999</v>
      </c>
      <c r="H1248" s="24">
        <f t="shared" si="103"/>
        <v>923.28243929441351</v>
      </c>
    </row>
    <row r="1249" spans="1:8" x14ac:dyDescent="0.25">
      <c r="A1249" s="11">
        <f t="shared" si="104"/>
        <v>44869</v>
      </c>
      <c r="B1249" s="24">
        <f>_xlfn.IFNA([2]Cor!$W48,"")</f>
        <v>8.5</v>
      </c>
      <c r="C1249" s="24">
        <f t="shared" si="100"/>
        <v>349.62800000000004</v>
      </c>
      <c r="D1249" s="24">
        <f t="shared" si="101"/>
        <v>56.499884800000004</v>
      </c>
      <c r="E1249" s="24">
        <f>_xlfn.IFNA([2]DDG!$F46,"")</f>
        <v>370</v>
      </c>
      <c r="F1249" s="24">
        <f>_xlfn.IFNA([2]Soymeal!$F46,"")</f>
        <v>724.67</v>
      </c>
      <c r="G1249" s="24">
        <f t="shared" si="102"/>
        <v>1036.2781</v>
      </c>
      <c r="H1249" s="24">
        <f t="shared" si="103"/>
        <v>920.32967526668108</v>
      </c>
    </row>
    <row r="1250" spans="1:8" x14ac:dyDescent="0.25">
      <c r="A1250" s="11">
        <f t="shared" si="104"/>
        <v>44876</v>
      </c>
      <c r="B1250" s="24">
        <f>_xlfn.IFNA([2]Cor!$W49,"")</f>
        <v>8.0500000000000007</v>
      </c>
      <c r="C1250" s="24">
        <f t="shared" si="100"/>
        <v>331.91240000000005</v>
      </c>
      <c r="D1250" s="24">
        <f t="shared" si="101"/>
        <v>53.637043840000004</v>
      </c>
      <c r="E1250" s="24">
        <f>_xlfn.IFNA([2]DDG!$F47,"")</f>
        <v>360</v>
      </c>
      <c r="F1250" s="24">
        <f>_xlfn.IFNA([2]Soymeal!$F47,"")</f>
        <v>669.56</v>
      </c>
      <c r="G1250" s="24">
        <f t="shared" si="102"/>
        <v>957.47079999999983</v>
      </c>
      <c r="H1250" s="24">
        <f t="shared" si="103"/>
        <v>916.67751780513981</v>
      </c>
    </row>
    <row r="1251" spans="1:8" x14ac:dyDescent="0.25">
      <c r="A1251" s="11">
        <f t="shared" si="104"/>
        <v>44883</v>
      </c>
      <c r="B1251" s="24">
        <f>_xlfn.IFNA([2]Cor!$W50,"")</f>
        <v>8.11</v>
      </c>
      <c r="C1251" s="24">
        <f t="shared" si="100"/>
        <v>334.27447999999998</v>
      </c>
      <c r="D1251" s="24">
        <f t="shared" si="101"/>
        <v>54.018755967999994</v>
      </c>
      <c r="E1251" s="24">
        <f>_xlfn.IFNA([2]DDG!$F48,"")</f>
        <v>360</v>
      </c>
      <c r="F1251" s="24">
        <f>_xlfn.IFNA([2]Soymeal!$F48,"")</f>
        <v>672.86</v>
      </c>
      <c r="G1251" s="24">
        <f t="shared" si="102"/>
        <v>962.18979999999999</v>
      </c>
      <c r="H1251" s="24">
        <f t="shared" si="103"/>
        <v>912.11722791014813</v>
      </c>
    </row>
    <row r="1252" spans="1:8" x14ac:dyDescent="0.25">
      <c r="A1252" s="11">
        <f t="shared" si="104"/>
        <v>44890</v>
      </c>
      <c r="B1252" s="24">
        <f>_xlfn.IFNA([2]Cor!$W51,"")</f>
        <v>8.1199999999999992</v>
      </c>
      <c r="C1252" s="24">
        <f t="shared" si="100"/>
        <v>334.66816</v>
      </c>
      <c r="D1252" s="24">
        <f t="shared" si="101"/>
        <v>54.082374655999999</v>
      </c>
      <c r="E1252" s="24">
        <f>_xlfn.IFNA([2]DDG!$F49,"")</f>
        <v>360</v>
      </c>
      <c r="F1252" s="24">
        <f>_xlfn.IFNA([2]Soymeal!$F49,"")</f>
        <v>671.1</v>
      </c>
      <c r="G1252" s="24">
        <f t="shared" si="102"/>
        <v>959.673</v>
      </c>
      <c r="H1252" s="24">
        <f t="shared" si="103"/>
        <v>907.67582437299029</v>
      </c>
    </row>
    <row r="1253" spans="1:8" x14ac:dyDescent="0.25">
      <c r="A1253" s="11">
        <f t="shared" si="104"/>
        <v>44897</v>
      </c>
      <c r="B1253" s="24">
        <f>_xlfn.IFNA([2]Cor!$W52,"")</f>
        <v>7.85</v>
      </c>
      <c r="C1253" s="24">
        <f t="shared" si="100"/>
        <v>324.03879999999998</v>
      </c>
      <c r="D1253" s="24">
        <f t="shared" si="101"/>
        <v>52.364670079999996</v>
      </c>
      <c r="E1253" s="24">
        <f>_xlfn.IFNA([2]DDG!$F50,"")</f>
        <v>360</v>
      </c>
      <c r="F1253" s="24">
        <f>_xlfn.IFNA([2]Soymeal!$F50,"")</f>
        <v>693.48</v>
      </c>
      <c r="G1253" s="24">
        <f t="shared" si="102"/>
        <v>991.67639999999994</v>
      </c>
      <c r="H1253" s="24">
        <f t="shared" si="103"/>
        <v>903.3270084884382</v>
      </c>
    </row>
    <row r="1254" spans="1:8" x14ac:dyDescent="0.25">
      <c r="A1254" s="11">
        <f t="shared" si="104"/>
        <v>44904</v>
      </c>
      <c r="B1254" s="24">
        <f>_xlfn.IFNA([2]Cor!$W53,"")</f>
        <v>7.87</v>
      </c>
      <c r="C1254" s="24">
        <f t="shared" si="100"/>
        <v>324.82616000000002</v>
      </c>
      <c r="D1254" s="24">
        <f t="shared" si="101"/>
        <v>52.491907456</v>
      </c>
      <c r="E1254" s="24">
        <f>_xlfn.IFNA([2]DDG!$F51,"")</f>
        <v>355</v>
      </c>
      <c r="F1254" s="24">
        <f>_xlfn.IFNA([2]Soymeal!$F51,"")</f>
        <v>762.37</v>
      </c>
      <c r="G1254" s="24">
        <f t="shared" si="102"/>
        <v>1090.1891000000001</v>
      </c>
      <c r="H1254" s="24">
        <f t="shared" si="103"/>
        <v>898.8451973563831</v>
      </c>
    </row>
    <row r="1255" spans="1:8" x14ac:dyDescent="0.25">
      <c r="A1255" s="11">
        <f t="shared" si="104"/>
        <v>44911</v>
      </c>
      <c r="B1255" s="24">
        <f>_xlfn.IFNA([2]Cor!$W54,"")</f>
        <v>7.97</v>
      </c>
      <c r="C1255" s="24">
        <f t="shared" si="100"/>
        <v>328.76296000000002</v>
      </c>
      <c r="D1255" s="24">
        <f t="shared" si="101"/>
        <v>53.128094336000004</v>
      </c>
      <c r="E1255" s="24">
        <f>_xlfn.IFNA([2]DDG!$F52,"")</f>
        <v>355</v>
      </c>
      <c r="F1255" s="24">
        <f>_xlfn.IFNA([2]Soymeal!$F52,"")</f>
        <v>759.51</v>
      </c>
      <c r="G1255" s="24">
        <f t="shared" si="102"/>
        <v>1086.0992999999999</v>
      </c>
      <c r="H1255" s="24">
        <f t="shared" si="103"/>
        <v>896.57669552629955</v>
      </c>
    </row>
    <row r="1256" spans="1:8" x14ac:dyDescent="0.25">
      <c r="A1256" s="11">
        <f t="shared" si="104"/>
        <v>44918</v>
      </c>
      <c r="B1256" s="24">
        <f>_xlfn.IFNA([2]Cor!$W55,"")</f>
        <v>8.1</v>
      </c>
      <c r="C1256" s="24">
        <f t="shared" si="100"/>
        <v>333.88080000000002</v>
      </c>
      <c r="D1256" s="24">
        <f t="shared" si="101"/>
        <v>53.955137280000002</v>
      </c>
      <c r="E1256" s="24">
        <f>_xlfn.IFNA([2]DDG!$F53,"")</f>
        <v>360</v>
      </c>
      <c r="F1256" s="24">
        <f>_xlfn.IFNA([2]Soymeal!$F53,"")</f>
        <v>737.79</v>
      </c>
      <c r="G1256" s="24">
        <f t="shared" si="102"/>
        <v>1055.0396999999998</v>
      </c>
      <c r="H1256" s="24">
        <f t="shared" si="103"/>
        <v>893.3052155310188</v>
      </c>
    </row>
    <row r="1257" spans="1:8" x14ac:dyDescent="0.25">
      <c r="A1257" s="11">
        <f t="shared" si="104"/>
        <v>44925</v>
      </c>
      <c r="B1257" s="24">
        <f>_xlfn.IFNA([2]Cor!$W56,"")</f>
        <v>8.26</v>
      </c>
      <c r="C1257" s="24">
        <f t="shared" si="100"/>
        <v>340.17968000000002</v>
      </c>
      <c r="D1257" s="24">
        <f t="shared" si="101"/>
        <v>54.973036288000003</v>
      </c>
      <c r="E1257" s="24">
        <f>_xlfn.IFNA([2]DDG!$F54,"")</f>
        <v>360</v>
      </c>
      <c r="F1257" s="24">
        <f>_xlfn.IFNA([2]Soymeal!$F54,"")</f>
        <v>749.03</v>
      </c>
      <c r="G1257" s="24">
        <f t="shared" si="102"/>
        <v>1071.1128999999999</v>
      </c>
      <c r="H1257" s="24">
        <f t="shared" si="103"/>
        <v>889.82531113395771</v>
      </c>
    </row>
    <row r="1258" spans="1:8" x14ac:dyDescent="0.25">
      <c r="A1258" s="11">
        <f t="shared" si="104"/>
        <v>44932</v>
      </c>
      <c r="B1258" s="24">
        <f>_xlfn.IFNA([3]Cor!$W5,"")</f>
        <v>7.97</v>
      </c>
      <c r="C1258" s="24">
        <f t="shared" si="100"/>
        <v>328.76296000000002</v>
      </c>
      <c r="D1258" s="24">
        <f t="shared" si="101"/>
        <v>53.128094336000004</v>
      </c>
      <c r="E1258" s="24">
        <f>_xlfn.IFNA([3]DDG!$F3,"")</f>
        <v>360</v>
      </c>
      <c r="F1258" s="24">
        <f>_xlfn.IFNA([3]Soymeal!$F3,"")</f>
        <v>735.92</v>
      </c>
      <c r="G1258" s="24">
        <f t="shared" ref="G1258:G1309" si="105">IFERROR(F1258*1.43,"")</f>
        <v>1052.3655999999999</v>
      </c>
      <c r="H1258" s="24">
        <f t="shared" ref="H1258:H1309" si="106">_xlfn.IFNA((AVERAGE(D1231:D1257)/2204.62)*1802.4+(AVERAGE(C1231:C1257)/2204.62)*3715.4+(AVERAGE(E1231:E1257)/2204.62)*964.9+(AVERAGE(G1231:G1257)/2204.62)*272.4,"")</f>
        <v>888.37588664611087</v>
      </c>
    </row>
    <row r="1259" spans="1:8" x14ac:dyDescent="0.25">
      <c r="A1259" s="11">
        <f t="shared" si="104"/>
        <v>44939</v>
      </c>
      <c r="B1259" s="24">
        <f>_xlfn.IFNA([3]Cor!$W6,"")</f>
        <v>8.14</v>
      </c>
      <c r="C1259" s="24">
        <f t="shared" si="100"/>
        <v>335.45552000000004</v>
      </c>
      <c r="D1259" s="24">
        <f t="shared" si="101"/>
        <v>54.209612032000003</v>
      </c>
      <c r="E1259" s="24">
        <f>_xlfn.IFNA([3]DDG!$F4,"")</f>
        <v>370</v>
      </c>
      <c r="F1259" s="24">
        <f>_xlfn.IFNA([3]Soymeal!$F4,"")</f>
        <v>739.99</v>
      </c>
      <c r="G1259" s="24">
        <f t="shared" si="105"/>
        <v>1058.1857</v>
      </c>
      <c r="H1259" s="24">
        <f t="shared" si="106"/>
        <v>887.72924783658198</v>
      </c>
    </row>
    <row r="1260" spans="1:8" x14ac:dyDescent="0.25">
      <c r="A1260" s="11">
        <f t="shared" si="104"/>
        <v>44946</v>
      </c>
      <c r="B1260" s="24">
        <f>_xlfn.IFNA([3]Cor!$W7,"")</f>
        <v>8.18</v>
      </c>
      <c r="C1260" s="24">
        <f t="shared" si="100"/>
        <v>337.03023999999999</v>
      </c>
      <c r="D1260" s="24">
        <f t="shared" si="101"/>
        <v>54.464086783999996</v>
      </c>
      <c r="E1260" s="24">
        <f>_xlfn.IFNA([3]DDG!$F5,"")</f>
        <v>370</v>
      </c>
      <c r="F1260" s="24">
        <f>_xlfn.IFNA([3]Soymeal!$F5,"")</f>
        <v>737.13</v>
      </c>
      <c r="G1260" s="24">
        <f t="shared" si="105"/>
        <v>1054.0959</v>
      </c>
      <c r="H1260" s="24">
        <f t="shared" si="106"/>
        <v>887.60559443286388</v>
      </c>
    </row>
    <row r="1261" spans="1:8" x14ac:dyDescent="0.25">
      <c r="A1261" s="11">
        <f t="shared" si="104"/>
        <v>44953</v>
      </c>
      <c r="B1261" s="24">
        <f>_xlfn.IFNA([3]Cor!$W8,"")</f>
        <v>8.2100000000000009</v>
      </c>
      <c r="C1261" s="24">
        <f t="shared" si="100"/>
        <v>338.21128000000004</v>
      </c>
      <c r="D1261" s="24">
        <f t="shared" si="101"/>
        <v>54.654942848000005</v>
      </c>
      <c r="E1261" s="24">
        <f>_xlfn.IFNA([3]DDG!$F6,"")</f>
        <v>370</v>
      </c>
      <c r="F1261" s="24">
        <f>_xlfn.IFNA([3]Soymeal!$F6,"")</f>
        <v>740.21</v>
      </c>
      <c r="G1261" s="24">
        <f t="shared" si="105"/>
        <v>1058.5002999999999</v>
      </c>
      <c r="H1261" s="24">
        <f t="shared" si="106"/>
        <v>888.81448819273055</v>
      </c>
    </row>
    <row r="1262" spans="1:8" x14ac:dyDescent="0.25">
      <c r="A1262" s="11">
        <f t="shared" si="104"/>
        <v>44960</v>
      </c>
      <c r="B1262" s="24">
        <f>_xlfn.IFNA([3]Cor!$W9,"")</f>
        <v>8.15</v>
      </c>
      <c r="C1262" s="24">
        <f t="shared" si="100"/>
        <v>335.84920000000005</v>
      </c>
      <c r="D1262" s="24">
        <f t="shared" si="101"/>
        <v>54.273230720000008</v>
      </c>
      <c r="E1262" s="24">
        <f>_xlfn.IFNA([3]DDG!$F7,"")</f>
        <v>360</v>
      </c>
      <c r="F1262" s="24">
        <f>_xlfn.IFNA([3]Soymeal!$F7,"")</f>
        <v>778.8</v>
      </c>
      <c r="G1262" s="24">
        <f t="shared" si="105"/>
        <v>1113.684</v>
      </c>
      <c r="H1262" s="24">
        <f t="shared" si="106"/>
        <v>891.60905372019397</v>
      </c>
    </row>
    <row r="1263" spans="1:8" x14ac:dyDescent="0.25">
      <c r="A1263" s="11">
        <f t="shared" si="104"/>
        <v>44967</v>
      </c>
      <c r="B1263" s="24">
        <f>_xlfn.IFNA([3]Cor!$W10,"")</f>
        <v>8.17</v>
      </c>
      <c r="C1263" s="24">
        <f t="shared" si="100"/>
        <v>336.63656000000003</v>
      </c>
      <c r="D1263" s="24">
        <f t="shared" si="101"/>
        <v>54.400468096000004</v>
      </c>
      <c r="E1263" s="24">
        <f>_xlfn.IFNA([3]DDG!$F8,"")</f>
        <v>365</v>
      </c>
      <c r="F1263" s="24">
        <f>_xlfn.IFNA([3]Soymeal!$F8,"")</f>
        <v>779.79</v>
      </c>
      <c r="G1263" s="24">
        <f t="shared" si="105"/>
        <v>1115.0997</v>
      </c>
      <c r="H1263" s="24">
        <f t="shared" si="106"/>
        <v>893.07038368180656</v>
      </c>
    </row>
    <row r="1264" spans="1:8" x14ac:dyDescent="0.25">
      <c r="A1264" s="11">
        <f t="shared" si="104"/>
        <v>44974</v>
      </c>
      <c r="B1264" s="24">
        <f>_xlfn.IFNA([3]Cor!$W11,"")</f>
        <v>8.14</v>
      </c>
      <c r="C1264" s="24">
        <f t="shared" si="100"/>
        <v>335.45552000000004</v>
      </c>
      <c r="D1264" s="24">
        <f t="shared" si="101"/>
        <v>54.209612032000003</v>
      </c>
      <c r="E1264" s="24">
        <f>_xlfn.IFNA([3]DDG!$F9,"")</f>
        <v>375</v>
      </c>
      <c r="F1264" s="24">
        <f>_xlfn.IFNA([3]Soymeal!$F9,"")</f>
        <v>770.64</v>
      </c>
      <c r="G1264" s="24">
        <f t="shared" si="105"/>
        <v>1102.0151999999998</v>
      </c>
      <c r="H1264" s="24">
        <f t="shared" si="106"/>
        <v>894.87084433746645</v>
      </c>
    </row>
    <row r="1265" spans="1:8" x14ac:dyDescent="0.25">
      <c r="A1265" s="11">
        <f t="shared" si="104"/>
        <v>44981</v>
      </c>
      <c r="B1265" s="24">
        <f>_xlfn.IFNA([3]Cor!$W12,"")</f>
        <v>7.85</v>
      </c>
      <c r="C1265" s="24">
        <f t="shared" si="100"/>
        <v>324.03879999999998</v>
      </c>
      <c r="D1265" s="24">
        <f t="shared" si="101"/>
        <v>52.364670079999996</v>
      </c>
      <c r="E1265" s="24">
        <f>_xlfn.IFNA([3]DDG!$F10,"")</f>
        <v>375</v>
      </c>
      <c r="F1265" s="24">
        <f>_xlfn.IFNA([3]Soymeal!$F10,"")</f>
        <v>779.46</v>
      </c>
      <c r="G1265" s="24">
        <f t="shared" si="105"/>
        <v>1114.6278</v>
      </c>
      <c r="H1265" s="24">
        <f t="shared" si="106"/>
        <v>896.09939338700633</v>
      </c>
    </row>
    <row r="1266" spans="1:8" x14ac:dyDescent="0.25">
      <c r="A1266" s="11">
        <f t="shared" si="104"/>
        <v>44988</v>
      </c>
      <c r="B1266" s="24">
        <f>_xlfn.IFNA([3]Cor!$W13,"")</f>
        <v>7.75</v>
      </c>
      <c r="C1266" s="24">
        <f t="shared" si="100"/>
        <v>320.10200000000003</v>
      </c>
      <c r="D1266" s="24">
        <f t="shared" si="101"/>
        <v>51.728483200000007</v>
      </c>
      <c r="E1266" s="24">
        <f>_xlfn.IFNA([3]DDG!$F11,"")</f>
        <v>365</v>
      </c>
      <c r="F1266" s="24">
        <f>_xlfn.IFNA([3]Soymeal!$F11,"")</f>
        <v>790.7</v>
      </c>
      <c r="G1266" s="24">
        <f t="shared" si="105"/>
        <v>1130.701</v>
      </c>
      <c r="H1266" s="24">
        <f t="shared" si="106"/>
        <v>897.19615122431037</v>
      </c>
    </row>
    <row r="1267" spans="1:8" x14ac:dyDescent="0.25">
      <c r="A1267" s="11">
        <f t="shared" si="104"/>
        <v>44995</v>
      </c>
      <c r="B1267" s="24">
        <f>_xlfn.IFNA([3]Cor!$W14,"")</f>
        <v>7.56</v>
      </c>
      <c r="C1267" s="24">
        <f t="shared" si="100"/>
        <v>312.62207999999998</v>
      </c>
      <c r="D1267" s="24">
        <f t="shared" si="101"/>
        <v>50.519728127999997</v>
      </c>
      <c r="E1267" s="24">
        <f>_xlfn.IFNA([3]DDG!$F12,"")</f>
        <v>360</v>
      </c>
      <c r="F1267" s="24">
        <f>_xlfn.IFNA([3]Soymeal!$F12,"")</f>
        <v>812.31</v>
      </c>
      <c r="G1267" s="24">
        <f t="shared" si="105"/>
        <v>1161.6032999999998</v>
      </c>
      <c r="H1267" s="24">
        <f t="shared" si="106"/>
        <v>896.90364699822146</v>
      </c>
    </row>
    <row r="1268" spans="1:8" x14ac:dyDescent="0.25">
      <c r="A1268" s="11">
        <f t="shared" si="104"/>
        <v>45002</v>
      </c>
      <c r="B1268" s="24">
        <f>_xlfn.IFNA([3]Cor!$W15,"")</f>
        <v>7.69</v>
      </c>
      <c r="C1268" s="24">
        <f t="shared" si="100"/>
        <v>317.73992000000004</v>
      </c>
      <c r="D1268" s="24">
        <f t="shared" si="101"/>
        <v>51.346771072000003</v>
      </c>
      <c r="E1268" s="24">
        <f>_xlfn.IFNA([3]DDG!$F13,"")</f>
        <v>360</v>
      </c>
      <c r="F1268" s="24">
        <f>_xlfn.IFNA([3]Soymeal!$F13,"")</f>
        <v>772.73</v>
      </c>
      <c r="G1268" s="24">
        <f t="shared" si="105"/>
        <v>1105.0038999999999</v>
      </c>
      <c r="H1268" s="24">
        <f t="shared" si="106"/>
        <v>896.36113263063112</v>
      </c>
    </row>
    <row r="1269" spans="1:8" x14ac:dyDescent="0.25">
      <c r="A1269" s="11">
        <f t="shared" si="104"/>
        <v>45009</v>
      </c>
      <c r="B1269" s="24">
        <f>_xlfn.IFNA([3]Cor!$W16,"")</f>
        <v>7.74</v>
      </c>
      <c r="C1269" s="24">
        <f t="shared" si="100"/>
        <v>319.70832000000001</v>
      </c>
      <c r="D1269" s="24">
        <f t="shared" si="101"/>
        <v>51.664864512000001</v>
      </c>
      <c r="E1269" s="24">
        <f>_xlfn.IFNA([3]DDG!$F14,"")</f>
        <v>370</v>
      </c>
      <c r="F1269" s="24">
        <f>_xlfn.IFNA([3]Soymeal!$F14,"")</f>
        <v>740.88</v>
      </c>
      <c r="G1269" s="24">
        <f t="shared" si="105"/>
        <v>1059.4584</v>
      </c>
      <c r="H1269" s="24">
        <f t="shared" si="106"/>
        <v>895.62547759250162</v>
      </c>
    </row>
    <row r="1270" spans="1:8" x14ac:dyDescent="0.25">
      <c r="A1270" s="11">
        <f t="shared" si="104"/>
        <v>45016</v>
      </c>
      <c r="B1270" s="24">
        <f>_xlfn.IFNA([3]Cor!$W17,"")</f>
        <v>7.89</v>
      </c>
      <c r="C1270" s="24">
        <f t="shared" si="100"/>
        <v>325.61351999999999</v>
      </c>
      <c r="D1270" s="24">
        <f t="shared" si="101"/>
        <v>52.619144831999996</v>
      </c>
      <c r="E1270" s="24">
        <f>_xlfn.IFNA([3]DDG!$F15,"")</f>
        <v>370</v>
      </c>
      <c r="F1270" s="24">
        <f>_xlfn.IFNA([3]Soymeal!$F15,"")</f>
        <v>763.91</v>
      </c>
      <c r="G1270" s="24">
        <f t="shared" si="105"/>
        <v>1092.3913</v>
      </c>
      <c r="H1270" s="24">
        <f t="shared" si="106"/>
        <v>895.21543896382786</v>
      </c>
    </row>
    <row r="1271" spans="1:8" x14ac:dyDescent="0.25">
      <c r="A1271" s="11">
        <f t="shared" si="104"/>
        <v>45023</v>
      </c>
      <c r="B1271" s="24">
        <f>_xlfn.IFNA([3]Cor!$W18,"")</f>
        <v>7.51</v>
      </c>
      <c r="C1271" s="24">
        <f t="shared" ref="C1271:C1309" si="107">IFERROR(B1271*39.368+15,"")</f>
        <v>310.65368000000001</v>
      </c>
      <c r="D1271" s="24">
        <f t="shared" ref="D1271:D1309" si="108">IFERROR(C1271*0.1616,"")</f>
        <v>50.201634687999999</v>
      </c>
      <c r="E1271" s="24">
        <f>_xlfn.IFNA([3]DDG!$F16,"")</f>
        <v>370</v>
      </c>
      <c r="F1271" s="24">
        <f>_xlfn.IFNA([3]Soymeal!$F16,"")</f>
        <v>736.69</v>
      </c>
      <c r="G1271" s="24">
        <f t="shared" si="105"/>
        <v>1053.4666999999999</v>
      </c>
      <c r="H1271" s="24">
        <f t="shared" si="106"/>
        <v>895.46642388891098</v>
      </c>
    </row>
    <row r="1272" spans="1:8" x14ac:dyDescent="0.25">
      <c r="A1272" s="11">
        <f t="shared" si="104"/>
        <v>45030</v>
      </c>
      <c r="B1272" s="24">
        <f>_xlfn.IFNA([3]Cor!$W19,"")</f>
        <v>7.59</v>
      </c>
      <c r="C1272" s="24">
        <f t="shared" si="107"/>
        <v>313.80312000000004</v>
      </c>
      <c r="D1272" s="24">
        <f t="shared" si="108"/>
        <v>50.710584192000006</v>
      </c>
      <c r="E1272" s="24">
        <f>_xlfn.IFNA([3]DDG!$F17,"")</f>
        <v>375</v>
      </c>
      <c r="F1272" s="24">
        <f>_xlfn.IFNA([3]Soymeal!$F17,"")</f>
        <v>730.51</v>
      </c>
      <c r="G1272" s="24">
        <f t="shared" si="105"/>
        <v>1044.6292999999998</v>
      </c>
      <c r="H1272" s="24">
        <f t="shared" si="106"/>
        <v>894.06196446636955</v>
      </c>
    </row>
    <row r="1273" spans="1:8" x14ac:dyDescent="0.25">
      <c r="A1273" s="11">
        <f t="shared" si="104"/>
        <v>45037</v>
      </c>
      <c r="B1273" s="24">
        <f>_xlfn.IFNA([3]Cor!$W20,"")</f>
        <v>7.33</v>
      </c>
      <c r="C1273" s="24">
        <f t="shared" si="107"/>
        <v>303.56744000000003</v>
      </c>
      <c r="D1273" s="24">
        <f t="shared" si="108"/>
        <v>49.056498304000002</v>
      </c>
      <c r="E1273" s="24" t="str">
        <f>_xlfn.IFNA([3]DDG!$F18,"")</f>
        <v/>
      </c>
      <c r="F1273" s="24">
        <f>_xlfn.IFNA([3]Soymeal!$F18,"")</f>
        <v>722.8</v>
      </c>
      <c r="G1273" s="24">
        <f t="shared" si="105"/>
        <v>1033.6039999999998</v>
      </c>
      <c r="H1273" s="24">
        <f t="shared" si="106"/>
        <v>892.65695271632035</v>
      </c>
    </row>
    <row r="1274" spans="1:8" x14ac:dyDescent="0.25">
      <c r="A1274" s="11">
        <f t="shared" si="104"/>
        <v>45044</v>
      </c>
      <c r="B1274" s="24">
        <f>_xlfn.IFNA([3]Cor!$W21,"")</f>
        <v>6.97</v>
      </c>
      <c r="C1274" s="24">
        <f t="shared" si="107"/>
        <v>289.39496000000003</v>
      </c>
      <c r="D1274" s="24">
        <f t="shared" si="108"/>
        <v>46.766225536</v>
      </c>
      <c r="E1274" s="24">
        <f>_xlfn.IFNA([3]DDG!$F19,"")</f>
        <v>390</v>
      </c>
      <c r="F1274" s="24">
        <f>_xlfn.IFNA([3]Soymeal!$F19,"")</f>
        <v>697.11</v>
      </c>
      <c r="G1274" s="24">
        <f t="shared" si="105"/>
        <v>996.8673</v>
      </c>
      <c r="H1274" s="24">
        <f t="shared" si="106"/>
        <v>889.7622003407896</v>
      </c>
    </row>
    <row r="1275" spans="1:8" x14ac:dyDescent="0.25">
      <c r="A1275" s="11">
        <f t="shared" si="104"/>
        <v>45051</v>
      </c>
      <c r="B1275" s="24">
        <f>_xlfn.IFNA([3]Cor!$W22,"")</f>
        <v>7.02</v>
      </c>
      <c r="C1275" s="24">
        <f t="shared" si="107"/>
        <v>291.36336</v>
      </c>
      <c r="D1275" s="24">
        <f t="shared" si="108"/>
        <v>47.084318975999999</v>
      </c>
      <c r="E1275" s="24">
        <f>_xlfn.IFNA([3]DDG!$F20,"")</f>
        <v>390</v>
      </c>
      <c r="F1275" s="24">
        <f>_xlfn.IFNA([3]Soymeal!$F20,"")</f>
        <v>690.17</v>
      </c>
      <c r="G1275" s="24">
        <f t="shared" si="105"/>
        <v>986.94309999999984</v>
      </c>
      <c r="H1275" s="24">
        <f t="shared" si="106"/>
        <v>885.76215786034459</v>
      </c>
    </row>
    <row r="1276" spans="1:8" x14ac:dyDescent="0.25">
      <c r="A1276" s="11">
        <f t="shared" si="104"/>
        <v>45058</v>
      </c>
      <c r="B1276" s="24">
        <f>_xlfn.IFNA([3]Cor!$W23,"")</f>
        <v>6.86</v>
      </c>
      <c r="C1276" s="24">
        <f t="shared" si="107"/>
        <v>285.06448</v>
      </c>
      <c r="D1276" s="24">
        <f t="shared" si="108"/>
        <v>46.066419967999998</v>
      </c>
      <c r="E1276" s="24">
        <f>_xlfn.IFNA([3]DDG!$F21,"")</f>
        <v>390</v>
      </c>
      <c r="F1276" s="24">
        <f>_xlfn.IFNA([3]Soymeal!$F21,"")</f>
        <v>692.15</v>
      </c>
      <c r="G1276" s="24">
        <f t="shared" si="105"/>
        <v>989.77449999999988</v>
      </c>
      <c r="H1276" s="24">
        <f t="shared" si="106"/>
        <v>881.99522857669854</v>
      </c>
    </row>
    <row r="1277" spans="1:8" x14ac:dyDescent="0.25">
      <c r="A1277" s="11">
        <f t="shared" si="104"/>
        <v>45065</v>
      </c>
      <c r="B1277" s="24">
        <f>_xlfn.IFNA([3]Cor!$W24,"")</f>
        <v>6.52</v>
      </c>
      <c r="C1277" s="24">
        <f t="shared" si="107"/>
        <v>271.67935999999997</v>
      </c>
      <c r="D1277" s="24">
        <f t="shared" si="108"/>
        <v>43.903384575999993</v>
      </c>
      <c r="E1277" s="24">
        <f>_xlfn.IFNA([3]DDG!$F22,"")</f>
        <v>385</v>
      </c>
      <c r="F1277" s="24">
        <f>_xlfn.IFNA([3]Soymeal!$F22,"")</f>
        <v>663.71</v>
      </c>
      <c r="G1277" s="24">
        <f t="shared" si="105"/>
        <v>949.10530000000006</v>
      </c>
      <c r="H1277" s="24">
        <f t="shared" si="106"/>
        <v>877.77325416585734</v>
      </c>
    </row>
    <row r="1278" spans="1:8" x14ac:dyDescent="0.25">
      <c r="A1278" s="11">
        <f t="shared" si="104"/>
        <v>45072</v>
      </c>
      <c r="B1278" s="24">
        <f>_xlfn.IFNA([3]Cor!$W25,"")</f>
        <v>7.03</v>
      </c>
      <c r="C1278" s="24">
        <f t="shared" si="107"/>
        <v>291.75704000000002</v>
      </c>
      <c r="D1278" s="24">
        <f t="shared" si="108"/>
        <v>47.147937664000004</v>
      </c>
      <c r="E1278" s="24">
        <f>_xlfn.IFNA([3]DDG!$F23,"")</f>
        <v>365</v>
      </c>
      <c r="F1278" s="24">
        <f>_xlfn.IFNA([3]Soymeal!$F23,"")</f>
        <v>652.79999999999995</v>
      </c>
      <c r="G1278" s="24">
        <f t="shared" si="105"/>
        <v>933.50399999999991</v>
      </c>
      <c r="H1278" s="24">
        <f t="shared" si="106"/>
        <v>874.10146562865611</v>
      </c>
    </row>
    <row r="1279" spans="1:8" x14ac:dyDescent="0.25">
      <c r="A1279" s="11">
        <f t="shared" si="104"/>
        <v>45079</v>
      </c>
      <c r="B1279" s="24">
        <f>_xlfn.IFNA([3]Cor!$W26,"")</f>
        <v>7.06</v>
      </c>
      <c r="C1279" s="24">
        <f t="shared" si="107"/>
        <v>292.93808000000001</v>
      </c>
      <c r="D1279" s="24">
        <f t="shared" si="108"/>
        <v>47.338793727999999</v>
      </c>
      <c r="E1279" s="24">
        <f>_xlfn.IFNA([3]DDG!$F24,"")</f>
        <v>335</v>
      </c>
      <c r="F1279" s="24">
        <f>_xlfn.IFNA([3]Soymeal!$F24,"")</f>
        <v>647.95000000000005</v>
      </c>
      <c r="G1279" s="24">
        <f t="shared" si="105"/>
        <v>926.56849999999997</v>
      </c>
      <c r="H1279" s="24">
        <f t="shared" si="106"/>
        <v>871.19246991166801</v>
      </c>
    </row>
    <row r="1280" spans="1:8" x14ac:dyDescent="0.25">
      <c r="A1280" s="11">
        <f t="shared" si="104"/>
        <v>45086</v>
      </c>
      <c r="B1280" s="24">
        <f>_xlfn.IFNA([3]Cor!$W27,"")</f>
        <v>7.01</v>
      </c>
      <c r="C1280" s="24">
        <f t="shared" si="107"/>
        <v>290.96967999999998</v>
      </c>
      <c r="D1280" s="24">
        <f t="shared" si="108"/>
        <v>47.020700287999993</v>
      </c>
      <c r="E1280" s="24">
        <f>_xlfn.IFNA([3]DDG!$F25,"")</f>
        <v>300</v>
      </c>
      <c r="F1280" s="24">
        <f>_xlfn.IFNA([3]Soymeal!$F25,"")</f>
        <v>647.29</v>
      </c>
      <c r="G1280" s="24">
        <f t="shared" si="105"/>
        <v>925.62469999999996</v>
      </c>
      <c r="H1280" s="24">
        <f t="shared" si="106"/>
        <v>867.81124516783598</v>
      </c>
    </row>
    <row r="1281" spans="1:8" x14ac:dyDescent="0.25">
      <c r="A1281" s="11">
        <f t="shared" si="104"/>
        <v>45093</v>
      </c>
      <c r="B1281" s="24">
        <f>_xlfn.IFNA([3]Cor!$W28,"")</f>
        <v>7.35</v>
      </c>
      <c r="C1281" s="24">
        <f t="shared" si="107"/>
        <v>304.35480000000001</v>
      </c>
      <c r="D1281" s="24">
        <f t="shared" si="108"/>
        <v>49.183735679999998</v>
      </c>
      <c r="E1281" s="24">
        <f>_xlfn.IFNA([3]DDG!$F26,"")</f>
        <v>300</v>
      </c>
      <c r="F1281" s="24">
        <f>_xlfn.IFNA([3]Soymeal!$F26,"")</f>
        <v>651.91999999999996</v>
      </c>
      <c r="G1281" s="24">
        <f t="shared" si="105"/>
        <v>932.24559999999985</v>
      </c>
      <c r="H1281" s="24">
        <f t="shared" si="106"/>
        <v>864.27304987309321</v>
      </c>
    </row>
    <row r="1282" spans="1:8" x14ac:dyDescent="0.25">
      <c r="A1282" s="11">
        <f t="shared" ref="A1282:A1345" si="109">+A1281+7</f>
        <v>45100</v>
      </c>
      <c r="B1282" s="24">
        <f>_xlfn.IFNA([3]Cor!$W29,"")</f>
        <v>7.29</v>
      </c>
      <c r="C1282" s="24">
        <f t="shared" si="107"/>
        <v>301.99272000000002</v>
      </c>
      <c r="D1282" s="24">
        <f t="shared" si="108"/>
        <v>48.802023552000001</v>
      </c>
      <c r="E1282" s="24">
        <f>_xlfn.IFNA([3]DDG!$F27,"")</f>
        <v>295</v>
      </c>
      <c r="F1282" s="24">
        <f>_xlfn.IFNA([3]Soymeal!$F27,"")</f>
        <v>651.15</v>
      </c>
      <c r="G1282" s="24">
        <f t="shared" si="105"/>
        <v>931.14449999999988</v>
      </c>
      <c r="H1282" s="24">
        <f t="shared" si="106"/>
        <v>861.24646993728061</v>
      </c>
    </row>
    <row r="1283" spans="1:8" x14ac:dyDescent="0.25">
      <c r="A1283" s="11">
        <f t="shared" si="109"/>
        <v>45107</v>
      </c>
      <c r="B1283" s="24">
        <f>_xlfn.IFNA([3]Cor!$W30,"")</f>
        <v>6.27</v>
      </c>
      <c r="C1283" s="24">
        <f t="shared" si="107"/>
        <v>261.83735999999999</v>
      </c>
      <c r="D1283" s="24">
        <f t="shared" si="108"/>
        <v>42.312917375999994</v>
      </c>
      <c r="E1283" s="24">
        <f>_xlfn.IFNA([3]DDG!$F28,"")</f>
        <v>295</v>
      </c>
      <c r="F1283" s="24">
        <f>_xlfn.IFNA([3]Soymeal!$F28,"")</f>
        <v>646.19000000000005</v>
      </c>
      <c r="G1283" s="24">
        <f t="shared" si="105"/>
        <v>924.05169999999998</v>
      </c>
      <c r="H1283" s="24">
        <f t="shared" si="106"/>
        <v>857.72541567472103</v>
      </c>
    </row>
    <row r="1284" spans="1:8" x14ac:dyDescent="0.25">
      <c r="A1284" s="11">
        <f t="shared" si="109"/>
        <v>45114</v>
      </c>
      <c r="B1284" s="24">
        <f>_xlfn.IFNA([3]Cor!$W31,"")</f>
        <v>6.23</v>
      </c>
      <c r="C1284" s="24">
        <f t="shared" si="107"/>
        <v>260.26264000000003</v>
      </c>
      <c r="D1284" s="24">
        <f t="shared" si="108"/>
        <v>42.058442624000001</v>
      </c>
      <c r="E1284" s="24">
        <f>_xlfn.IFNA([3]DDG!$F29,"")</f>
        <v>300</v>
      </c>
      <c r="F1284" s="24">
        <f>_xlfn.IFNA([3]Soymeal!$F29,"")</f>
        <v>635.82000000000005</v>
      </c>
      <c r="G1284" s="24">
        <f t="shared" si="105"/>
        <v>909.22260000000006</v>
      </c>
      <c r="H1284" s="24">
        <f t="shared" si="106"/>
        <v>851.1824888961919</v>
      </c>
    </row>
    <row r="1285" spans="1:8" x14ac:dyDescent="0.25">
      <c r="A1285" s="11">
        <f t="shared" si="109"/>
        <v>45121</v>
      </c>
      <c r="B1285" s="24">
        <f>_xlfn.IFNA([3]Cor!$W32,"")</f>
        <v>6.38</v>
      </c>
      <c r="C1285" s="24">
        <f t="shared" si="107"/>
        <v>266.16784000000001</v>
      </c>
      <c r="D1285" s="24">
        <f t="shared" si="108"/>
        <v>43.012722944000004</v>
      </c>
      <c r="E1285" s="24">
        <f>_xlfn.IFNA([3]DDG!$F30,"")</f>
        <v>300</v>
      </c>
      <c r="F1285" s="24">
        <f>_xlfn.IFNA([3]Soymeal!$F30,"")</f>
        <v>656.77</v>
      </c>
      <c r="G1285" s="24">
        <f t="shared" si="105"/>
        <v>939.1810999999999</v>
      </c>
      <c r="H1285" s="24">
        <f t="shared" si="106"/>
        <v>844.05233353451058</v>
      </c>
    </row>
    <row r="1286" spans="1:8" x14ac:dyDescent="0.25">
      <c r="A1286" s="11">
        <f t="shared" si="109"/>
        <v>45128</v>
      </c>
      <c r="B1286" s="24">
        <f>_xlfn.IFNA([3]Cor!$W33,"")</f>
        <v>6.6</v>
      </c>
      <c r="C1286" s="24">
        <f t="shared" si="107"/>
        <v>274.8288</v>
      </c>
      <c r="D1286" s="24">
        <f t="shared" si="108"/>
        <v>44.412334080000001</v>
      </c>
      <c r="E1286" s="24">
        <f>_xlfn.IFNA([3]DDG!$F31,"")</f>
        <v>300</v>
      </c>
      <c r="F1286" s="24">
        <f>_xlfn.IFNA([3]Soymeal!$F31,"")</f>
        <v>705.27</v>
      </c>
      <c r="G1286" s="24">
        <f t="shared" si="105"/>
        <v>1008.5360999999999</v>
      </c>
      <c r="H1286" s="24">
        <f t="shared" si="106"/>
        <v>838.31102320954938</v>
      </c>
    </row>
    <row r="1287" spans="1:8" x14ac:dyDescent="0.25">
      <c r="A1287" s="11">
        <f t="shared" si="109"/>
        <v>45135</v>
      </c>
      <c r="B1287" s="24">
        <f>_xlfn.IFNA([3]Cor!$W34,"")</f>
        <v>6.61</v>
      </c>
      <c r="C1287" s="24">
        <f t="shared" si="107"/>
        <v>275.22248000000002</v>
      </c>
      <c r="D1287" s="24">
        <f t="shared" si="108"/>
        <v>44.475952767999999</v>
      </c>
      <c r="E1287" s="24">
        <f>_xlfn.IFNA([3]DDG!$F32,"")</f>
        <v>300</v>
      </c>
      <c r="F1287" s="24">
        <f>_xlfn.IFNA([3]Soymeal!$F32,"")</f>
        <v>713.43</v>
      </c>
      <c r="G1287" s="24">
        <f t="shared" si="105"/>
        <v>1020.2048999999998</v>
      </c>
      <c r="H1287" s="24">
        <f t="shared" si="106"/>
        <v>832.82462397452582</v>
      </c>
    </row>
    <row r="1288" spans="1:8" x14ac:dyDescent="0.25">
      <c r="A1288" s="11">
        <f t="shared" si="109"/>
        <v>45142</v>
      </c>
      <c r="B1288" s="24">
        <f>_xlfn.IFNA([3]Cor!$W35,"")</f>
        <v>6.24</v>
      </c>
      <c r="C1288" s="24">
        <f t="shared" si="107"/>
        <v>260.65632000000005</v>
      </c>
      <c r="D1288" s="24">
        <f t="shared" si="108"/>
        <v>42.122061312000007</v>
      </c>
      <c r="E1288" s="24">
        <f>_xlfn.IFNA([3]DDG!$F33,"")</f>
        <v>300</v>
      </c>
      <c r="F1288" s="24">
        <f>_xlfn.IFNA([3]Soymeal!$F33,"")</f>
        <v>695.13</v>
      </c>
      <c r="G1288" s="24">
        <f t="shared" si="105"/>
        <v>994.03589999999997</v>
      </c>
      <c r="H1288" s="24">
        <f t="shared" si="106"/>
        <v>827.3308430634836</v>
      </c>
    </row>
    <row r="1289" spans="1:8" x14ac:dyDescent="0.25">
      <c r="A1289" s="11">
        <f t="shared" si="109"/>
        <v>45149</v>
      </c>
      <c r="B1289" s="24">
        <f>_xlfn.IFNA([3]Cor!$W36,"")</f>
        <v>6.21</v>
      </c>
      <c r="C1289" s="24">
        <f t="shared" si="107"/>
        <v>259.47528</v>
      </c>
      <c r="D1289" s="24">
        <f t="shared" si="108"/>
        <v>41.931205247999998</v>
      </c>
      <c r="E1289" s="24">
        <f>_xlfn.IFNA([3]DDG!$F34,"")</f>
        <v>300</v>
      </c>
      <c r="F1289" s="24">
        <f>_xlfn.IFNA([3]Soymeal!$F34,"")</f>
        <v>691.49</v>
      </c>
      <c r="G1289" s="24">
        <f t="shared" si="105"/>
        <v>988.83069999999998</v>
      </c>
      <c r="H1289" s="24">
        <f t="shared" si="106"/>
        <v>820.63719141012405</v>
      </c>
    </row>
    <row r="1290" spans="1:8" x14ac:dyDescent="0.25">
      <c r="A1290" s="11">
        <f t="shared" si="109"/>
        <v>45156</v>
      </c>
      <c r="B1290" s="24">
        <f>_xlfn.IFNA([3]Cor!$W37,"")</f>
        <v>6.3</v>
      </c>
      <c r="C1290" s="24">
        <f t="shared" si="107"/>
        <v>263.01840000000004</v>
      </c>
      <c r="D1290" s="24">
        <f t="shared" si="108"/>
        <v>42.503773440000003</v>
      </c>
      <c r="E1290" s="24">
        <f>_xlfn.IFNA([3]DDG!$F35,"")</f>
        <v>305</v>
      </c>
      <c r="F1290" s="24">
        <f>_xlfn.IFNA([3]Soymeal!$F35,"")</f>
        <v>684.44</v>
      </c>
      <c r="G1290" s="24">
        <f t="shared" si="105"/>
        <v>978.74920000000009</v>
      </c>
      <c r="H1290" s="24">
        <f t="shared" si="106"/>
        <v>813.91501739800015</v>
      </c>
    </row>
    <row r="1291" spans="1:8" x14ac:dyDescent="0.25">
      <c r="A1291" s="11">
        <f t="shared" si="109"/>
        <v>45163</v>
      </c>
      <c r="B1291" s="24">
        <f>_xlfn.IFNA([3]Cor!$W38,"")</f>
        <v>6.3</v>
      </c>
      <c r="C1291" s="24">
        <f t="shared" si="107"/>
        <v>263.01840000000004</v>
      </c>
      <c r="D1291" s="24">
        <f t="shared" si="108"/>
        <v>42.503773440000003</v>
      </c>
      <c r="E1291" s="24">
        <f>_xlfn.IFNA([3]DDG!$F36,"")</f>
        <v>305</v>
      </c>
      <c r="F1291" s="24">
        <f>_xlfn.IFNA([3]Soymeal!$F36,"")</f>
        <v>701.96</v>
      </c>
      <c r="G1291" s="24">
        <f t="shared" si="105"/>
        <v>1003.8028</v>
      </c>
      <c r="H1291" s="24">
        <f t="shared" si="106"/>
        <v>807.32572221385192</v>
      </c>
    </row>
    <row r="1292" spans="1:8" x14ac:dyDescent="0.25">
      <c r="A1292" s="11">
        <f t="shared" si="109"/>
        <v>45170</v>
      </c>
      <c r="B1292" s="24">
        <f>_xlfn.IFNA([3]Cor!$W39,"")</f>
        <v>6.31</v>
      </c>
      <c r="C1292" s="24">
        <f t="shared" si="107"/>
        <v>263.41208</v>
      </c>
      <c r="D1292" s="24">
        <f t="shared" si="108"/>
        <v>42.567392128000002</v>
      </c>
      <c r="E1292" s="24">
        <f>_xlfn.IFNA([3]DDG!$F37,"")</f>
        <v>310</v>
      </c>
      <c r="F1292" s="24">
        <f>_xlfn.IFNA([3]Soymeal!$F37,"")</f>
        <v>677.6</v>
      </c>
      <c r="G1292" s="24">
        <f t="shared" si="105"/>
        <v>968.96799999999996</v>
      </c>
      <c r="H1292" s="24">
        <f t="shared" si="106"/>
        <v>800.82211808927241</v>
      </c>
    </row>
    <row r="1293" spans="1:8" x14ac:dyDescent="0.25">
      <c r="A1293" s="11">
        <f t="shared" si="109"/>
        <v>45177</v>
      </c>
      <c r="B1293" s="24">
        <f>_xlfn.IFNA([3]Cor!$W40,"")</f>
        <v>6.45</v>
      </c>
      <c r="C1293" s="24">
        <f t="shared" si="107"/>
        <v>268.92360000000002</v>
      </c>
      <c r="D1293" s="24">
        <f t="shared" si="108"/>
        <v>43.458053759999999</v>
      </c>
      <c r="E1293" s="24">
        <f>_xlfn.IFNA([3]DDG!$F38,"")</f>
        <v>320</v>
      </c>
      <c r="F1293" s="24">
        <f>_xlfn.IFNA([3]Soymeal!$F38,"")</f>
        <v>676.5</v>
      </c>
      <c r="G1293" s="24">
        <f t="shared" si="105"/>
        <v>967.39499999999998</v>
      </c>
      <c r="H1293" s="24">
        <f t="shared" si="106"/>
        <v>794.98051997748416</v>
      </c>
    </row>
    <row r="1294" spans="1:8" x14ac:dyDescent="0.25">
      <c r="A1294" s="11">
        <f t="shared" si="109"/>
        <v>45184</v>
      </c>
      <c r="B1294" s="24">
        <f>_xlfn.IFNA([3]Cor!$W41,"")</f>
        <v>6.41</v>
      </c>
      <c r="C1294" s="24">
        <f t="shared" si="107"/>
        <v>267.34888000000001</v>
      </c>
      <c r="D1294" s="24">
        <f t="shared" si="108"/>
        <v>43.203579007999998</v>
      </c>
      <c r="E1294" s="24" t="str">
        <f>_xlfn.IFNA([3]DDG!$F39,"")</f>
        <v/>
      </c>
      <c r="F1294" s="24">
        <f>_xlfn.IFNA([3]Soymeal!$F39,"")</f>
        <v>663.16</v>
      </c>
      <c r="G1294" s="24">
        <f t="shared" si="105"/>
        <v>948.3187999999999</v>
      </c>
      <c r="H1294" s="24">
        <f t="shared" si="106"/>
        <v>790.03081464465254</v>
      </c>
    </row>
    <row r="1295" spans="1:8" x14ac:dyDescent="0.25">
      <c r="A1295" s="11">
        <f t="shared" si="109"/>
        <v>45191</v>
      </c>
      <c r="B1295" s="24">
        <f>_xlfn.IFNA([3]Cor!$W42,"")</f>
        <v>6.42</v>
      </c>
      <c r="C1295" s="24">
        <f t="shared" si="107"/>
        <v>267.74256000000003</v>
      </c>
      <c r="D1295" s="24">
        <f t="shared" si="108"/>
        <v>43.267197696000004</v>
      </c>
      <c r="E1295" s="24">
        <f>_xlfn.IFNA([3]DDG!$F40,"")</f>
        <v>325</v>
      </c>
      <c r="F1295" s="24">
        <f>_xlfn.IFNA([3]Soymeal!$F40,"")</f>
        <v>657.21</v>
      </c>
      <c r="G1295" s="24">
        <f t="shared" si="105"/>
        <v>939.81029999999998</v>
      </c>
      <c r="H1295" s="24">
        <f t="shared" si="106"/>
        <v>785.55625026210066</v>
      </c>
    </row>
    <row r="1296" spans="1:8" x14ac:dyDescent="0.25">
      <c r="A1296" s="11">
        <f t="shared" si="109"/>
        <v>45198</v>
      </c>
      <c r="B1296" s="24">
        <f>_xlfn.IFNA([3]Cor!$W43,"")</f>
        <v>6.42</v>
      </c>
      <c r="C1296" s="24">
        <f t="shared" si="107"/>
        <v>267.74256000000003</v>
      </c>
      <c r="D1296" s="24">
        <f t="shared" si="108"/>
        <v>43.267197696000004</v>
      </c>
      <c r="E1296" s="24">
        <f>_xlfn.IFNA([3]DDG!$F41,"")</f>
        <v>325</v>
      </c>
      <c r="F1296" s="24">
        <f>_xlfn.IFNA([3]Soymeal!$F41,"")</f>
        <v>620.5</v>
      </c>
      <c r="G1296" s="24">
        <f t="shared" si="105"/>
        <v>887.31499999999994</v>
      </c>
      <c r="H1296" s="24">
        <f t="shared" si="106"/>
        <v>780.82217211179034</v>
      </c>
    </row>
    <row r="1297" spans="1:18" x14ac:dyDescent="0.25">
      <c r="A1297" s="11">
        <f t="shared" si="109"/>
        <v>45205</v>
      </c>
      <c r="B1297" s="24">
        <f>_xlfn.IFNA([3]Cor!$W44,"")</f>
        <v>6.03</v>
      </c>
      <c r="C1297" s="24">
        <f t="shared" si="107"/>
        <v>252.38904000000002</v>
      </c>
      <c r="D1297" s="24">
        <f t="shared" si="108"/>
        <v>40.786068864000001</v>
      </c>
      <c r="E1297" s="24">
        <f>_xlfn.IFNA([3]DDG!$F42,"")</f>
        <v>325</v>
      </c>
      <c r="F1297" s="24">
        <f>_xlfn.IFNA([3]Soymeal!$F42,"")</f>
        <v>600.88</v>
      </c>
      <c r="G1297" s="24">
        <f t="shared" si="105"/>
        <v>859.25839999999994</v>
      </c>
      <c r="H1297" s="24">
        <f t="shared" si="106"/>
        <v>775.74872632213794</v>
      </c>
    </row>
    <row r="1298" spans="1:18" x14ac:dyDescent="0.25">
      <c r="A1298" s="11">
        <f t="shared" si="109"/>
        <v>45212</v>
      </c>
      <c r="B1298" s="24">
        <f>_xlfn.IFNA([3]Cor!$W45,"")</f>
        <v>6</v>
      </c>
      <c r="C1298" s="24">
        <f t="shared" si="107"/>
        <v>251.20800000000003</v>
      </c>
      <c r="D1298" s="24">
        <f t="shared" si="108"/>
        <v>40.595212800000006</v>
      </c>
      <c r="E1298" s="24">
        <f>_xlfn.IFNA([3]DDG!$F43,"")</f>
        <v>320</v>
      </c>
      <c r="F1298" s="24">
        <f>_xlfn.IFNA([3]Soymeal!$F43,"")</f>
        <v>620.61</v>
      </c>
      <c r="G1298" s="24">
        <f t="shared" si="105"/>
        <v>887.47230000000002</v>
      </c>
      <c r="H1298" s="24">
        <f t="shared" si="106"/>
        <v>768.96523241562568</v>
      </c>
    </row>
    <row r="1299" spans="1:18" x14ac:dyDescent="0.25">
      <c r="A1299" s="11">
        <f t="shared" si="109"/>
        <v>45219</v>
      </c>
      <c r="B1299" s="24">
        <f>_xlfn.IFNA([3]Cor!$W46,"")</f>
        <v>6.02</v>
      </c>
      <c r="C1299" s="24">
        <f t="shared" si="107"/>
        <v>251.99536000000001</v>
      </c>
      <c r="D1299" s="24">
        <f t="shared" si="108"/>
        <v>40.722450176000002</v>
      </c>
      <c r="E1299" s="24">
        <f>_xlfn.IFNA([3]DDG!$F44,"")</f>
        <v>315</v>
      </c>
      <c r="F1299" s="24">
        <f>_xlfn.IFNA([3]Soymeal!$F44,"")</f>
        <v>667.9</v>
      </c>
      <c r="G1299" s="24">
        <f t="shared" si="105"/>
        <v>955.09699999999998</v>
      </c>
      <c r="H1299" s="24">
        <f t="shared" si="106"/>
        <v>763.32891096604135</v>
      </c>
    </row>
    <row r="1300" spans="1:18" x14ac:dyDescent="0.25">
      <c r="A1300" s="11">
        <f t="shared" si="109"/>
        <v>45226</v>
      </c>
      <c r="B1300" s="24">
        <f>_xlfn.IFNA([3]Cor!$W47,"")</f>
        <v>5.83</v>
      </c>
      <c r="C1300" s="24">
        <f t="shared" si="107"/>
        <v>244.51544000000001</v>
      </c>
      <c r="D1300" s="24">
        <f t="shared" si="108"/>
        <v>39.513695104</v>
      </c>
      <c r="E1300" s="24">
        <f>_xlfn.IFNA([3]DDG!$F45,"")</f>
        <v>310</v>
      </c>
      <c r="F1300" s="24">
        <f>_xlfn.IFNA([3]Soymeal!$F45,"")</f>
        <v>718.06</v>
      </c>
      <c r="G1300" s="24">
        <f t="shared" si="105"/>
        <v>1026.8257999999998</v>
      </c>
      <c r="H1300" s="24">
        <f t="shared" si="106"/>
        <v>757.70843647468803</v>
      </c>
    </row>
    <row r="1301" spans="1:18" x14ac:dyDescent="0.25">
      <c r="A1301" s="11">
        <f t="shared" si="109"/>
        <v>45233</v>
      </c>
      <c r="B1301" s="24">
        <f>_xlfn.IFNA([3]Cor!$W48,"")</f>
        <v>5.74</v>
      </c>
      <c r="C1301" s="24">
        <f t="shared" si="107"/>
        <v>240.97232000000002</v>
      </c>
      <c r="D1301" s="24">
        <f t="shared" si="108"/>
        <v>38.941126912000001</v>
      </c>
      <c r="E1301" s="24">
        <f>_xlfn.IFNA([3]DDG!$F46,"")</f>
        <v>310</v>
      </c>
      <c r="F1301" s="24">
        <f>_xlfn.IFNA([3]Soymeal!$F46,"")</f>
        <v>724.34</v>
      </c>
      <c r="G1301" s="24">
        <f t="shared" si="105"/>
        <v>1035.8062</v>
      </c>
      <c r="H1301" s="24">
        <f t="shared" si="106"/>
        <v>753.47026777040719</v>
      </c>
    </row>
    <row r="1302" spans="1:18" x14ac:dyDescent="0.25">
      <c r="A1302" s="11">
        <f t="shared" si="109"/>
        <v>45240</v>
      </c>
      <c r="B1302" s="24">
        <f>_xlfn.IFNA([3]Cor!$W49,"")</f>
        <v>5.59</v>
      </c>
      <c r="C1302" s="24">
        <f t="shared" si="107"/>
        <v>235.06712000000002</v>
      </c>
      <c r="D1302" s="24">
        <f t="shared" si="108"/>
        <v>37.986846591999999</v>
      </c>
      <c r="E1302" s="24">
        <f>_xlfn.IFNA([3]DDG!$F47,"")</f>
        <v>300</v>
      </c>
      <c r="F1302" s="24">
        <f>_xlfn.IFNA([3]Soymeal!$F47,"")</f>
        <v>726.88</v>
      </c>
      <c r="G1302" s="24">
        <f t="shared" si="105"/>
        <v>1039.4384</v>
      </c>
      <c r="H1302" s="24">
        <f t="shared" si="106"/>
        <v>749.04240464773216</v>
      </c>
    </row>
    <row r="1303" spans="1:18" x14ac:dyDescent="0.25">
      <c r="A1303" s="11">
        <f t="shared" si="109"/>
        <v>45247</v>
      </c>
      <c r="B1303" s="24">
        <f>_xlfn.IFNA([3]Cor!$W50,"")</f>
        <v>5.61</v>
      </c>
      <c r="C1303" s="24">
        <f t="shared" si="107"/>
        <v>235.85448000000002</v>
      </c>
      <c r="D1303" s="24">
        <f t="shared" si="108"/>
        <v>38.114083968000003</v>
      </c>
      <c r="E1303" s="24">
        <f>_xlfn.IFNA([3]DDG!$F48,"")</f>
        <v>300</v>
      </c>
      <c r="F1303" s="24">
        <f>_xlfn.IFNA([3]Soymeal!$F48,"")</f>
        <v>754.32</v>
      </c>
      <c r="G1303" s="24">
        <f t="shared" si="105"/>
        <v>1078.6776</v>
      </c>
      <c r="H1303" s="24">
        <f t="shared" si="106"/>
        <v>743.97826403892861</v>
      </c>
    </row>
    <row r="1304" spans="1:18" x14ac:dyDescent="0.25">
      <c r="A1304" s="11">
        <f t="shared" si="109"/>
        <v>45254</v>
      </c>
      <c r="B1304" s="24">
        <f>_xlfn.IFNA([3]Cor!$W51,"")</f>
        <v>5.55</v>
      </c>
      <c r="C1304" s="24">
        <f t="shared" si="107"/>
        <v>233.4924</v>
      </c>
      <c r="D1304" s="24">
        <f t="shared" si="108"/>
        <v>37.732371839999999</v>
      </c>
      <c r="E1304" s="24">
        <f>_xlfn.IFNA([3]DDG!$F49,"")</f>
        <v>315</v>
      </c>
      <c r="F1304" s="24">
        <f>_xlfn.IFNA([3]Soymeal!$F49,"")</f>
        <v>770.97</v>
      </c>
      <c r="G1304" s="24">
        <f t="shared" si="105"/>
        <v>1102.4871000000001</v>
      </c>
      <c r="H1304" s="24">
        <f t="shared" si="106"/>
        <v>739.55771623934254</v>
      </c>
    </row>
    <row r="1305" spans="1:18" x14ac:dyDescent="0.25">
      <c r="A1305" s="11">
        <f t="shared" si="109"/>
        <v>45261</v>
      </c>
      <c r="B1305" s="24">
        <f>_xlfn.IFNA([3]Cor!$W52,"")</f>
        <v>5.54</v>
      </c>
      <c r="C1305" s="24">
        <f t="shared" si="107"/>
        <v>233.09872000000001</v>
      </c>
      <c r="D1305" s="24">
        <f t="shared" si="108"/>
        <v>37.668753152000001</v>
      </c>
      <c r="E1305" s="24">
        <f>_xlfn.IFNA([3]DDG!$F50,"")</f>
        <v>305</v>
      </c>
      <c r="F1305" s="24">
        <f>_xlfn.IFNA([3]Soymeal!$F50,"")</f>
        <v>742.2</v>
      </c>
      <c r="G1305" s="24">
        <f t="shared" si="105"/>
        <v>1061.346</v>
      </c>
      <c r="H1305" s="24">
        <f t="shared" si="106"/>
        <v>736.51088109295347</v>
      </c>
    </row>
    <row r="1306" spans="1:18" x14ac:dyDescent="0.25">
      <c r="A1306" s="11">
        <f t="shared" si="109"/>
        <v>45268</v>
      </c>
      <c r="B1306" s="24">
        <f>_xlfn.IFNA([3]Cor!$W53,"")</f>
        <v>5.57</v>
      </c>
      <c r="C1306" s="24">
        <f t="shared" si="107"/>
        <v>234.27976000000001</v>
      </c>
      <c r="D1306" s="24">
        <f t="shared" si="108"/>
        <v>37.859609216000003</v>
      </c>
      <c r="E1306" s="24">
        <f>_xlfn.IFNA([3]DDG!$F51,"")</f>
        <v>280</v>
      </c>
      <c r="F1306" s="24">
        <f>_xlfn.IFNA([3]Soymeal!$F51,"")</f>
        <v>717.29</v>
      </c>
      <c r="G1306" s="24">
        <f t="shared" si="105"/>
        <v>1025.7247</v>
      </c>
      <c r="H1306" s="24">
        <f t="shared" si="106"/>
        <v>732.13755773530204</v>
      </c>
    </row>
    <row r="1307" spans="1:18" x14ac:dyDescent="0.25">
      <c r="A1307" s="11">
        <f t="shared" si="109"/>
        <v>45275</v>
      </c>
      <c r="B1307" s="24">
        <f>_xlfn.IFNA([3]Cor!$W54,"")</f>
        <v>5.52</v>
      </c>
      <c r="C1307" s="24">
        <f t="shared" si="107"/>
        <v>232.31136000000001</v>
      </c>
      <c r="D1307" s="24">
        <f t="shared" si="108"/>
        <v>37.541515775999997</v>
      </c>
      <c r="E1307" s="24">
        <f>_xlfn.IFNA([3]DDG!$F52,"")</f>
        <v>280</v>
      </c>
      <c r="F1307" s="24">
        <f>_xlfn.IFNA([3]Soymeal!$F52,"")</f>
        <v>720.48</v>
      </c>
      <c r="G1307" s="24">
        <f t="shared" si="105"/>
        <v>1030.2864</v>
      </c>
      <c r="H1307" s="24">
        <f t="shared" si="106"/>
        <v>727.71712868298187</v>
      </c>
    </row>
    <row r="1308" spans="1:18" x14ac:dyDescent="0.25">
      <c r="A1308" s="11">
        <f t="shared" si="109"/>
        <v>45282</v>
      </c>
      <c r="B1308" s="24">
        <f>_xlfn.IFNA([3]Cor!$W55,"")</f>
        <v>5.4</v>
      </c>
      <c r="C1308" s="24">
        <f t="shared" si="107"/>
        <v>227.58720000000002</v>
      </c>
      <c r="D1308" s="24">
        <f t="shared" si="108"/>
        <v>36.778091520000004</v>
      </c>
      <c r="E1308" s="24">
        <f>_xlfn.IFNA([3]DDG!$F53,"")</f>
        <v>280</v>
      </c>
      <c r="F1308" s="24">
        <f>_xlfn.IFNA([3]Soymeal!$F53,"")</f>
        <v>687.41</v>
      </c>
      <c r="G1308" s="24">
        <f t="shared" si="105"/>
        <v>982.99629999999991</v>
      </c>
      <c r="H1308" s="24">
        <f t="shared" si="106"/>
        <v>723.91106774123466</v>
      </c>
    </row>
    <row r="1309" spans="1:18" x14ac:dyDescent="0.25">
      <c r="A1309" s="11">
        <f t="shared" si="109"/>
        <v>45289</v>
      </c>
      <c r="B1309" s="24">
        <f>_xlfn.IFNA([3]Cor!$W56,"")</f>
        <v>5.37</v>
      </c>
      <c r="C1309" s="24">
        <f t="shared" si="107"/>
        <v>226.40616000000003</v>
      </c>
      <c r="D1309" s="24">
        <f t="shared" si="108"/>
        <v>36.587235456000002</v>
      </c>
      <c r="E1309" s="24">
        <f>_xlfn.IFNA([3]DDG!$F54,"")</f>
        <v>280</v>
      </c>
      <c r="F1309" s="24">
        <f>_xlfn.IFNA([3]Soymeal!$F54,"")</f>
        <v>647.07000000000005</v>
      </c>
      <c r="G1309" s="24">
        <f t="shared" si="105"/>
        <v>925.31010000000003</v>
      </c>
      <c r="H1309" s="24">
        <f t="shared" si="106"/>
        <v>718.63934351088574</v>
      </c>
    </row>
    <row r="1310" spans="1:18" s="14" customFormat="1" x14ac:dyDescent="0.25">
      <c r="A1310" s="13">
        <f t="shared" si="109"/>
        <v>45296</v>
      </c>
      <c r="B1310" s="29">
        <f>[4]Cor!W5</f>
        <v>5.29</v>
      </c>
      <c r="C1310" s="29">
        <f t="shared" ref="C1310" si="110">IFERROR(B1310*39.368+15,"")</f>
        <v>223.25672</v>
      </c>
      <c r="D1310" s="29">
        <f t="shared" ref="D1310" si="111">IFERROR(C1310*0.1616,"")</f>
        <v>36.078285952000002</v>
      </c>
      <c r="E1310" s="29">
        <f>[4]DDG!F3</f>
        <v>280</v>
      </c>
      <c r="F1310" s="29">
        <f>[4]Soymeal!$F3</f>
        <v>604.52</v>
      </c>
      <c r="G1310" s="29">
        <f t="shared" ref="G1310" si="112">IFERROR(F1310*1.43,"")</f>
        <v>864.46359999999993</v>
      </c>
      <c r="H1310" s="29">
        <f t="shared" ref="H1310" si="113">_xlfn.IFNA((AVERAGE(D1283:D1309)/2204.62)*1802.4+(AVERAGE(C1283:C1309)/2204.62)*3715.4+(AVERAGE(E1283:E1309)/2204.62)*964.9+(AVERAGE(G1283:G1309)/2204.62)*272.4,"")</f>
        <v>713.27233640215843</v>
      </c>
      <c r="I1310" s="29"/>
      <c r="J1310" s="29"/>
      <c r="K1310" s="29"/>
      <c r="L1310" s="29"/>
      <c r="M1310" s="29"/>
      <c r="N1310" s="29"/>
      <c r="O1310" s="29"/>
      <c r="P1310" s="29"/>
      <c r="Q1310" s="29"/>
      <c r="R1310" s="29"/>
    </row>
    <row r="1311" spans="1:18" x14ac:dyDescent="0.25">
      <c r="A1311" s="11">
        <f t="shared" si="109"/>
        <v>45303</v>
      </c>
      <c r="B1311" s="24">
        <f>[4]Cor!W6</f>
        <v>5.17</v>
      </c>
      <c r="C1311" s="24">
        <f t="shared" ref="C1311:C1361" si="114">IFERROR(B1311*39.368+15,"")</f>
        <v>218.53256000000002</v>
      </c>
      <c r="D1311" s="24">
        <f t="shared" ref="D1311:D1361" si="115">IFERROR(C1311*0.1616,"")</f>
        <v>35.314861696000001</v>
      </c>
      <c r="E1311" s="24">
        <f>[4]DDG!F4</f>
        <v>280</v>
      </c>
      <c r="F1311" s="24">
        <f>[4]Soymeal!$F4</f>
        <v>582.14</v>
      </c>
      <c r="G1311" s="24">
        <f t="shared" ref="G1311:G1361" si="116">IFERROR(F1311*1.43,"")</f>
        <v>832.46019999999999</v>
      </c>
      <c r="H1311" s="24">
        <f t="shared" ref="H1311:H1374" si="117">_xlfn.IFNA((AVERAGE(D1284:D1310)/2204.62)*1802.4+(AVERAGE(C1284:C1310)/2204.62)*3715.4+(AVERAGE(E1284:E1310)/2204.62)*964.9+(AVERAGE(G1284:G1310)/2204.62)*272.4,"")</f>
        <v>710.15024328505217</v>
      </c>
    </row>
    <row r="1312" spans="1:18" x14ac:dyDescent="0.25">
      <c r="A1312" s="11">
        <f t="shared" si="109"/>
        <v>45310</v>
      </c>
      <c r="B1312" s="24">
        <f>[4]Cor!W7</f>
        <v>5.16</v>
      </c>
      <c r="C1312" s="24">
        <f t="shared" si="114"/>
        <v>218.13888000000003</v>
      </c>
      <c r="D1312" s="24">
        <f t="shared" si="115"/>
        <v>35.251243008000003</v>
      </c>
      <c r="E1312" s="24">
        <f>[4]DDG!F5</f>
        <v>280</v>
      </c>
      <c r="F1312" s="24">
        <f>[4]Soymeal!$F5</f>
        <v>573.76</v>
      </c>
      <c r="G1312" s="24">
        <f t="shared" si="116"/>
        <v>820.47679999999991</v>
      </c>
      <c r="H1312" s="24">
        <f t="shared" si="117"/>
        <v>706.65339679692192</v>
      </c>
    </row>
    <row r="1313" spans="1:8" x14ac:dyDescent="0.25">
      <c r="A1313" s="11">
        <f t="shared" si="109"/>
        <v>45317</v>
      </c>
      <c r="B1313" s="24">
        <f>[4]Cor!W8</f>
        <v>5.16</v>
      </c>
      <c r="C1313" s="24">
        <f t="shared" si="114"/>
        <v>218.13888000000003</v>
      </c>
      <c r="D1313" s="24">
        <f t="shared" si="115"/>
        <v>35.251243008000003</v>
      </c>
      <c r="E1313" s="24">
        <f>[4]DDG!F6</f>
        <v>275</v>
      </c>
      <c r="F1313" s="24">
        <f>[4]Soymeal!$F6</f>
        <v>568.79999999999995</v>
      </c>
      <c r="G1313" s="24">
        <f t="shared" si="116"/>
        <v>813.3839999999999</v>
      </c>
      <c r="H1313" s="24">
        <f t="shared" si="117"/>
        <v>702.54063004632587</v>
      </c>
    </row>
    <row r="1314" spans="1:8" x14ac:dyDescent="0.25">
      <c r="A1314" s="11">
        <f t="shared" si="109"/>
        <v>45324</v>
      </c>
      <c r="B1314" s="24">
        <f>[4]Cor!W9</f>
        <v>5.13</v>
      </c>
      <c r="C1314" s="24">
        <f t="shared" si="114"/>
        <v>216.95784</v>
      </c>
      <c r="D1314" s="24">
        <f t="shared" si="115"/>
        <v>35.060386944000001</v>
      </c>
      <c r="E1314" s="24">
        <f>[4]DDG!F7</f>
        <v>275</v>
      </c>
      <c r="F1314" s="24">
        <f>[4]Soymeal!$F7</f>
        <v>578.5</v>
      </c>
      <c r="G1314" s="24">
        <f t="shared" si="116"/>
        <v>827.255</v>
      </c>
      <c r="H1314" s="24">
        <f t="shared" si="117"/>
        <v>697.41087391773624</v>
      </c>
    </row>
    <row r="1315" spans="1:8" x14ac:dyDescent="0.25">
      <c r="A1315" s="11">
        <f t="shared" si="109"/>
        <v>45331</v>
      </c>
      <c r="B1315" s="24">
        <f>[4]Cor!W10</f>
        <v>4.99</v>
      </c>
      <c r="C1315" s="24">
        <f t="shared" si="114"/>
        <v>211.44632000000001</v>
      </c>
      <c r="D1315" s="24">
        <f t="shared" si="115"/>
        <v>34.169725312000004</v>
      </c>
      <c r="E1315" s="24">
        <f>[4]DDG!F8</f>
        <v>270</v>
      </c>
      <c r="F1315" s="24">
        <f>[4]Soymeal!$F8</f>
        <v>575</v>
      </c>
      <c r="G1315" s="24">
        <f t="shared" si="116"/>
        <v>822.25</v>
      </c>
      <c r="H1315" s="24">
        <f>_xlfn.IFNA((AVERAGE(D1288:D1314)/2204.62)*1802.4+(AVERAGE(C1288:C1314)/2204.62)*3715.4+(AVERAGE(E1288:E1314)/2204.62)*964.9+(AVERAGE(G1288:G1314)/2204.62)*272.4,"")</f>
        <v>692.18519967676173</v>
      </c>
    </row>
    <row r="1316" spans="1:8" x14ac:dyDescent="0.25">
      <c r="A1316" s="11">
        <f t="shared" si="109"/>
        <v>45338</v>
      </c>
      <c r="B1316" s="24">
        <f>[4]Cor!W11</f>
        <v>4.91</v>
      </c>
      <c r="C1316" s="24">
        <f t="shared" si="114"/>
        <v>208.29688000000002</v>
      </c>
      <c r="D1316" s="24">
        <f t="shared" si="115"/>
        <v>33.660775808000004</v>
      </c>
      <c r="E1316" s="24">
        <f>[4]DDG!F9</f>
        <v>265</v>
      </c>
      <c r="F1316" s="24">
        <f>[4]Soymeal!$F9</f>
        <v>574.98</v>
      </c>
      <c r="G1316" s="24">
        <f t="shared" si="116"/>
        <v>822.22140000000002</v>
      </c>
      <c r="H1316" s="24">
        <f t="shared" si="117"/>
        <v>687.58168608358585</v>
      </c>
    </row>
    <row r="1317" spans="1:8" x14ac:dyDescent="0.25">
      <c r="A1317" s="11">
        <f t="shared" si="109"/>
        <v>45345</v>
      </c>
      <c r="B1317" s="24">
        <f>[4]Cor!W12</f>
        <v>4.7300000000000004</v>
      </c>
      <c r="C1317" s="24">
        <f t="shared" si="114"/>
        <v>201.21064000000004</v>
      </c>
      <c r="D1317" s="24">
        <f t="shared" si="115"/>
        <v>32.515639424000007</v>
      </c>
      <c r="E1317" s="24">
        <f>[4]DDG!F10</f>
        <v>260</v>
      </c>
      <c r="F1317" s="24">
        <f>[4]Soymeal!$F10</f>
        <v>560.53</v>
      </c>
      <c r="G1317" s="24">
        <f t="shared" si="116"/>
        <v>801.5578999999999</v>
      </c>
      <c r="H1317" s="24">
        <f t="shared" si="117"/>
        <v>682.78519933624682</v>
      </c>
    </row>
    <row r="1318" spans="1:8" x14ac:dyDescent="0.25">
      <c r="A1318" s="11">
        <f t="shared" si="109"/>
        <v>45352</v>
      </c>
      <c r="B1318" s="24">
        <f>[4]Cor!W13</f>
        <v>4.82</v>
      </c>
      <c r="C1318" s="24">
        <f t="shared" si="114"/>
        <v>204.75376000000003</v>
      </c>
      <c r="D1318" s="24">
        <f t="shared" si="115"/>
        <v>33.088207616000005</v>
      </c>
      <c r="E1318" s="24">
        <f>[4]DDG!F11</f>
        <v>260</v>
      </c>
      <c r="F1318" s="24">
        <f>[4]Soymeal!$F11</f>
        <v>561.09</v>
      </c>
      <c r="G1318" s="24">
        <f t="shared" si="116"/>
        <v>802.3587</v>
      </c>
      <c r="H1318" s="24">
        <f t="shared" si="117"/>
        <v>677.05647891503691</v>
      </c>
    </row>
    <row r="1319" spans="1:8" x14ac:dyDescent="0.25">
      <c r="A1319" s="11">
        <f t="shared" si="109"/>
        <v>45359</v>
      </c>
      <c r="B1319" s="24">
        <f>[4]Cor!W14</f>
        <v>4.99</v>
      </c>
      <c r="C1319" s="24">
        <f t="shared" si="114"/>
        <v>211.44632000000001</v>
      </c>
      <c r="D1319" s="24">
        <f t="shared" si="115"/>
        <v>34.169725312000004</v>
      </c>
      <c r="E1319" s="24">
        <f>[4]DDG!F12</f>
        <v>245</v>
      </c>
      <c r="F1319" s="24">
        <f>[4]Soymeal!$F12</f>
        <v>571.45000000000005</v>
      </c>
      <c r="G1319" s="24">
        <f t="shared" si="116"/>
        <v>817.17349999999999</v>
      </c>
      <c r="H1319" s="24">
        <f t="shared" si="117"/>
        <v>671.45526249027046</v>
      </c>
    </row>
    <row r="1320" spans="1:8" x14ac:dyDescent="0.25">
      <c r="A1320" s="11">
        <f t="shared" si="109"/>
        <v>45366</v>
      </c>
      <c r="B1320" s="24">
        <f>[4]Cor!W15</f>
        <v>4.97</v>
      </c>
      <c r="C1320" s="24">
        <f t="shared" si="114"/>
        <v>210.65896000000001</v>
      </c>
      <c r="D1320" s="24">
        <f t="shared" si="115"/>
        <v>34.042487936000001</v>
      </c>
      <c r="E1320" s="24">
        <f>[4]DDG!F13</f>
        <v>240</v>
      </c>
      <c r="F1320" s="24">
        <f>[4]Soymeal!$F13</f>
        <v>560.76</v>
      </c>
      <c r="G1320" s="24">
        <f t="shared" si="116"/>
        <v>801.88679999999999</v>
      </c>
      <c r="H1320" s="24">
        <f t="shared" si="117"/>
        <v>666.16856806416865</v>
      </c>
    </row>
    <row r="1321" spans="1:8" x14ac:dyDescent="0.25">
      <c r="A1321" s="11">
        <f t="shared" si="109"/>
        <v>45373</v>
      </c>
      <c r="B1321" s="24">
        <f>[4]Cor!W16</f>
        <v>5.01</v>
      </c>
      <c r="C1321" s="24">
        <f t="shared" si="114"/>
        <v>212.23367999999999</v>
      </c>
      <c r="D1321" s="24">
        <f t="shared" si="115"/>
        <v>34.296962688000001</v>
      </c>
      <c r="E1321" s="24">
        <f>[4]DDG!F14</f>
        <v>245</v>
      </c>
      <c r="F1321" s="24">
        <f>[4]Soymeal!$F14</f>
        <v>563.4</v>
      </c>
      <c r="G1321" s="24">
        <f t="shared" si="116"/>
        <v>805.66199999999992</v>
      </c>
      <c r="H1321" s="24">
        <f t="shared" si="117"/>
        <v>660.14262967192872</v>
      </c>
    </row>
    <row r="1322" spans="1:8" x14ac:dyDescent="0.25">
      <c r="A1322" s="11">
        <f t="shared" si="109"/>
        <v>45380</v>
      </c>
      <c r="B1322" s="24">
        <f>[4]Cor!W17</f>
        <v>5.05</v>
      </c>
      <c r="C1322" s="24">
        <f t="shared" si="114"/>
        <v>213.80840000000001</v>
      </c>
      <c r="D1322" s="24">
        <f t="shared" si="115"/>
        <v>34.551437440000001</v>
      </c>
      <c r="E1322" s="24">
        <f>[4]DDG!F15</f>
        <v>250</v>
      </c>
      <c r="F1322" s="24">
        <f>[4]Soymeal!$F15</f>
        <v>565.16</v>
      </c>
      <c r="G1322" s="24">
        <f t="shared" si="116"/>
        <v>808.17879999999991</v>
      </c>
      <c r="H1322" s="24">
        <f t="shared" si="117"/>
        <v>655.07542484051396</v>
      </c>
    </row>
    <row r="1323" spans="1:8" x14ac:dyDescent="0.25">
      <c r="A1323" s="11">
        <f t="shared" si="109"/>
        <v>45387</v>
      </c>
      <c r="B1323" s="24">
        <f>[4]Cor!W18</f>
        <v>5</v>
      </c>
      <c r="C1323" s="24">
        <f t="shared" si="114"/>
        <v>211.84</v>
      </c>
      <c r="D1323" s="24">
        <f t="shared" si="115"/>
        <v>34.233344000000002</v>
      </c>
      <c r="E1323" s="24">
        <f>[4]DDG!F16</f>
        <v>250</v>
      </c>
      <c r="F1323" s="24">
        <f>[4]Soymeal!$F16</f>
        <v>551.28</v>
      </c>
      <c r="G1323" s="24">
        <f t="shared" si="116"/>
        <v>788.33039999999994</v>
      </c>
      <c r="H1323" s="24">
        <f t="shared" si="117"/>
        <v>649.62693090422101</v>
      </c>
    </row>
    <row r="1324" spans="1:8" x14ac:dyDescent="0.25">
      <c r="A1324" s="11">
        <f t="shared" si="109"/>
        <v>45394</v>
      </c>
      <c r="B1324" s="24">
        <f>[4]Cor!W19</f>
        <v>5.03</v>
      </c>
      <c r="C1324" s="24">
        <f t="shared" si="114"/>
        <v>213.02104000000003</v>
      </c>
      <c r="D1324" s="24">
        <f t="shared" si="115"/>
        <v>34.424200064000004</v>
      </c>
      <c r="E1324" s="24" t="e">
        <f>[4]DDG!F17</f>
        <v>#N/A</v>
      </c>
      <c r="F1324" s="24">
        <f>[4]Soymeal!$F17</f>
        <v>565.94000000000005</v>
      </c>
      <c r="G1324" s="24">
        <f t="shared" si="116"/>
        <v>809.29420000000005</v>
      </c>
      <c r="H1324" s="24">
        <f t="shared" si="117"/>
        <v>644.19534238546953</v>
      </c>
    </row>
    <row r="1325" spans="1:8" x14ac:dyDescent="0.25">
      <c r="A1325" s="11">
        <f t="shared" si="109"/>
        <v>45401</v>
      </c>
      <c r="B1325" s="24">
        <f>[4]Cor!W20</f>
        <v>5.04</v>
      </c>
      <c r="C1325" s="24">
        <f t="shared" si="114"/>
        <v>213.41472000000002</v>
      </c>
      <c r="D1325" s="24">
        <f t="shared" si="115"/>
        <v>34.487818752000003</v>
      </c>
      <c r="E1325" s="24">
        <f>[4]DDG!F18</f>
        <v>255</v>
      </c>
      <c r="F1325" s="24">
        <f>[4]Soymeal!$F18</f>
        <v>568.47</v>
      </c>
      <c r="G1325" s="24">
        <f t="shared" si="116"/>
        <v>812.91210000000001</v>
      </c>
      <c r="H1325" s="24" t="str">
        <f t="shared" si="117"/>
        <v/>
      </c>
    </row>
    <row r="1326" spans="1:8" x14ac:dyDescent="0.25">
      <c r="A1326" s="11">
        <f t="shared" si="109"/>
        <v>45408</v>
      </c>
      <c r="B1326" s="24">
        <f>[4]Cor!W21</f>
        <v>5.0999999999999996</v>
      </c>
      <c r="C1326" s="24">
        <f t="shared" si="114"/>
        <v>215.77680000000001</v>
      </c>
      <c r="D1326" s="24">
        <f t="shared" si="115"/>
        <v>34.869530879999999</v>
      </c>
      <c r="E1326" s="24">
        <f>[4]DDG!F19</f>
        <v>255</v>
      </c>
      <c r="F1326" s="24">
        <f>[4]Soymeal!$F19</f>
        <v>566.6</v>
      </c>
      <c r="G1326" s="24">
        <f t="shared" si="116"/>
        <v>810.23799999999994</v>
      </c>
      <c r="H1326" s="24" t="str">
        <f t="shared" si="117"/>
        <v/>
      </c>
    </row>
    <row r="1327" spans="1:8" x14ac:dyDescent="0.25">
      <c r="A1327" s="11">
        <f t="shared" si="109"/>
        <v>45415</v>
      </c>
      <c r="B1327" s="24">
        <f>[4]Cor!W22</f>
        <v>5.23</v>
      </c>
      <c r="C1327" s="24">
        <f t="shared" si="114"/>
        <v>220.89464000000004</v>
      </c>
      <c r="D1327" s="24">
        <f t="shared" si="115"/>
        <v>35.696573824000005</v>
      </c>
      <c r="E1327" s="24">
        <f>[4]DDG!F20</f>
        <v>255</v>
      </c>
      <c r="F1327" s="24">
        <f>[4]Soymeal!$F20</f>
        <v>605.4</v>
      </c>
      <c r="G1327" s="24">
        <f t="shared" si="116"/>
        <v>865.72199999999998</v>
      </c>
      <c r="H1327" s="24" t="str">
        <f t="shared" si="117"/>
        <v/>
      </c>
    </row>
    <row r="1328" spans="1:8" x14ac:dyDescent="0.25">
      <c r="A1328" s="11">
        <f t="shared" si="109"/>
        <v>45422</v>
      </c>
      <c r="B1328" s="24">
        <f>[4]Cor!W23</f>
        <v>5.4</v>
      </c>
      <c r="C1328" s="24">
        <f t="shared" si="114"/>
        <v>227.58720000000002</v>
      </c>
      <c r="D1328" s="24">
        <f t="shared" si="115"/>
        <v>36.778091520000004</v>
      </c>
      <c r="E1328" s="24">
        <f>[4]DDG!F21</f>
        <v>255</v>
      </c>
      <c r="F1328" s="24">
        <f>[4]Soymeal!$F21</f>
        <v>619.4</v>
      </c>
      <c r="G1328" s="24">
        <f t="shared" si="116"/>
        <v>885.74199999999996</v>
      </c>
      <c r="H1328" s="24" t="str">
        <f t="shared" si="117"/>
        <v/>
      </c>
    </row>
    <row r="1329" spans="1:8" x14ac:dyDescent="0.25">
      <c r="A1329" s="11">
        <f t="shared" si="109"/>
        <v>45429</v>
      </c>
      <c r="B1329" s="24">
        <f>[4]Cor!W24</f>
        <v>5.26</v>
      </c>
      <c r="C1329" s="24">
        <f t="shared" si="114"/>
        <v>222.07568000000001</v>
      </c>
      <c r="D1329" s="24">
        <f t="shared" si="115"/>
        <v>35.887429888</v>
      </c>
      <c r="E1329" s="24">
        <f>[4]DDG!F22</f>
        <v>255</v>
      </c>
      <c r="F1329" s="24">
        <f>[4]Soymeal!$F22</f>
        <v>606.05999999999995</v>
      </c>
      <c r="G1329" s="24">
        <f t="shared" si="116"/>
        <v>866.66579999999988</v>
      </c>
      <c r="H1329" s="24" t="str">
        <f t="shared" si="117"/>
        <v/>
      </c>
    </row>
    <row r="1330" spans="1:8" x14ac:dyDescent="0.25">
      <c r="A1330" s="11">
        <f t="shared" si="109"/>
        <v>45436</v>
      </c>
      <c r="B1330" s="24">
        <f>[4]Cor!W25</f>
        <v>5.4</v>
      </c>
      <c r="C1330" s="24">
        <f t="shared" si="114"/>
        <v>227.58720000000002</v>
      </c>
      <c r="D1330" s="24">
        <f t="shared" si="115"/>
        <v>36.778091520000004</v>
      </c>
      <c r="E1330" s="24">
        <f>[4]DDG!F23</f>
        <v>245</v>
      </c>
      <c r="F1330" s="24">
        <f>[4]Soymeal!$F23</f>
        <v>639.9</v>
      </c>
      <c r="G1330" s="24">
        <f t="shared" si="116"/>
        <v>915.0569999999999</v>
      </c>
      <c r="H1330" s="24" t="str">
        <f t="shared" si="117"/>
        <v/>
      </c>
    </row>
    <row r="1331" spans="1:8" x14ac:dyDescent="0.25">
      <c r="A1331" s="11">
        <f t="shared" si="109"/>
        <v>45443</v>
      </c>
      <c r="B1331" s="24">
        <f>[4]Cor!W26</f>
        <v>5.24</v>
      </c>
      <c r="C1331" s="24">
        <f t="shared" si="114"/>
        <v>221.28832000000003</v>
      </c>
      <c r="D1331" s="24">
        <f t="shared" si="115"/>
        <v>35.760192512000003</v>
      </c>
      <c r="E1331" s="24">
        <f>[4]DDG!F24</f>
        <v>240</v>
      </c>
      <c r="F1331" s="24">
        <f>[4]Soymeal!$F24</f>
        <v>622.49</v>
      </c>
      <c r="G1331" s="24">
        <f t="shared" si="116"/>
        <v>890.16070000000002</v>
      </c>
      <c r="H1331" s="24" t="str">
        <f t="shared" si="117"/>
        <v/>
      </c>
    </row>
    <row r="1332" spans="1:8" x14ac:dyDescent="0.25">
      <c r="A1332" s="11">
        <f t="shared" si="109"/>
        <v>45450</v>
      </c>
      <c r="B1332" s="24">
        <f>[4]Cor!W27</f>
        <v>5.32</v>
      </c>
      <c r="C1332" s="24">
        <f t="shared" si="114"/>
        <v>224.43776000000003</v>
      </c>
      <c r="D1332" s="24">
        <f t="shared" si="115"/>
        <v>36.269142016000004</v>
      </c>
      <c r="E1332" s="24">
        <f>[4]DDG!F25</f>
        <v>230</v>
      </c>
      <c r="F1332" s="24">
        <f>[4]Soymeal!$F25</f>
        <v>634.61</v>
      </c>
      <c r="G1332" s="24">
        <f t="shared" si="116"/>
        <v>907.4923</v>
      </c>
      <c r="H1332" s="24" t="str">
        <f t="shared" si="117"/>
        <v/>
      </c>
    </row>
    <row r="1333" spans="1:8" x14ac:dyDescent="0.25">
      <c r="A1333" s="11">
        <f t="shared" si="109"/>
        <v>45457</v>
      </c>
      <c r="B1333" s="24">
        <f>[4]Cor!W28</f>
        <v>5.4</v>
      </c>
      <c r="C1333" s="24">
        <f t="shared" si="114"/>
        <v>227.58720000000002</v>
      </c>
      <c r="D1333" s="24">
        <f t="shared" si="115"/>
        <v>36.778091520000004</v>
      </c>
      <c r="E1333" s="24">
        <f>[4]DDG!F26</f>
        <v>205</v>
      </c>
      <c r="F1333" s="24">
        <f>[4]Soymeal!$F26</f>
        <v>635.38</v>
      </c>
      <c r="G1333" s="24">
        <f t="shared" si="116"/>
        <v>908.59339999999997</v>
      </c>
      <c r="H1333" s="24" t="str">
        <f t="shared" si="117"/>
        <v/>
      </c>
    </row>
    <row r="1334" spans="1:8" x14ac:dyDescent="0.25">
      <c r="A1334" s="11">
        <f t="shared" si="109"/>
        <v>45464</v>
      </c>
      <c r="B1334" s="24">
        <f>[4]Cor!W29</f>
        <v>5.27</v>
      </c>
      <c r="C1334" s="24">
        <f t="shared" si="114"/>
        <v>222.46935999999999</v>
      </c>
      <c r="D1334" s="24">
        <f t="shared" si="115"/>
        <v>35.951048575999998</v>
      </c>
      <c r="E1334" s="24">
        <f>[4]DDG!F27</f>
        <v>205</v>
      </c>
      <c r="F1334" s="24">
        <f>[4]Soymeal!$F27</f>
        <v>606.05999999999995</v>
      </c>
      <c r="G1334" s="24">
        <f t="shared" si="116"/>
        <v>866.66579999999988</v>
      </c>
      <c r="H1334" s="24" t="str">
        <f t="shared" si="117"/>
        <v/>
      </c>
    </row>
    <row r="1335" spans="1:8" x14ac:dyDescent="0.25">
      <c r="A1335" s="11">
        <f t="shared" si="109"/>
        <v>45471</v>
      </c>
      <c r="B1335" s="24">
        <f>[4]Cor!W30</f>
        <v>4.9800000000000004</v>
      </c>
      <c r="C1335" s="24">
        <f t="shared" si="114"/>
        <v>211.05264000000003</v>
      </c>
      <c r="D1335" s="24">
        <f t="shared" si="115"/>
        <v>34.106106624000006</v>
      </c>
      <c r="E1335" s="24">
        <f>[4]DDG!F28</f>
        <v>205</v>
      </c>
      <c r="F1335" s="24">
        <f>[4]Soymeal!$F28</f>
        <v>606.83000000000004</v>
      </c>
      <c r="G1335" s="24">
        <f t="shared" si="116"/>
        <v>867.76689999999996</v>
      </c>
      <c r="H1335" s="24" t="str">
        <f t="shared" si="117"/>
        <v/>
      </c>
    </row>
    <row r="1336" spans="1:8" x14ac:dyDescent="0.25">
      <c r="A1336" s="11">
        <f t="shared" si="109"/>
        <v>45478</v>
      </c>
      <c r="B1336" s="24">
        <f>[4]Cor!W31</f>
        <v>5.01</v>
      </c>
      <c r="C1336" s="24">
        <f t="shared" si="114"/>
        <v>212.23367999999999</v>
      </c>
      <c r="D1336" s="24">
        <f t="shared" si="115"/>
        <v>34.296962688000001</v>
      </c>
      <c r="E1336" s="24">
        <f>[4]DDG!F29</f>
        <v>205</v>
      </c>
      <c r="F1336" s="24">
        <f>[4]Soymeal!$F29</f>
        <v>616.41999999999996</v>
      </c>
      <c r="G1336" s="24">
        <f t="shared" si="116"/>
        <v>881.48059999999987</v>
      </c>
      <c r="H1336" s="24" t="str">
        <f t="shared" si="117"/>
        <v/>
      </c>
    </row>
    <row r="1337" spans="1:8" x14ac:dyDescent="0.25">
      <c r="A1337" s="11">
        <f t="shared" si="109"/>
        <v>45485</v>
      </c>
      <c r="B1337" s="24">
        <f>[4]Cor!W32</f>
        <v>4.95</v>
      </c>
      <c r="C1337" s="24">
        <f t="shared" si="114"/>
        <v>209.87160000000003</v>
      </c>
      <c r="D1337" s="24">
        <f t="shared" si="115"/>
        <v>33.915250560000004</v>
      </c>
      <c r="E1337" s="24">
        <f>[4]DDG!F30</f>
        <v>205</v>
      </c>
      <c r="F1337" s="24">
        <f>[4]Soymeal!$F30</f>
        <v>599.45000000000005</v>
      </c>
      <c r="G1337" s="24">
        <f t="shared" si="116"/>
        <v>857.21350000000007</v>
      </c>
      <c r="H1337" s="24" t="str">
        <f t="shared" si="117"/>
        <v/>
      </c>
    </row>
    <row r="1338" spans="1:8" x14ac:dyDescent="0.25">
      <c r="A1338" s="11">
        <f t="shared" si="109"/>
        <v>45492</v>
      </c>
      <c r="B1338" s="24">
        <f>[4]Cor!W33</f>
        <v>4.92</v>
      </c>
      <c r="C1338" s="24">
        <f t="shared" si="114"/>
        <v>208.69056</v>
      </c>
      <c r="D1338" s="24">
        <f t="shared" si="115"/>
        <v>33.724394496000002</v>
      </c>
      <c r="E1338" s="24">
        <f>[4]DDG!F31</f>
        <v>205</v>
      </c>
      <c r="F1338" s="24">
        <f>[4]Soymeal!$F31</f>
        <v>597.24</v>
      </c>
      <c r="G1338" s="24">
        <f t="shared" si="116"/>
        <v>854.05319999999995</v>
      </c>
      <c r="H1338" s="24" t="str">
        <f t="shared" si="117"/>
        <v/>
      </c>
    </row>
    <row r="1339" spans="1:8" x14ac:dyDescent="0.25">
      <c r="A1339" s="11">
        <f t="shared" si="109"/>
        <v>45499</v>
      </c>
      <c r="B1339" s="24">
        <f>[4]Cor!W34</f>
        <v>5.05</v>
      </c>
      <c r="C1339" s="24">
        <f t="shared" si="114"/>
        <v>213.80840000000001</v>
      </c>
      <c r="D1339" s="24">
        <f t="shared" si="115"/>
        <v>34.551437440000001</v>
      </c>
      <c r="E1339" s="24">
        <f>[4]DDG!F32</f>
        <v>205</v>
      </c>
      <c r="F1339" s="24">
        <f>[4]Soymeal!$F32</f>
        <v>657.32</v>
      </c>
      <c r="G1339" s="24">
        <f t="shared" si="116"/>
        <v>939.96760000000006</v>
      </c>
      <c r="H1339" s="24" t="str">
        <f t="shared" si="117"/>
        <v/>
      </c>
    </row>
    <row r="1340" spans="1:8" x14ac:dyDescent="0.25">
      <c r="A1340" s="11">
        <f t="shared" si="109"/>
        <v>45506</v>
      </c>
      <c r="B1340" s="24">
        <f>[4]Cor!W35</f>
        <v>5.0199999999999996</v>
      </c>
      <c r="C1340" s="24">
        <f t="shared" si="114"/>
        <v>212.62735999999998</v>
      </c>
      <c r="D1340" s="24">
        <f t="shared" si="115"/>
        <v>34.360581375999999</v>
      </c>
      <c r="E1340" s="24">
        <f>[4]DDG!F33</f>
        <v>205</v>
      </c>
      <c r="F1340" s="24">
        <f>[4]Soymeal!$F33</f>
        <v>666.36</v>
      </c>
      <c r="G1340" s="24">
        <f t="shared" si="116"/>
        <v>952.89480000000003</v>
      </c>
      <c r="H1340" s="24" t="str">
        <f t="shared" si="117"/>
        <v/>
      </c>
    </row>
    <row r="1341" spans="1:8" x14ac:dyDescent="0.25">
      <c r="A1341" s="11">
        <f t="shared" si="109"/>
        <v>45513</v>
      </c>
      <c r="B1341" s="24">
        <f>[4]Cor!W36</f>
        <v>4.99</v>
      </c>
      <c r="C1341" s="24">
        <f t="shared" si="114"/>
        <v>211.44632000000001</v>
      </c>
      <c r="D1341" s="24">
        <f t="shared" si="115"/>
        <v>34.169725312000004</v>
      </c>
      <c r="E1341" s="24">
        <f>[4]DDG!F34</f>
        <v>205</v>
      </c>
      <c r="F1341" s="24">
        <f>[4]Soymeal!$F34</f>
        <v>630.20000000000005</v>
      </c>
      <c r="G1341" s="24">
        <f t="shared" si="116"/>
        <v>901.18600000000004</v>
      </c>
      <c r="H1341" s="24" t="str">
        <f t="shared" si="117"/>
        <v/>
      </c>
    </row>
    <row r="1342" spans="1:8" x14ac:dyDescent="0.25">
      <c r="A1342" s="11">
        <f t="shared" si="109"/>
        <v>45520</v>
      </c>
      <c r="B1342" s="24">
        <f>[4]Cor!W37</f>
        <v>4.93</v>
      </c>
      <c r="C1342" s="24">
        <f t="shared" si="114"/>
        <v>209.08423999999999</v>
      </c>
      <c r="D1342" s="24">
        <f t="shared" si="115"/>
        <v>33.788013184</v>
      </c>
      <c r="E1342" s="24">
        <f>[4]DDG!F35</f>
        <v>205</v>
      </c>
      <c r="F1342" s="24">
        <f>[4]Soymeal!$F35</f>
        <v>608.92999999999995</v>
      </c>
      <c r="G1342" s="24">
        <f t="shared" si="116"/>
        <v>870.76989999999989</v>
      </c>
      <c r="H1342" s="24" t="str">
        <f t="shared" si="117"/>
        <v/>
      </c>
    </row>
    <row r="1343" spans="1:8" x14ac:dyDescent="0.25">
      <c r="A1343" s="11">
        <f t="shared" si="109"/>
        <v>45527</v>
      </c>
      <c r="B1343" s="24">
        <f>[4]Cor!W38</f>
        <v>4.91</v>
      </c>
      <c r="C1343" s="24">
        <f t="shared" si="114"/>
        <v>208.29688000000002</v>
      </c>
      <c r="D1343" s="24">
        <f t="shared" si="115"/>
        <v>33.660775808000004</v>
      </c>
      <c r="E1343" s="24">
        <f>[4]DDG!F36</f>
        <v>205</v>
      </c>
      <c r="F1343" s="24">
        <f>[4]Soymeal!$F36</f>
        <v>646.29999999999995</v>
      </c>
      <c r="G1343" s="24">
        <f t="shared" si="116"/>
        <v>924.20899999999995</v>
      </c>
      <c r="H1343" s="24" t="str">
        <f t="shared" si="117"/>
        <v/>
      </c>
    </row>
    <row r="1344" spans="1:8" x14ac:dyDescent="0.25">
      <c r="A1344" s="11">
        <f t="shared" si="109"/>
        <v>45534</v>
      </c>
      <c r="B1344" s="24">
        <f>[4]Cor!W39</f>
        <v>5.04</v>
      </c>
      <c r="C1344" s="24">
        <f t="shared" si="114"/>
        <v>213.41472000000002</v>
      </c>
      <c r="D1344" s="24">
        <f t="shared" si="115"/>
        <v>34.487818752000003</v>
      </c>
      <c r="E1344" s="24">
        <f>[4]DDG!F37</f>
        <v>205</v>
      </c>
      <c r="F1344" s="24">
        <f>[4]Soymeal!$F37</f>
        <v>610.25</v>
      </c>
      <c r="G1344" s="24">
        <f t="shared" si="116"/>
        <v>872.65749999999991</v>
      </c>
      <c r="H1344" s="24" t="str">
        <f t="shared" si="117"/>
        <v/>
      </c>
    </row>
    <row r="1345" spans="1:8" x14ac:dyDescent="0.25">
      <c r="A1345" s="11">
        <f t="shared" si="109"/>
        <v>45541</v>
      </c>
      <c r="B1345" s="24">
        <f>[4]Cor!W40</f>
        <v>5.09</v>
      </c>
      <c r="C1345" s="24">
        <f t="shared" si="114"/>
        <v>215.38311999999999</v>
      </c>
      <c r="D1345" s="24">
        <f t="shared" si="115"/>
        <v>34.805912191999994</v>
      </c>
      <c r="E1345" s="24">
        <f>[4]DDG!F38</f>
        <v>215</v>
      </c>
      <c r="F1345" s="24">
        <f>[4]Soymeal!$F38</f>
        <v>636.92999999999995</v>
      </c>
      <c r="G1345" s="24">
        <f t="shared" si="116"/>
        <v>910.80989999999986</v>
      </c>
      <c r="H1345" s="24" t="str">
        <f t="shared" si="117"/>
        <v/>
      </c>
    </row>
    <row r="1346" spans="1:8" x14ac:dyDescent="0.25">
      <c r="A1346" s="11">
        <f t="shared" ref="A1346:A1409" si="118">+A1345+7</f>
        <v>45548</v>
      </c>
      <c r="B1346" s="24">
        <f>[4]Cor!W41</f>
        <v>5.16</v>
      </c>
      <c r="C1346" s="24">
        <f t="shared" si="114"/>
        <v>218.13888000000003</v>
      </c>
      <c r="D1346" s="24">
        <f t="shared" si="115"/>
        <v>35.251243008000003</v>
      </c>
      <c r="E1346" s="24" t="e">
        <f>[4]DDG!F39</f>
        <v>#N/A</v>
      </c>
      <c r="F1346" s="24">
        <f>[4]Soymeal!$F39</f>
        <v>632.08000000000004</v>
      </c>
      <c r="G1346" s="24">
        <f t="shared" si="116"/>
        <v>903.87440000000004</v>
      </c>
      <c r="H1346" s="24" t="str">
        <f t="shared" si="117"/>
        <v/>
      </c>
    </row>
    <row r="1347" spans="1:8" x14ac:dyDescent="0.25">
      <c r="A1347" s="11">
        <f t="shared" si="118"/>
        <v>45555</v>
      </c>
      <c r="B1347" s="24">
        <f>[4]Cor!W42</f>
        <v>5.04</v>
      </c>
      <c r="C1347" s="24">
        <f t="shared" si="114"/>
        <v>213.41472000000002</v>
      </c>
      <c r="D1347" s="24">
        <f t="shared" si="115"/>
        <v>34.487818752000003</v>
      </c>
      <c r="E1347" s="24">
        <f>[4]DDG!F40</f>
        <v>215</v>
      </c>
      <c r="F1347" s="24">
        <f>[4]Soymeal!$F40</f>
        <v>618.85</v>
      </c>
      <c r="G1347" s="24">
        <f t="shared" si="116"/>
        <v>884.95550000000003</v>
      </c>
      <c r="H1347" s="24" t="str">
        <f t="shared" si="117"/>
        <v/>
      </c>
    </row>
    <row r="1348" spans="1:8" x14ac:dyDescent="0.25">
      <c r="A1348" s="11">
        <f t="shared" si="118"/>
        <v>45562</v>
      </c>
      <c r="B1348" s="24">
        <f>[4]Cor!W43</f>
        <v>5.21</v>
      </c>
      <c r="C1348" s="24">
        <f t="shared" si="114"/>
        <v>220.10728</v>
      </c>
      <c r="D1348" s="24">
        <f t="shared" si="115"/>
        <v>35.569336448000001</v>
      </c>
      <c r="E1348" s="24">
        <f>[4]DDG!F41</f>
        <v>215</v>
      </c>
      <c r="F1348" s="24">
        <f>[4]Soymeal!$F41</f>
        <v>582.79999999999995</v>
      </c>
      <c r="G1348" s="24">
        <f t="shared" si="116"/>
        <v>833.40399999999988</v>
      </c>
      <c r="H1348" s="24" t="str">
        <f t="shared" si="117"/>
        <v/>
      </c>
    </row>
    <row r="1349" spans="1:8" x14ac:dyDescent="0.25">
      <c r="A1349" s="11">
        <f t="shared" si="118"/>
        <v>45569</v>
      </c>
      <c r="B1349" s="24">
        <f>[4]Cor!W44</f>
        <v>5.25</v>
      </c>
      <c r="C1349" s="24">
        <f t="shared" si="114"/>
        <v>221.68200000000002</v>
      </c>
      <c r="D1349" s="24">
        <f t="shared" si="115"/>
        <v>35.823811200000002</v>
      </c>
      <c r="E1349" s="24">
        <f>[4]DDG!F42</f>
        <v>220</v>
      </c>
      <c r="F1349" s="24">
        <f>[4]Soymeal!$F42</f>
        <v>553.91999999999996</v>
      </c>
      <c r="G1349" s="24">
        <f t="shared" si="116"/>
        <v>792.10559999999987</v>
      </c>
      <c r="H1349" s="24" t="str">
        <f t="shared" si="117"/>
        <v/>
      </c>
    </row>
    <row r="1350" spans="1:8" x14ac:dyDescent="0.25">
      <c r="A1350" s="11">
        <f t="shared" si="118"/>
        <v>45576</v>
      </c>
      <c r="B1350" s="24">
        <f>[4]Cor!W45</f>
        <v>5.21</v>
      </c>
      <c r="C1350" s="24">
        <f t="shared" si="114"/>
        <v>220.10728</v>
      </c>
      <c r="D1350" s="24">
        <f t="shared" si="115"/>
        <v>35.569336448000001</v>
      </c>
      <c r="E1350" s="24">
        <f>[4]DDG!F43</f>
        <v>220</v>
      </c>
      <c r="F1350" s="24">
        <f>[4]Soymeal!$F43</f>
        <v>525.91999999999996</v>
      </c>
      <c r="G1350" s="24">
        <f t="shared" si="116"/>
        <v>752.0655999999999</v>
      </c>
      <c r="H1350" s="24" t="str">
        <f t="shared" si="117"/>
        <v/>
      </c>
    </row>
    <row r="1351" spans="1:8" x14ac:dyDescent="0.25">
      <c r="A1351" s="11">
        <f t="shared" si="118"/>
        <v>45583</v>
      </c>
      <c r="B1351" s="24">
        <f>[4]Cor!W46</f>
        <v>5.0999999999999996</v>
      </c>
      <c r="C1351" s="24">
        <f t="shared" si="114"/>
        <v>215.77680000000001</v>
      </c>
      <c r="D1351" s="24">
        <f t="shared" si="115"/>
        <v>34.869530879999999</v>
      </c>
      <c r="E1351" s="24">
        <f>[4]DDG!F44</f>
        <v>218</v>
      </c>
      <c r="F1351" s="24">
        <f>[4]Soymeal!$F44</f>
        <v>526.47</v>
      </c>
      <c r="G1351" s="24">
        <f t="shared" si="116"/>
        <v>752.85209999999995</v>
      </c>
      <c r="H1351" s="24" t="str">
        <f t="shared" si="117"/>
        <v/>
      </c>
    </row>
    <row r="1352" spans="1:8" x14ac:dyDescent="0.25">
      <c r="A1352" s="11">
        <f t="shared" si="118"/>
        <v>45590</v>
      </c>
      <c r="B1352" s="24">
        <f>[4]Cor!W47</f>
        <v>5.2</v>
      </c>
      <c r="C1352" s="24">
        <f t="shared" si="114"/>
        <v>219.71360000000001</v>
      </c>
      <c r="D1352" s="24">
        <f t="shared" si="115"/>
        <v>35.505717760000003</v>
      </c>
      <c r="E1352" s="24">
        <f>[4]DDG!F45</f>
        <v>215</v>
      </c>
      <c r="F1352" s="24">
        <f>[4]Soymeal!$F45</f>
        <v>530</v>
      </c>
      <c r="G1352" s="24">
        <f t="shared" si="116"/>
        <v>757.9</v>
      </c>
      <c r="H1352" s="24" t="str">
        <f t="shared" si="117"/>
        <v/>
      </c>
    </row>
    <row r="1353" spans="1:8" x14ac:dyDescent="0.25">
      <c r="A1353" s="11">
        <f t="shared" si="118"/>
        <v>45597</v>
      </c>
      <c r="B1353" s="24">
        <f>[4]Cor!W48</f>
        <v>5.2</v>
      </c>
      <c r="C1353" s="24">
        <f t="shared" si="114"/>
        <v>219.71360000000001</v>
      </c>
      <c r="D1353" s="24">
        <f t="shared" si="115"/>
        <v>35.505717760000003</v>
      </c>
      <c r="E1353" s="24">
        <f>[4]DDG!F46</f>
        <v>215</v>
      </c>
      <c r="F1353" s="24">
        <f>[4]Soymeal!$F46</f>
        <v>516.22</v>
      </c>
      <c r="G1353" s="24">
        <f t="shared" si="116"/>
        <v>738.19460000000004</v>
      </c>
      <c r="H1353" s="24" t="str">
        <f t="shared" si="117"/>
        <v/>
      </c>
    </row>
    <row r="1354" spans="1:8" x14ac:dyDescent="0.25">
      <c r="A1354" s="11">
        <f t="shared" si="118"/>
        <v>45604</v>
      </c>
      <c r="B1354" s="24">
        <f>[4]Cor!W49</f>
        <v>5.32</v>
      </c>
      <c r="C1354" s="24">
        <f t="shared" si="114"/>
        <v>224.43776000000003</v>
      </c>
      <c r="D1354" s="24">
        <f t="shared" si="115"/>
        <v>36.269142016000004</v>
      </c>
      <c r="E1354" s="24">
        <f>[4]DDG!F47</f>
        <v>208</v>
      </c>
      <c r="F1354" s="24">
        <f>[4]Soymeal!$F47</f>
        <v>523.83000000000004</v>
      </c>
      <c r="G1354" s="24">
        <f t="shared" si="116"/>
        <v>749.07690000000002</v>
      </c>
      <c r="H1354" s="24" t="str">
        <f t="shared" si="117"/>
        <v/>
      </c>
    </row>
    <row r="1355" spans="1:8" x14ac:dyDescent="0.25">
      <c r="A1355" s="11">
        <f t="shared" si="118"/>
        <v>45611</v>
      </c>
      <c r="B1355" s="24">
        <f>[4]Cor!W50</f>
        <v>5.28</v>
      </c>
      <c r="C1355" s="24">
        <f t="shared" si="114"/>
        <v>222.86304000000001</v>
      </c>
      <c r="D1355" s="24">
        <f t="shared" si="115"/>
        <v>36.014667264000003</v>
      </c>
      <c r="E1355" s="24">
        <f>[4]DDG!F48</f>
        <v>205</v>
      </c>
      <c r="F1355" s="24">
        <f>[4]Soymeal!$F48</f>
        <v>524.27</v>
      </c>
      <c r="G1355" s="24">
        <f t="shared" si="116"/>
        <v>749.70609999999999</v>
      </c>
      <c r="H1355" s="24" t="str">
        <f t="shared" si="117"/>
        <v/>
      </c>
    </row>
    <row r="1356" spans="1:8" x14ac:dyDescent="0.25">
      <c r="A1356" s="11">
        <f t="shared" si="118"/>
        <v>45618</v>
      </c>
      <c r="B1356" s="24">
        <f>[4]Cor!W51</f>
        <v>5.38</v>
      </c>
      <c r="C1356" s="24">
        <f t="shared" si="114"/>
        <v>226.79984000000002</v>
      </c>
      <c r="D1356" s="24">
        <f t="shared" si="115"/>
        <v>36.650854144</v>
      </c>
      <c r="E1356" s="24">
        <f>[4]DDG!F49</f>
        <v>208</v>
      </c>
      <c r="F1356" s="24">
        <f>[4]Soymeal!$F49</f>
        <v>522.72</v>
      </c>
      <c r="G1356" s="24">
        <f t="shared" si="116"/>
        <v>747.4896</v>
      </c>
      <c r="H1356" s="24" t="str">
        <f t="shared" si="117"/>
        <v/>
      </c>
    </row>
    <row r="1357" spans="1:8" x14ac:dyDescent="0.25">
      <c r="A1357" s="11">
        <f t="shared" si="118"/>
        <v>45625</v>
      </c>
      <c r="B1357" s="24">
        <f>[4]Cor!W52</f>
        <v>5.43</v>
      </c>
      <c r="C1357" s="24">
        <f t="shared" si="114"/>
        <v>228.76823999999999</v>
      </c>
      <c r="D1357" s="24">
        <f t="shared" si="115"/>
        <v>36.968947583999999</v>
      </c>
      <c r="E1357" s="24" t="e">
        <f>[4]DDG!F50</f>
        <v>#N/A</v>
      </c>
      <c r="F1357" s="24">
        <f>[4]Soymeal!$F50</f>
        <v>519.30999999999995</v>
      </c>
      <c r="G1357" s="24">
        <f t="shared" si="116"/>
        <v>742.61329999999987</v>
      </c>
      <c r="H1357" s="24" t="str">
        <f t="shared" si="117"/>
        <v/>
      </c>
    </row>
    <row r="1358" spans="1:8" x14ac:dyDescent="0.25">
      <c r="A1358" s="11">
        <f t="shared" si="118"/>
        <v>45632</v>
      </c>
      <c r="B1358" s="24">
        <f>[4]Cor!W53</f>
        <v>5.5</v>
      </c>
      <c r="C1358" s="24">
        <f t="shared" si="114"/>
        <v>231.524</v>
      </c>
      <c r="D1358" s="24">
        <f t="shared" si="115"/>
        <v>37.414278400000001</v>
      </c>
      <c r="E1358" s="24" t="e">
        <f>[4]DDG!F51</f>
        <v>#N/A</v>
      </c>
      <c r="F1358" s="24">
        <f>[4]Soymeal!$F51</f>
        <v>515.66999999999996</v>
      </c>
      <c r="G1358" s="24">
        <f t="shared" si="116"/>
        <v>737.40809999999988</v>
      </c>
      <c r="H1358" s="24" t="str">
        <f t="shared" si="117"/>
        <v/>
      </c>
    </row>
    <row r="1359" spans="1:8" x14ac:dyDescent="0.25">
      <c r="A1359" s="11">
        <f t="shared" si="118"/>
        <v>45639</v>
      </c>
      <c r="B1359" s="24">
        <f>[4]Cor!W54</f>
        <v>5.55</v>
      </c>
      <c r="C1359" s="24">
        <f t="shared" si="114"/>
        <v>233.4924</v>
      </c>
      <c r="D1359" s="24">
        <f t="shared" si="115"/>
        <v>37.732371839999999</v>
      </c>
      <c r="E1359" s="24" t="e">
        <f>[4]DDG!F52</f>
        <v>#N/A</v>
      </c>
      <c r="F1359" s="24">
        <f>[4]Soymeal!$F52</f>
        <v>509.5</v>
      </c>
      <c r="G1359" s="24">
        <f t="shared" si="116"/>
        <v>728.58499999999992</v>
      </c>
      <c r="H1359" s="24" t="str">
        <f t="shared" si="117"/>
        <v/>
      </c>
    </row>
    <row r="1360" spans="1:8" x14ac:dyDescent="0.25">
      <c r="A1360" s="11">
        <f t="shared" si="118"/>
        <v>45646</v>
      </c>
      <c r="B1360" s="24">
        <f>[4]Cor!W55</f>
        <v>5.64</v>
      </c>
      <c r="C1360" s="24">
        <f t="shared" si="114"/>
        <v>237.03551999999999</v>
      </c>
      <c r="D1360" s="24">
        <f t="shared" si="115"/>
        <v>38.304940031999998</v>
      </c>
      <c r="E1360" s="24">
        <f>[4]DDG!F53</f>
        <v>250</v>
      </c>
      <c r="F1360" s="24">
        <f>[4]Soymeal!$F53</f>
        <v>523.05999999999995</v>
      </c>
      <c r="G1360" s="24">
        <f t="shared" si="116"/>
        <v>747.97579999999994</v>
      </c>
      <c r="H1360" s="24" t="str">
        <f t="shared" si="117"/>
        <v/>
      </c>
    </row>
    <row r="1361" spans="1:8" x14ac:dyDescent="0.25">
      <c r="A1361" s="11">
        <f t="shared" si="118"/>
        <v>45653</v>
      </c>
      <c r="B1361" s="24">
        <f>[4]Cor!W56</f>
        <v>5.73</v>
      </c>
      <c r="C1361" s="24">
        <f t="shared" si="114"/>
        <v>240.57864000000004</v>
      </c>
      <c r="D1361" s="24">
        <f t="shared" si="115"/>
        <v>38.877508224000003</v>
      </c>
      <c r="E1361" s="24">
        <f>[4]DDG!F54</f>
        <v>250</v>
      </c>
      <c r="F1361" s="24">
        <f>[4]Soymeal!$F54</f>
        <v>530.11</v>
      </c>
      <c r="G1361" s="24">
        <f t="shared" si="116"/>
        <v>758.05729999999994</v>
      </c>
      <c r="H1361" s="24" t="str">
        <f t="shared" si="117"/>
        <v/>
      </c>
    </row>
    <row r="1362" spans="1:8" x14ac:dyDescent="0.25">
      <c r="A1362" s="13">
        <f t="shared" si="118"/>
        <v>45660</v>
      </c>
      <c r="B1362" s="29">
        <f>'[5]Feed Cost'!B1362</f>
        <v>5.76</v>
      </c>
      <c r="C1362" s="29">
        <f>'[5]Feed Cost'!C1362</f>
        <v>241.75968</v>
      </c>
      <c r="D1362" s="29">
        <f>'[5]Feed Cost'!D1362</f>
        <v>39.068364287999998</v>
      </c>
      <c r="E1362" s="29">
        <f>'[5]Feed Cost'!E1362</f>
        <v>250</v>
      </c>
      <c r="F1362" s="29">
        <f>'[5]Feed Cost'!F1362</f>
        <v>533.09</v>
      </c>
      <c r="G1362" s="29">
        <f>'[5]Feed Cost'!G1362</f>
        <v>762.31870000000004</v>
      </c>
      <c r="H1362" s="24" t="str">
        <f t="shared" si="117"/>
        <v/>
      </c>
    </row>
    <row r="1363" spans="1:8" x14ac:dyDescent="0.25">
      <c r="A1363" s="11">
        <f t="shared" si="118"/>
        <v>45667</v>
      </c>
      <c r="B1363" s="24">
        <f>'[5]Feed Cost'!B1363</f>
        <v>5.94</v>
      </c>
      <c r="C1363" s="24">
        <f>'[5]Feed Cost'!C1363</f>
        <v>248.84592000000004</v>
      </c>
      <c r="D1363" s="24">
        <f>'[5]Feed Cost'!D1363</f>
        <v>40.213500672000002</v>
      </c>
      <c r="E1363" s="24">
        <f>'[5]Feed Cost'!E1363</f>
        <v>250</v>
      </c>
      <c r="F1363" s="24">
        <f>'[5]Feed Cost'!F1363</f>
        <v>512.91</v>
      </c>
      <c r="G1363" s="24">
        <f>'[5]Feed Cost'!G1363</f>
        <v>733.46129999999994</v>
      </c>
      <c r="H1363" s="24" t="str">
        <f t="shared" si="117"/>
        <v/>
      </c>
    </row>
    <row r="1364" spans="1:8" x14ac:dyDescent="0.25">
      <c r="A1364" s="11">
        <f t="shared" si="118"/>
        <v>45674</v>
      </c>
      <c r="B1364" s="24">
        <f>'[5]Feed Cost'!B1364</f>
        <v>6.07</v>
      </c>
      <c r="C1364" s="24">
        <f>'[5]Feed Cost'!C1364</f>
        <v>253.96376000000004</v>
      </c>
      <c r="D1364" s="24">
        <f>'[5]Feed Cost'!D1364</f>
        <v>41.040543616000001</v>
      </c>
      <c r="E1364" s="24">
        <f>'[5]Feed Cost'!E1364</f>
        <v>250</v>
      </c>
      <c r="F1364" s="24">
        <f>'[5]Feed Cost'!F1364</f>
        <v>509.5</v>
      </c>
      <c r="G1364" s="24">
        <f>'[5]Feed Cost'!G1364</f>
        <v>728.58499999999992</v>
      </c>
      <c r="H1364" s="24" t="str">
        <f t="shared" si="117"/>
        <v/>
      </c>
    </row>
    <row r="1365" spans="1:8" x14ac:dyDescent="0.25">
      <c r="A1365" s="11">
        <f t="shared" si="118"/>
        <v>45681</v>
      </c>
      <c r="B1365" s="24">
        <f>'[5]Feed Cost'!B1365</f>
        <v>6.12</v>
      </c>
      <c r="C1365" s="24">
        <f>'[5]Feed Cost'!C1365</f>
        <v>255.93216000000001</v>
      </c>
      <c r="D1365" s="24">
        <f>'[5]Feed Cost'!D1365</f>
        <v>41.358637055999999</v>
      </c>
      <c r="E1365" s="24">
        <f>'[5]Feed Cost'!E1365</f>
        <v>250</v>
      </c>
      <c r="F1365" s="24">
        <f>'[5]Feed Cost'!F1365</f>
        <v>517.98</v>
      </c>
      <c r="G1365" s="24">
        <f>'[5]Feed Cost'!G1365</f>
        <v>740.71140000000003</v>
      </c>
      <c r="H1365" s="24" t="str">
        <f t="shared" si="117"/>
        <v/>
      </c>
    </row>
    <row r="1366" spans="1:8" x14ac:dyDescent="0.25">
      <c r="A1366" s="11">
        <f t="shared" si="118"/>
        <v>45688</v>
      </c>
      <c r="B1366" s="24">
        <f>'[5]Feed Cost'!B1366</f>
        <v>6.12</v>
      </c>
      <c r="C1366" s="24">
        <f>'[5]Feed Cost'!C1366</f>
        <v>255.93216000000001</v>
      </c>
      <c r="D1366" s="24">
        <f>'[5]Feed Cost'!D1366</f>
        <v>41.358637055999999</v>
      </c>
      <c r="E1366" s="24">
        <f>'[5]Feed Cost'!E1366</f>
        <v>255</v>
      </c>
      <c r="F1366" s="24">
        <f>'[5]Feed Cost'!F1366</f>
        <v>513.79999999999995</v>
      </c>
      <c r="G1366" s="24">
        <f>'[5]Feed Cost'!G1366</f>
        <v>734.73399999999992</v>
      </c>
      <c r="H1366" s="24" t="str">
        <f t="shared" si="117"/>
        <v/>
      </c>
    </row>
    <row r="1367" spans="1:8" x14ac:dyDescent="0.25">
      <c r="A1367" s="11">
        <f t="shared" si="118"/>
        <v>45695</v>
      </c>
      <c r="B1367" s="24">
        <f>'[5]Feed Cost'!B1367</f>
        <v>6.13</v>
      </c>
      <c r="C1367" s="24">
        <f>'[5]Feed Cost'!C1367</f>
        <v>256.32583999999997</v>
      </c>
      <c r="D1367" s="24">
        <f>'[5]Feed Cost'!D1367</f>
        <v>41.42225574399999</v>
      </c>
      <c r="E1367" s="24">
        <f>'[5]Feed Cost'!E1367</f>
        <v>265</v>
      </c>
      <c r="F1367" s="24">
        <f>'[5]Feed Cost'!F1367</f>
        <v>508.62</v>
      </c>
      <c r="G1367" s="24">
        <f>'[5]Feed Cost'!G1367</f>
        <v>727.32659999999998</v>
      </c>
      <c r="H1367" s="24" t="str">
        <f t="shared" si="117"/>
        <v/>
      </c>
    </row>
    <row r="1368" spans="1:8" x14ac:dyDescent="0.25">
      <c r="A1368" s="11">
        <f t="shared" si="118"/>
        <v>45702</v>
      </c>
      <c r="B1368" s="24">
        <f>'[5]Feed Cost'!B1368</f>
        <v>6.21</v>
      </c>
      <c r="C1368" s="24">
        <f>'[5]Feed Cost'!C1368</f>
        <v>259.47528</v>
      </c>
      <c r="D1368" s="24">
        <f>'[5]Feed Cost'!D1368</f>
        <v>41.931205247999998</v>
      </c>
      <c r="E1368" s="24">
        <f>'[5]Feed Cost'!E1368</f>
        <v>280</v>
      </c>
      <c r="F1368" s="24">
        <f>'[5]Feed Cost'!F1368</f>
        <v>493.73</v>
      </c>
      <c r="G1368" s="24">
        <f>'[5]Feed Cost'!G1368</f>
        <v>706.03390000000002</v>
      </c>
      <c r="H1368" s="24" t="str">
        <f t="shared" si="117"/>
        <v/>
      </c>
    </row>
    <row r="1369" spans="1:8" x14ac:dyDescent="0.25">
      <c r="A1369" s="11">
        <f t="shared" si="118"/>
        <v>45709</v>
      </c>
      <c r="B1369" s="24">
        <f>'[5]Feed Cost'!B1369</f>
        <v>6.16</v>
      </c>
      <c r="C1369" s="24">
        <f>'[5]Feed Cost'!C1369</f>
        <v>257.50688000000002</v>
      </c>
      <c r="D1369" s="24">
        <f>'[5]Feed Cost'!D1369</f>
        <v>41.613111807999999</v>
      </c>
      <c r="E1369" s="24">
        <f>'[5]Feed Cost'!E1369</f>
        <v>280</v>
      </c>
      <c r="F1369" s="24">
        <f>'[5]Feed Cost'!F1369</f>
        <v>485.91</v>
      </c>
      <c r="G1369" s="24">
        <f>'[5]Feed Cost'!G1369</f>
        <v>694.85130000000004</v>
      </c>
      <c r="H1369" s="24" t="str">
        <f t="shared" si="117"/>
        <v/>
      </c>
    </row>
    <row r="1370" spans="1:8" x14ac:dyDescent="0.25">
      <c r="A1370" s="11">
        <f t="shared" si="118"/>
        <v>45716</v>
      </c>
      <c r="B1370" s="24">
        <f>'[5]Feed Cost'!B1370</f>
        <v>5.85</v>
      </c>
      <c r="C1370" s="24">
        <f>'[5]Feed Cost'!C1370</f>
        <v>245.30279999999999</v>
      </c>
      <c r="D1370" s="24">
        <f>'[5]Feed Cost'!D1370</f>
        <v>39.640932479999996</v>
      </c>
      <c r="E1370" s="24">
        <f>'[5]Feed Cost'!E1370</f>
        <v>285</v>
      </c>
      <c r="F1370" s="24">
        <f>'[5]Feed Cost'!F1370</f>
        <v>485.25</v>
      </c>
      <c r="G1370" s="24">
        <f>'[5]Feed Cost'!G1370</f>
        <v>693.90749999999991</v>
      </c>
      <c r="H1370" s="24" t="str">
        <f t="shared" si="117"/>
        <v/>
      </c>
    </row>
    <row r="1371" spans="1:8" x14ac:dyDescent="0.25">
      <c r="A1371" s="11">
        <f t="shared" si="118"/>
        <v>45723</v>
      </c>
      <c r="B1371" s="24">
        <f>'[5]Feed Cost'!B1371</f>
        <v>5.87</v>
      </c>
      <c r="C1371" s="24">
        <f>'[5]Feed Cost'!C1371</f>
        <v>246.09016000000003</v>
      </c>
      <c r="D1371" s="24">
        <f>'[5]Feed Cost'!D1371</f>
        <v>39.768169856</v>
      </c>
      <c r="E1371" s="24">
        <f>'[5]Feed Cost'!E1371</f>
        <v>285</v>
      </c>
      <c r="F1371" s="24">
        <f>'[5]Feed Cost'!F1371</f>
        <v>486.57</v>
      </c>
      <c r="G1371" s="24">
        <f>'[5]Feed Cost'!G1371</f>
        <v>695.79509999999993</v>
      </c>
      <c r="H1371" s="24" t="str">
        <f t="shared" si="117"/>
        <v/>
      </c>
    </row>
    <row r="1372" spans="1:8" x14ac:dyDescent="0.25">
      <c r="A1372" s="11">
        <f t="shared" si="118"/>
        <v>45730</v>
      </c>
      <c r="B1372" s="24">
        <f>'[5]Feed Cost'!B1372</f>
        <v>5.81</v>
      </c>
      <c r="C1372" s="24">
        <f>'[5]Feed Cost'!C1372</f>
        <v>243.72808000000001</v>
      </c>
      <c r="D1372" s="24">
        <f>'[5]Feed Cost'!D1372</f>
        <v>39.386457727999996</v>
      </c>
      <c r="E1372" s="24">
        <f>'[5]Feed Cost'!E1372</f>
        <v>245</v>
      </c>
      <c r="F1372" s="24">
        <f>'[5]Feed Cost'!F1372</f>
        <v>489.32</v>
      </c>
      <c r="G1372" s="24">
        <f>'[5]Feed Cost'!G1372</f>
        <v>699.72759999999994</v>
      </c>
      <c r="H1372" s="24" t="str">
        <f t="shared" si="117"/>
        <v/>
      </c>
    </row>
    <row r="1373" spans="1:8" x14ac:dyDescent="0.25">
      <c r="A1373" s="11">
        <f t="shared" si="118"/>
        <v>45737</v>
      </c>
      <c r="B1373" s="24">
        <f>'[5]Feed Cost'!B1373</f>
        <v>5.9</v>
      </c>
      <c r="C1373" s="24">
        <f>'[5]Feed Cost'!C1373</f>
        <v>247.27120000000002</v>
      </c>
      <c r="D1373" s="24">
        <f>'[5]Feed Cost'!D1373</f>
        <v>39.959025920000002</v>
      </c>
      <c r="E1373" s="24">
        <f>'[5]Feed Cost'!E1373</f>
        <v>245</v>
      </c>
      <c r="F1373" s="24">
        <f>'[5]Feed Cost'!F1373</f>
        <v>480.95</v>
      </c>
      <c r="G1373" s="24">
        <f>'[5]Feed Cost'!G1373</f>
        <v>687.75849999999991</v>
      </c>
      <c r="H1373" s="24" t="str">
        <f t="shared" si="117"/>
        <v/>
      </c>
    </row>
    <row r="1374" spans="1:8" x14ac:dyDescent="0.25">
      <c r="A1374" s="11">
        <f t="shared" si="118"/>
        <v>45744</v>
      </c>
      <c r="B1374" s="24">
        <f>'[5]Feed Cost'!B1374</f>
        <v>5.87</v>
      </c>
      <c r="C1374" s="24">
        <f>'[5]Feed Cost'!C1374</f>
        <v>246.09016000000003</v>
      </c>
      <c r="D1374" s="24">
        <f>'[5]Feed Cost'!D1374</f>
        <v>39.768169856</v>
      </c>
      <c r="E1374" s="24">
        <f>'[5]Feed Cost'!E1374</f>
        <v>245</v>
      </c>
      <c r="F1374" s="24">
        <f>'[5]Feed Cost'!F1374</f>
        <v>477.86</v>
      </c>
      <c r="G1374" s="24">
        <f>'[5]Feed Cost'!G1374</f>
        <v>683.33979999999997</v>
      </c>
      <c r="H1374" s="24" t="str">
        <f t="shared" si="117"/>
        <v/>
      </c>
    </row>
    <row r="1375" spans="1:8" x14ac:dyDescent="0.25">
      <c r="A1375" s="11">
        <f t="shared" si="118"/>
        <v>45751</v>
      </c>
      <c r="B1375" s="24">
        <f>'[5]Feed Cost'!B1375</f>
        <v>5.93</v>
      </c>
      <c r="C1375" s="24">
        <f>'[5]Feed Cost'!C1375</f>
        <v>248.45223999999999</v>
      </c>
      <c r="D1375" s="24">
        <f>'[5]Feed Cost'!D1375</f>
        <v>40.149881983999997</v>
      </c>
      <c r="E1375" s="24">
        <f>'[5]Feed Cost'!E1375</f>
        <v>245</v>
      </c>
      <c r="F1375" s="24">
        <f>'[5]Feed Cost'!F1375</f>
        <v>466.4</v>
      </c>
      <c r="G1375" s="24">
        <f>'[5]Feed Cost'!G1375</f>
        <v>666.95199999999988</v>
      </c>
      <c r="H1375" s="24" t="str">
        <f t="shared" ref="H1375:H1389" si="119">_xlfn.IFNA((AVERAGE(D1348:D1374)/2204.62)*1802.4+(AVERAGE(C1348:C1374)/2204.62)*3715.4+(AVERAGE(E1348:E1374)/2204.62)*964.9+(AVERAGE(G1348:G1374)/2204.62)*272.4,"")</f>
        <v/>
      </c>
    </row>
    <row r="1376" spans="1:8" x14ac:dyDescent="0.25">
      <c r="A1376" s="11">
        <f t="shared" si="118"/>
        <v>45758</v>
      </c>
      <c r="B1376" s="24">
        <f>'[5]Feed Cost'!B1376</f>
        <v>6.28</v>
      </c>
      <c r="C1376" s="24">
        <f>'[5]Feed Cost'!C1376</f>
        <v>262.23104000000001</v>
      </c>
      <c r="D1376" s="24">
        <f>'[5]Feed Cost'!D1376</f>
        <v>42.376536064</v>
      </c>
      <c r="E1376" s="24">
        <f>'[5]Feed Cost'!E1376</f>
        <v>245</v>
      </c>
      <c r="F1376" s="24">
        <f>'[5]Feed Cost'!F1376</f>
        <v>480.17</v>
      </c>
      <c r="G1376" s="24">
        <f>'[5]Feed Cost'!G1376</f>
        <v>686.6431</v>
      </c>
      <c r="H1376" s="24" t="str">
        <f t="shared" si="119"/>
        <v/>
      </c>
    </row>
    <row r="1377" spans="1:8" x14ac:dyDescent="0.25">
      <c r="A1377" s="11">
        <f t="shared" si="118"/>
        <v>45765</v>
      </c>
      <c r="B1377" s="24">
        <f>'[5]Feed Cost'!B1377</f>
        <v>6.2</v>
      </c>
      <c r="C1377" s="24">
        <f>'[5]Feed Cost'!C1377</f>
        <v>259.08159999999998</v>
      </c>
      <c r="D1377" s="24">
        <f>'[5]Feed Cost'!D1377</f>
        <v>41.867586559999992</v>
      </c>
      <c r="E1377" s="24">
        <f>'[5]Feed Cost'!E1377</f>
        <v>245</v>
      </c>
      <c r="F1377" s="24">
        <f>'[5]Feed Cost'!F1377</f>
        <v>475.77</v>
      </c>
      <c r="G1377" s="24">
        <f>'[5]Feed Cost'!G1377</f>
        <v>680.35109999999997</v>
      </c>
      <c r="H1377" s="24" t="str">
        <f t="shared" si="119"/>
        <v/>
      </c>
    </row>
    <row r="1378" spans="1:8" x14ac:dyDescent="0.25">
      <c r="A1378" s="11">
        <f t="shared" si="118"/>
        <v>45772</v>
      </c>
      <c r="B1378" s="24">
        <f>'[5]Feed Cost'!B1378</f>
        <v>6.16</v>
      </c>
      <c r="C1378" s="24">
        <f>'[5]Feed Cost'!C1378</f>
        <v>257.50688000000002</v>
      </c>
      <c r="D1378" s="24">
        <f>'[5]Feed Cost'!D1378</f>
        <v>41.613111807999999</v>
      </c>
      <c r="E1378" s="24">
        <f>'[5]Feed Cost'!E1378</f>
        <v>247.5</v>
      </c>
      <c r="F1378" s="24">
        <f>'[5]Feed Cost'!F1378</f>
        <v>470.14</v>
      </c>
      <c r="G1378" s="24">
        <f>'[5]Feed Cost'!G1378</f>
        <v>672.3001999999999</v>
      </c>
      <c r="H1378" s="24" t="str">
        <f t="shared" si="119"/>
        <v/>
      </c>
    </row>
    <row r="1379" spans="1:8" x14ac:dyDescent="0.25">
      <c r="A1379" s="11">
        <f t="shared" si="118"/>
        <v>45779</v>
      </c>
      <c r="B1379" s="24">
        <f>'[5]Feed Cost'!B1379</f>
        <v>5.99</v>
      </c>
      <c r="C1379" s="24">
        <f>'[5]Feed Cost'!C1379</f>
        <v>250.81432000000001</v>
      </c>
      <c r="D1379" s="24">
        <f>'[5]Feed Cost'!D1379</f>
        <v>40.531594112000001</v>
      </c>
      <c r="E1379" s="24">
        <f>'[5]Feed Cost'!E1379</f>
        <v>250</v>
      </c>
      <c r="F1379" s="24">
        <f>'[5]Feed Cost'!F1379</f>
        <v>469.48</v>
      </c>
      <c r="G1379" s="24">
        <f>'[5]Feed Cost'!G1379</f>
        <v>671.35640000000001</v>
      </c>
      <c r="H1379" s="24" t="str">
        <f t="shared" si="119"/>
        <v/>
      </c>
    </row>
    <row r="1380" spans="1:8" x14ac:dyDescent="0.25">
      <c r="A1380" s="11">
        <f t="shared" si="118"/>
        <v>45786</v>
      </c>
      <c r="B1380" s="24">
        <f>'[5]Feed Cost'!B1380</f>
        <v>5.8</v>
      </c>
      <c r="C1380" s="24">
        <f>'[5]Feed Cost'!C1380</f>
        <v>243.33440000000002</v>
      </c>
      <c r="D1380" s="24">
        <f>'[5]Feed Cost'!D1380</f>
        <v>39.322839039999998</v>
      </c>
      <c r="E1380" s="24">
        <f>'[5]Feed Cost'!E1380</f>
        <v>250</v>
      </c>
      <c r="F1380" s="24">
        <f>'[5]Feed Cost'!F1380</f>
        <v>473.01</v>
      </c>
      <c r="G1380" s="24">
        <f>'[5]Feed Cost'!G1380</f>
        <v>676.40429999999992</v>
      </c>
      <c r="H1380" s="24" t="str">
        <f t="shared" si="119"/>
        <v/>
      </c>
    </row>
    <row r="1381" spans="1:8" x14ac:dyDescent="0.25">
      <c r="A1381" s="11">
        <f t="shared" si="118"/>
        <v>45793</v>
      </c>
      <c r="B1381" s="24">
        <f>'[5]Feed Cost'!B1381</f>
        <v>5.78</v>
      </c>
      <c r="C1381" s="24">
        <f>'[5]Feed Cost'!C1381</f>
        <v>242.54704000000001</v>
      </c>
      <c r="D1381" s="24">
        <f>'[5]Feed Cost'!D1381</f>
        <v>39.195601664000002</v>
      </c>
      <c r="E1381" s="24">
        <f>'[5]Feed Cost'!E1381</f>
        <v>255</v>
      </c>
      <c r="F1381" s="24">
        <f>'[5]Feed Cost'!F1381</f>
        <v>473.89</v>
      </c>
      <c r="G1381" s="24">
        <f>'[5]Feed Cost'!G1381</f>
        <v>677.66269999999997</v>
      </c>
      <c r="H1381" s="24" t="str">
        <f t="shared" si="119"/>
        <v/>
      </c>
    </row>
    <row r="1382" spans="1:8" x14ac:dyDescent="0.25">
      <c r="A1382" s="11">
        <f t="shared" si="118"/>
        <v>45800</v>
      </c>
      <c r="B1382" s="24">
        <f>'[5]Feed Cost'!B1382</f>
        <v>6</v>
      </c>
      <c r="C1382" s="24">
        <f>'[5]Feed Cost'!C1382</f>
        <v>251.20800000000003</v>
      </c>
      <c r="D1382" s="24">
        <f>'[5]Feed Cost'!D1382</f>
        <v>40.595212800000006</v>
      </c>
      <c r="E1382" s="24">
        <f>'[5]Feed Cost'!E1382</f>
        <v>255</v>
      </c>
      <c r="F1382" s="24">
        <f>'[5]Feed Cost'!F1382</f>
        <v>475.32</v>
      </c>
      <c r="G1382" s="24">
        <f>'[5]Feed Cost'!G1382</f>
        <v>679.70759999999996</v>
      </c>
      <c r="H1382" s="24" t="str">
        <f t="shared" si="119"/>
        <v/>
      </c>
    </row>
    <row r="1383" spans="1:8" x14ac:dyDescent="0.25">
      <c r="A1383" s="11">
        <f t="shared" si="118"/>
        <v>45807</v>
      </c>
      <c r="B1383" s="24">
        <f>'[5]Feed Cost'!B1383</f>
        <v>5.84</v>
      </c>
      <c r="C1383" s="24">
        <f>'[5]Feed Cost'!C1383</f>
        <v>244.90912</v>
      </c>
      <c r="D1383" s="24">
        <f>'[5]Feed Cost'!D1383</f>
        <v>39.577313791999998</v>
      </c>
      <c r="E1383" s="24">
        <f>'[5]Feed Cost'!E1383</f>
        <v>255</v>
      </c>
      <c r="F1383" s="24">
        <f>'[5]Feed Cost'!F1383</f>
        <v>491.97</v>
      </c>
      <c r="G1383" s="24">
        <f>'[5]Feed Cost'!G1383</f>
        <v>703.51710000000003</v>
      </c>
      <c r="H1383" s="24" t="str">
        <f t="shared" si="119"/>
        <v/>
      </c>
    </row>
    <row r="1384" spans="1:8" x14ac:dyDescent="0.25">
      <c r="A1384" s="11">
        <f t="shared" si="118"/>
        <v>45814</v>
      </c>
      <c r="B1384" s="24">
        <f>'[5]Feed Cost'!B1384</f>
        <v>5.88</v>
      </c>
      <c r="C1384" s="24">
        <f>'[5]Feed Cost'!C1384</f>
        <v>246.48384000000001</v>
      </c>
      <c r="D1384" s="24">
        <f>'[5]Feed Cost'!D1384</f>
        <v>39.831788543999998</v>
      </c>
      <c r="E1384" s="24">
        <f>'[5]Feed Cost'!E1384</f>
        <v>255</v>
      </c>
      <c r="F1384" s="24">
        <f>'[5]Feed Cost'!F1384</f>
        <v>482.49</v>
      </c>
      <c r="G1384" s="24">
        <f>'[5]Feed Cost'!G1384</f>
        <v>689.96069999999997</v>
      </c>
      <c r="H1384" s="24" t="str">
        <f t="shared" si="119"/>
        <v/>
      </c>
    </row>
    <row r="1385" spans="1:8" x14ac:dyDescent="0.25">
      <c r="A1385" s="11">
        <f t="shared" si="118"/>
        <v>45821</v>
      </c>
      <c r="B1385" s="24">
        <f>'[5]Feed Cost'!B1385</f>
        <v>5.9</v>
      </c>
      <c r="C1385" s="24">
        <f>'[5]Feed Cost'!C1385</f>
        <v>247.27120000000002</v>
      </c>
      <c r="D1385" s="24">
        <f>'[5]Feed Cost'!D1385</f>
        <v>39.959025920000002</v>
      </c>
      <c r="E1385" s="24">
        <f>'[5]Feed Cost'!E1385</f>
        <v>255</v>
      </c>
      <c r="F1385" s="24">
        <f>'[5]Feed Cost'!F1385</f>
        <v>470.58</v>
      </c>
      <c r="G1385" s="24">
        <f>'[5]Feed Cost'!G1385</f>
        <v>672.92939999999999</v>
      </c>
      <c r="H1385" s="24" t="str">
        <f t="shared" si="119"/>
        <v/>
      </c>
    </row>
    <row r="1386" spans="1:8" x14ac:dyDescent="0.25">
      <c r="A1386" s="11">
        <f t="shared" si="118"/>
        <v>45828</v>
      </c>
      <c r="B1386" s="24">
        <f>'[5]Feed Cost'!B1386</f>
        <v>5.84</v>
      </c>
      <c r="C1386" s="24">
        <f>'[5]Feed Cost'!C1386</f>
        <v>244.90912</v>
      </c>
      <c r="D1386" s="24">
        <f>'[5]Feed Cost'!D1386</f>
        <v>39.577313791999998</v>
      </c>
      <c r="E1386" s="24">
        <f>'[5]Feed Cost'!E1386</f>
        <v>255</v>
      </c>
      <c r="F1386" s="24">
        <f>'[5]Feed Cost'!F1386</f>
        <v>452.07</v>
      </c>
      <c r="G1386" s="24">
        <f>'[5]Feed Cost'!G1386</f>
        <v>646.46010000000001</v>
      </c>
      <c r="H1386" s="24" t="str">
        <f t="shared" si="119"/>
        <v/>
      </c>
    </row>
    <row r="1387" spans="1:8" x14ac:dyDescent="0.25">
      <c r="A1387" s="11">
        <f t="shared" si="118"/>
        <v>45835</v>
      </c>
      <c r="B1387" s="24">
        <f>'[5]Feed Cost'!B1387</f>
        <v>5.72</v>
      </c>
      <c r="C1387" s="24">
        <f>'[5]Feed Cost'!C1387</f>
        <v>240.18495999999999</v>
      </c>
      <c r="D1387" s="24">
        <f>'[5]Feed Cost'!D1387</f>
        <v>38.813889535999998</v>
      </c>
      <c r="E1387" s="24">
        <f>'[5]Feed Cost'!E1387</f>
        <v>235</v>
      </c>
      <c r="F1387" s="24">
        <f>'[5]Feed Cost'!F1387</f>
        <v>427.81</v>
      </c>
      <c r="G1387" s="24">
        <f>'[5]Feed Cost'!G1387</f>
        <v>611.76829999999995</v>
      </c>
      <c r="H1387" s="24">
        <f t="shared" si="119"/>
        <v>651.69776369033787</v>
      </c>
    </row>
    <row r="1388" spans="1:8" x14ac:dyDescent="0.25">
      <c r="A1388" s="11">
        <f t="shared" si="118"/>
        <v>45842</v>
      </c>
      <c r="B1388" s="24">
        <f>'[5]Feed Cost'!B1388</f>
        <v>5.83</v>
      </c>
      <c r="C1388" s="24">
        <f>'[5]Feed Cost'!C1388</f>
        <v>244.51544000000001</v>
      </c>
      <c r="D1388" s="24">
        <f>'[5]Feed Cost'!D1388</f>
        <v>39.513695104</v>
      </c>
      <c r="E1388" s="24">
        <f>'[5]Feed Cost'!E1388</f>
        <v>230</v>
      </c>
      <c r="F1388" s="24">
        <f>'[5]Feed Cost'!F1388</f>
        <v>429.25</v>
      </c>
      <c r="G1388" s="24">
        <f>'[5]Feed Cost'!G1388</f>
        <v>613.82749999999999</v>
      </c>
      <c r="H1388" s="24">
        <f t="shared" si="119"/>
        <v>651.04328518210752</v>
      </c>
    </row>
    <row r="1389" spans="1:8" x14ac:dyDescent="0.25">
      <c r="A1389" s="11">
        <f t="shared" si="118"/>
        <v>45849</v>
      </c>
      <c r="B1389" s="24">
        <f>'[5]Feed Cost'!B1389</f>
        <v>5.62</v>
      </c>
      <c r="C1389" s="24">
        <f>'[5]Feed Cost'!C1389</f>
        <v>236.24816000000001</v>
      </c>
      <c r="D1389" s="24">
        <f>'[5]Feed Cost'!D1389</f>
        <v>38.177702656000001</v>
      </c>
      <c r="E1389" s="24">
        <f>'[5]Feed Cost'!E1389</f>
        <v>230</v>
      </c>
      <c r="F1389" s="24">
        <f>'[5]Feed Cost'!F1389</f>
        <v>423.63</v>
      </c>
      <c r="G1389" s="24">
        <f>'[5]Feed Cost'!G1389</f>
        <v>605.79089999999997</v>
      </c>
      <c r="H1389" s="24">
        <f t="shared" si="119"/>
        <v>650.32404226617916</v>
      </c>
    </row>
    <row r="1390" spans="1:8" x14ac:dyDescent="0.25">
      <c r="A1390" s="11">
        <f t="shared" si="118"/>
        <v>45856</v>
      </c>
      <c r="B1390" s="24">
        <f>'[5]Feed Cost'!B1390</f>
        <v>5.82</v>
      </c>
      <c r="C1390" s="24">
        <f>'[5]Feed Cost'!C1390</f>
        <v>244.12176000000002</v>
      </c>
      <c r="D1390" s="24">
        <f>'[5]Feed Cost'!D1390</f>
        <v>39.450076416000002</v>
      </c>
      <c r="E1390" s="24">
        <f>'[5]Feed Cost'!E1390</f>
        <v>230</v>
      </c>
      <c r="F1390" s="24">
        <f>'[5]Feed Cost'!F1390</f>
        <v>427.7</v>
      </c>
      <c r="G1390" s="24">
        <f>'[5]Feed Cost'!G1390</f>
        <v>611.61099999999999</v>
      </c>
      <c r="H1390" s="24">
        <f t="shared" ref="H1390:H1450" si="120">_xlfn.IFNA((AVERAGE(D1363:D1389)/2204.62)*1802.4+(AVERAGE(C1363:C1389)/2204.62)*3715.4+(AVERAGE(E1363:E1389)/2204.62)*964.9+(AVERAGE(G1363:G1389)/2204.62)*272.4,"")</f>
        <v>648.91254508612394</v>
      </c>
    </row>
    <row r="1391" spans="1:8" x14ac:dyDescent="0.25">
      <c r="A1391" s="11">
        <f t="shared" si="118"/>
        <v>45863</v>
      </c>
      <c r="B1391" s="24">
        <f>'[5]Feed Cost'!B1391</f>
        <v>5.82</v>
      </c>
      <c r="C1391" s="24">
        <f>'[5]Feed Cost'!C1391</f>
        <v>244.12176000000002</v>
      </c>
      <c r="D1391" s="24">
        <f>'[5]Feed Cost'!D1391</f>
        <v>39.450076416000002</v>
      </c>
      <c r="E1391" s="24">
        <f>'[5]Feed Cost'!E1391</f>
        <v>230</v>
      </c>
      <c r="F1391" s="24">
        <f>'[5]Feed Cost'!F1391</f>
        <v>423.07</v>
      </c>
      <c r="G1391" s="24">
        <f>'[5]Feed Cost'!G1391</f>
        <v>604.99009999999998</v>
      </c>
      <c r="H1391" s="24">
        <f t="shared" si="120"/>
        <v>647.71273872555821</v>
      </c>
    </row>
    <row r="1392" spans="1:8" x14ac:dyDescent="0.25">
      <c r="A1392" s="11">
        <f t="shared" si="118"/>
        <v>45870</v>
      </c>
      <c r="B1392" s="24">
        <f>'[5]Feed Cost'!B1392</f>
        <v>5.77</v>
      </c>
      <c r="C1392" s="24">
        <f>'[5]Feed Cost'!C1392</f>
        <v>242.15335999999999</v>
      </c>
      <c r="D1392" s="24">
        <f>'[5]Feed Cost'!D1392</f>
        <v>39.131982975999996</v>
      </c>
      <c r="E1392" s="24">
        <f>'[5]Feed Cost'!E1392</f>
        <v>230</v>
      </c>
      <c r="F1392" s="24">
        <f>'[5]Feed Cost'!F1392</f>
        <v>425.39</v>
      </c>
      <c r="G1392" s="24">
        <f>'[5]Feed Cost'!G1392</f>
        <v>608.30769999999995</v>
      </c>
      <c r="H1392" s="24">
        <f t="shared" si="120"/>
        <v>646.16046187997642</v>
      </c>
    </row>
    <row r="1393" spans="1:8" x14ac:dyDescent="0.25">
      <c r="A1393" s="11">
        <f t="shared" si="118"/>
        <v>45877</v>
      </c>
      <c r="B1393" s="24">
        <f>'[5]Feed Cost'!B1393</f>
        <v>5.72</v>
      </c>
      <c r="C1393" s="24">
        <f>'[5]Feed Cost'!C1393</f>
        <v>240.18495999999999</v>
      </c>
      <c r="D1393" s="24">
        <f>'[5]Feed Cost'!D1393</f>
        <v>38.813889535999998</v>
      </c>
      <c r="E1393" s="24">
        <f>'[5]Feed Cost'!E1393</f>
        <v>235</v>
      </c>
      <c r="F1393" s="24">
        <f>'[5]Feed Cost'!F1393</f>
        <v>439.39</v>
      </c>
      <c r="G1393" s="24">
        <f>'[5]Feed Cost'!G1393</f>
        <v>628.32769999999994</v>
      </c>
      <c r="H1393" s="24">
        <f t="shared" si="120"/>
        <v>644.30288396004278</v>
      </c>
    </row>
    <row r="1394" spans="1:8" x14ac:dyDescent="0.25">
      <c r="A1394" s="11">
        <f t="shared" si="118"/>
        <v>45884</v>
      </c>
      <c r="B1394" s="24">
        <f>'[5]Feed Cost'!B1394</f>
        <v>5.78</v>
      </c>
      <c r="C1394" s="24">
        <f>'[5]Feed Cost'!C1394</f>
        <v>242.54704000000001</v>
      </c>
      <c r="D1394" s="24">
        <f>'[5]Feed Cost'!D1394</f>
        <v>39.195601664000002</v>
      </c>
      <c r="E1394" s="24">
        <f>'[5]Feed Cost'!E1394</f>
        <v>235</v>
      </c>
      <c r="F1394" s="24">
        <f>'[5]Feed Cost'!F1394</f>
        <v>468.27</v>
      </c>
      <c r="G1394" s="24">
        <f>'[5]Feed Cost'!G1394</f>
        <v>669.62609999999995</v>
      </c>
      <c r="H1394" s="24">
        <f t="shared" si="120"/>
        <v>642.43178169348857</v>
      </c>
    </row>
    <row r="1395" spans="1:8" x14ac:dyDescent="0.25">
      <c r="A1395" s="11">
        <f t="shared" si="118"/>
        <v>45891</v>
      </c>
      <c r="B1395" s="24">
        <f>'[5]Feed Cost'!B1395</f>
        <v>6.02</v>
      </c>
      <c r="C1395" s="24">
        <f>'[5]Feed Cost'!C1395</f>
        <v>251.99536000000001</v>
      </c>
      <c r="D1395" s="24">
        <f>'[5]Feed Cost'!D1395</f>
        <v>40.722450176000002</v>
      </c>
      <c r="E1395" s="24">
        <f>'[5]Feed Cost'!E1395</f>
        <v>245</v>
      </c>
      <c r="F1395" s="24">
        <f>'[5]Feed Cost'!F1395</f>
        <v>474.33</v>
      </c>
      <c r="G1395" s="24">
        <f>'[5]Feed Cost'!G1395</f>
        <v>678.29189999999994</v>
      </c>
      <c r="H1395" s="24">
        <f t="shared" si="120"/>
        <v>640.75396351177483</v>
      </c>
    </row>
    <row r="1396" spans="1:8" x14ac:dyDescent="0.25">
      <c r="A1396" s="11">
        <f t="shared" si="118"/>
        <v>45898</v>
      </c>
      <c r="B1396" s="24">
        <f>'[5]Feed Cost'!B1396</f>
        <v>6.14</v>
      </c>
      <c r="C1396" s="24">
        <f>'[5]Feed Cost'!C1396</f>
        <v>256.71951999999999</v>
      </c>
      <c r="D1396" s="24">
        <f>'[5]Feed Cost'!D1396</f>
        <v>41.485874431999996</v>
      </c>
      <c r="E1396" s="24">
        <f>'[5]Feed Cost'!E1396</f>
        <v>245</v>
      </c>
      <c r="F1396" s="24">
        <f>'[5]Feed Cost'!F1396</f>
        <v>461.21</v>
      </c>
      <c r="G1396" s="24">
        <f>'[5]Feed Cost'!G1396</f>
        <v>659.5302999999999</v>
      </c>
      <c r="H1396" s="24">
        <f t="shared" si="120"/>
        <v>639.55617624366107</v>
      </c>
    </row>
    <row r="1397" spans="1:8" x14ac:dyDescent="0.25">
      <c r="A1397" s="11">
        <f t="shared" si="118"/>
        <v>45905</v>
      </c>
      <c r="B1397" s="24">
        <f>'[5]Feed Cost'!B1397</f>
        <v>6.12</v>
      </c>
      <c r="C1397" s="24">
        <f>'[5]Feed Cost'!C1397</f>
        <v>255.93216000000001</v>
      </c>
      <c r="D1397" s="24">
        <f>'[5]Feed Cost'!D1397</f>
        <v>41.358637055999999</v>
      </c>
      <c r="E1397" s="24">
        <f>'[5]Feed Cost'!E1397</f>
        <v>245</v>
      </c>
      <c r="F1397" s="24">
        <f>'[5]Feed Cost'!F1397</f>
        <v>476.76</v>
      </c>
      <c r="G1397" s="24">
        <f>'[5]Feed Cost'!G1397</f>
        <v>681.76679999999999</v>
      </c>
      <c r="H1397" s="24">
        <f t="shared" si="120"/>
        <v>638.77418827713655</v>
      </c>
    </row>
    <row r="1398" spans="1:8" x14ac:dyDescent="0.25">
      <c r="A1398" s="11">
        <f t="shared" si="118"/>
        <v>45912</v>
      </c>
      <c r="B1398" s="24">
        <f>'[5]Feed Cost'!B1398</f>
        <v>6.23</v>
      </c>
      <c r="C1398" s="24">
        <f>'[5]Feed Cost'!C1398</f>
        <v>260.26264000000003</v>
      </c>
      <c r="D1398" s="24">
        <f>'[5]Feed Cost'!D1398</f>
        <v>42.058442624000001</v>
      </c>
      <c r="E1398" s="24">
        <f>'[5]Feed Cost'!E1398</f>
        <v>245</v>
      </c>
      <c r="F1398" s="24">
        <f>'[5]Feed Cost'!F1398</f>
        <v>493.4</v>
      </c>
      <c r="G1398" s="24">
        <f>'[5]Feed Cost'!G1398</f>
        <v>705.5619999999999</v>
      </c>
      <c r="H1398" s="24">
        <f t="shared" si="120"/>
        <v>638.78569925881868</v>
      </c>
    </row>
    <row r="1399" spans="1:8" x14ac:dyDescent="0.25">
      <c r="A1399" s="11">
        <f t="shared" si="118"/>
        <v>45919</v>
      </c>
      <c r="B1399" s="24">
        <f>'[5]Feed Cost'!B1399</f>
        <v>6.14</v>
      </c>
      <c r="C1399" s="24">
        <f>'[5]Feed Cost'!C1399</f>
        <v>256.71951999999999</v>
      </c>
      <c r="D1399" s="24">
        <f>'[5]Feed Cost'!D1399</f>
        <v>41.485874431999996</v>
      </c>
      <c r="E1399" s="24">
        <f>'[5]Feed Cost'!E1399</f>
        <v>245</v>
      </c>
      <c r="F1399" s="24">
        <f>'[5]Feed Cost'!F1399</f>
        <v>480.51</v>
      </c>
      <c r="G1399" s="24">
        <f>'[5]Feed Cost'!G1399</f>
        <v>687.12929999999994</v>
      </c>
      <c r="H1399" s="24">
        <f t="shared" si="120"/>
        <v>639.13595569654603</v>
      </c>
    </row>
    <row r="1400" spans="1:8" x14ac:dyDescent="0.25">
      <c r="A1400" s="11">
        <f t="shared" si="118"/>
        <v>45926</v>
      </c>
      <c r="B1400" s="24">
        <f>'[5]Feed Cost'!B1400</f>
        <v>6.15</v>
      </c>
      <c r="C1400" s="24">
        <f>'[5]Feed Cost'!C1400</f>
        <v>257.11320000000001</v>
      </c>
      <c r="D1400" s="24">
        <f>'[5]Feed Cost'!D1400</f>
        <v>41.549493120000001</v>
      </c>
      <c r="E1400" s="24">
        <f>'[5]Feed Cost'!E1400</f>
        <v>245</v>
      </c>
      <c r="F1400" s="24">
        <f>'[5]Feed Cost'!F1400</f>
        <v>466.07</v>
      </c>
      <c r="G1400" s="24">
        <f>'[5]Feed Cost'!G1400</f>
        <v>666.48009999999999</v>
      </c>
      <c r="H1400" s="24">
        <f t="shared" si="120"/>
        <v>639.95276914122962</v>
      </c>
    </row>
    <row r="1401" spans="1:8" x14ac:dyDescent="0.25">
      <c r="A1401" s="11">
        <f t="shared" si="118"/>
        <v>45933</v>
      </c>
      <c r="B1401" s="24">
        <f>'[5]Feed Cost'!B1401</f>
        <v>5.54</v>
      </c>
      <c r="C1401" s="24">
        <f>'[5]Feed Cost'!C1401</f>
        <v>233.09872000000001</v>
      </c>
      <c r="D1401" s="24">
        <f>'[5]Feed Cost'!D1401</f>
        <v>37.668753152000001</v>
      </c>
      <c r="E1401" s="24">
        <f>'[5]Feed Cost'!E1401</f>
        <v>245</v>
      </c>
      <c r="F1401" s="24">
        <f>'[5]Feed Cost'!F1401</f>
        <v>477.97</v>
      </c>
      <c r="G1401" s="24">
        <f>'[5]Feed Cost'!G1401</f>
        <v>683.49710000000005</v>
      </c>
      <c r="H1401" s="24">
        <f t="shared" si="120"/>
        <v>640.51786843811487</v>
      </c>
    </row>
    <row r="1402" spans="1:8" x14ac:dyDescent="0.25">
      <c r="A1402" s="11">
        <f t="shared" si="118"/>
        <v>45940</v>
      </c>
      <c r="B1402" s="24">
        <f>'[5]Feed Cost'!B1402</f>
        <v>5.48</v>
      </c>
      <c r="C1402" s="24">
        <f>'[5]Feed Cost'!C1402</f>
        <v>230.73664000000002</v>
      </c>
      <c r="D1402" s="24">
        <f>'[5]Feed Cost'!D1402</f>
        <v>37.287041024000004</v>
      </c>
      <c r="E1402" s="24">
        <f>'[5]Feed Cost'!E1402</f>
        <v>245</v>
      </c>
      <c r="F1402" s="24">
        <f>'[5]Feed Cost'!F1402</f>
        <v>477.31</v>
      </c>
      <c r="G1402" s="24">
        <f>'[5]Feed Cost'!G1402</f>
        <v>682.55329999999992</v>
      </c>
      <c r="H1402" s="24">
        <f t="shared" si="120"/>
        <v>639.64412188628967</v>
      </c>
    </row>
    <row r="1403" spans="1:8" x14ac:dyDescent="0.25">
      <c r="A1403" s="11">
        <f t="shared" si="118"/>
        <v>45947</v>
      </c>
      <c r="B1403" s="24">
        <f>'[5]Feed Cost'!B1403</f>
        <v>5.58</v>
      </c>
      <c r="C1403" s="24">
        <f>'[5]Feed Cost'!C1403</f>
        <v>234.67344000000003</v>
      </c>
      <c r="D1403" s="24">
        <f>'[5]Feed Cost'!D1403</f>
        <v>37.923227904000001</v>
      </c>
      <c r="E1403" s="24">
        <f>'[5]Feed Cost'!E1403</f>
        <v>250</v>
      </c>
      <c r="F1403" s="24">
        <f>'[5]Feed Cost'!F1403</f>
        <v>480.62</v>
      </c>
      <c r="G1403" s="24">
        <f>'[5]Feed Cost'!G1403</f>
        <v>687.28660000000002</v>
      </c>
      <c r="H1403" s="24">
        <f t="shared" si="120"/>
        <v>638.52306313548615</v>
      </c>
    </row>
    <row r="1404" spans="1:8" x14ac:dyDescent="0.25">
      <c r="A1404" s="11">
        <f t="shared" si="118"/>
        <v>45954</v>
      </c>
      <c r="B1404" s="24">
        <f>'[5]Feed Cost'!B1404</f>
        <v>5.63</v>
      </c>
      <c r="C1404" s="24">
        <f>'[5]Feed Cost'!C1404</f>
        <v>236.64184</v>
      </c>
      <c r="D1404" s="24">
        <f>'[5]Feed Cost'!D1404</f>
        <v>38.241321343999999</v>
      </c>
      <c r="E1404" s="24">
        <f>'[5]Feed Cost'!E1404</f>
        <v>255</v>
      </c>
      <c r="F1404" s="24">
        <f>'[5]Feed Cost'!F1404</f>
        <v>495.06</v>
      </c>
      <c r="G1404" s="24">
        <f>'[5]Feed Cost'!G1404</f>
        <v>707.93579999999997</v>
      </c>
      <c r="H1404" s="24">
        <f t="shared" si="120"/>
        <v>636.75212956622431</v>
      </c>
    </row>
    <row r="1405" spans="1:8" x14ac:dyDescent="0.25">
      <c r="A1405" s="11">
        <f t="shared" si="118"/>
        <v>45961</v>
      </c>
      <c r="B1405" s="24">
        <f>'[5]Feed Cost'!B1405</f>
        <v>5.72</v>
      </c>
      <c r="C1405" s="24">
        <f>'[5]Feed Cost'!C1405</f>
        <v>240.18495999999999</v>
      </c>
      <c r="D1405" s="24">
        <f>'[5]Feed Cost'!D1405</f>
        <v>38.813889535999998</v>
      </c>
      <c r="E1405" s="24">
        <f>'[5]Feed Cost'!E1405</f>
        <v>260</v>
      </c>
      <c r="F1405" s="24">
        <f>'[5]Feed Cost'!F1405</f>
        <v>530.88</v>
      </c>
      <c r="G1405" s="24">
        <f>'[5]Feed Cost'!G1405</f>
        <v>759.15839999999992</v>
      </c>
      <c r="H1405" s="24">
        <f t="shared" si="120"/>
        <v>635.53002271705009</v>
      </c>
    </row>
    <row r="1406" spans="1:8" x14ac:dyDescent="0.25">
      <c r="A1406" s="11">
        <f t="shared" si="118"/>
        <v>45968</v>
      </c>
      <c r="B1406" s="24">
        <f>'[5]Feed Cost'!B1406</f>
        <v>5.72</v>
      </c>
      <c r="C1406" s="24">
        <f>'[5]Feed Cost'!C1406</f>
        <v>240.18495999999999</v>
      </c>
      <c r="D1406" s="24">
        <f>'[5]Feed Cost'!D1406</f>
        <v>38.813889535999998</v>
      </c>
      <c r="E1406" s="24">
        <f>'[5]Feed Cost'!E1406</f>
        <v>265</v>
      </c>
      <c r="F1406" s="24">
        <f>'[5]Feed Cost'!F1406</f>
        <v>542.46</v>
      </c>
      <c r="G1406" s="24">
        <f>'[5]Feed Cost'!G1406</f>
        <v>775.71780000000001</v>
      </c>
      <c r="H1406" s="24">
        <f t="shared" si="120"/>
        <v>634.96417805966803</v>
      </c>
    </row>
    <row r="1407" spans="1:8" x14ac:dyDescent="0.25">
      <c r="A1407" s="11">
        <f t="shared" si="118"/>
        <v>45975</v>
      </c>
      <c r="B1407" s="24">
        <f>'[5]Feed Cost'!B1407</f>
        <v>5.75</v>
      </c>
      <c r="C1407" s="24">
        <f>'[5]Feed Cost'!C1407</f>
        <v>241.36600000000001</v>
      </c>
      <c r="D1407" s="24">
        <f>'[5]Feed Cost'!D1407</f>
        <v>39.0047456</v>
      </c>
      <c r="E1407" s="24">
        <f>'[5]Feed Cost'!E1407</f>
        <v>260</v>
      </c>
      <c r="F1407" s="24">
        <f>'[5]Feed Cost'!F1407</f>
        <v>542.9</v>
      </c>
      <c r="G1407" s="24">
        <f>'[5]Feed Cost'!G1407</f>
        <v>776.34699999999998</v>
      </c>
      <c r="H1407" s="24">
        <f t="shared" si="120"/>
        <v>634.96944024961147</v>
      </c>
    </row>
    <row r="1408" spans="1:8" x14ac:dyDescent="0.25">
      <c r="A1408" s="11">
        <f t="shared" si="118"/>
        <v>45982</v>
      </c>
      <c r="B1408" s="24">
        <f>'[5]Feed Cost'!B1408</f>
        <v>5.73</v>
      </c>
      <c r="C1408" s="24">
        <f>'[5]Feed Cost'!C1408</f>
        <v>240.57864000000004</v>
      </c>
      <c r="D1408" s="24">
        <f>'[5]Feed Cost'!D1408</f>
        <v>38.877508224000003</v>
      </c>
      <c r="E1408" s="24">
        <f>'[5]Feed Cost'!E1408</f>
        <v>250</v>
      </c>
      <c r="F1408" s="24">
        <f>'[5]Feed Cost'!F1408</f>
        <v>535.84</v>
      </c>
      <c r="G1408" s="24">
        <f>'[5]Feed Cost'!G1408</f>
        <v>766.25120000000004</v>
      </c>
      <c r="H1408" s="24">
        <f t="shared" si="120"/>
        <v>635.45640863458459</v>
      </c>
    </row>
    <row r="1409" spans="1:8" x14ac:dyDescent="0.25">
      <c r="A1409" s="11">
        <f t="shared" si="118"/>
        <v>45989</v>
      </c>
      <c r="B1409" s="24">
        <f>'[5]Feed Cost'!B1409</f>
        <v>5.88</v>
      </c>
      <c r="C1409" s="24">
        <f>'[5]Feed Cost'!C1409</f>
        <v>246.48384000000001</v>
      </c>
      <c r="D1409" s="24">
        <f>'[5]Feed Cost'!D1409</f>
        <v>39.831788543999998</v>
      </c>
      <c r="E1409" s="24">
        <f>'[5]Feed Cost'!E1409</f>
        <v>250</v>
      </c>
      <c r="F1409" s="24">
        <f>'[5]Feed Cost'!F1409</f>
        <v>527.69000000000005</v>
      </c>
      <c r="G1409" s="24">
        <f>'[5]Feed Cost'!G1409</f>
        <v>754.59670000000006</v>
      </c>
      <c r="H1409" s="24">
        <f t="shared" si="120"/>
        <v>635.64826638018314</v>
      </c>
    </row>
    <row r="1410" spans="1:8" x14ac:dyDescent="0.25">
      <c r="A1410" s="11">
        <f t="shared" ref="A1410:A1468" si="121">+A1409+7</f>
        <v>45996</v>
      </c>
      <c r="B1410" s="24">
        <f>'[5]Feed Cost'!B1410</f>
        <v>5.84</v>
      </c>
      <c r="C1410" s="24">
        <f>'[5]Feed Cost'!C1410</f>
        <v>244.90912</v>
      </c>
      <c r="D1410" s="24">
        <f>'[5]Feed Cost'!D1410</f>
        <v>39.577313791999998</v>
      </c>
      <c r="E1410" s="24">
        <f>'[5]Feed Cost'!E1410</f>
        <v>250</v>
      </c>
      <c r="F1410" s="24">
        <f>'[5]Feed Cost'!F1410</f>
        <v>515.23</v>
      </c>
      <c r="G1410" s="24">
        <f>'[5]Feed Cost'!G1410</f>
        <v>736.77890000000002</v>
      </c>
      <c r="H1410" s="24">
        <f t="shared" si="120"/>
        <v>635.59193939575596</v>
      </c>
    </row>
    <row r="1411" spans="1:8" x14ac:dyDescent="0.25">
      <c r="A1411" s="11">
        <f t="shared" si="121"/>
        <v>46003</v>
      </c>
      <c r="B1411" s="24">
        <f>'[5]Feed Cost'!B1411</f>
        <v>5.76</v>
      </c>
      <c r="C1411" s="24">
        <f>'[5]Feed Cost'!C1411</f>
        <v>241.75968</v>
      </c>
      <c r="D1411" s="24">
        <f>'[5]Feed Cost'!D1411</f>
        <v>39.068364287999998</v>
      </c>
      <c r="E1411" s="24">
        <f>'[5]Feed Cost'!E1411</f>
        <v>250</v>
      </c>
      <c r="F1411" s="24">
        <f>'[5]Feed Cost'!F1411</f>
        <v>485.58</v>
      </c>
      <c r="G1411" s="24">
        <f>'[5]Feed Cost'!G1411</f>
        <v>694.37939999999992</v>
      </c>
      <c r="H1411" s="24">
        <f t="shared" si="120"/>
        <v>635.66310332389753</v>
      </c>
    </row>
    <row r="1412" spans="1:8" x14ac:dyDescent="0.25">
      <c r="A1412" s="11">
        <f t="shared" si="121"/>
        <v>46010</v>
      </c>
      <c r="B1412" s="24">
        <f>'[5]Feed Cost'!B1412</f>
        <v>5.79</v>
      </c>
      <c r="C1412" s="24">
        <f>'[5]Feed Cost'!C1412</f>
        <v>242.94072000000003</v>
      </c>
      <c r="D1412" s="24">
        <f>'[5]Feed Cost'!D1412</f>
        <v>39.259220352</v>
      </c>
      <c r="E1412" s="24">
        <f>'[5]Feed Cost'!E1412</f>
        <v>250</v>
      </c>
      <c r="F1412" s="24">
        <f>'[5]Feed Cost'!F1412</f>
        <v>475.77</v>
      </c>
      <c r="G1412" s="24">
        <f>'[5]Feed Cost'!G1412</f>
        <v>680.35109999999997</v>
      </c>
      <c r="H1412" s="24">
        <f t="shared" si="120"/>
        <v>635.28428627970675</v>
      </c>
    </row>
    <row r="1413" spans="1:8" x14ac:dyDescent="0.25">
      <c r="A1413" s="11">
        <f t="shared" si="121"/>
        <v>46017</v>
      </c>
      <c r="B1413" s="24">
        <f>'[5]Feed Cost'!B1413</f>
        <v>5.85</v>
      </c>
      <c r="C1413" s="24">
        <f>'[5]Feed Cost'!C1413</f>
        <v>245.30279999999999</v>
      </c>
      <c r="D1413" s="24">
        <f>'[5]Feed Cost'!D1413</f>
        <v>39.640932479999996</v>
      </c>
      <c r="E1413" s="24">
        <f>'[5]Feed Cost'!E1413</f>
        <v>250</v>
      </c>
      <c r="F1413" s="24">
        <f>'[5]Feed Cost'!F1413</f>
        <v>482.49</v>
      </c>
      <c r="G1413" s="24">
        <f>'[5]Feed Cost'!G1413</f>
        <v>689.96069999999997</v>
      </c>
      <c r="H1413" s="24">
        <f t="shared" si="120"/>
        <v>634.94571069134201</v>
      </c>
    </row>
    <row r="1414" spans="1:8" x14ac:dyDescent="0.25">
      <c r="A1414" s="11">
        <f t="shared" si="121"/>
        <v>46024</v>
      </c>
      <c r="B1414" s="24">
        <f>'[5]Feed Cost'!B1414</f>
        <v>5.73</v>
      </c>
      <c r="C1414" s="24">
        <f>'[5]Feed Cost'!C1414</f>
        <v>240.57864000000004</v>
      </c>
      <c r="D1414" s="24">
        <f>'[5]Feed Cost'!D1414</f>
        <v>38.877508224000003</v>
      </c>
      <c r="E1414" s="24">
        <f>'[5]Feed Cost'!E1414</f>
        <v>250</v>
      </c>
      <c r="F1414" s="24">
        <f>'[5]Feed Cost'!F1414</f>
        <v>470.69</v>
      </c>
      <c r="G1414" s="24">
        <f>'[5]Feed Cost'!G1414</f>
        <v>673.08669999999995</v>
      </c>
      <c r="H1414" s="24">
        <f t="shared" si="120"/>
        <v>635.09022889394566</v>
      </c>
    </row>
    <row r="1415" spans="1:8" x14ac:dyDescent="0.25">
      <c r="A1415" s="11">
        <f t="shared" si="121"/>
        <v>46031</v>
      </c>
      <c r="B1415" s="24">
        <f>'[5]Feed Cost'!B1415</f>
        <v>5.85</v>
      </c>
      <c r="C1415" s="24">
        <f>'[5]Feed Cost'!C1415</f>
        <v>245.30279999999999</v>
      </c>
      <c r="D1415" s="24">
        <f>'[5]Feed Cost'!D1415</f>
        <v>39.640932479999996</v>
      </c>
      <c r="E1415" s="24">
        <f>'[5]Feed Cost'!E1415</f>
        <v>250</v>
      </c>
      <c r="F1415" s="24">
        <f>'[5]Feed Cost'!F1415</f>
        <v>485.8</v>
      </c>
      <c r="G1415" s="24">
        <f>'[5]Feed Cost'!G1415</f>
        <v>694.69399999999996</v>
      </c>
      <c r="H1415" s="24">
        <f t="shared" si="120"/>
        <v>635.6404871085175</v>
      </c>
    </row>
    <row r="1416" spans="1:8" x14ac:dyDescent="0.25">
      <c r="A1416" s="11">
        <f t="shared" si="121"/>
        <v>46038</v>
      </c>
      <c r="B1416" s="24">
        <f>'[5]Feed Cost'!B1416</f>
        <v>5.6</v>
      </c>
      <c r="C1416" s="24">
        <f>'[5]Feed Cost'!C1416</f>
        <v>235.46080000000001</v>
      </c>
      <c r="D1416" s="24">
        <f>'[5]Feed Cost'!D1416</f>
        <v>38.050465279999997</v>
      </c>
      <c r="E1416" s="24">
        <f>'[5]Feed Cost'!E1416</f>
        <v>250</v>
      </c>
      <c r="F1416" s="24">
        <f>'[5]Feed Cost'!F1416</f>
        <v>474</v>
      </c>
      <c r="G1416" s="24">
        <f>'[5]Feed Cost'!G1416</f>
        <v>677.81999999999994</v>
      </c>
      <c r="H1416" s="24">
        <f t="shared" si="120"/>
        <v>636.38775160039961</v>
      </c>
    </row>
    <row r="1417" spans="1:8" x14ac:dyDescent="0.25">
      <c r="A1417" s="11">
        <f t="shared" si="121"/>
        <v>46045</v>
      </c>
      <c r="B1417" s="24">
        <f>'[5]Feed Cost'!B1417</f>
        <v>5.66</v>
      </c>
      <c r="C1417" s="24">
        <f>'[5]Feed Cost'!C1417</f>
        <v>237.82288000000003</v>
      </c>
      <c r="D1417" s="24">
        <f>'[5]Feed Cost'!D1417</f>
        <v>38.432177408000001</v>
      </c>
      <c r="E1417" s="24">
        <f>'[5]Feed Cost'!E1417</f>
        <v>250</v>
      </c>
      <c r="F1417" s="24">
        <f>'[5]Feed Cost'!F1417</f>
        <v>482.71</v>
      </c>
      <c r="G1417" s="24">
        <f>'[5]Feed Cost'!G1417</f>
        <v>690.2752999999999</v>
      </c>
      <c r="H1417" s="24">
        <f t="shared" si="120"/>
        <v>636.98857802735233</v>
      </c>
    </row>
    <row r="1418" spans="1:8" x14ac:dyDescent="0.25">
      <c r="A1418" s="11">
        <f t="shared" si="121"/>
        <v>46052</v>
      </c>
      <c r="B1418" s="24">
        <f>'[5]Feed Cost'!B1418</f>
        <v>5.66</v>
      </c>
      <c r="C1418" s="24">
        <f>'[5]Feed Cost'!C1418</f>
        <v>237.82288000000003</v>
      </c>
      <c r="D1418" s="24">
        <f>'[5]Feed Cost'!D1418</f>
        <v>38.432177408000001</v>
      </c>
      <c r="E1418" s="24">
        <f>'[5]Feed Cost'!E1418</f>
        <v>250</v>
      </c>
      <c r="F1418" s="24">
        <f>'[5]Feed Cost'!F1418</f>
        <v>475.66</v>
      </c>
      <c r="G1418" s="24">
        <f>'[5]Feed Cost'!G1418</f>
        <v>680.19380000000001</v>
      </c>
      <c r="H1418" s="24">
        <f t="shared" si="120"/>
        <v>637.24878303448008</v>
      </c>
    </row>
    <row r="1419" spans="1:8" x14ac:dyDescent="0.25">
      <c r="A1419" s="11">
        <f t="shared" si="121"/>
        <v>46059</v>
      </c>
      <c r="B1419" s="24">
        <f>'[5]Feed Cost'!B1419</f>
        <v>5.69</v>
      </c>
      <c r="C1419" s="24">
        <f>'[5]Feed Cost'!C1419</f>
        <v>239.00392000000002</v>
      </c>
      <c r="D1419" s="24">
        <f>'[5]Feed Cost'!D1419</f>
        <v>38.623033472000003</v>
      </c>
      <c r="E1419" s="24">
        <f>'[5]Feed Cost'!E1419</f>
        <v>250</v>
      </c>
      <c r="F1419" s="24">
        <f>'[5]Feed Cost'!F1419</f>
        <v>490.43</v>
      </c>
      <c r="G1419" s="24">
        <f>'[5]Feed Cost'!G1419</f>
        <v>701.31489999999997</v>
      </c>
      <c r="H1419" s="24">
        <f t="shared" si="120"/>
        <v>637.49315147617313</v>
      </c>
    </row>
    <row r="1420" spans="1:8" x14ac:dyDescent="0.25">
      <c r="A1420" s="11">
        <f t="shared" si="121"/>
        <v>46066</v>
      </c>
      <c r="B1420" s="24">
        <f>'[5]Feed Cost'!B1420</f>
        <v>5.71</v>
      </c>
      <c r="C1420" s="24">
        <f>'[5]Feed Cost'!C1420</f>
        <v>239.79128</v>
      </c>
      <c r="D1420" s="24">
        <f>'[5]Feed Cost'!D1420</f>
        <v>38.750270848</v>
      </c>
      <c r="E1420" s="24">
        <f>'[5]Feed Cost'!E1420</f>
        <v>250</v>
      </c>
      <c r="F1420" s="24">
        <f>'[5]Feed Cost'!F1420</f>
        <v>495.5</v>
      </c>
      <c r="G1420" s="24">
        <f>'[5]Feed Cost'!G1420</f>
        <v>708.56499999999994</v>
      </c>
      <c r="H1420" s="24">
        <f t="shared" si="120"/>
        <v>638.03098501090165</v>
      </c>
    </row>
    <row r="1421" spans="1:8" x14ac:dyDescent="0.25">
      <c r="A1421" s="11">
        <f t="shared" si="121"/>
        <v>46073</v>
      </c>
      <c r="B1421" s="24">
        <f>'[5]Feed Cost'!B1421</f>
        <v>5.71</v>
      </c>
      <c r="C1421" s="24">
        <f>'[5]Feed Cost'!C1421</f>
        <v>239.79128</v>
      </c>
      <c r="D1421" s="24">
        <f>'[5]Feed Cost'!D1421</f>
        <v>38.750270848</v>
      </c>
      <c r="E1421" s="24">
        <f>'[5]Feed Cost'!E1421</f>
        <v>255</v>
      </c>
      <c r="F1421" s="24">
        <f>'[5]Feed Cost'!F1421</f>
        <v>504.65</v>
      </c>
      <c r="G1421" s="24">
        <f>'[5]Feed Cost'!G1421</f>
        <v>721.64949999999999</v>
      </c>
      <c r="H1421" s="24">
        <f t="shared" si="120"/>
        <v>638.6148228491644</v>
      </c>
    </row>
    <row r="1422" spans="1:8" x14ac:dyDescent="0.25">
      <c r="A1422" s="11">
        <f t="shared" si="121"/>
        <v>46080</v>
      </c>
      <c r="B1422" s="24">
        <f>'[5]Feed Cost'!B1422</f>
        <v>5.82</v>
      </c>
      <c r="C1422" s="24">
        <f>'[5]Feed Cost'!C1422</f>
        <v>244.12176000000002</v>
      </c>
      <c r="D1422" s="24">
        <f>'[5]Feed Cost'!D1422</f>
        <v>39.450076416000002</v>
      </c>
      <c r="E1422" s="24">
        <f>'[5]Feed Cost'!E1422</f>
        <v>255</v>
      </c>
      <c r="F1422" s="24">
        <f>'[5]Feed Cost'!F1422</f>
        <v>515.34</v>
      </c>
      <c r="G1422" s="24">
        <f>'[5]Feed Cost'!G1422</f>
        <v>736.93619999999999</v>
      </c>
      <c r="H1422" s="24">
        <f t="shared" si="120"/>
        <v>638.99160331377846</v>
      </c>
    </row>
    <row r="1423" spans="1:8" x14ac:dyDescent="0.25">
      <c r="A1423" s="11">
        <f t="shared" si="121"/>
        <v>46087</v>
      </c>
      <c r="B1423" s="24">
        <f>'[5]Feed Cost'!B1423</f>
        <v>5.94</v>
      </c>
      <c r="C1423" s="24">
        <f>'[5]Feed Cost'!C1423</f>
        <v>248.84592000000004</v>
      </c>
      <c r="D1423" s="24">
        <f>'[5]Feed Cost'!D1423</f>
        <v>40.213500672000002</v>
      </c>
      <c r="E1423" s="24">
        <f>'[5]Feed Cost'!E1423</f>
        <v>258</v>
      </c>
      <c r="F1423" s="24">
        <f>'[5]Feed Cost'!F1423</f>
        <v>505.09</v>
      </c>
      <c r="G1423" s="24">
        <f>'[5]Feed Cost'!G1423</f>
        <v>722.27869999999996</v>
      </c>
      <c r="H1423" s="24">
        <f t="shared" si="120"/>
        <v>638.89209523386046</v>
      </c>
    </row>
    <row r="1424" spans="1:8" x14ac:dyDescent="0.25">
      <c r="A1424" s="11">
        <f t="shared" si="121"/>
        <v>46094</v>
      </c>
      <c r="B1424" s="24">
        <f>'[5]Feed Cost'!B1424</f>
        <v>6.04</v>
      </c>
      <c r="C1424" s="24">
        <f>'[5]Feed Cost'!C1424</f>
        <v>252.78272000000001</v>
      </c>
      <c r="D1424" s="24">
        <f>'[5]Feed Cost'!D1424</f>
        <v>40.849687551999999</v>
      </c>
      <c r="E1424" s="24">
        <f>'[5]Feed Cost'!E1424</f>
        <v>262</v>
      </c>
      <c r="F1424" s="24">
        <f>'[5]Feed Cost'!F1424</f>
        <v>510.05</v>
      </c>
      <c r="G1424" s="24">
        <f>'[5]Feed Cost'!G1424</f>
        <v>729.37149999999997</v>
      </c>
      <c r="H1424" s="24">
        <f t="shared" si="120"/>
        <v>638.85999873507637</v>
      </c>
    </row>
    <row r="1425" spans="1:8" x14ac:dyDescent="0.25">
      <c r="A1425" s="11">
        <f t="shared" si="121"/>
        <v>46101</v>
      </c>
      <c r="B1425" s="24">
        <f>'[5]Feed Cost'!B1425</f>
        <v>6.06</v>
      </c>
      <c r="C1425" s="24">
        <f>'[5]Feed Cost'!C1425</f>
        <v>253.57007999999999</v>
      </c>
      <c r="D1425" s="24">
        <f>'[5]Feed Cost'!D1425</f>
        <v>40.976924927999995</v>
      </c>
      <c r="E1425" s="24">
        <f>'[5]Feed Cost'!E1425</f>
        <v>265</v>
      </c>
      <c r="F1425" s="24">
        <f>'[5]Feed Cost'!F1425</f>
        <v>528.02</v>
      </c>
      <c r="G1425" s="24">
        <f>'[5]Feed Cost'!G1425</f>
        <v>755.06859999999995</v>
      </c>
      <c r="H1425" s="24">
        <f t="shared" si="120"/>
        <v>639.14142894910162</v>
      </c>
    </row>
    <row r="1426" spans="1:8" x14ac:dyDescent="0.25">
      <c r="A1426" s="11">
        <f t="shared" si="121"/>
        <v>46108</v>
      </c>
      <c r="B1426" s="24">
        <f>'[5]Feed Cost'!B1426</f>
        <v>6.06</v>
      </c>
      <c r="C1426" s="24">
        <f>'[5]Feed Cost'!C1426</f>
        <v>253.57007999999999</v>
      </c>
      <c r="D1426" s="24">
        <f>'[5]Feed Cost'!D1426</f>
        <v>40.976924927999995</v>
      </c>
      <c r="E1426" s="24">
        <f>'[5]Feed Cost'!E1426</f>
        <v>268</v>
      </c>
      <c r="F1426" s="24">
        <f>'[5]Feed Cost'!F1426</f>
        <v>528.35</v>
      </c>
      <c r="G1426" s="24">
        <f>'[5]Feed Cost'!G1426</f>
        <v>755.54049999999995</v>
      </c>
      <c r="H1426" s="24">
        <f t="shared" si="120"/>
        <v>639.24170209470014</v>
      </c>
    </row>
    <row r="1427" spans="1:8" x14ac:dyDescent="0.25">
      <c r="A1427" s="11">
        <f t="shared" si="121"/>
        <v>46115</v>
      </c>
      <c r="B1427" s="24">
        <f>'[5]Feed Cost'!B1427</f>
        <v>5.97</v>
      </c>
      <c r="C1427" s="24">
        <f>'[5]Feed Cost'!C1427</f>
        <v>250.02696</v>
      </c>
      <c r="D1427" s="24">
        <f>'[5]Feed Cost'!D1427</f>
        <v>40.404356735999997</v>
      </c>
      <c r="E1427" s="24">
        <f>'[5]Feed Cost'!E1427</f>
        <v>270</v>
      </c>
      <c r="F1427" s="24">
        <f>'[5]Feed Cost'!F1427</f>
        <v>528.24</v>
      </c>
      <c r="G1427" s="24">
        <f>'[5]Feed Cost'!G1427</f>
        <v>755.38319999999999</v>
      </c>
      <c r="H1427" s="24">
        <f t="shared" si="120"/>
        <v>639.71560842201859</v>
      </c>
    </row>
    <row r="1428" spans="1:8" x14ac:dyDescent="0.25">
      <c r="A1428" s="11">
        <f t="shared" si="121"/>
        <v>46122</v>
      </c>
      <c r="B1428" s="24">
        <f>'[5]Feed Cost'!B1428</f>
        <v>5.86</v>
      </c>
      <c r="C1428" s="24">
        <f>'[5]Feed Cost'!C1428</f>
        <v>245.69648000000004</v>
      </c>
      <c r="D1428" s="24">
        <f>'[5]Feed Cost'!D1428</f>
        <v>39.704551168000002</v>
      </c>
      <c r="E1428" s="24">
        <f>'[5]Feed Cost'!E1428</f>
        <v>272</v>
      </c>
      <c r="F1428" s="24">
        <f>'[5]Feed Cost'!F1428</f>
        <v>543.23</v>
      </c>
      <c r="G1428" s="24">
        <f>'[5]Feed Cost'!G1428</f>
        <v>776.81889999999999</v>
      </c>
      <c r="H1428" s="24">
        <f t="shared" si="120"/>
        <v>640.05072109156549</v>
      </c>
    </row>
    <row r="1429" spans="1:8" x14ac:dyDescent="0.25">
      <c r="A1429" s="11">
        <f t="shared" si="121"/>
        <v>46129</v>
      </c>
      <c r="B1429" s="24" t="e">
        <f>'[5]Feed Cost'!B1429</f>
        <v>#N/A</v>
      </c>
      <c r="C1429" s="24" t="str">
        <f>'[5]Feed Cost'!C1429</f>
        <v/>
      </c>
      <c r="D1429" s="24" t="str">
        <f>'[5]Feed Cost'!D1429</f>
        <v/>
      </c>
      <c r="E1429" s="24" t="e">
        <f>'[5]Feed Cost'!E1429</f>
        <v>#N/A</v>
      </c>
      <c r="F1429" s="24" t="e">
        <f>'[5]Feed Cost'!F1429</f>
        <v>#N/A</v>
      </c>
      <c r="G1429" s="24" t="str">
        <f>'[5]Feed Cost'!G1429</f>
        <v/>
      </c>
      <c r="H1429" s="24">
        <f t="shared" si="120"/>
        <v>641.76342404781599</v>
      </c>
    </row>
    <row r="1430" spans="1:8" x14ac:dyDescent="0.25">
      <c r="A1430" s="11">
        <f t="shared" si="121"/>
        <v>46136</v>
      </c>
      <c r="B1430" s="24" t="e">
        <f>'[5]Feed Cost'!B1430</f>
        <v>#N/A</v>
      </c>
      <c r="C1430" s="24" t="str">
        <f>'[5]Feed Cost'!C1430</f>
        <v/>
      </c>
      <c r="D1430" s="24" t="str">
        <f>'[5]Feed Cost'!D1430</f>
        <v/>
      </c>
      <c r="E1430" s="24" t="e">
        <f>'[5]Feed Cost'!E1430</f>
        <v>#N/A</v>
      </c>
      <c r="F1430" s="24" t="e">
        <f>'[5]Feed Cost'!F1430</f>
        <v>#N/A</v>
      </c>
      <c r="G1430" s="24" t="str">
        <f>'[5]Feed Cost'!G1430</f>
        <v/>
      </c>
      <c r="H1430" s="24" t="str">
        <f t="shared" si="120"/>
        <v/>
      </c>
    </row>
    <row r="1431" spans="1:8" x14ac:dyDescent="0.25">
      <c r="A1431" s="11">
        <f t="shared" si="121"/>
        <v>46143</v>
      </c>
      <c r="B1431" s="24" t="e">
        <f>'[5]Feed Cost'!B1431</f>
        <v>#N/A</v>
      </c>
      <c r="C1431" s="24" t="str">
        <f>'[5]Feed Cost'!C1431</f>
        <v/>
      </c>
      <c r="D1431" s="24" t="str">
        <f>'[5]Feed Cost'!D1431</f>
        <v/>
      </c>
      <c r="E1431" s="24" t="e">
        <f>'[5]Feed Cost'!E1431</f>
        <v>#N/A</v>
      </c>
      <c r="F1431" s="24" t="e">
        <f>'[5]Feed Cost'!F1431</f>
        <v>#N/A</v>
      </c>
      <c r="G1431" s="24" t="str">
        <f>'[5]Feed Cost'!G1431</f>
        <v/>
      </c>
      <c r="H1431" s="24" t="str">
        <f t="shared" si="120"/>
        <v/>
      </c>
    </row>
    <row r="1432" spans="1:8" x14ac:dyDescent="0.25">
      <c r="A1432" s="11">
        <f t="shared" si="121"/>
        <v>46150</v>
      </c>
      <c r="B1432" s="24" t="e">
        <f>'[5]Feed Cost'!B1432</f>
        <v>#N/A</v>
      </c>
      <c r="C1432" s="24" t="str">
        <f>'[5]Feed Cost'!C1432</f>
        <v/>
      </c>
      <c r="D1432" s="24" t="str">
        <f>'[5]Feed Cost'!D1432</f>
        <v/>
      </c>
      <c r="E1432" s="24" t="e">
        <f>'[5]Feed Cost'!E1432</f>
        <v>#N/A</v>
      </c>
      <c r="F1432" s="24" t="e">
        <f>'[5]Feed Cost'!F1432</f>
        <v>#N/A</v>
      </c>
      <c r="G1432" s="24" t="str">
        <f>'[5]Feed Cost'!G1432</f>
        <v/>
      </c>
      <c r="H1432" s="24" t="str">
        <f t="shared" si="120"/>
        <v/>
      </c>
    </row>
    <row r="1433" spans="1:8" x14ac:dyDescent="0.25">
      <c r="A1433" s="11">
        <f t="shared" si="121"/>
        <v>46157</v>
      </c>
      <c r="B1433" s="24" t="e">
        <f>'[5]Feed Cost'!B1433</f>
        <v>#N/A</v>
      </c>
      <c r="C1433" s="24" t="str">
        <f>'[5]Feed Cost'!C1433</f>
        <v/>
      </c>
      <c r="D1433" s="24" t="str">
        <f>'[5]Feed Cost'!D1433</f>
        <v/>
      </c>
      <c r="E1433" s="24" t="e">
        <f>'[5]Feed Cost'!E1433</f>
        <v>#N/A</v>
      </c>
      <c r="F1433" s="24" t="e">
        <f>'[5]Feed Cost'!F1433</f>
        <v>#N/A</v>
      </c>
      <c r="G1433" s="24" t="str">
        <f>'[5]Feed Cost'!G1433</f>
        <v/>
      </c>
      <c r="H1433" s="24" t="str">
        <f t="shared" si="120"/>
        <v/>
      </c>
    </row>
    <row r="1434" spans="1:8" x14ac:dyDescent="0.25">
      <c r="A1434" s="11">
        <f t="shared" si="121"/>
        <v>46164</v>
      </c>
      <c r="B1434" s="24" t="e">
        <f>'[5]Feed Cost'!B1434</f>
        <v>#N/A</v>
      </c>
      <c r="C1434" s="24" t="str">
        <f>'[5]Feed Cost'!C1434</f>
        <v/>
      </c>
      <c r="D1434" s="24" t="str">
        <f>'[5]Feed Cost'!D1434</f>
        <v/>
      </c>
      <c r="E1434" s="24" t="e">
        <f>'[5]Feed Cost'!E1434</f>
        <v>#N/A</v>
      </c>
      <c r="F1434" s="24" t="e">
        <f>'[5]Feed Cost'!F1434</f>
        <v>#N/A</v>
      </c>
      <c r="G1434" s="24" t="str">
        <f>'[5]Feed Cost'!G1434</f>
        <v/>
      </c>
      <c r="H1434" s="24" t="str">
        <f t="shared" si="120"/>
        <v/>
      </c>
    </row>
    <row r="1435" spans="1:8" x14ac:dyDescent="0.25">
      <c r="A1435" s="11">
        <f t="shared" si="121"/>
        <v>46171</v>
      </c>
      <c r="B1435" s="24" t="e">
        <f>'[5]Feed Cost'!B1435</f>
        <v>#N/A</v>
      </c>
      <c r="C1435" s="24" t="str">
        <f>'[5]Feed Cost'!C1435</f>
        <v/>
      </c>
      <c r="D1435" s="24" t="str">
        <f>'[5]Feed Cost'!D1435</f>
        <v/>
      </c>
      <c r="E1435" s="24" t="e">
        <f>'[5]Feed Cost'!E1435</f>
        <v>#N/A</v>
      </c>
      <c r="F1435" s="24" t="e">
        <f>'[5]Feed Cost'!F1435</f>
        <v>#N/A</v>
      </c>
      <c r="G1435" s="24" t="str">
        <f>'[5]Feed Cost'!G1435</f>
        <v/>
      </c>
      <c r="H1435" s="24" t="str">
        <f t="shared" si="120"/>
        <v/>
      </c>
    </row>
    <row r="1436" spans="1:8" x14ac:dyDescent="0.25">
      <c r="A1436" s="11">
        <f t="shared" si="121"/>
        <v>46178</v>
      </c>
      <c r="B1436" s="24" t="e">
        <f>'[5]Feed Cost'!B1436</f>
        <v>#N/A</v>
      </c>
      <c r="C1436" s="24" t="str">
        <f>'[5]Feed Cost'!C1436</f>
        <v/>
      </c>
      <c r="D1436" s="24" t="str">
        <f>'[5]Feed Cost'!D1436</f>
        <v/>
      </c>
      <c r="E1436" s="24" t="e">
        <f>'[5]Feed Cost'!E1436</f>
        <v>#N/A</v>
      </c>
      <c r="F1436" s="24" t="e">
        <f>'[5]Feed Cost'!F1436</f>
        <v>#N/A</v>
      </c>
      <c r="G1436" s="24" t="str">
        <f>'[5]Feed Cost'!G1436</f>
        <v/>
      </c>
      <c r="H1436" s="24" t="str">
        <f t="shared" si="120"/>
        <v/>
      </c>
    </row>
    <row r="1437" spans="1:8" x14ac:dyDescent="0.25">
      <c r="A1437" s="11">
        <f t="shared" si="121"/>
        <v>46185</v>
      </c>
      <c r="B1437" s="24" t="e">
        <f>'[5]Feed Cost'!B1437</f>
        <v>#N/A</v>
      </c>
      <c r="C1437" s="24" t="str">
        <f>'[5]Feed Cost'!C1437</f>
        <v/>
      </c>
      <c r="D1437" s="24" t="str">
        <f>'[5]Feed Cost'!D1437</f>
        <v/>
      </c>
      <c r="E1437" s="24" t="e">
        <f>'[5]Feed Cost'!E1437</f>
        <v>#N/A</v>
      </c>
      <c r="F1437" s="24" t="e">
        <f>'[5]Feed Cost'!F1437</f>
        <v>#N/A</v>
      </c>
      <c r="G1437" s="24" t="str">
        <f>'[5]Feed Cost'!G1437</f>
        <v/>
      </c>
      <c r="H1437" s="24" t="str">
        <f t="shared" si="120"/>
        <v/>
      </c>
    </row>
    <row r="1438" spans="1:8" x14ac:dyDescent="0.25">
      <c r="A1438" s="11">
        <f t="shared" si="121"/>
        <v>46192</v>
      </c>
      <c r="B1438" s="24" t="e">
        <f>'[5]Feed Cost'!B1438</f>
        <v>#N/A</v>
      </c>
      <c r="C1438" s="24" t="str">
        <f>'[5]Feed Cost'!C1438</f>
        <v/>
      </c>
      <c r="D1438" s="24" t="str">
        <f>'[5]Feed Cost'!D1438</f>
        <v/>
      </c>
      <c r="E1438" s="24" t="e">
        <f>'[5]Feed Cost'!E1438</f>
        <v>#N/A</v>
      </c>
      <c r="F1438" s="24" t="e">
        <f>'[5]Feed Cost'!F1438</f>
        <v>#N/A</v>
      </c>
      <c r="G1438" s="24" t="str">
        <f>'[5]Feed Cost'!G1438</f>
        <v/>
      </c>
      <c r="H1438" s="24" t="str">
        <f t="shared" si="120"/>
        <v/>
      </c>
    </row>
    <row r="1439" spans="1:8" x14ac:dyDescent="0.25">
      <c r="A1439" s="11">
        <f t="shared" si="121"/>
        <v>46199</v>
      </c>
      <c r="B1439" s="24" t="e">
        <f>'[5]Feed Cost'!B1439</f>
        <v>#N/A</v>
      </c>
      <c r="C1439" s="24" t="str">
        <f>'[5]Feed Cost'!C1439</f>
        <v/>
      </c>
      <c r="D1439" s="24" t="str">
        <f>'[5]Feed Cost'!D1439</f>
        <v/>
      </c>
      <c r="E1439" s="24" t="e">
        <f>'[5]Feed Cost'!E1439</f>
        <v>#N/A</v>
      </c>
      <c r="F1439" s="24" t="e">
        <f>'[5]Feed Cost'!F1439</f>
        <v>#N/A</v>
      </c>
      <c r="G1439" s="24" t="str">
        <f>'[5]Feed Cost'!G1439</f>
        <v/>
      </c>
      <c r="H1439" s="24" t="str">
        <f t="shared" si="120"/>
        <v/>
      </c>
    </row>
    <row r="1440" spans="1:8" x14ac:dyDescent="0.25">
      <c r="A1440" s="11">
        <f t="shared" si="121"/>
        <v>46206</v>
      </c>
      <c r="B1440" s="24" t="e">
        <f>'[5]Feed Cost'!B1440</f>
        <v>#N/A</v>
      </c>
      <c r="C1440" s="24" t="str">
        <f>'[5]Feed Cost'!C1440</f>
        <v/>
      </c>
      <c r="D1440" s="24" t="str">
        <f>'[5]Feed Cost'!D1440</f>
        <v/>
      </c>
      <c r="E1440" s="24" t="e">
        <f>'[5]Feed Cost'!E1440</f>
        <v>#N/A</v>
      </c>
      <c r="F1440" s="24" t="e">
        <f>'[5]Feed Cost'!F1440</f>
        <v>#N/A</v>
      </c>
      <c r="G1440" s="24" t="str">
        <f>'[5]Feed Cost'!G1440</f>
        <v/>
      </c>
      <c r="H1440" s="24" t="str">
        <f t="shared" si="120"/>
        <v/>
      </c>
    </row>
    <row r="1441" spans="1:8" x14ac:dyDescent="0.25">
      <c r="A1441" s="11">
        <f t="shared" si="121"/>
        <v>46213</v>
      </c>
      <c r="B1441" s="24" t="e">
        <f>'[5]Feed Cost'!B1441</f>
        <v>#N/A</v>
      </c>
      <c r="C1441" s="24" t="str">
        <f>'[5]Feed Cost'!C1441</f>
        <v/>
      </c>
      <c r="D1441" s="24" t="str">
        <f>'[5]Feed Cost'!D1441</f>
        <v/>
      </c>
      <c r="E1441" s="24" t="e">
        <f>'[5]Feed Cost'!E1441</f>
        <v>#N/A</v>
      </c>
      <c r="F1441" s="24" t="e">
        <f>'[5]Feed Cost'!F1441</f>
        <v>#N/A</v>
      </c>
      <c r="G1441" s="24" t="str">
        <f>'[5]Feed Cost'!G1441</f>
        <v/>
      </c>
      <c r="H1441" s="24" t="str">
        <f t="shared" si="120"/>
        <v/>
      </c>
    </row>
    <row r="1442" spans="1:8" x14ac:dyDescent="0.25">
      <c r="A1442" s="11">
        <f t="shared" si="121"/>
        <v>46220</v>
      </c>
      <c r="B1442" s="24" t="e">
        <f>'[5]Feed Cost'!B1442</f>
        <v>#N/A</v>
      </c>
      <c r="C1442" s="24" t="str">
        <f>'[5]Feed Cost'!C1442</f>
        <v/>
      </c>
      <c r="D1442" s="24" t="str">
        <f>'[5]Feed Cost'!D1442</f>
        <v/>
      </c>
      <c r="E1442" s="24" t="e">
        <f>'[5]Feed Cost'!E1442</f>
        <v>#N/A</v>
      </c>
      <c r="F1442" s="24" t="e">
        <f>'[5]Feed Cost'!F1442</f>
        <v>#N/A</v>
      </c>
      <c r="G1442" s="24" t="str">
        <f>'[5]Feed Cost'!G1442</f>
        <v/>
      </c>
      <c r="H1442" s="24" t="str">
        <f t="shared" si="120"/>
        <v/>
      </c>
    </row>
    <row r="1443" spans="1:8" x14ac:dyDescent="0.25">
      <c r="A1443" s="11">
        <f t="shared" si="121"/>
        <v>46227</v>
      </c>
      <c r="B1443" s="24" t="e">
        <f>'[5]Feed Cost'!B1443</f>
        <v>#N/A</v>
      </c>
      <c r="C1443" s="24" t="str">
        <f>'[5]Feed Cost'!C1443</f>
        <v/>
      </c>
      <c r="D1443" s="24" t="str">
        <f>'[5]Feed Cost'!D1443</f>
        <v/>
      </c>
      <c r="E1443" s="24" t="e">
        <f>'[5]Feed Cost'!E1443</f>
        <v>#N/A</v>
      </c>
      <c r="F1443" s="24" t="e">
        <f>'[5]Feed Cost'!F1443</f>
        <v>#N/A</v>
      </c>
      <c r="G1443" s="24" t="str">
        <f>'[5]Feed Cost'!G1443</f>
        <v/>
      </c>
      <c r="H1443" s="24" t="str">
        <f t="shared" si="120"/>
        <v/>
      </c>
    </row>
    <row r="1444" spans="1:8" x14ac:dyDescent="0.25">
      <c r="A1444" s="11">
        <f t="shared" si="121"/>
        <v>46234</v>
      </c>
      <c r="B1444" s="24" t="e">
        <f>'[5]Feed Cost'!B1444</f>
        <v>#N/A</v>
      </c>
      <c r="C1444" s="24" t="str">
        <f>'[5]Feed Cost'!C1444</f>
        <v/>
      </c>
      <c r="D1444" s="24" t="str">
        <f>'[5]Feed Cost'!D1444</f>
        <v/>
      </c>
      <c r="E1444" s="24" t="e">
        <f>'[5]Feed Cost'!E1444</f>
        <v>#N/A</v>
      </c>
      <c r="F1444" s="24" t="e">
        <f>'[5]Feed Cost'!F1444</f>
        <v>#N/A</v>
      </c>
      <c r="G1444" s="24" t="str">
        <f>'[5]Feed Cost'!G1444</f>
        <v/>
      </c>
      <c r="H1444" s="24" t="str">
        <f t="shared" si="120"/>
        <v/>
      </c>
    </row>
    <row r="1445" spans="1:8" x14ac:dyDescent="0.25">
      <c r="A1445" s="11">
        <f t="shared" si="121"/>
        <v>46241</v>
      </c>
      <c r="B1445" s="24" t="e">
        <f>'[5]Feed Cost'!B1445</f>
        <v>#N/A</v>
      </c>
      <c r="C1445" s="24" t="str">
        <f>'[5]Feed Cost'!C1445</f>
        <v/>
      </c>
      <c r="D1445" s="24" t="str">
        <f>'[5]Feed Cost'!D1445</f>
        <v/>
      </c>
      <c r="E1445" s="24" t="e">
        <f>'[5]Feed Cost'!E1445</f>
        <v>#N/A</v>
      </c>
      <c r="F1445" s="24" t="e">
        <f>'[5]Feed Cost'!F1445</f>
        <v>#N/A</v>
      </c>
      <c r="G1445" s="24" t="str">
        <f>'[5]Feed Cost'!G1445</f>
        <v/>
      </c>
      <c r="H1445" s="24" t="str">
        <f t="shared" si="120"/>
        <v/>
      </c>
    </row>
    <row r="1446" spans="1:8" x14ac:dyDescent="0.25">
      <c r="A1446" s="11">
        <f t="shared" si="121"/>
        <v>46248</v>
      </c>
      <c r="B1446" s="24" t="e">
        <f>'[5]Feed Cost'!B1446</f>
        <v>#N/A</v>
      </c>
      <c r="C1446" s="24" t="str">
        <f>'[5]Feed Cost'!C1446</f>
        <v/>
      </c>
      <c r="D1446" s="24" t="str">
        <f>'[5]Feed Cost'!D1446</f>
        <v/>
      </c>
      <c r="E1446" s="24" t="e">
        <f>'[5]Feed Cost'!E1446</f>
        <v>#N/A</v>
      </c>
      <c r="F1446" s="24" t="e">
        <f>'[5]Feed Cost'!F1446</f>
        <v>#N/A</v>
      </c>
      <c r="G1446" s="24" t="str">
        <f>'[5]Feed Cost'!G1446</f>
        <v/>
      </c>
      <c r="H1446" s="24" t="str">
        <f t="shared" si="120"/>
        <v/>
      </c>
    </row>
    <row r="1447" spans="1:8" x14ac:dyDescent="0.25">
      <c r="A1447" s="11">
        <f t="shared" si="121"/>
        <v>46255</v>
      </c>
      <c r="B1447" s="24" t="e">
        <f>'[5]Feed Cost'!B1447</f>
        <v>#N/A</v>
      </c>
      <c r="C1447" s="24" t="str">
        <f>'[5]Feed Cost'!C1447</f>
        <v/>
      </c>
      <c r="D1447" s="24" t="str">
        <f>'[5]Feed Cost'!D1447</f>
        <v/>
      </c>
      <c r="E1447" s="24" t="e">
        <f>'[5]Feed Cost'!E1447</f>
        <v>#N/A</v>
      </c>
      <c r="F1447" s="24" t="e">
        <f>'[5]Feed Cost'!F1447</f>
        <v>#N/A</v>
      </c>
      <c r="G1447" s="24" t="str">
        <f>'[5]Feed Cost'!G1447</f>
        <v/>
      </c>
      <c r="H1447" s="24" t="str">
        <f t="shared" si="120"/>
        <v/>
      </c>
    </row>
    <row r="1448" spans="1:8" x14ac:dyDescent="0.25">
      <c r="A1448" s="11">
        <f t="shared" si="121"/>
        <v>46262</v>
      </c>
      <c r="B1448" s="24" t="e">
        <f>'[5]Feed Cost'!B1448</f>
        <v>#N/A</v>
      </c>
      <c r="C1448" s="24" t="str">
        <f>'[5]Feed Cost'!C1448</f>
        <v/>
      </c>
      <c r="D1448" s="24" t="str">
        <f>'[5]Feed Cost'!D1448</f>
        <v/>
      </c>
      <c r="E1448" s="24" t="e">
        <f>'[5]Feed Cost'!E1448</f>
        <v>#N/A</v>
      </c>
      <c r="F1448" s="24" t="e">
        <f>'[5]Feed Cost'!F1448</f>
        <v>#N/A</v>
      </c>
      <c r="G1448" s="24" t="str">
        <f>'[5]Feed Cost'!G1448</f>
        <v/>
      </c>
      <c r="H1448" s="24" t="str">
        <f t="shared" si="120"/>
        <v/>
      </c>
    </row>
    <row r="1449" spans="1:8" x14ac:dyDescent="0.25">
      <c r="A1449" s="11">
        <f t="shared" si="121"/>
        <v>46269</v>
      </c>
      <c r="B1449" s="24" t="e">
        <f>'[5]Feed Cost'!B1449</f>
        <v>#N/A</v>
      </c>
      <c r="C1449" s="24" t="str">
        <f>'[5]Feed Cost'!C1449</f>
        <v/>
      </c>
      <c r="D1449" s="24" t="str">
        <f>'[5]Feed Cost'!D1449</f>
        <v/>
      </c>
      <c r="E1449" s="24" t="e">
        <f>'[5]Feed Cost'!E1449</f>
        <v>#N/A</v>
      </c>
      <c r="F1449" s="24" t="e">
        <f>'[5]Feed Cost'!F1449</f>
        <v>#N/A</v>
      </c>
      <c r="G1449" s="24" t="str">
        <f>'[5]Feed Cost'!G1449</f>
        <v/>
      </c>
      <c r="H1449" s="24" t="str">
        <f t="shared" si="120"/>
        <v/>
      </c>
    </row>
    <row r="1450" spans="1:8" x14ac:dyDescent="0.25">
      <c r="A1450" s="11">
        <f t="shared" si="121"/>
        <v>46276</v>
      </c>
      <c r="B1450" s="24" t="e">
        <f>'[5]Feed Cost'!B1450</f>
        <v>#N/A</v>
      </c>
      <c r="C1450" s="24" t="str">
        <f>'[5]Feed Cost'!C1450</f>
        <v/>
      </c>
      <c r="D1450" s="24" t="str">
        <f>'[5]Feed Cost'!D1450</f>
        <v/>
      </c>
      <c r="E1450" s="24" t="e">
        <f>'[5]Feed Cost'!E1450</f>
        <v>#N/A</v>
      </c>
      <c r="F1450" s="24" t="e">
        <f>'[5]Feed Cost'!F1450</f>
        <v>#N/A</v>
      </c>
      <c r="G1450" s="24" t="str">
        <f>'[5]Feed Cost'!G1450</f>
        <v/>
      </c>
      <c r="H1450" s="24" t="str">
        <f t="shared" si="120"/>
        <v/>
      </c>
    </row>
    <row r="1451" spans="1:8" x14ac:dyDescent="0.25">
      <c r="A1451" s="11">
        <f t="shared" si="121"/>
        <v>46283</v>
      </c>
      <c r="B1451" s="24" t="e">
        <f>'[5]Feed Cost'!B1451</f>
        <v>#N/A</v>
      </c>
      <c r="C1451" s="24" t="str">
        <f>'[5]Feed Cost'!C1451</f>
        <v/>
      </c>
      <c r="D1451" s="24" t="str">
        <f>'[5]Feed Cost'!D1451</f>
        <v/>
      </c>
      <c r="E1451" s="24" t="e">
        <f>'[5]Feed Cost'!E1451</f>
        <v>#N/A</v>
      </c>
      <c r="F1451" s="24" t="e">
        <f>'[5]Feed Cost'!F1451</f>
        <v>#N/A</v>
      </c>
      <c r="G1451" s="24" t="str">
        <f>'[5]Feed Cost'!G1451</f>
        <v/>
      </c>
      <c r="H1451" s="24" t="str">
        <f t="shared" ref="H1451:H1468" si="122">_xlfn.IFNA((AVERAGE(D1424:D1450)/2204.62)*1802.4+(AVERAGE(C1424:C1450)/2204.62)*3715.4+(AVERAGE(E1424:E1450)/2204.62)*964.9+(AVERAGE(G1424:G1450)/2204.62)*272.4,"")</f>
        <v/>
      </c>
    </row>
    <row r="1452" spans="1:8" x14ac:dyDescent="0.25">
      <c r="A1452" s="11">
        <f t="shared" si="121"/>
        <v>46290</v>
      </c>
      <c r="B1452" s="24" t="e">
        <f>'[5]Feed Cost'!B1452</f>
        <v>#N/A</v>
      </c>
      <c r="C1452" s="24" t="str">
        <f>'[5]Feed Cost'!C1452</f>
        <v/>
      </c>
      <c r="D1452" s="24" t="str">
        <f>'[5]Feed Cost'!D1452</f>
        <v/>
      </c>
      <c r="E1452" s="24" t="e">
        <f>'[5]Feed Cost'!E1452</f>
        <v>#N/A</v>
      </c>
      <c r="F1452" s="24" t="e">
        <f>'[5]Feed Cost'!F1452</f>
        <v>#N/A</v>
      </c>
      <c r="G1452" s="24" t="str">
        <f>'[5]Feed Cost'!G1452</f>
        <v/>
      </c>
      <c r="H1452" s="24" t="str">
        <f t="shared" si="122"/>
        <v/>
      </c>
    </row>
    <row r="1453" spans="1:8" x14ac:dyDescent="0.25">
      <c r="A1453" s="11">
        <f t="shared" si="121"/>
        <v>46297</v>
      </c>
      <c r="B1453" s="24" t="e">
        <f>'[5]Feed Cost'!B1453</f>
        <v>#N/A</v>
      </c>
      <c r="C1453" s="24" t="str">
        <f>'[5]Feed Cost'!C1453</f>
        <v/>
      </c>
      <c r="D1453" s="24" t="str">
        <f>'[5]Feed Cost'!D1453</f>
        <v/>
      </c>
      <c r="E1453" s="24" t="e">
        <f>'[5]Feed Cost'!E1453</f>
        <v>#N/A</v>
      </c>
      <c r="F1453" s="24" t="e">
        <f>'[5]Feed Cost'!F1453</f>
        <v>#N/A</v>
      </c>
      <c r="G1453" s="24" t="str">
        <f>'[5]Feed Cost'!G1453</f>
        <v/>
      </c>
      <c r="H1453" s="24" t="str">
        <f t="shared" si="122"/>
        <v/>
      </c>
    </row>
    <row r="1454" spans="1:8" x14ac:dyDescent="0.25">
      <c r="A1454" s="11">
        <f t="shared" si="121"/>
        <v>46304</v>
      </c>
      <c r="B1454" s="24" t="e">
        <f>'[5]Feed Cost'!B1454</f>
        <v>#N/A</v>
      </c>
      <c r="C1454" s="24" t="str">
        <f>'[5]Feed Cost'!C1454</f>
        <v/>
      </c>
      <c r="D1454" s="24" t="str">
        <f>'[5]Feed Cost'!D1454</f>
        <v/>
      </c>
      <c r="E1454" s="24" t="e">
        <f>'[5]Feed Cost'!E1454</f>
        <v>#N/A</v>
      </c>
      <c r="F1454" s="24" t="e">
        <f>'[5]Feed Cost'!F1454</f>
        <v>#N/A</v>
      </c>
      <c r="G1454" s="24" t="str">
        <f>'[5]Feed Cost'!G1454</f>
        <v/>
      </c>
      <c r="H1454" s="24" t="str">
        <f t="shared" si="122"/>
        <v/>
      </c>
    </row>
    <row r="1455" spans="1:8" x14ac:dyDescent="0.25">
      <c r="A1455" s="11">
        <f t="shared" si="121"/>
        <v>46311</v>
      </c>
      <c r="B1455" s="24" t="e">
        <f>'[5]Feed Cost'!B1455</f>
        <v>#N/A</v>
      </c>
      <c r="C1455" s="24" t="str">
        <f>'[5]Feed Cost'!C1455</f>
        <v/>
      </c>
      <c r="D1455" s="24" t="str">
        <f>'[5]Feed Cost'!D1455</f>
        <v/>
      </c>
      <c r="E1455" s="24" t="e">
        <f>'[5]Feed Cost'!E1455</f>
        <v>#N/A</v>
      </c>
      <c r="F1455" s="24" t="e">
        <f>'[5]Feed Cost'!F1455</f>
        <v>#N/A</v>
      </c>
      <c r="G1455" s="24" t="str">
        <f>'[5]Feed Cost'!G1455</f>
        <v/>
      </c>
      <c r="H1455" s="24" t="str">
        <f t="shared" si="122"/>
        <v/>
      </c>
    </row>
    <row r="1456" spans="1:8" x14ac:dyDescent="0.25">
      <c r="A1456" s="11">
        <f t="shared" si="121"/>
        <v>46318</v>
      </c>
      <c r="B1456" s="24" t="e">
        <f>'[5]Feed Cost'!B1456</f>
        <v>#N/A</v>
      </c>
      <c r="C1456" s="24" t="str">
        <f>'[5]Feed Cost'!C1456</f>
        <v/>
      </c>
      <c r="D1456" s="24" t="str">
        <f>'[5]Feed Cost'!D1456</f>
        <v/>
      </c>
      <c r="E1456" s="24" t="e">
        <f>'[5]Feed Cost'!E1456</f>
        <v>#N/A</v>
      </c>
      <c r="F1456" s="24" t="e">
        <f>'[5]Feed Cost'!F1456</f>
        <v>#N/A</v>
      </c>
      <c r="G1456" s="24" t="str">
        <f>'[5]Feed Cost'!G1456</f>
        <v/>
      </c>
      <c r="H1456" s="24" t="e">
        <f t="shared" si="122"/>
        <v>#DIV/0!</v>
      </c>
    </row>
    <row r="1457" spans="1:8" x14ac:dyDescent="0.25">
      <c r="A1457" s="11">
        <f t="shared" si="121"/>
        <v>46325</v>
      </c>
      <c r="B1457" s="24" t="e">
        <f>'[5]Feed Cost'!B1457</f>
        <v>#N/A</v>
      </c>
      <c r="C1457" s="24" t="str">
        <f>'[5]Feed Cost'!C1457</f>
        <v/>
      </c>
      <c r="D1457" s="24" t="str">
        <f>'[5]Feed Cost'!D1457</f>
        <v/>
      </c>
      <c r="E1457" s="24" t="e">
        <f>'[5]Feed Cost'!E1457</f>
        <v>#N/A</v>
      </c>
      <c r="F1457" s="24" t="e">
        <f>'[5]Feed Cost'!F1457</f>
        <v>#N/A</v>
      </c>
      <c r="G1457" s="24" t="str">
        <f>'[5]Feed Cost'!G1457</f>
        <v/>
      </c>
      <c r="H1457" s="24" t="e">
        <f t="shared" si="122"/>
        <v>#DIV/0!</v>
      </c>
    </row>
    <row r="1458" spans="1:8" x14ac:dyDescent="0.25">
      <c r="A1458" s="11">
        <f t="shared" si="121"/>
        <v>46332</v>
      </c>
      <c r="B1458" s="24" t="e">
        <f>'[5]Feed Cost'!B1458</f>
        <v>#N/A</v>
      </c>
      <c r="C1458" s="24" t="str">
        <f>'[5]Feed Cost'!C1458</f>
        <v/>
      </c>
      <c r="D1458" s="24" t="str">
        <f>'[5]Feed Cost'!D1458</f>
        <v/>
      </c>
      <c r="E1458" s="24" t="e">
        <f>'[5]Feed Cost'!E1458</f>
        <v>#N/A</v>
      </c>
      <c r="F1458" s="24" t="e">
        <f>'[5]Feed Cost'!F1458</f>
        <v>#N/A</v>
      </c>
      <c r="G1458" s="24" t="str">
        <f>'[5]Feed Cost'!G1458</f>
        <v/>
      </c>
      <c r="H1458" s="24" t="e">
        <f t="shared" si="122"/>
        <v>#DIV/0!</v>
      </c>
    </row>
    <row r="1459" spans="1:8" x14ac:dyDescent="0.25">
      <c r="A1459" s="11">
        <f t="shared" si="121"/>
        <v>46339</v>
      </c>
      <c r="B1459" s="24" t="e">
        <f>'[5]Feed Cost'!B1459</f>
        <v>#N/A</v>
      </c>
      <c r="C1459" s="24" t="str">
        <f>'[5]Feed Cost'!C1459</f>
        <v/>
      </c>
      <c r="D1459" s="24" t="str">
        <f>'[5]Feed Cost'!D1459</f>
        <v/>
      </c>
      <c r="E1459" s="24" t="e">
        <f>'[5]Feed Cost'!E1459</f>
        <v>#N/A</v>
      </c>
      <c r="F1459" s="24" t="e">
        <f>'[5]Feed Cost'!F1459</f>
        <v>#N/A</v>
      </c>
      <c r="G1459" s="24" t="str">
        <f>'[5]Feed Cost'!G1459</f>
        <v/>
      </c>
      <c r="H1459" s="24" t="e">
        <f t="shared" si="122"/>
        <v>#DIV/0!</v>
      </c>
    </row>
    <row r="1460" spans="1:8" x14ac:dyDescent="0.25">
      <c r="A1460" s="11">
        <f t="shared" si="121"/>
        <v>46346</v>
      </c>
      <c r="B1460" s="24" t="e">
        <f>'[5]Feed Cost'!B1460</f>
        <v>#N/A</v>
      </c>
      <c r="C1460" s="24" t="str">
        <f>'[5]Feed Cost'!C1460</f>
        <v/>
      </c>
      <c r="D1460" s="24" t="str">
        <f>'[5]Feed Cost'!D1460</f>
        <v/>
      </c>
      <c r="E1460" s="24" t="e">
        <f>'[5]Feed Cost'!E1460</f>
        <v>#N/A</v>
      </c>
      <c r="F1460" s="24" t="e">
        <f>'[5]Feed Cost'!F1460</f>
        <v>#N/A</v>
      </c>
      <c r="G1460" s="24" t="str">
        <f>'[5]Feed Cost'!G1460</f>
        <v/>
      </c>
      <c r="H1460" s="24" t="e">
        <f t="shared" si="122"/>
        <v>#DIV/0!</v>
      </c>
    </row>
    <row r="1461" spans="1:8" x14ac:dyDescent="0.25">
      <c r="A1461" s="11">
        <f t="shared" si="121"/>
        <v>46353</v>
      </c>
      <c r="B1461" s="24" t="e">
        <f>'[5]Feed Cost'!B1461</f>
        <v>#N/A</v>
      </c>
      <c r="C1461" s="24" t="str">
        <f>'[5]Feed Cost'!C1461</f>
        <v/>
      </c>
      <c r="D1461" s="24" t="str">
        <f>'[5]Feed Cost'!D1461</f>
        <v/>
      </c>
      <c r="E1461" s="24" t="e">
        <f>'[5]Feed Cost'!E1461</f>
        <v>#N/A</v>
      </c>
      <c r="F1461" s="24" t="e">
        <f>'[5]Feed Cost'!F1461</f>
        <v>#N/A</v>
      </c>
      <c r="G1461" s="24" t="str">
        <f>'[5]Feed Cost'!G1461</f>
        <v/>
      </c>
      <c r="H1461" s="24" t="e">
        <f t="shared" si="122"/>
        <v>#DIV/0!</v>
      </c>
    </row>
    <row r="1462" spans="1:8" x14ac:dyDescent="0.25">
      <c r="A1462" s="11">
        <f t="shared" si="121"/>
        <v>46360</v>
      </c>
      <c r="B1462" s="24" t="e">
        <f>'[5]Feed Cost'!B1462</f>
        <v>#N/A</v>
      </c>
      <c r="C1462" s="24" t="str">
        <f>'[5]Feed Cost'!C1462</f>
        <v/>
      </c>
      <c r="D1462" s="24" t="str">
        <f>'[5]Feed Cost'!D1462</f>
        <v/>
      </c>
      <c r="E1462" s="24" t="e">
        <f>'[5]Feed Cost'!E1462</f>
        <v>#N/A</v>
      </c>
      <c r="F1462" s="24" t="e">
        <f>'[5]Feed Cost'!F1462</f>
        <v>#N/A</v>
      </c>
      <c r="G1462" s="24" t="str">
        <f>'[5]Feed Cost'!G1462</f>
        <v/>
      </c>
      <c r="H1462" s="24" t="e">
        <f t="shared" si="122"/>
        <v>#DIV/0!</v>
      </c>
    </row>
    <row r="1463" spans="1:8" x14ac:dyDescent="0.25">
      <c r="A1463" s="11">
        <f t="shared" si="121"/>
        <v>46367</v>
      </c>
      <c r="B1463" s="24" t="e">
        <f>'[5]Feed Cost'!B1463</f>
        <v>#N/A</v>
      </c>
      <c r="C1463" s="24" t="str">
        <f>'[5]Feed Cost'!C1463</f>
        <v/>
      </c>
      <c r="D1463" s="24" t="str">
        <f>'[5]Feed Cost'!D1463</f>
        <v/>
      </c>
      <c r="E1463" s="24" t="e">
        <f>'[5]Feed Cost'!E1463</f>
        <v>#N/A</v>
      </c>
      <c r="F1463" s="24" t="e">
        <f>'[5]Feed Cost'!F1463</f>
        <v>#N/A</v>
      </c>
      <c r="G1463" s="24" t="str">
        <f>'[5]Feed Cost'!G1463</f>
        <v/>
      </c>
      <c r="H1463" s="24" t="e">
        <f t="shared" si="122"/>
        <v>#DIV/0!</v>
      </c>
    </row>
    <row r="1464" spans="1:8" x14ac:dyDescent="0.25">
      <c r="A1464" s="11">
        <f t="shared" si="121"/>
        <v>46374</v>
      </c>
      <c r="B1464" s="24" t="e">
        <f>'[5]Feed Cost'!B1464</f>
        <v>#N/A</v>
      </c>
      <c r="C1464" s="24" t="str">
        <f>'[5]Feed Cost'!C1464</f>
        <v/>
      </c>
      <c r="D1464" s="24" t="str">
        <f>'[5]Feed Cost'!D1464</f>
        <v/>
      </c>
      <c r="E1464" s="24" t="e">
        <f>'[5]Feed Cost'!E1464</f>
        <v>#N/A</v>
      </c>
      <c r="F1464" s="24" t="e">
        <f>'[5]Feed Cost'!F1464</f>
        <v>#N/A</v>
      </c>
      <c r="G1464" s="24" t="str">
        <f>'[5]Feed Cost'!G1464</f>
        <v/>
      </c>
      <c r="H1464" s="24" t="e">
        <f t="shared" si="122"/>
        <v>#DIV/0!</v>
      </c>
    </row>
    <row r="1465" spans="1:8" x14ac:dyDescent="0.25">
      <c r="A1465" s="11">
        <f t="shared" si="121"/>
        <v>46381</v>
      </c>
      <c r="B1465" s="24" t="e">
        <f>'[5]Feed Cost'!B1465</f>
        <v>#N/A</v>
      </c>
      <c r="C1465" s="24" t="str">
        <f>'[5]Feed Cost'!C1465</f>
        <v/>
      </c>
      <c r="D1465" s="24" t="str">
        <f>'[5]Feed Cost'!D1465</f>
        <v/>
      </c>
      <c r="E1465" s="24" t="e">
        <f>'[5]Feed Cost'!E1465</f>
        <v>#N/A</v>
      </c>
      <c r="F1465" s="24" t="e">
        <f>'[5]Feed Cost'!F1465</f>
        <v>#N/A</v>
      </c>
      <c r="G1465" s="24" t="str">
        <f>'[5]Feed Cost'!G1465</f>
        <v/>
      </c>
      <c r="H1465" s="24" t="e">
        <f t="shared" si="122"/>
        <v>#DIV/0!</v>
      </c>
    </row>
    <row r="1466" spans="1:8" x14ac:dyDescent="0.25">
      <c r="A1466" s="11">
        <f t="shared" si="121"/>
        <v>46388</v>
      </c>
      <c r="B1466" s="24">
        <f>'[5]Feed Cost'!B1466</f>
        <v>0</v>
      </c>
      <c r="C1466" s="24">
        <f>'[5]Feed Cost'!C1466</f>
        <v>0</v>
      </c>
      <c r="D1466" s="24">
        <f>'[5]Feed Cost'!D1466</f>
        <v>0</v>
      </c>
      <c r="E1466" s="24">
        <f>'[5]Feed Cost'!E1466</f>
        <v>0</v>
      </c>
      <c r="F1466" s="24">
        <f>'[5]Feed Cost'!F1466</f>
        <v>0</v>
      </c>
      <c r="G1466" s="24">
        <f>'[5]Feed Cost'!G1466</f>
        <v>0</v>
      </c>
      <c r="H1466" s="24" t="e">
        <f t="shared" si="122"/>
        <v>#DIV/0!</v>
      </c>
    </row>
    <row r="1467" spans="1:8" x14ac:dyDescent="0.25">
      <c r="A1467" s="11">
        <f t="shared" si="121"/>
        <v>46395</v>
      </c>
      <c r="B1467" s="24">
        <f>'[5]Feed Cost'!B1467</f>
        <v>0</v>
      </c>
      <c r="C1467" s="24">
        <f>'[5]Feed Cost'!C1467</f>
        <v>0</v>
      </c>
      <c r="D1467" s="24">
        <f>'[5]Feed Cost'!D1467</f>
        <v>0</v>
      </c>
      <c r="E1467" s="24">
        <f>'[5]Feed Cost'!E1467</f>
        <v>0</v>
      </c>
      <c r="F1467" s="24">
        <f>'[5]Feed Cost'!F1467</f>
        <v>0</v>
      </c>
      <c r="G1467" s="24">
        <f>'[5]Feed Cost'!G1467</f>
        <v>0</v>
      </c>
      <c r="H1467" s="24" t="str">
        <f t="shared" si="122"/>
        <v/>
      </c>
    </row>
    <row r="1468" spans="1:8" x14ac:dyDescent="0.25">
      <c r="A1468" s="11">
        <f t="shared" si="121"/>
        <v>46402</v>
      </c>
      <c r="B1468" s="24">
        <f>'[5]Feed Cost'!B1468</f>
        <v>0</v>
      </c>
      <c r="C1468" s="24">
        <f>'[5]Feed Cost'!C1468</f>
        <v>0</v>
      </c>
      <c r="D1468" s="24">
        <f>'[5]Feed Cost'!D1468</f>
        <v>0</v>
      </c>
      <c r="E1468" s="24">
        <f>'[5]Feed Cost'!E1468</f>
        <v>0</v>
      </c>
      <c r="F1468" s="24">
        <f>'[5]Feed Cost'!F1468</f>
        <v>0</v>
      </c>
      <c r="G1468" s="24">
        <f>'[5]Feed Cost'!G1468</f>
        <v>0</v>
      </c>
      <c r="H1468" s="24" t="str">
        <f t="shared" si="122"/>
        <v/>
      </c>
    </row>
    <row r="1469" spans="1:8" x14ac:dyDescent="0.25">
      <c r="A1469" s="11"/>
    </row>
    <row r="1470" spans="1:8" x14ac:dyDescent="0.25">
      <c r="A1470" s="11"/>
    </row>
    <row r="1471" spans="1:8" x14ac:dyDescent="0.25">
      <c r="A1471" s="11"/>
    </row>
    <row r="1472" spans="1:8" x14ac:dyDescent="0.25">
      <c r="A1472" s="11"/>
    </row>
    <row r="1473" spans="1:1" x14ac:dyDescent="0.25">
      <c r="A1473" s="11"/>
    </row>
    <row r="1474" spans="1:1" x14ac:dyDescent="0.25">
      <c r="A1474" s="11"/>
    </row>
    <row r="1475" spans="1:1" x14ac:dyDescent="0.25">
      <c r="A1475" s="11"/>
    </row>
    <row r="1476" spans="1:1" x14ac:dyDescent="0.25">
      <c r="A1476" s="11"/>
    </row>
    <row r="1477" spans="1:1" x14ac:dyDescent="0.25">
      <c r="A1477" s="11"/>
    </row>
    <row r="1478" spans="1:1" x14ac:dyDescent="0.25">
      <c r="A1478" s="11"/>
    </row>
    <row r="1479" spans="1:1" x14ac:dyDescent="0.25">
      <c r="A1479" s="11"/>
    </row>
    <row r="1480" spans="1:1" x14ac:dyDescent="0.25">
      <c r="A1480" s="11"/>
    </row>
    <row r="1481" spans="1:1" x14ac:dyDescent="0.25">
      <c r="A1481" s="11"/>
    </row>
    <row r="1482" spans="1:1" x14ac:dyDescent="0.25">
      <c r="A1482" s="11"/>
    </row>
    <row r="1483" spans="1:1" x14ac:dyDescent="0.25">
      <c r="A1483" s="11"/>
    </row>
    <row r="1484" spans="1:1" x14ac:dyDescent="0.25">
      <c r="A1484" s="11"/>
    </row>
    <row r="1485" spans="1:1" x14ac:dyDescent="0.25">
      <c r="A1485" s="11"/>
    </row>
    <row r="1486" spans="1:1" x14ac:dyDescent="0.25">
      <c r="A1486" s="11"/>
    </row>
    <row r="1487" spans="1:1" x14ac:dyDescent="0.25">
      <c r="A1487" s="11"/>
    </row>
    <row r="1488" spans="1:1" x14ac:dyDescent="0.25">
      <c r="A1488" s="11"/>
    </row>
    <row r="1489" spans="1:1" x14ac:dyDescent="0.25">
      <c r="A1489" s="11"/>
    </row>
    <row r="1490" spans="1:1" x14ac:dyDescent="0.25">
      <c r="A1490" s="11"/>
    </row>
    <row r="1491" spans="1:1" x14ac:dyDescent="0.25">
      <c r="A1491" s="11"/>
    </row>
    <row r="1492" spans="1:1" x14ac:dyDescent="0.25">
      <c r="A1492" s="11"/>
    </row>
    <row r="1493" spans="1:1" x14ac:dyDescent="0.25">
      <c r="A1493" s="11"/>
    </row>
    <row r="1494" spans="1:1" x14ac:dyDescent="0.25">
      <c r="A1494" s="11"/>
    </row>
    <row r="1495" spans="1:1" x14ac:dyDescent="0.25">
      <c r="A1495" s="11"/>
    </row>
    <row r="1496" spans="1:1" x14ac:dyDescent="0.25">
      <c r="A1496" s="11"/>
    </row>
    <row r="1497" spans="1:1" x14ac:dyDescent="0.25">
      <c r="A1497" s="11"/>
    </row>
    <row r="1498" spans="1:1" x14ac:dyDescent="0.25">
      <c r="A1498" s="11"/>
    </row>
    <row r="1499" spans="1:1" x14ac:dyDescent="0.25">
      <c r="A1499" s="11"/>
    </row>
    <row r="1500" spans="1:1" x14ac:dyDescent="0.25">
      <c r="A1500" s="11"/>
    </row>
    <row r="1501" spans="1:1" x14ac:dyDescent="0.25">
      <c r="A1501" s="11"/>
    </row>
    <row r="1502" spans="1:1" x14ac:dyDescent="0.25">
      <c r="A1502" s="11"/>
    </row>
    <row r="1503" spans="1:1" x14ac:dyDescent="0.25">
      <c r="A1503" s="11"/>
    </row>
    <row r="1504" spans="1:1" x14ac:dyDescent="0.25">
      <c r="A1504" s="11"/>
    </row>
    <row r="1505" spans="1:1" x14ac:dyDescent="0.25">
      <c r="A1505" s="11"/>
    </row>
    <row r="1506" spans="1:1" x14ac:dyDescent="0.25">
      <c r="A1506" s="11"/>
    </row>
    <row r="1507" spans="1:1" x14ac:dyDescent="0.25">
      <c r="A1507" s="11"/>
    </row>
    <row r="1508" spans="1:1" x14ac:dyDescent="0.25">
      <c r="A1508" s="11"/>
    </row>
    <row r="1509" spans="1:1" x14ac:dyDescent="0.25">
      <c r="A1509" s="11"/>
    </row>
    <row r="1510" spans="1:1" x14ac:dyDescent="0.25">
      <c r="A1510" s="11"/>
    </row>
    <row r="1511" spans="1:1" x14ac:dyDescent="0.25">
      <c r="A1511" s="11"/>
    </row>
    <row r="1512" spans="1:1" x14ac:dyDescent="0.25">
      <c r="A1512" s="11"/>
    </row>
    <row r="1513" spans="1:1" x14ac:dyDescent="0.25">
      <c r="A1513" s="11"/>
    </row>
    <row r="1514" spans="1:1" x14ac:dyDescent="0.25">
      <c r="A1514" s="11"/>
    </row>
    <row r="1515" spans="1:1" x14ac:dyDescent="0.25">
      <c r="A1515" s="11"/>
    </row>
    <row r="1516" spans="1:1" x14ac:dyDescent="0.25">
      <c r="A1516" s="11"/>
    </row>
    <row r="1517" spans="1:1" x14ac:dyDescent="0.25">
      <c r="A1517" s="11"/>
    </row>
    <row r="1518" spans="1:1" x14ac:dyDescent="0.25">
      <c r="A1518" s="11"/>
    </row>
    <row r="1519" spans="1:1" x14ac:dyDescent="0.25">
      <c r="A1519" s="11"/>
    </row>
    <row r="1520" spans="1:1" x14ac:dyDescent="0.25">
      <c r="A1520" s="11"/>
    </row>
    <row r="1521" spans="1:1" x14ac:dyDescent="0.25">
      <c r="A1521" s="11"/>
    </row>
    <row r="1522" spans="1:1" x14ac:dyDescent="0.25">
      <c r="A1522" s="11"/>
    </row>
    <row r="1523" spans="1:1" x14ac:dyDescent="0.25">
      <c r="A1523" s="11"/>
    </row>
    <row r="1524" spans="1:1" x14ac:dyDescent="0.25">
      <c r="A1524" s="11"/>
    </row>
    <row r="1525" spans="1:1" x14ac:dyDescent="0.25">
      <c r="A1525" s="11"/>
    </row>
    <row r="1526" spans="1:1" x14ac:dyDescent="0.25">
      <c r="A1526" s="11"/>
    </row>
    <row r="1527" spans="1:1" x14ac:dyDescent="0.25">
      <c r="A1527" s="11"/>
    </row>
    <row r="1528" spans="1:1" x14ac:dyDescent="0.25">
      <c r="A1528" s="11"/>
    </row>
    <row r="1529" spans="1:1" x14ac:dyDescent="0.25">
      <c r="A1529" s="11"/>
    </row>
    <row r="1530" spans="1:1" x14ac:dyDescent="0.25">
      <c r="A1530" s="11"/>
    </row>
    <row r="1531" spans="1:1" x14ac:dyDescent="0.25">
      <c r="A1531" s="11"/>
    </row>
    <row r="1532" spans="1:1" x14ac:dyDescent="0.25">
      <c r="A1532" s="11"/>
    </row>
    <row r="1533" spans="1:1" x14ac:dyDescent="0.25">
      <c r="A1533" s="11"/>
    </row>
    <row r="1534" spans="1:1" x14ac:dyDescent="0.25">
      <c r="A1534" s="11"/>
    </row>
    <row r="1535" spans="1:1" x14ac:dyDescent="0.25">
      <c r="A1535" s="11"/>
    </row>
    <row r="1536" spans="1:1" x14ac:dyDescent="0.25">
      <c r="A1536" s="11"/>
    </row>
    <row r="1537" spans="1:1" x14ac:dyDescent="0.25">
      <c r="A1537" s="11"/>
    </row>
    <row r="1538" spans="1:1" x14ac:dyDescent="0.25">
      <c r="A1538" s="11"/>
    </row>
    <row r="1539" spans="1:1" x14ac:dyDescent="0.25">
      <c r="A1539" s="11"/>
    </row>
    <row r="1540" spans="1:1" x14ac:dyDescent="0.25">
      <c r="A1540" s="11"/>
    </row>
    <row r="1541" spans="1:1" x14ac:dyDescent="0.25">
      <c r="A1541" s="11"/>
    </row>
    <row r="1542" spans="1:1" x14ac:dyDescent="0.25">
      <c r="A1542" s="11"/>
    </row>
    <row r="1543" spans="1:1" x14ac:dyDescent="0.25">
      <c r="A1543" s="11"/>
    </row>
    <row r="1544" spans="1:1" x14ac:dyDescent="0.25">
      <c r="A1544" s="11"/>
    </row>
    <row r="1545" spans="1:1" x14ac:dyDescent="0.25">
      <c r="A1545" s="11"/>
    </row>
    <row r="1546" spans="1:1" x14ac:dyDescent="0.25">
      <c r="A1546" s="11"/>
    </row>
    <row r="1547" spans="1:1" x14ac:dyDescent="0.25">
      <c r="A1547" s="11"/>
    </row>
    <row r="1548" spans="1:1" x14ac:dyDescent="0.25">
      <c r="A1548" s="11"/>
    </row>
    <row r="1549" spans="1:1" x14ac:dyDescent="0.25">
      <c r="A1549" s="11"/>
    </row>
    <row r="1550" spans="1:1" x14ac:dyDescent="0.25">
      <c r="A1550" s="11"/>
    </row>
    <row r="1551" spans="1:1" x14ac:dyDescent="0.25">
      <c r="A1551" s="11"/>
    </row>
    <row r="1552" spans="1:1" x14ac:dyDescent="0.25">
      <c r="A1552" s="11"/>
    </row>
    <row r="1553" spans="1:1" x14ac:dyDescent="0.25">
      <c r="A1553" s="11"/>
    </row>
    <row r="1554" spans="1:1" x14ac:dyDescent="0.25">
      <c r="A1554" s="11"/>
    </row>
    <row r="1555" spans="1:1" x14ac:dyDescent="0.25">
      <c r="A1555" s="11"/>
    </row>
    <row r="1556" spans="1:1" x14ac:dyDescent="0.25">
      <c r="A1556" s="11"/>
    </row>
    <row r="1557" spans="1:1" x14ac:dyDescent="0.25">
      <c r="A1557" s="11"/>
    </row>
    <row r="1558" spans="1:1" x14ac:dyDescent="0.25">
      <c r="A1558" s="11"/>
    </row>
    <row r="1559" spans="1:1" x14ac:dyDescent="0.25">
      <c r="A1559" s="11"/>
    </row>
    <row r="1560" spans="1:1" x14ac:dyDescent="0.25">
      <c r="A1560" s="11"/>
    </row>
    <row r="1561" spans="1:1" x14ac:dyDescent="0.25">
      <c r="A1561" s="11"/>
    </row>
    <row r="1562" spans="1:1" x14ac:dyDescent="0.25">
      <c r="A1562" s="11"/>
    </row>
    <row r="1563" spans="1:1" x14ac:dyDescent="0.25">
      <c r="A1563" s="11"/>
    </row>
    <row r="1564" spans="1:1" x14ac:dyDescent="0.25">
      <c r="A1564" s="11"/>
    </row>
    <row r="1565" spans="1:1" x14ac:dyDescent="0.25">
      <c r="A1565" s="11"/>
    </row>
    <row r="1566" spans="1:1" x14ac:dyDescent="0.25">
      <c r="A1566" s="11"/>
    </row>
    <row r="1567" spans="1:1" x14ac:dyDescent="0.25">
      <c r="A1567" s="11"/>
    </row>
    <row r="1568" spans="1:1" x14ac:dyDescent="0.25">
      <c r="A1568" s="11"/>
    </row>
    <row r="1569" spans="1:1" x14ac:dyDescent="0.25">
      <c r="A1569" s="11"/>
    </row>
    <row r="1570" spans="1:1" x14ac:dyDescent="0.25">
      <c r="A1570" s="11"/>
    </row>
    <row r="1571" spans="1:1" x14ac:dyDescent="0.25">
      <c r="A1571" s="11"/>
    </row>
    <row r="1572" spans="1:1" x14ac:dyDescent="0.25">
      <c r="A1572" s="11"/>
    </row>
    <row r="1573" spans="1:1" x14ac:dyDescent="0.25">
      <c r="A1573" s="11"/>
    </row>
    <row r="1574" spans="1:1" x14ac:dyDescent="0.25">
      <c r="A1574" s="11"/>
    </row>
    <row r="1575" spans="1:1" x14ac:dyDescent="0.25">
      <c r="A1575" s="11"/>
    </row>
    <row r="1576" spans="1:1" x14ac:dyDescent="0.25">
      <c r="A1576" s="11"/>
    </row>
    <row r="1577" spans="1:1" x14ac:dyDescent="0.25">
      <c r="A1577" s="11"/>
    </row>
    <row r="1578" spans="1:1" x14ac:dyDescent="0.25">
      <c r="A1578" s="11"/>
    </row>
    <row r="1579" spans="1:1" x14ac:dyDescent="0.25">
      <c r="A1579" s="11"/>
    </row>
    <row r="1580" spans="1:1" x14ac:dyDescent="0.25">
      <c r="A1580" s="11"/>
    </row>
    <row r="1581" spans="1:1" x14ac:dyDescent="0.25">
      <c r="A1581" s="11"/>
    </row>
    <row r="1582" spans="1:1" x14ac:dyDescent="0.25">
      <c r="A1582" s="11"/>
    </row>
    <row r="1583" spans="1:1" x14ac:dyDescent="0.25">
      <c r="A1583" s="11"/>
    </row>
  </sheetData>
  <phoneticPr fontId="2"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439"/>
  <sheetViews>
    <sheetView workbookViewId="0">
      <pane xSplit="1" ySplit="4" topLeftCell="B1412" activePane="bottomRight" state="frozen"/>
      <selection pane="topRight" activeCell="B1" sqref="B1"/>
      <selection pane="bottomLeft" activeCell="A5" sqref="A5"/>
      <selection pane="bottomRight" activeCell="A1435" sqref="A1435:G1439"/>
    </sheetView>
  </sheetViews>
  <sheetFormatPr defaultRowHeight="12.5" x14ac:dyDescent="0.25"/>
  <cols>
    <col min="1" max="1" width="16.54296875" customWidth="1"/>
    <col min="2" max="6" width="18.453125" style="6" customWidth="1"/>
    <col min="7" max="33" width="9.1796875" style="6" customWidth="1"/>
  </cols>
  <sheetData>
    <row r="1" spans="1:33" s="8" customFormat="1" ht="12.75" customHeight="1" x14ac:dyDescent="0.3">
      <c r="A1" s="7"/>
      <c r="B1" s="145" t="s">
        <v>22</v>
      </c>
      <c r="C1" s="145"/>
      <c r="D1" s="145"/>
      <c r="E1" s="26"/>
      <c r="F1" s="26"/>
      <c r="G1" s="27"/>
      <c r="H1" s="27"/>
      <c r="I1" s="145"/>
      <c r="J1" s="145"/>
      <c r="K1" s="145"/>
      <c r="L1" s="145"/>
      <c r="M1" s="145"/>
      <c r="N1" s="145"/>
      <c r="O1" s="145"/>
      <c r="P1" s="145"/>
      <c r="Q1" s="145"/>
      <c r="R1" s="145"/>
      <c r="S1" s="145"/>
      <c r="T1" s="145"/>
      <c r="U1" s="145"/>
      <c r="V1" s="145"/>
      <c r="W1" s="145"/>
      <c r="X1" s="145"/>
      <c r="Y1" s="145"/>
      <c r="Z1" s="145"/>
      <c r="AA1" s="27"/>
      <c r="AB1" s="27"/>
      <c r="AC1" s="27"/>
      <c r="AD1" s="27"/>
      <c r="AE1" s="27"/>
      <c r="AF1" s="27"/>
      <c r="AG1" s="27"/>
    </row>
    <row r="2" spans="1:33" s="9" customFormat="1" ht="24.75" customHeight="1" x14ac:dyDescent="0.3">
      <c r="A2" s="7"/>
      <c r="B2" s="26" t="s">
        <v>24</v>
      </c>
      <c r="C2" s="26" t="s">
        <v>15</v>
      </c>
      <c r="D2" s="26" t="s">
        <v>25</v>
      </c>
      <c r="E2" s="26" t="s">
        <v>37</v>
      </c>
      <c r="F2" s="26" t="s">
        <v>26</v>
      </c>
      <c r="G2" s="28"/>
      <c r="H2" s="28"/>
      <c r="I2" s="26"/>
      <c r="J2" s="26"/>
      <c r="K2" s="26"/>
      <c r="L2" s="26"/>
      <c r="M2" s="26"/>
      <c r="N2" s="26"/>
      <c r="O2" s="26"/>
      <c r="P2" s="26"/>
      <c r="Q2" s="26"/>
      <c r="R2" s="26"/>
      <c r="S2" s="26"/>
      <c r="T2" s="26"/>
      <c r="U2" s="26"/>
      <c r="V2" s="26"/>
      <c r="W2" s="26"/>
      <c r="X2" s="26"/>
      <c r="Y2" s="26"/>
      <c r="Z2" s="26"/>
      <c r="AA2" s="28"/>
      <c r="AB2" s="28"/>
      <c r="AC2" s="28"/>
      <c r="AD2" s="28"/>
      <c r="AE2" s="28"/>
      <c r="AF2" s="28"/>
      <c r="AG2" s="28"/>
    </row>
    <row r="3" spans="1:33" ht="13" x14ac:dyDescent="0.3">
      <c r="A3" s="5"/>
      <c r="B3" s="26" t="s">
        <v>35</v>
      </c>
      <c r="C3" s="26" t="s">
        <v>36</v>
      </c>
      <c r="D3" s="26"/>
      <c r="E3" s="26"/>
      <c r="F3" s="26"/>
      <c r="I3" s="26"/>
      <c r="J3" s="26"/>
      <c r="K3" s="26"/>
      <c r="L3" s="26"/>
      <c r="M3" s="26"/>
      <c r="N3" s="26"/>
      <c r="O3" s="26"/>
      <c r="P3" s="26"/>
      <c r="Q3" s="26"/>
      <c r="R3" s="26"/>
      <c r="S3" s="26"/>
      <c r="T3" s="26"/>
      <c r="U3" s="26"/>
      <c r="V3" s="26"/>
      <c r="W3" s="26"/>
      <c r="X3" s="26"/>
      <c r="Y3" s="26"/>
      <c r="Z3" s="26"/>
    </row>
    <row r="4" spans="1:33" ht="13.5" thickBot="1" x14ac:dyDescent="0.35">
      <c r="A4" s="1" t="s">
        <v>0</v>
      </c>
      <c r="B4" s="26" t="s">
        <v>20</v>
      </c>
      <c r="C4" s="26" t="s">
        <v>21</v>
      </c>
      <c r="D4" s="26" t="s">
        <v>21</v>
      </c>
      <c r="E4" s="26" t="s">
        <v>21</v>
      </c>
      <c r="F4" s="26" t="s">
        <v>21</v>
      </c>
      <c r="I4" s="26"/>
      <c r="J4" s="26"/>
      <c r="K4" s="26"/>
      <c r="L4" s="26"/>
      <c r="M4" s="26"/>
      <c r="N4" s="26"/>
      <c r="O4" s="26"/>
      <c r="P4" s="26"/>
      <c r="Q4" s="26"/>
      <c r="R4" s="26"/>
      <c r="S4" s="26"/>
      <c r="T4" s="26"/>
      <c r="U4" s="26"/>
      <c r="V4" s="26"/>
      <c r="W4" s="26"/>
      <c r="X4" s="26"/>
      <c r="Y4" s="26"/>
      <c r="Z4" s="26"/>
    </row>
    <row r="5" spans="1:33" x14ac:dyDescent="0.25">
      <c r="A5" s="2">
        <f t="shared" ref="A5:A42" si="0">A6-7</f>
        <v>36350</v>
      </c>
      <c r="B5" s="6">
        <f>'[5]Fed Steer Margin'!B5</f>
        <v>824.04</v>
      </c>
      <c r="C5" s="6">
        <f>'[5]Fed Steer Margin'!C5</f>
        <v>299.93225171445687</v>
      </c>
      <c r="D5" s="6">
        <f>'[5]Fed Steer Margin'!D5</f>
        <v>1123.9722517144569</v>
      </c>
      <c r="E5" s="6">
        <f>'[5]Fed Steer Margin'!E5</f>
        <v>1335.45</v>
      </c>
      <c r="F5" s="6">
        <f>'[5]Fed Steer Margin'!F5</f>
        <v>211.47774828554316</v>
      </c>
    </row>
    <row r="6" spans="1:33" x14ac:dyDescent="0.25">
      <c r="A6" s="2">
        <f t="shared" si="0"/>
        <v>36357</v>
      </c>
      <c r="B6" s="6">
        <f>'[5]Fed Steer Margin'!B6</f>
        <v>885.6</v>
      </c>
      <c r="C6" s="6">
        <f>'[5]Fed Steer Margin'!C6</f>
        <v>322.84415338712688</v>
      </c>
      <c r="D6" s="6">
        <f>'[5]Fed Steer Margin'!D6</f>
        <v>1208.4441533871268</v>
      </c>
      <c r="E6" s="6">
        <f>'[5]Fed Steer Margin'!E6</f>
        <v>1313.7</v>
      </c>
      <c r="F6" s="6">
        <f>'[5]Fed Steer Margin'!F6</f>
        <v>105.25584661287326</v>
      </c>
    </row>
    <row r="7" spans="1:33" x14ac:dyDescent="0.25">
      <c r="A7" s="2">
        <f t="shared" si="0"/>
        <v>36364</v>
      </c>
      <c r="B7" s="6">
        <f>'[5]Fed Steer Margin'!B7</f>
        <v>916.92</v>
      </c>
      <c r="C7" s="6">
        <f>'[5]Fed Steer Margin'!C7</f>
        <v>321.98061285510255</v>
      </c>
      <c r="D7" s="6">
        <f>'[5]Fed Steer Margin'!D7</f>
        <v>1238.9006128551025</v>
      </c>
      <c r="E7" s="6">
        <f>'[5]Fed Steer Margin'!E7</f>
        <v>1356.1499999999999</v>
      </c>
      <c r="F7" s="6">
        <f>'[5]Fed Steer Margin'!F7</f>
        <v>117.24938714489736</v>
      </c>
    </row>
    <row r="8" spans="1:33" x14ac:dyDescent="0.25">
      <c r="A8" s="2">
        <f t="shared" si="0"/>
        <v>36371</v>
      </c>
      <c r="B8" s="6">
        <f>'[5]Fed Steer Margin'!B8</f>
        <v>892.62000000000012</v>
      </c>
      <c r="C8" s="6">
        <f>'[5]Fed Steer Margin'!C8</f>
        <v>321.95931662833345</v>
      </c>
      <c r="D8" s="6">
        <f>'[5]Fed Steer Margin'!D8</f>
        <v>1214.5793166283336</v>
      </c>
      <c r="E8" s="6">
        <f>'[5]Fed Steer Margin'!E8</f>
        <v>1362.9</v>
      </c>
      <c r="F8" s="6">
        <f>'[5]Fed Steer Margin'!F8</f>
        <v>148.32068337166652</v>
      </c>
    </row>
    <row r="9" spans="1:33" x14ac:dyDescent="0.25">
      <c r="A9" s="2">
        <f t="shared" si="0"/>
        <v>36378</v>
      </c>
      <c r="B9" s="6">
        <f>'[5]Fed Steer Margin'!B9</f>
        <v>917.73</v>
      </c>
      <c r="C9" s="6">
        <f>'[5]Fed Steer Margin'!C9</f>
        <v>321.84025483208507</v>
      </c>
      <c r="D9" s="6">
        <f>'[5]Fed Steer Margin'!D9</f>
        <v>1239.5702548320851</v>
      </c>
      <c r="E9" s="6">
        <f>'[5]Fed Steer Margin'!E9</f>
        <v>1358.1000000000001</v>
      </c>
      <c r="F9" s="6">
        <f>'[5]Fed Steer Margin'!F9</f>
        <v>118.52974516791505</v>
      </c>
    </row>
    <row r="10" spans="1:33" x14ac:dyDescent="0.25">
      <c r="A10" s="2">
        <f t="shared" si="0"/>
        <v>36385</v>
      </c>
      <c r="B10" s="6">
        <f>'[5]Fed Steer Margin'!B10</f>
        <v>932.12999999999988</v>
      </c>
      <c r="C10" s="6">
        <f>'[5]Fed Steer Margin'!C10</f>
        <v>322.14886156405794</v>
      </c>
      <c r="D10" s="6">
        <f>'[5]Fed Steer Margin'!D10</f>
        <v>1254.2788615640579</v>
      </c>
      <c r="E10" s="6">
        <f>'[5]Fed Steer Margin'!E10</f>
        <v>1355.85</v>
      </c>
      <c r="F10" s="6">
        <f>'[5]Fed Steer Margin'!F10</f>
        <v>101.57113843594198</v>
      </c>
    </row>
    <row r="11" spans="1:33" x14ac:dyDescent="0.25">
      <c r="A11" s="2">
        <f t="shared" si="0"/>
        <v>36392</v>
      </c>
      <c r="B11" s="6">
        <f>'[5]Fed Steer Margin'!B11</f>
        <v>902.87999999999988</v>
      </c>
      <c r="C11" s="6">
        <f>'[5]Fed Steer Margin'!C11</f>
        <v>322.00766425300492</v>
      </c>
      <c r="D11" s="6">
        <f>'[5]Fed Steer Margin'!D11</f>
        <v>1224.8876642530049</v>
      </c>
      <c r="E11" s="6">
        <f>'[5]Fed Steer Margin'!E11</f>
        <v>1349.85</v>
      </c>
      <c r="F11" s="6">
        <f>'[5]Fed Steer Margin'!F11</f>
        <v>124.962335746995</v>
      </c>
    </row>
    <row r="12" spans="1:33" x14ac:dyDescent="0.25">
      <c r="A12" s="2">
        <f t="shared" si="0"/>
        <v>36399</v>
      </c>
      <c r="B12" s="6">
        <f>'[5]Fed Steer Margin'!B12</f>
        <v>911.43</v>
      </c>
      <c r="C12" s="6">
        <f>'[5]Fed Steer Margin'!C12</f>
        <v>321.98358065793303</v>
      </c>
      <c r="D12" s="6">
        <f>'[5]Fed Steer Margin'!D12</f>
        <v>1233.4135806579329</v>
      </c>
      <c r="E12" s="6">
        <f>'[5]Fed Steer Margin'!E12</f>
        <v>1348.8</v>
      </c>
      <c r="F12" s="6">
        <f>'[5]Fed Steer Margin'!F12</f>
        <v>115.38641934206703</v>
      </c>
    </row>
    <row r="13" spans="1:33" x14ac:dyDescent="0.25">
      <c r="A13" s="2">
        <f t="shared" si="0"/>
        <v>36406</v>
      </c>
      <c r="B13" s="6">
        <f>'[5]Fed Steer Margin'!B13</f>
        <v>923.22</v>
      </c>
      <c r="C13" s="6">
        <f>'[5]Fed Steer Margin'!C13</f>
        <v>322.07506529850929</v>
      </c>
      <c r="D13" s="6">
        <f>'[5]Fed Steer Margin'!D13</f>
        <v>1245.2950652985094</v>
      </c>
      <c r="E13" s="6">
        <f>'[5]Fed Steer Margin'!E13</f>
        <v>1347.3</v>
      </c>
      <c r="F13" s="6">
        <f>'[5]Fed Steer Margin'!F13</f>
        <v>102.00493470149058</v>
      </c>
    </row>
    <row r="14" spans="1:33" x14ac:dyDescent="0.25">
      <c r="A14" s="2">
        <f t="shared" si="0"/>
        <v>36413</v>
      </c>
      <c r="B14" s="6">
        <f>'[5]Fed Steer Margin'!B14</f>
        <v>932.22</v>
      </c>
      <c r="C14" s="6">
        <f>'[5]Fed Steer Margin'!C14</f>
        <v>322.78770705968952</v>
      </c>
      <c r="D14" s="6">
        <f>'[5]Fed Steer Margin'!D14</f>
        <v>1255.0077070596894</v>
      </c>
      <c r="E14" s="6">
        <f>'[5]Fed Steer Margin'!E14</f>
        <v>1348.8</v>
      </c>
      <c r="F14" s="6">
        <f>'[5]Fed Steer Margin'!F14</f>
        <v>93.792292940310517</v>
      </c>
    </row>
    <row r="15" spans="1:33" x14ac:dyDescent="0.25">
      <c r="A15" s="2">
        <f t="shared" si="0"/>
        <v>36420</v>
      </c>
      <c r="B15" s="6">
        <f>'[5]Fed Steer Margin'!B15</f>
        <v>908.91</v>
      </c>
      <c r="C15" s="6">
        <f>'[5]Fed Steer Margin'!C15</f>
        <v>323.11206604456436</v>
      </c>
      <c r="D15" s="6">
        <f>'[5]Fed Steer Margin'!D15</f>
        <v>1232.0220660445643</v>
      </c>
      <c r="E15" s="6">
        <f>'[5]Fed Steer Margin'!E15</f>
        <v>1349.55</v>
      </c>
      <c r="F15" s="6">
        <f>'[5]Fed Steer Margin'!F15</f>
        <v>117.52793395543563</v>
      </c>
    </row>
    <row r="16" spans="1:33" x14ac:dyDescent="0.25">
      <c r="A16" s="2">
        <f t="shared" si="0"/>
        <v>36427</v>
      </c>
      <c r="B16" s="6">
        <f>'[5]Fed Steer Margin'!B16</f>
        <v>919.71</v>
      </c>
      <c r="C16" s="6">
        <f>'[5]Fed Steer Margin'!C16</f>
        <v>323.05878462532178</v>
      </c>
      <c r="D16" s="6">
        <f>'[5]Fed Steer Margin'!D16</f>
        <v>1242.7687846253218</v>
      </c>
      <c r="E16" s="6">
        <f>'[5]Fed Steer Margin'!E16</f>
        <v>1346.7</v>
      </c>
      <c r="F16" s="6">
        <f>'[5]Fed Steer Margin'!F16</f>
        <v>103.93121537467823</v>
      </c>
    </row>
    <row r="17" spans="1:6" x14ac:dyDescent="0.25">
      <c r="A17" s="2">
        <f t="shared" si="0"/>
        <v>36434</v>
      </c>
      <c r="B17" s="6">
        <f>'[5]Fed Steer Margin'!B17</f>
        <v>889.19999999999993</v>
      </c>
      <c r="C17" s="6">
        <f>'[5]Fed Steer Margin'!C17</f>
        <v>322.8707211658334</v>
      </c>
      <c r="D17" s="6">
        <f>'[5]Fed Steer Margin'!D17</f>
        <v>1212.0707211658332</v>
      </c>
      <c r="E17" s="6">
        <f>'[5]Fed Steer Margin'!E17</f>
        <v>1336.65</v>
      </c>
      <c r="F17" s="6">
        <f>'[5]Fed Steer Margin'!F17</f>
        <v>124.57927883416687</v>
      </c>
    </row>
    <row r="18" spans="1:6" x14ac:dyDescent="0.25">
      <c r="A18" s="2">
        <f t="shared" si="0"/>
        <v>36441</v>
      </c>
      <c r="B18" s="6">
        <f>'[5]Fed Steer Margin'!B18</f>
        <v>922.77</v>
      </c>
      <c r="C18" s="6">
        <f>'[5]Fed Steer Margin'!C18</f>
        <v>322.45490158274038</v>
      </c>
      <c r="D18" s="6">
        <f>'[5]Fed Steer Margin'!D18</f>
        <v>1245.2249015827404</v>
      </c>
      <c r="E18" s="6">
        <f>'[5]Fed Steer Margin'!E18</f>
        <v>1364.1</v>
      </c>
      <c r="F18" s="6">
        <f>'[5]Fed Steer Margin'!F18</f>
        <v>118.87509841725955</v>
      </c>
    </row>
    <row r="19" spans="1:6" x14ac:dyDescent="0.25">
      <c r="A19" s="2">
        <f t="shared" si="0"/>
        <v>36448</v>
      </c>
      <c r="B19" s="6">
        <f>'[5]Fed Steer Margin'!B19</f>
        <v>909.9</v>
      </c>
      <c r="C19" s="6">
        <f>'[5]Fed Steer Margin'!C19</f>
        <v>321.78222149788058</v>
      </c>
      <c r="D19" s="6">
        <f>'[5]Fed Steer Margin'!D19</f>
        <v>1231.6822214978806</v>
      </c>
      <c r="E19" s="6">
        <f>'[5]Fed Steer Margin'!E19</f>
        <v>1380.6000000000001</v>
      </c>
      <c r="F19" s="6">
        <f>'[5]Fed Steer Margin'!F19</f>
        <v>148.91777850211952</v>
      </c>
    </row>
    <row r="20" spans="1:6" x14ac:dyDescent="0.25">
      <c r="A20" s="2">
        <f t="shared" si="0"/>
        <v>36455</v>
      </c>
      <c r="B20" s="6">
        <f>'[5]Fed Steer Margin'!B20</f>
        <v>912.51</v>
      </c>
      <c r="C20" s="6">
        <f>'[5]Fed Steer Margin'!C20</f>
        <v>321.41554513725816</v>
      </c>
      <c r="D20" s="6">
        <f>'[5]Fed Steer Margin'!D20</f>
        <v>1233.9255451372583</v>
      </c>
      <c r="E20" s="6">
        <f>'[5]Fed Steer Margin'!E20</f>
        <v>1394.1</v>
      </c>
      <c r="F20" s="6">
        <f>'[5]Fed Steer Margin'!F20</f>
        <v>160.17445486274164</v>
      </c>
    </row>
    <row r="21" spans="1:6" x14ac:dyDescent="0.25">
      <c r="A21" s="2">
        <f t="shared" si="0"/>
        <v>36462</v>
      </c>
      <c r="B21" s="6">
        <f>'[5]Fed Steer Margin'!B21</f>
        <v>887.12999999999988</v>
      </c>
      <c r="C21" s="6">
        <f>'[5]Fed Steer Margin'!C21</f>
        <v>321.03003933337362</v>
      </c>
      <c r="D21" s="6">
        <f>'[5]Fed Steer Margin'!D21</f>
        <v>1208.1600393333736</v>
      </c>
      <c r="E21" s="6">
        <f>'[5]Fed Steer Margin'!E21</f>
        <v>1370.85</v>
      </c>
      <c r="F21" s="6">
        <f>'[5]Fed Steer Margin'!F21</f>
        <v>162.68996066662635</v>
      </c>
    </row>
    <row r="22" spans="1:6" x14ac:dyDescent="0.25">
      <c r="A22" s="2">
        <f t="shared" si="0"/>
        <v>36469</v>
      </c>
      <c r="B22" s="6">
        <f>'[5]Fed Steer Margin'!B22</f>
        <v>889.47</v>
      </c>
      <c r="C22" s="6">
        <f>'[5]Fed Steer Margin'!C22</f>
        <v>320.56641901386791</v>
      </c>
      <c r="D22" s="6">
        <f>'[5]Fed Steer Margin'!D22</f>
        <v>1210.036419013868</v>
      </c>
      <c r="E22" s="6">
        <f>'[5]Fed Steer Margin'!E22</f>
        <v>1387.35</v>
      </c>
      <c r="F22" s="6">
        <f>'[5]Fed Steer Margin'!F22</f>
        <v>177.31358098613191</v>
      </c>
    </row>
    <row r="23" spans="1:6" x14ac:dyDescent="0.25">
      <c r="A23" s="2">
        <f t="shared" si="0"/>
        <v>36476</v>
      </c>
      <c r="B23" s="6">
        <f>'[5]Fed Steer Margin'!B23</f>
        <v>886.14</v>
      </c>
      <c r="C23" s="6">
        <f>'[5]Fed Steer Margin'!C23</f>
        <v>320.31955007239088</v>
      </c>
      <c r="D23" s="6">
        <f>'[5]Fed Steer Margin'!D23</f>
        <v>1206.4595500723908</v>
      </c>
      <c r="E23" s="6">
        <f>'[5]Fed Steer Margin'!E23</f>
        <v>1442.7</v>
      </c>
      <c r="F23" s="6">
        <f>'[5]Fed Steer Margin'!F23</f>
        <v>236.24044992760923</v>
      </c>
    </row>
    <row r="24" spans="1:6" x14ac:dyDescent="0.25">
      <c r="A24" s="2">
        <f t="shared" si="0"/>
        <v>36483</v>
      </c>
      <c r="B24" s="6">
        <f>'[5]Fed Steer Margin'!B24</f>
        <v>889.56000000000006</v>
      </c>
      <c r="C24" s="6">
        <f>'[5]Fed Steer Margin'!C24</f>
        <v>319.93836476792529</v>
      </c>
      <c r="D24" s="6">
        <f>'[5]Fed Steer Margin'!D24</f>
        <v>1209.4983647679253</v>
      </c>
      <c r="E24" s="6">
        <f>'[5]Fed Steer Margin'!E24</f>
        <v>1488</v>
      </c>
      <c r="F24" s="6">
        <f>'[5]Fed Steer Margin'!F24</f>
        <v>278.5016352320747</v>
      </c>
    </row>
    <row r="25" spans="1:6" x14ac:dyDescent="0.25">
      <c r="A25" s="2">
        <f t="shared" si="0"/>
        <v>36490</v>
      </c>
      <c r="B25" s="6">
        <f>'[5]Fed Steer Margin'!B25</f>
        <v>869.49</v>
      </c>
      <c r="C25" s="6">
        <f>'[5]Fed Steer Margin'!C25</f>
        <v>319.43352100217709</v>
      </c>
      <c r="D25" s="6">
        <f>'[5]Fed Steer Margin'!D25</f>
        <v>1188.923521002177</v>
      </c>
      <c r="E25" s="6">
        <f>'[5]Fed Steer Margin'!E25</f>
        <v>1505.4</v>
      </c>
      <c r="F25" s="6">
        <f>'[5]Fed Steer Margin'!F25</f>
        <v>316.47647899782305</v>
      </c>
    </row>
    <row r="26" spans="1:6" x14ac:dyDescent="0.25">
      <c r="A26" s="2">
        <f t="shared" si="0"/>
        <v>36497</v>
      </c>
      <c r="B26" s="6">
        <f>'[5]Fed Steer Margin'!B26</f>
        <v>874.71</v>
      </c>
      <c r="C26" s="6">
        <f>'[5]Fed Steer Margin'!C26</f>
        <v>319.15051022912451</v>
      </c>
      <c r="D26" s="6">
        <f>'[5]Fed Steer Margin'!D26</f>
        <v>1193.8605102291244</v>
      </c>
      <c r="E26" s="6">
        <f>'[5]Fed Steer Margin'!E26</f>
        <v>1538.25</v>
      </c>
      <c r="F26" s="6">
        <f>'[5]Fed Steer Margin'!F26</f>
        <v>344.38948977087557</v>
      </c>
    </row>
    <row r="27" spans="1:6" x14ac:dyDescent="0.25">
      <c r="A27" s="2">
        <f t="shared" si="0"/>
        <v>36504</v>
      </c>
      <c r="B27" s="6">
        <f>'[5]Fed Steer Margin'!B27</f>
        <v>898.29</v>
      </c>
      <c r="C27" s="6">
        <f>'[5]Fed Steer Margin'!C27</f>
        <v>318.88813955081412</v>
      </c>
      <c r="D27" s="6">
        <f>'[5]Fed Steer Margin'!D27</f>
        <v>1217.1781395508142</v>
      </c>
      <c r="E27" s="6">
        <f>'[5]Fed Steer Margin'!E27</f>
        <v>1526.55</v>
      </c>
      <c r="F27" s="6">
        <f>'[5]Fed Steer Margin'!F27</f>
        <v>309.37186044918576</v>
      </c>
    </row>
    <row r="28" spans="1:6" x14ac:dyDescent="0.25">
      <c r="A28" s="2">
        <f t="shared" si="0"/>
        <v>36511</v>
      </c>
      <c r="B28" s="6">
        <f>'[5]Fed Steer Margin'!B28</f>
        <v>922.32</v>
      </c>
      <c r="C28" s="6">
        <f>'[5]Fed Steer Margin'!C28</f>
        <v>318.53206152867034</v>
      </c>
      <c r="D28" s="6">
        <f>'[5]Fed Steer Margin'!D28</f>
        <v>1240.8520615286704</v>
      </c>
      <c r="E28" s="6">
        <f>'[5]Fed Steer Margin'!E28</f>
        <v>1526.4</v>
      </c>
      <c r="F28" s="6">
        <f>'[5]Fed Steer Margin'!F28</f>
        <v>285.54793847132964</v>
      </c>
    </row>
    <row r="29" spans="1:6" x14ac:dyDescent="0.25">
      <c r="A29" s="2">
        <f t="shared" si="0"/>
        <v>36518</v>
      </c>
      <c r="B29" s="6">
        <f>'[5]Fed Steer Margin'!B29</f>
        <v>933.48</v>
      </c>
      <c r="C29" s="6">
        <f>'[5]Fed Steer Margin'!C29</f>
        <v>318.24982205566886</v>
      </c>
      <c r="D29" s="6">
        <f>'[5]Fed Steer Margin'!D29</f>
        <v>1251.7298220556688</v>
      </c>
      <c r="E29" s="6">
        <f>'[5]Fed Steer Margin'!E29</f>
        <v>1535.5500000000002</v>
      </c>
      <c r="F29" s="6">
        <f>'[5]Fed Steer Margin'!F29</f>
        <v>283.82017794433136</v>
      </c>
    </row>
    <row r="30" spans="1:6" s="212" customFormat="1" x14ac:dyDescent="0.25">
      <c r="A30" s="210">
        <f t="shared" si="0"/>
        <v>36525</v>
      </c>
      <c r="B30" s="211">
        <f>'[5]Fed Steer Margin'!B30</f>
        <v>927.54</v>
      </c>
      <c r="C30" s="211">
        <f>'[5]Fed Steer Margin'!C30</f>
        <v>317.93530657117208</v>
      </c>
      <c r="D30" s="211">
        <f>'[5]Fed Steer Margin'!D30</f>
        <v>1245.475306571172</v>
      </c>
      <c r="E30" s="211">
        <f>'[5]Fed Steer Margin'!E30</f>
        <v>1555.2</v>
      </c>
      <c r="F30" s="211">
        <f>'[5]Fed Steer Margin'!F30</f>
        <v>309.724693428828</v>
      </c>
    </row>
    <row r="31" spans="1:6" x14ac:dyDescent="0.25">
      <c r="A31" s="2">
        <f t="shared" si="0"/>
        <v>36532</v>
      </c>
      <c r="B31" s="6">
        <f>'[5]Fed Steer Margin'!B31</f>
        <v>889.11</v>
      </c>
      <c r="C31" s="6">
        <f>'[5]Fed Steer Margin'!C31</f>
        <v>317.78033351726629</v>
      </c>
      <c r="D31" s="6">
        <f>'[5]Fed Steer Margin'!D31</f>
        <v>1206.8903335172663</v>
      </c>
      <c r="E31" s="6">
        <f>'[5]Fed Steer Margin'!E31</f>
        <v>1511.7</v>
      </c>
      <c r="F31" s="6">
        <f>'[5]Fed Steer Margin'!F31</f>
        <v>304.80966648273375</v>
      </c>
    </row>
    <row r="32" spans="1:6" x14ac:dyDescent="0.25">
      <c r="A32" s="2">
        <f t="shared" si="0"/>
        <v>36539</v>
      </c>
      <c r="B32" s="6">
        <f>'[5]Fed Steer Margin'!B32</f>
        <v>898.02</v>
      </c>
      <c r="C32" s="6">
        <f>'[5]Fed Steer Margin'!C32</f>
        <v>318.00096291608639</v>
      </c>
      <c r="D32" s="6">
        <f>'[5]Fed Steer Margin'!D32</f>
        <v>1216.0209629160863</v>
      </c>
      <c r="E32" s="6">
        <f>'[5]Fed Steer Margin'!E32</f>
        <v>1533</v>
      </c>
      <c r="F32" s="6">
        <f>'[5]Fed Steer Margin'!F32</f>
        <v>316.97903708391368</v>
      </c>
    </row>
    <row r="33" spans="1:6" x14ac:dyDescent="0.25">
      <c r="A33" s="2">
        <f t="shared" si="0"/>
        <v>36546</v>
      </c>
      <c r="B33" s="6">
        <f>'[5]Fed Steer Margin'!B33</f>
        <v>898.74</v>
      </c>
      <c r="C33" s="6">
        <f>'[5]Fed Steer Margin'!C33</f>
        <v>318.9184618091864</v>
      </c>
      <c r="D33" s="6">
        <f>'[5]Fed Steer Margin'!D33</f>
        <v>1217.6584618091865</v>
      </c>
      <c r="E33" s="6">
        <f>'[5]Fed Steer Margin'!E33</f>
        <v>1538.8500000000001</v>
      </c>
      <c r="F33" s="6">
        <f>'[5]Fed Steer Margin'!F33</f>
        <v>321.19153819081362</v>
      </c>
    </row>
    <row r="34" spans="1:6" x14ac:dyDescent="0.25">
      <c r="A34" s="2">
        <f t="shared" si="0"/>
        <v>36553</v>
      </c>
      <c r="B34" s="6">
        <f>'[5]Fed Steer Margin'!B34</f>
        <v>926.73</v>
      </c>
      <c r="C34" s="6">
        <f>'[5]Fed Steer Margin'!C34</f>
        <v>319.85979541137533</v>
      </c>
      <c r="D34" s="6">
        <f>'[5]Fed Steer Margin'!D34</f>
        <v>1246.5897954113752</v>
      </c>
      <c r="E34" s="6">
        <f>'[5]Fed Steer Margin'!E34</f>
        <v>1520.6999999999998</v>
      </c>
      <c r="F34" s="6">
        <f>'[5]Fed Steer Margin'!F34</f>
        <v>274.11020458862458</v>
      </c>
    </row>
    <row r="35" spans="1:6" x14ac:dyDescent="0.25">
      <c r="A35" s="2">
        <f t="shared" si="0"/>
        <v>36560</v>
      </c>
      <c r="B35" s="6">
        <f>'[5]Fed Steer Margin'!B35</f>
        <v>917.55000000000007</v>
      </c>
      <c r="C35" s="6">
        <f>'[5]Fed Steer Margin'!C35</f>
        <v>320.15125803441617</v>
      </c>
      <c r="D35" s="6">
        <f>'[5]Fed Steer Margin'!D35</f>
        <v>1237.7012580344162</v>
      </c>
      <c r="E35" s="6">
        <f>'[5]Fed Steer Margin'!E35</f>
        <v>1505.5500000000002</v>
      </c>
      <c r="F35" s="6">
        <f>'[5]Fed Steer Margin'!F35</f>
        <v>267.84874196558394</v>
      </c>
    </row>
    <row r="36" spans="1:6" x14ac:dyDescent="0.25">
      <c r="A36" s="2">
        <f t="shared" si="0"/>
        <v>36567</v>
      </c>
      <c r="B36" s="6">
        <f>'[5]Fed Steer Margin'!B36</f>
        <v>935.37000000000012</v>
      </c>
      <c r="C36" s="6">
        <f>'[5]Fed Steer Margin'!C36</f>
        <v>320.43689199000943</v>
      </c>
      <c r="D36" s="6">
        <f>'[5]Fed Steer Margin'!D36</f>
        <v>1255.8068919900095</v>
      </c>
      <c r="E36" s="6">
        <f>'[5]Fed Steer Margin'!E36</f>
        <v>1523.7</v>
      </c>
      <c r="F36" s="6">
        <f>'[5]Fed Steer Margin'!F36</f>
        <v>267.89310800999056</v>
      </c>
    </row>
    <row r="37" spans="1:6" x14ac:dyDescent="0.25">
      <c r="A37" s="2">
        <f t="shared" si="0"/>
        <v>36574</v>
      </c>
      <c r="B37" s="6">
        <f>'[5]Fed Steer Margin'!B37</f>
        <v>954.62999999999988</v>
      </c>
      <c r="C37" s="6">
        <f>'[5]Fed Steer Margin'!C37</f>
        <v>320.35152595342913</v>
      </c>
      <c r="D37" s="6">
        <f>'[5]Fed Steer Margin'!D37</f>
        <v>1274.9815259534289</v>
      </c>
      <c r="E37" s="6">
        <f>'[5]Fed Steer Margin'!E37</f>
        <v>1530</v>
      </c>
      <c r="F37" s="6">
        <f>'[5]Fed Steer Margin'!F37</f>
        <v>255.0184740465711</v>
      </c>
    </row>
    <row r="38" spans="1:6" x14ac:dyDescent="0.25">
      <c r="A38" s="2">
        <f t="shared" si="0"/>
        <v>36581</v>
      </c>
      <c r="B38" s="6">
        <f>'[5]Fed Steer Margin'!B38</f>
        <v>940.59</v>
      </c>
      <c r="C38" s="6">
        <f>'[5]Fed Steer Margin'!C38</f>
        <v>320.59307166120686</v>
      </c>
      <c r="D38" s="6">
        <f>'[5]Fed Steer Margin'!D38</f>
        <v>1261.1830716612069</v>
      </c>
      <c r="E38" s="6">
        <f>'[5]Fed Steer Margin'!E38</f>
        <v>1498.6499999999999</v>
      </c>
      <c r="F38" s="6">
        <f>'[5]Fed Steer Margin'!F38</f>
        <v>237.46692833879297</v>
      </c>
    </row>
    <row r="39" spans="1:6" x14ac:dyDescent="0.25">
      <c r="A39" s="2">
        <f t="shared" si="0"/>
        <v>36588</v>
      </c>
      <c r="B39" s="6">
        <f>'[5]Fed Steer Margin'!B39</f>
        <v>977.49</v>
      </c>
      <c r="C39" s="6">
        <f>'[5]Fed Steer Margin'!C39</f>
        <v>320.87667368525479</v>
      </c>
      <c r="D39" s="6">
        <f>'[5]Fed Steer Margin'!D39</f>
        <v>1298.3666736852547</v>
      </c>
      <c r="E39" s="6">
        <f>'[5]Fed Steer Margin'!E39</f>
        <v>1511.8500000000001</v>
      </c>
      <c r="F39" s="6">
        <f>'[5]Fed Steer Margin'!F39</f>
        <v>213.48332631474545</v>
      </c>
    </row>
    <row r="40" spans="1:6" x14ac:dyDescent="0.25">
      <c r="A40" s="2">
        <f t="shared" si="0"/>
        <v>36595</v>
      </c>
      <c r="B40" s="6">
        <f>'[5]Fed Steer Margin'!B40</f>
        <v>962.55000000000007</v>
      </c>
      <c r="C40" s="6">
        <f>'[5]Fed Steer Margin'!C40</f>
        <v>321.18775662467255</v>
      </c>
      <c r="D40" s="6">
        <f>'[5]Fed Steer Margin'!D40</f>
        <v>1283.7377566246726</v>
      </c>
      <c r="E40" s="6">
        <f>'[5]Fed Steer Margin'!E40</f>
        <v>1556.4</v>
      </c>
      <c r="F40" s="6">
        <f>'[5]Fed Steer Margin'!F40</f>
        <v>272.66224337532753</v>
      </c>
    </row>
    <row r="41" spans="1:6" x14ac:dyDescent="0.25">
      <c r="A41" s="2">
        <f t="shared" si="0"/>
        <v>36602</v>
      </c>
      <c r="B41" s="6">
        <f>'[5]Fed Steer Margin'!B41</f>
        <v>980.46</v>
      </c>
      <c r="C41" s="6">
        <f>'[5]Fed Steer Margin'!C41</f>
        <v>321.28954484474002</v>
      </c>
      <c r="D41" s="6">
        <f>'[5]Fed Steer Margin'!D41</f>
        <v>1301.7495448447401</v>
      </c>
      <c r="E41" s="6">
        <f>'[5]Fed Steer Margin'!E41</f>
        <v>1557.15</v>
      </c>
      <c r="F41" s="6">
        <f>'[5]Fed Steer Margin'!F41</f>
        <v>255.40045515526003</v>
      </c>
    </row>
    <row r="42" spans="1:6" x14ac:dyDescent="0.25">
      <c r="A42" s="2">
        <f t="shared" si="0"/>
        <v>36609</v>
      </c>
      <c r="B42" s="6">
        <f>'[5]Fed Steer Margin'!B42</f>
        <v>973.71</v>
      </c>
      <c r="C42" s="6">
        <f>'[5]Fed Steer Margin'!C42</f>
        <v>321.93567587075705</v>
      </c>
      <c r="D42" s="6">
        <f>'[5]Fed Steer Margin'!D42</f>
        <v>1295.645675870757</v>
      </c>
      <c r="E42" s="6">
        <f>'[5]Fed Steer Margin'!E42</f>
        <v>1587</v>
      </c>
      <c r="F42" s="6">
        <f>'[5]Fed Steer Margin'!F42</f>
        <v>291.35432412924297</v>
      </c>
    </row>
    <row r="43" spans="1:6" x14ac:dyDescent="0.25">
      <c r="A43" s="2">
        <f t="shared" ref="A43:A106" si="1">A44-7</f>
        <v>36616</v>
      </c>
      <c r="B43" s="6">
        <f>'[5]Fed Steer Margin'!B43</f>
        <v>995.12999999999988</v>
      </c>
      <c r="C43" s="6">
        <f>'[5]Fed Steer Margin'!C43</f>
        <v>322.46978468648172</v>
      </c>
      <c r="D43" s="6">
        <f>'[5]Fed Steer Margin'!D43</f>
        <v>1317.5997846864816</v>
      </c>
      <c r="E43" s="6">
        <f>'[5]Fed Steer Margin'!E43</f>
        <v>1615.95</v>
      </c>
      <c r="F43" s="6">
        <f>'[5]Fed Steer Margin'!F43</f>
        <v>298.35021531351845</v>
      </c>
    </row>
    <row r="44" spans="1:6" x14ac:dyDescent="0.25">
      <c r="A44" s="2">
        <f t="shared" si="1"/>
        <v>36623</v>
      </c>
      <c r="B44" s="6">
        <f>'[5]Fed Steer Margin'!B44</f>
        <v>974.97</v>
      </c>
      <c r="C44" s="6">
        <f>'[5]Fed Steer Margin'!C44</f>
        <v>323.01767202794383</v>
      </c>
      <c r="D44" s="6">
        <f>'[5]Fed Steer Margin'!D44</f>
        <v>1297.987672027944</v>
      </c>
      <c r="E44" s="6">
        <f>'[5]Fed Steer Margin'!E44</f>
        <v>1621.2</v>
      </c>
      <c r="F44" s="6">
        <f>'[5]Fed Steer Margin'!F44</f>
        <v>323.21232797205607</v>
      </c>
    </row>
    <row r="45" spans="1:6" x14ac:dyDescent="0.25">
      <c r="A45" s="2">
        <f t="shared" si="1"/>
        <v>36630</v>
      </c>
      <c r="B45" s="6">
        <f>'[5]Fed Steer Margin'!B45</f>
        <v>985.94999999999993</v>
      </c>
      <c r="C45" s="6">
        <f>'[5]Fed Steer Margin'!C45</f>
        <v>323.48936935331682</v>
      </c>
      <c r="D45" s="6">
        <f>'[5]Fed Steer Margin'!D45</f>
        <v>1309.4393693533168</v>
      </c>
      <c r="E45" s="6">
        <f>'[5]Fed Steer Margin'!E45</f>
        <v>1666.05</v>
      </c>
      <c r="F45" s="6">
        <f>'[5]Fed Steer Margin'!F45</f>
        <v>356.61063064668315</v>
      </c>
    </row>
    <row r="46" spans="1:6" x14ac:dyDescent="0.25">
      <c r="A46" s="2">
        <f t="shared" si="1"/>
        <v>36637</v>
      </c>
      <c r="B46" s="6">
        <f>'[5]Fed Steer Margin'!B46</f>
        <v>984.15</v>
      </c>
      <c r="C46" s="6">
        <f>'[5]Fed Steer Margin'!C46</f>
        <v>324.27669465591913</v>
      </c>
      <c r="D46" s="6">
        <f>'[5]Fed Steer Margin'!D46</f>
        <v>1308.4266946559192</v>
      </c>
      <c r="E46" s="6">
        <f>'[5]Fed Steer Margin'!E46</f>
        <v>1699.05</v>
      </c>
      <c r="F46" s="6">
        <f>'[5]Fed Steer Margin'!F46</f>
        <v>390.62330534408079</v>
      </c>
    </row>
    <row r="47" spans="1:6" x14ac:dyDescent="0.25">
      <c r="A47" s="2">
        <f t="shared" si="1"/>
        <v>36644</v>
      </c>
      <c r="B47" s="6">
        <f>'[5]Fed Steer Margin'!B47</f>
        <v>970.11</v>
      </c>
      <c r="C47" s="6">
        <f>'[5]Fed Steer Margin'!C47</f>
        <v>324.98815553530073</v>
      </c>
      <c r="D47" s="6">
        <f>'[5]Fed Steer Margin'!D47</f>
        <v>1295.0981555353007</v>
      </c>
      <c r="E47" s="6">
        <f>'[5]Fed Steer Margin'!E47</f>
        <v>1695.75</v>
      </c>
      <c r="F47" s="6">
        <f>'[5]Fed Steer Margin'!F47</f>
        <v>400.65184446469925</v>
      </c>
    </row>
    <row r="48" spans="1:6" x14ac:dyDescent="0.25">
      <c r="A48" s="2">
        <f t="shared" si="1"/>
        <v>36651</v>
      </c>
      <c r="B48" s="6">
        <f>'[5]Fed Steer Margin'!B48</f>
        <v>963.72</v>
      </c>
      <c r="C48" s="6">
        <f>'[5]Fed Steer Margin'!C48</f>
        <v>325.78912591826622</v>
      </c>
      <c r="D48" s="6">
        <f>'[5]Fed Steer Margin'!D48</f>
        <v>1289.5091259182664</v>
      </c>
      <c r="E48" s="6">
        <f>'[5]Fed Steer Margin'!E48</f>
        <v>1684.5</v>
      </c>
      <c r="F48" s="6">
        <f>'[5]Fed Steer Margin'!F48</f>
        <v>394.99087408173364</v>
      </c>
    </row>
    <row r="49" spans="1:6" x14ac:dyDescent="0.25">
      <c r="A49" s="2">
        <f t="shared" si="1"/>
        <v>36658</v>
      </c>
      <c r="B49" s="6">
        <f>'[5]Fed Steer Margin'!B49</f>
        <v>945</v>
      </c>
      <c r="C49" s="6">
        <f>'[5]Fed Steer Margin'!C49</f>
        <v>327.0558184604817</v>
      </c>
      <c r="D49" s="6">
        <f>'[5]Fed Steer Margin'!D49</f>
        <v>1272.0558184604818</v>
      </c>
      <c r="E49" s="6">
        <f>'[5]Fed Steer Margin'!E49</f>
        <v>1645.2</v>
      </c>
      <c r="F49" s="6">
        <f>'[5]Fed Steer Margin'!F49</f>
        <v>373.14418153951829</v>
      </c>
    </row>
    <row r="50" spans="1:6" x14ac:dyDescent="0.25">
      <c r="A50" s="2">
        <f t="shared" si="1"/>
        <v>36665</v>
      </c>
      <c r="B50" s="6">
        <f>'[5]Fed Steer Margin'!B50</f>
        <v>995.93999999999994</v>
      </c>
      <c r="C50" s="6">
        <f>'[5]Fed Steer Margin'!C50</f>
        <v>328.17635382725621</v>
      </c>
      <c r="D50" s="6">
        <f>'[5]Fed Steer Margin'!D50</f>
        <v>1324.1163538272563</v>
      </c>
      <c r="E50" s="6">
        <f>'[5]Fed Steer Margin'!E50</f>
        <v>1588.35</v>
      </c>
      <c r="F50" s="6">
        <f>'[5]Fed Steer Margin'!F50</f>
        <v>264.23364617274365</v>
      </c>
    </row>
    <row r="51" spans="1:6" x14ac:dyDescent="0.25">
      <c r="A51" s="2">
        <f t="shared" si="1"/>
        <v>36672</v>
      </c>
      <c r="B51" s="6">
        <f>'[5]Fed Steer Margin'!B51</f>
        <v>965.79</v>
      </c>
      <c r="C51" s="6">
        <f>'[5]Fed Steer Margin'!C51</f>
        <v>329.28853265300546</v>
      </c>
      <c r="D51" s="6">
        <f>'[5]Fed Steer Margin'!D51</f>
        <v>1295.0785326530054</v>
      </c>
      <c r="E51" s="6">
        <f>'[5]Fed Steer Margin'!E51</f>
        <v>1587.15</v>
      </c>
      <c r="F51" s="6">
        <f>'[5]Fed Steer Margin'!F51</f>
        <v>292.07146734699472</v>
      </c>
    </row>
    <row r="52" spans="1:6" x14ac:dyDescent="0.25">
      <c r="A52" s="2">
        <f t="shared" si="1"/>
        <v>36679</v>
      </c>
      <c r="B52" s="6">
        <f>'[5]Fed Steer Margin'!B52</f>
        <v>1020.15</v>
      </c>
      <c r="C52" s="6">
        <f>'[5]Fed Steer Margin'!C52</f>
        <v>330.36679360801031</v>
      </c>
      <c r="D52" s="6">
        <f>'[5]Fed Steer Margin'!D52</f>
        <v>1350.5167936080102</v>
      </c>
      <c r="E52" s="6">
        <f>'[5]Fed Steer Margin'!E52</f>
        <v>1581.6</v>
      </c>
      <c r="F52" s="6">
        <f>'[5]Fed Steer Margin'!F52</f>
        <v>231.08320639198973</v>
      </c>
    </row>
    <row r="53" spans="1:6" x14ac:dyDescent="0.25">
      <c r="A53" s="2">
        <f t="shared" si="1"/>
        <v>36686</v>
      </c>
      <c r="B53" s="6">
        <f>'[5]Fed Steer Margin'!B53</f>
        <v>1015.65</v>
      </c>
      <c r="C53" s="6">
        <f>'[5]Fed Steer Margin'!C53</f>
        <v>331.23539449726616</v>
      </c>
      <c r="D53" s="6">
        <f>'[5]Fed Steer Margin'!D53</f>
        <v>1346.8853944972661</v>
      </c>
      <c r="E53" s="6">
        <f>'[5]Fed Steer Margin'!E53</f>
        <v>1562.1</v>
      </c>
      <c r="F53" s="6">
        <f>'[5]Fed Steer Margin'!F53</f>
        <v>215.21460550273378</v>
      </c>
    </row>
    <row r="54" spans="1:6" x14ac:dyDescent="0.25">
      <c r="A54" s="2">
        <f t="shared" si="1"/>
        <v>36693</v>
      </c>
      <c r="B54" s="6">
        <f>'[5]Fed Steer Margin'!B54</f>
        <v>1029.96</v>
      </c>
      <c r="C54" s="6">
        <f>'[5]Fed Steer Margin'!C54</f>
        <v>331.85961504681131</v>
      </c>
      <c r="D54" s="6">
        <f>'[5]Fed Steer Margin'!D54</f>
        <v>1361.8196150468114</v>
      </c>
      <c r="E54" s="6">
        <f>'[5]Fed Steer Margin'!E54</f>
        <v>1600.35</v>
      </c>
      <c r="F54" s="6">
        <f>'[5]Fed Steer Margin'!F54</f>
        <v>238.53038495318856</v>
      </c>
    </row>
    <row r="55" spans="1:6" x14ac:dyDescent="0.25">
      <c r="A55" s="2">
        <f t="shared" si="1"/>
        <v>36700</v>
      </c>
      <c r="B55" s="6">
        <f>'[5]Fed Steer Margin'!B55</f>
        <v>974.52</v>
      </c>
      <c r="C55" s="6">
        <f>'[5]Fed Steer Margin'!C55</f>
        <v>332.38958686022687</v>
      </c>
      <c r="D55" s="6">
        <f>'[5]Fed Steer Margin'!D55</f>
        <v>1306.9095868602269</v>
      </c>
      <c r="E55" s="6">
        <f>'[5]Fed Steer Margin'!E55</f>
        <v>1569.4499999999998</v>
      </c>
      <c r="F55" s="6">
        <f>'[5]Fed Steer Margin'!F55</f>
        <v>262.54041313977291</v>
      </c>
    </row>
    <row r="56" spans="1:6" x14ac:dyDescent="0.25">
      <c r="A56" s="2">
        <f t="shared" si="1"/>
        <v>36707</v>
      </c>
      <c r="B56" s="6">
        <f>'[5]Fed Steer Margin'!B56</f>
        <v>1022.58</v>
      </c>
      <c r="C56" s="6">
        <f>'[5]Fed Steer Margin'!C56</f>
        <v>332.67288992288616</v>
      </c>
      <c r="D56" s="6">
        <f>'[5]Fed Steer Margin'!D56</f>
        <v>1355.2528899228862</v>
      </c>
      <c r="E56" s="6">
        <f>'[5]Fed Steer Margin'!E56</f>
        <v>1548.3</v>
      </c>
      <c r="F56" s="6">
        <f>'[5]Fed Steer Margin'!F56</f>
        <v>193.04711007711376</v>
      </c>
    </row>
    <row r="57" spans="1:6" x14ac:dyDescent="0.25">
      <c r="A57" s="2">
        <f t="shared" si="1"/>
        <v>36714</v>
      </c>
      <c r="B57" s="6">
        <f>'[5]Fed Steer Margin'!B57</f>
        <v>957.68999999999994</v>
      </c>
      <c r="C57" s="6">
        <f>'[5]Fed Steer Margin'!C57</f>
        <v>332.66857105290057</v>
      </c>
      <c r="D57" s="6">
        <f>'[5]Fed Steer Margin'!D57</f>
        <v>1290.3585710529005</v>
      </c>
      <c r="E57" s="6">
        <f>'[5]Fed Steer Margin'!E57</f>
        <v>1555.6499999999999</v>
      </c>
      <c r="F57" s="6">
        <f>'[5]Fed Steer Margin'!F57</f>
        <v>265.29142894709935</v>
      </c>
    </row>
    <row r="58" spans="1:6" x14ac:dyDescent="0.25">
      <c r="A58" s="2">
        <f t="shared" si="1"/>
        <v>36721</v>
      </c>
      <c r="B58" s="6">
        <f>'[5]Fed Steer Margin'!B58</f>
        <v>1048.32</v>
      </c>
      <c r="C58" s="6">
        <f>'[5]Fed Steer Margin'!C58</f>
        <v>332.47576545925631</v>
      </c>
      <c r="D58" s="6">
        <f>'[5]Fed Steer Margin'!D58</f>
        <v>1380.7957654592562</v>
      </c>
      <c r="E58" s="6">
        <f>'[5]Fed Steer Margin'!E58</f>
        <v>1561.9499999999998</v>
      </c>
      <c r="F58" s="6">
        <f>'[5]Fed Steer Margin'!F58</f>
        <v>181.15423454074357</v>
      </c>
    </row>
    <row r="59" spans="1:6" x14ac:dyDescent="0.25">
      <c r="A59" s="2">
        <f t="shared" si="1"/>
        <v>36728</v>
      </c>
      <c r="B59" s="6">
        <f>'[5]Fed Steer Margin'!B59</f>
        <v>1004.9399999999999</v>
      </c>
      <c r="C59" s="6">
        <f>'[5]Fed Steer Margin'!C59</f>
        <v>332.01161048004838</v>
      </c>
      <c r="D59" s="6">
        <f>'[5]Fed Steer Margin'!D59</f>
        <v>1336.9516104800482</v>
      </c>
      <c r="E59" s="6">
        <f>'[5]Fed Steer Margin'!E59</f>
        <v>1552.65</v>
      </c>
      <c r="F59" s="6">
        <f>'[5]Fed Steer Margin'!F59</f>
        <v>215.69838951995189</v>
      </c>
    </row>
    <row r="60" spans="1:6" x14ac:dyDescent="0.25">
      <c r="A60" s="2">
        <f t="shared" si="1"/>
        <v>36735</v>
      </c>
      <c r="B60" s="6">
        <f>'[5]Fed Steer Margin'!B60</f>
        <v>1027.6200000000001</v>
      </c>
      <c r="C60" s="6">
        <f>'[5]Fed Steer Margin'!C60</f>
        <v>331.4024165340262</v>
      </c>
      <c r="D60" s="6">
        <f>'[5]Fed Steer Margin'!D60</f>
        <v>1359.0224165340264</v>
      </c>
      <c r="E60" s="6">
        <f>'[5]Fed Steer Margin'!E60</f>
        <v>1533.75</v>
      </c>
      <c r="F60" s="6">
        <f>'[5]Fed Steer Margin'!F60</f>
        <v>174.72758346597357</v>
      </c>
    </row>
    <row r="61" spans="1:6" x14ac:dyDescent="0.25">
      <c r="A61" s="2">
        <f t="shared" si="1"/>
        <v>36742</v>
      </c>
      <c r="B61" s="6">
        <f>'[5]Fed Steer Margin'!B61</f>
        <v>992.79</v>
      </c>
      <c r="C61" s="6">
        <f>'[5]Fed Steer Margin'!C61</f>
        <v>330.55546179701196</v>
      </c>
      <c r="D61" s="6">
        <f>'[5]Fed Steer Margin'!D61</f>
        <v>1323.3454617970119</v>
      </c>
      <c r="E61" s="6">
        <f>'[5]Fed Steer Margin'!E61</f>
        <v>1504.05</v>
      </c>
      <c r="F61" s="6">
        <f>'[5]Fed Steer Margin'!F61</f>
        <v>180.70453820298803</v>
      </c>
    </row>
    <row r="62" spans="1:6" x14ac:dyDescent="0.25">
      <c r="A62" s="2">
        <f t="shared" si="1"/>
        <v>36749</v>
      </c>
      <c r="B62" s="6">
        <f>'[5]Fed Steer Margin'!B62</f>
        <v>1027.8</v>
      </c>
      <c r="C62" s="6">
        <f>'[5]Fed Steer Margin'!C62</f>
        <v>329.82193434308999</v>
      </c>
      <c r="D62" s="6">
        <f>'[5]Fed Steer Margin'!D62</f>
        <v>1357.6219343430898</v>
      </c>
      <c r="E62" s="6">
        <f>'[5]Fed Steer Margin'!E62</f>
        <v>1506.75</v>
      </c>
      <c r="F62" s="6">
        <f>'[5]Fed Steer Margin'!F62</f>
        <v>149.12806565691017</v>
      </c>
    </row>
    <row r="63" spans="1:6" x14ac:dyDescent="0.25">
      <c r="A63" s="2">
        <f t="shared" si="1"/>
        <v>36756</v>
      </c>
      <c r="B63" s="6">
        <f>'[5]Fed Steer Margin'!B63</f>
        <v>1049.8500000000001</v>
      </c>
      <c r="C63" s="6">
        <f>'[5]Fed Steer Margin'!C63</f>
        <v>329.1607719245896</v>
      </c>
      <c r="D63" s="6">
        <f>'[5]Fed Steer Margin'!D63</f>
        <v>1379.0107719245898</v>
      </c>
      <c r="E63" s="6">
        <f>'[5]Fed Steer Margin'!E63</f>
        <v>1543.6499999999999</v>
      </c>
      <c r="F63" s="6">
        <f>'[5]Fed Steer Margin'!F63</f>
        <v>164.63922807541007</v>
      </c>
    </row>
    <row r="64" spans="1:6" x14ac:dyDescent="0.25">
      <c r="A64" s="2">
        <f t="shared" si="1"/>
        <v>36763</v>
      </c>
      <c r="B64" s="6">
        <f>'[5]Fed Steer Margin'!B64</f>
        <v>1024.02</v>
      </c>
      <c r="C64" s="6">
        <f>'[5]Fed Steer Margin'!C64</f>
        <v>328.54041315385876</v>
      </c>
      <c r="D64" s="6">
        <f>'[5]Fed Steer Margin'!D64</f>
        <v>1352.5604131538587</v>
      </c>
      <c r="E64" s="6">
        <f>'[5]Fed Steer Margin'!E64</f>
        <v>1523.1000000000001</v>
      </c>
      <c r="F64" s="6">
        <f>'[5]Fed Steer Margin'!F64</f>
        <v>170.53958684614145</v>
      </c>
    </row>
    <row r="65" spans="1:6" x14ac:dyDescent="0.25">
      <c r="A65" s="2">
        <f t="shared" si="1"/>
        <v>36770</v>
      </c>
      <c r="B65" s="6">
        <f>'[5]Fed Steer Margin'!B65</f>
        <v>977.58</v>
      </c>
      <c r="C65" s="6">
        <f>'[5]Fed Steer Margin'!C65</f>
        <v>328.04653150103957</v>
      </c>
      <c r="D65" s="6">
        <f>'[5]Fed Steer Margin'!D65</f>
        <v>1305.6265315010396</v>
      </c>
      <c r="E65" s="6">
        <f>'[5]Fed Steer Margin'!E65</f>
        <v>1492.2</v>
      </c>
      <c r="F65" s="6">
        <f>'[5]Fed Steer Margin'!F65</f>
        <v>186.57346849896044</v>
      </c>
    </row>
    <row r="66" spans="1:6" x14ac:dyDescent="0.25">
      <c r="A66" s="2">
        <f t="shared" si="1"/>
        <v>36777</v>
      </c>
      <c r="B66" s="6">
        <f>'[5]Fed Steer Margin'!B66</f>
        <v>999.99</v>
      </c>
      <c r="C66" s="6">
        <f>'[5]Fed Steer Margin'!C66</f>
        <v>327.78994812555709</v>
      </c>
      <c r="D66" s="6">
        <f>'[5]Fed Steer Margin'!D66</f>
        <v>1327.779948125557</v>
      </c>
      <c r="E66" s="6">
        <f>'[5]Fed Steer Margin'!E66</f>
        <v>1468.95</v>
      </c>
      <c r="F66" s="6">
        <f>'[5]Fed Steer Margin'!F66</f>
        <v>141.17005187444306</v>
      </c>
    </row>
    <row r="67" spans="1:6" x14ac:dyDescent="0.25">
      <c r="A67" s="2">
        <f t="shared" si="1"/>
        <v>36784</v>
      </c>
      <c r="B67" s="6">
        <f>'[5]Fed Steer Margin'!B67</f>
        <v>1022.22</v>
      </c>
      <c r="C67" s="6">
        <f>'[5]Fed Steer Margin'!C67</f>
        <v>327.47452247464457</v>
      </c>
      <c r="D67" s="6">
        <f>'[5]Fed Steer Margin'!D67</f>
        <v>1349.6945224746446</v>
      </c>
      <c r="E67" s="6">
        <f>'[5]Fed Steer Margin'!E67</f>
        <v>1448.7</v>
      </c>
      <c r="F67" s="6">
        <f>'[5]Fed Steer Margin'!F67</f>
        <v>99.005477525355445</v>
      </c>
    </row>
    <row r="68" spans="1:6" x14ac:dyDescent="0.25">
      <c r="A68" s="2">
        <f t="shared" si="1"/>
        <v>36791</v>
      </c>
      <c r="B68" s="6">
        <f>'[5]Fed Steer Margin'!B68</f>
        <v>1038.42</v>
      </c>
      <c r="C68" s="6">
        <f>'[5]Fed Steer Margin'!C68</f>
        <v>326.92628859954999</v>
      </c>
      <c r="D68" s="6">
        <f>'[5]Fed Steer Margin'!D68</f>
        <v>1365.34628859955</v>
      </c>
      <c r="E68" s="6">
        <f>'[5]Fed Steer Margin'!E68</f>
        <v>1481.25</v>
      </c>
      <c r="F68" s="6">
        <f>'[5]Fed Steer Margin'!F68</f>
        <v>115.90371140044999</v>
      </c>
    </row>
    <row r="69" spans="1:6" x14ac:dyDescent="0.25">
      <c r="A69" s="2">
        <f t="shared" si="1"/>
        <v>36798</v>
      </c>
      <c r="B69" s="6">
        <f>'[5]Fed Steer Margin'!B69</f>
        <v>1028.3400000000001</v>
      </c>
      <c r="C69" s="6">
        <f>'[5]Fed Steer Margin'!C69</f>
        <v>326.13595347864776</v>
      </c>
      <c r="D69" s="6">
        <f>'[5]Fed Steer Margin'!D69</f>
        <v>1354.4759534786479</v>
      </c>
      <c r="E69" s="6">
        <f>'[5]Fed Steer Margin'!E69</f>
        <v>1476.1499999999999</v>
      </c>
      <c r="F69" s="6">
        <f>'[5]Fed Steer Margin'!F69</f>
        <v>121.67404652135201</v>
      </c>
    </row>
    <row r="70" spans="1:6" x14ac:dyDescent="0.25">
      <c r="A70" s="2">
        <f t="shared" si="1"/>
        <v>36805</v>
      </c>
      <c r="B70" s="6">
        <f>'[5]Fed Steer Margin'!B70</f>
        <v>1047.69</v>
      </c>
      <c r="C70" s="6">
        <f>'[5]Fed Steer Margin'!C70</f>
        <v>325.70911486034851</v>
      </c>
      <c r="D70" s="6">
        <f>'[5]Fed Steer Margin'!D70</f>
        <v>1373.3991148603486</v>
      </c>
      <c r="E70" s="6">
        <f>'[5]Fed Steer Margin'!E70</f>
        <v>1470.3</v>
      </c>
      <c r="F70" s="6">
        <f>'[5]Fed Steer Margin'!F70</f>
        <v>96.900885139651336</v>
      </c>
    </row>
    <row r="71" spans="1:6" x14ac:dyDescent="0.25">
      <c r="A71" s="2">
        <f t="shared" si="1"/>
        <v>36812</v>
      </c>
      <c r="B71" s="6">
        <f>'[5]Fed Steer Margin'!B71</f>
        <v>1017.72</v>
      </c>
      <c r="C71" s="6">
        <f>'[5]Fed Steer Margin'!C71</f>
        <v>325.26565495547533</v>
      </c>
      <c r="D71" s="6">
        <f>'[5]Fed Steer Margin'!D71</f>
        <v>1342.9856549554754</v>
      </c>
      <c r="E71" s="6">
        <f>'[5]Fed Steer Margin'!E71</f>
        <v>1448.1000000000001</v>
      </c>
      <c r="F71" s="6">
        <f>'[5]Fed Steer Margin'!F71</f>
        <v>105.11434504452473</v>
      </c>
    </row>
    <row r="72" spans="1:6" x14ac:dyDescent="0.25">
      <c r="A72" s="2">
        <f t="shared" si="1"/>
        <v>36819</v>
      </c>
      <c r="B72" s="6">
        <f>'[5]Fed Steer Margin'!B72</f>
        <v>1022.1299999999999</v>
      </c>
      <c r="C72" s="6">
        <f>'[5]Fed Steer Margin'!C72</f>
        <v>325.04791058304261</v>
      </c>
      <c r="D72" s="6">
        <f>'[5]Fed Steer Margin'!D72</f>
        <v>1347.1779105830424</v>
      </c>
      <c r="E72" s="6">
        <f>'[5]Fed Steer Margin'!E72</f>
        <v>1434.4499999999998</v>
      </c>
      <c r="F72" s="6">
        <f>'[5]Fed Steer Margin'!F72</f>
        <v>87.272089416957442</v>
      </c>
    </row>
    <row r="73" spans="1:6" x14ac:dyDescent="0.25">
      <c r="A73" s="2">
        <f t="shared" si="1"/>
        <v>36826</v>
      </c>
      <c r="B73" s="6">
        <f>'[5]Fed Steer Margin'!B73</f>
        <v>1004.9399999999999</v>
      </c>
      <c r="C73" s="6">
        <f>'[5]Fed Steer Margin'!C73</f>
        <v>324.90132924094326</v>
      </c>
      <c r="D73" s="6">
        <f>'[5]Fed Steer Margin'!D73</f>
        <v>1329.8413292409432</v>
      </c>
      <c r="E73" s="6">
        <f>'[5]Fed Steer Margin'!E73</f>
        <v>1453.0500000000002</v>
      </c>
      <c r="F73" s="6">
        <f>'[5]Fed Steer Margin'!F73</f>
        <v>123.20867075905699</v>
      </c>
    </row>
    <row r="74" spans="1:6" x14ac:dyDescent="0.25">
      <c r="A74" s="2">
        <f t="shared" si="1"/>
        <v>36833</v>
      </c>
      <c r="B74" s="6">
        <f>'[5]Fed Steer Margin'!B74</f>
        <v>1051.29</v>
      </c>
      <c r="C74" s="6">
        <f>'[5]Fed Steer Margin'!C74</f>
        <v>324.61208887025595</v>
      </c>
      <c r="D74" s="6">
        <f>'[5]Fed Steer Margin'!D74</f>
        <v>1375.902088870256</v>
      </c>
      <c r="E74" s="6">
        <f>'[5]Fed Steer Margin'!E74</f>
        <v>1476</v>
      </c>
      <c r="F74" s="6">
        <f>'[5]Fed Steer Margin'!F74</f>
        <v>100.09791112974403</v>
      </c>
    </row>
    <row r="75" spans="1:6" x14ac:dyDescent="0.25">
      <c r="A75" s="2">
        <f t="shared" si="1"/>
        <v>36840</v>
      </c>
      <c r="B75" s="6">
        <f>'[5]Fed Steer Margin'!B75</f>
        <v>1030.5</v>
      </c>
      <c r="C75" s="6">
        <f>'[5]Fed Steer Margin'!C75</f>
        <v>324.62632070206166</v>
      </c>
      <c r="D75" s="6">
        <f>'[5]Fed Steer Margin'!D75</f>
        <v>1355.1263207020615</v>
      </c>
      <c r="E75" s="6">
        <f>'[5]Fed Steer Margin'!E75</f>
        <v>1457.55</v>
      </c>
      <c r="F75" s="6">
        <f>'[5]Fed Steer Margin'!F75</f>
        <v>102.42367929793841</v>
      </c>
    </row>
    <row r="76" spans="1:6" x14ac:dyDescent="0.25">
      <c r="A76" s="2">
        <f t="shared" si="1"/>
        <v>36847</v>
      </c>
      <c r="B76" s="6">
        <f>'[5]Fed Steer Margin'!B76</f>
        <v>1022.9399999999999</v>
      </c>
      <c r="C76" s="6">
        <f>'[5]Fed Steer Margin'!C76</f>
        <v>324.09070040833097</v>
      </c>
      <c r="D76" s="6">
        <f>'[5]Fed Steer Margin'!D76</f>
        <v>1347.0307004083309</v>
      </c>
      <c r="E76" s="6">
        <f>'[5]Fed Steer Margin'!E76</f>
        <v>1495.35</v>
      </c>
      <c r="F76" s="6">
        <f>'[5]Fed Steer Margin'!F76</f>
        <v>148.31929959166905</v>
      </c>
    </row>
    <row r="77" spans="1:6" x14ac:dyDescent="0.25">
      <c r="A77" s="2">
        <f t="shared" si="1"/>
        <v>36854</v>
      </c>
      <c r="B77" s="6">
        <f>'[5]Fed Steer Margin'!B77</f>
        <v>1003.86</v>
      </c>
      <c r="C77" s="6">
        <f>'[5]Fed Steer Margin'!C77</f>
        <v>324.2903480425428</v>
      </c>
      <c r="D77" s="6">
        <f>'[5]Fed Steer Margin'!D77</f>
        <v>1328.1503480425429</v>
      </c>
      <c r="E77" s="6">
        <f>'[5]Fed Steer Margin'!E77</f>
        <v>1507.35</v>
      </c>
      <c r="F77" s="6">
        <f>'[5]Fed Steer Margin'!F77</f>
        <v>179.19965195745704</v>
      </c>
    </row>
    <row r="78" spans="1:6" x14ac:dyDescent="0.25">
      <c r="A78" s="2">
        <f t="shared" si="1"/>
        <v>36861</v>
      </c>
      <c r="B78" s="6">
        <f>'[5]Fed Steer Margin'!B78</f>
        <v>1001.61</v>
      </c>
      <c r="C78" s="6">
        <f>'[5]Fed Steer Margin'!C78</f>
        <v>325.00989500477414</v>
      </c>
      <c r="D78" s="6">
        <f>'[5]Fed Steer Margin'!D78</f>
        <v>1326.6198950047742</v>
      </c>
      <c r="E78" s="6">
        <f>'[5]Fed Steer Margin'!E78</f>
        <v>1505.4</v>
      </c>
      <c r="F78" s="6">
        <f>'[5]Fed Steer Margin'!F78</f>
        <v>178.78010499522588</v>
      </c>
    </row>
    <row r="79" spans="1:6" x14ac:dyDescent="0.25">
      <c r="A79" s="2">
        <f t="shared" si="1"/>
        <v>36868</v>
      </c>
      <c r="B79" s="6">
        <f>'[5]Fed Steer Margin'!B79</f>
        <v>989.64</v>
      </c>
      <c r="C79" s="6">
        <f>'[5]Fed Steer Margin'!C79</f>
        <v>325.84758914633164</v>
      </c>
      <c r="D79" s="6">
        <f>'[5]Fed Steer Margin'!D79</f>
        <v>1315.4875891463316</v>
      </c>
      <c r="E79" s="6">
        <f>'[5]Fed Steer Margin'!E79</f>
        <v>1521.8999999999999</v>
      </c>
      <c r="F79" s="6">
        <f>'[5]Fed Steer Margin'!F79</f>
        <v>206.41241085366823</v>
      </c>
    </row>
    <row r="80" spans="1:6" x14ac:dyDescent="0.25">
      <c r="A80" s="2">
        <f t="shared" si="1"/>
        <v>36875</v>
      </c>
      <c r="B80" s="6">
        <f>'[5]Fed Steer Margin'!B80</f>
        <v>1036.6200000000001</v>
      </c>
      <c r="C80" s="6">
        <f>'[5]Fed Steer Margin'!C80</f>
        <v>326.7047177582067</v>
      </c>
      <c r="D80" s="6">
        <f>'[5]Fed Steer Margin'!D80</f>
        <v>1363.3247177582068</v>
      </c>
      <c r="E80" s="6">
        <f>'[5]Fed Steer Margin'!E80</f>
        <v>1559.55</v>
      </c>
      <c r="F80" s="6">
        <f>'[5]Fed Steer Margin'!F80</f>
        <v>196.22528224179314</v>
      </c>
    </row>
    <row r="81" spans="1:6" x14ac:dyDescent="0.25">
      <c r="A81" s="2">
        <f t="shared" si="1"/>
        <v>36882</v>
      </c>
      <c r="B81" s="6">
        <f>'[5]Fed Steer Margin'!B81</f>
        <v>1025.1000000000001</v>
      </c>
      <c r="C81" s="6">
        <f>'[5]Fed Steer Margin'!C81</f>
        <v>327.88346846824504</v>
      </c>
      <c r="D81" s="6">
        <f>'[5]Fed Steer Margin'!D81</f>
        <v>1352.9834684682451</v>
      </c>
      <c r="E81" s="6">
        <f>'[5]Fed Steer Margin'!E81</f>
        <v>1566.6</v>
      </c>
      <c r="F81" s="6">
        <f>'[5]Fed Steer Margin'!F81</f>
        <v>213.61653153175484</v>
      </c>
    </row>
    <row r="82" spans="1:6" x14ac:dyDescent="0.25">
      <c r="A82" s="2">
        <f t="shared" si="1"/>
        <v>36889</v>
      </c>
      <c r="B82" s="6">
        <f>'[5]Fed Steer Margin'!B82</f>
        <v>1007.1899999999999</v>
      </c>
      <c r="C82" s="6">
        <f>'[5]Fed Steer Margin'!C82</f>
        <v>329.49775875224555</v>
      </c>
      <c r="D82" s="6">
        <f>'[5]Fed Steer Margin'!D82</f>
        <v>1336.6877587522454</v>
      </c>
      <c r="E82" s="6">
        <f>'[5]Fed Steer Margin'!E82</f>
        <v>1649.55</v>
      </c>
      <c r="F82" s="6">
        <f>'[5]Fed Steer Margin'!F82</f>
        <v>312.86224124775458</v>
      </c>
    </row>
    <row r="83" spans="1:6" s="212" customFormat="1" x14ac:dyDescent="0.25">
      <c r="A83" s="210">
        <f t="shared" si="1"/>
        <v>36896</v>
      </c>
      <c r="B83" s="211">
        <f>'[5]Fed Steer Margin'!B83</f>
        <v>1022.85</v>
      </c>
      <c r="C83" s="211">
        <f>'[5]Fed Steer Margin'!C83</f>
        <v>331.4628661122033</v>
      </c>
      <c r="D83" s="211">
        <f>'[5]Fed Steer Margin'!D83</f>
        <v>1354.3128661122032</v>
      </c>
      <c r="E83" s="211">
        <f>'[5]Fed Steer Margin'!E83</f>
        <v>1651.2</v>
      </c>
      <c r="F83" s="211">
        <f>'[5]Fed Steer Margin'!F83</f>
        <v>296.88713388779684</v>
      </c>
    </row>
    <row r="84" spans="1:6" x14ac:dyDescent="0.25">
      <c r="A84" s="2">
        <f t="shared" si="1"/>
        <v>36903</v>
      </c>
      <c r="B84" s="6">
        <f>'[5]Fed Steer Margin'!B84</f>
        <v>1054.53</v>
      </c>
      <c r="C84" s="6">
        <f>'[5]Fed Steer Margin'!C84</f>
        <v>333.51608106388198</v>
      </c>
      <c r="D84" s="6">
        <f>'[5]Fed Steer Margin'!D84</f>
        <v>1388.046081063882</v>
      </c>
      <c r="E84" s="6">
        <f>'[5]Fed Steer Margin'!E84</f>
        <v>1648.35</v>
      </c>
      <c r="F84" s="6">
        <f>'[5]Fed Steer Margin'!F84</f>
        <v>260.30391893611795</v>
      </c>
    </row>
    <row r="85" spans="1:6" x14ac:dyDescent="0.25">
      <c r="A85" s="2">
        <f t="shared" si="1"/>
        <v>36910</v>
      </c>
      <c r="B85" s="6">
        <f>'[5]Fed Steer Margin'!B85</f>
        <v>1087.56</v>
      </c>
      <c r="C85" s="6">
        <f>'[5]Fed Steer Margin'!C85</f>
        <v>335.5131103686623</v>
      </c>
      <c r="D85" s="6">
        <f>'[5]Fed Steer Margin'!D85</f>
        <v>1423.0731103686621</v>
      </c>
      <c r="E85" s="6">
        <f>'[5]Fed Steer Margin'!E85</f>
        <v>1695.45</v>
      </c>
      <c r="F85" s="6">
        <f>'[5]Fed Steer Margin'!F85</f>
        <v>272.37688963133792</v>
      </c>
    </row>
    <row r="86" spans="1:6" x14ac:dyDescent="0.25">
      <c r="A86" s="2">
        <f t="shared" si="1"/>
        <v>36917</v>
      </c>
      <c r="B86" s="6">
        <f>'[5]Fed Steer Margin'!B86</f>
        <v>1060.2</v>
      </c>
      <c r="C86" s="6">
        <f>'[5]Fed Steer Margin'!C86</f>
        <v>337.53810830376881</v>
      </c>
      <c r="D86" s="6">
        <f>'[5]Fed Steer Margin'!D86</f>
        <v>1397.738108303769</v>
      </c>
      <c r="E86" s="6">
        <f>'[5]Fed Steer Margin'!E86</f>
        <v>1708.0500000000002</v>
      </c>
      <c r="F86" s="6">
        <f>'[5]Fed Steer Margin'!F86</f>
        <v>310.31189169623121</v>
      </c>
    </row>
    <row r="87" spans="1:6" x14ac:dyDescent="0.25">
      <c r="A87" s="2">
        <f t="shared" si="1"/>
        <v>36924</v>
      </c>
      <c r="B87" s="6">
        <f>'[5]Fed Steer Margin'!B87</f>
        <v>1047.6000000000001</v>
      </c>
      <c r="C87" s="6">
        <f>'[5]Fed Steer Margin'!C87</f>
        <v>339.30895844494199</v>
      </c>
      <c r="D87" s="6">
        <f>'[5]Fed Steer Margin'!D87</f>
        <v>1386.9089584449421</v>
      </c>
      <c r="E87" s="6">
        <f>'[5]Fed Steer Margin'!E87</f>
        <v>1667.1</v>
      </c>
      <c r="F87" s="6">
        <f>'[5]Fed Steer Margin'!F87</f>
        <v>280.19104155505784</v>
      </c>
    </row>
    <row r="88" spans="1:6" x14ac:dyDescent="0.25">
      <c r="A88" s="2">
        <f t="shared" si="1"/>
        <v>36931</v>
      </c>
      <c r="B88" s="6">
        <f>'[5]Fed Steer Margin'!B88</f>
        <v>1059.75</v>
      </c>
      <c r="C88" s="6">
        <f>'[5]Fed Steer Margin'!C88</f>
        <v>341.24745277854618</v>
      </c>
      <c r="D88" s="6">
        <f>'[5]Fed Steer Margin'!D88</f>
        <v>1400.9974527785462</v>
      </c>
      <c r="E88" s="6">
        <f>'[5]Fed Steer Margin'!E88</f>
        <v>1658.4</v>
      </c>
      <c r="F88" s="6">
        <f>'[5]Fed Steer Margin'!F88</f>
        <v>257.40254722145391</v>
      </c>
    </row>
    <row r="89" spans="1:6" x14ac:dyDescent="0.25">
      <c r="A89" s="2">
        <f t="shared" si="1"/>
        <v>36938</v>
      </c>
      <c r="B89" s="6">
        <f>'[5]Fed Steer Margin'!B89</f>
        <v>1098.18</v>
      </c>
      <c r="C89" s="6">
        <f>'[5]Fed Steer Margin'!C89</f>
        <v>342.96786571455795</v>
      </c>
      <c r="D89" s="6">
        <f>'[5]Fed Steer Margin'!D89</f>
        <v>1441.1478657145581</v>
      </c>
      <c r="E89" s="6">
        <f>'[5]Fed Steer Margin'!E89</f>
        <v>1745.5500000000002</v>
      </c>
      <c r="F89" s="6">
        <f>'[5]Fed Steer Margin'!F89</f>
        <v>304.40213428544212</v>
      </c>
    </row>
    <row r="90" spans="1:6" x14ac:dyDescent="0.25">
      <c r="A90" s="2">
        <f t="shared" si="1"/>
        <v>36945</v>
      </c>
      <c r="B90" s="6">
        <f>'[5]Fed Steer Margin'!B90</f>
        <v>1083.42</v>
      </c>
      <c r="C90" s="6">
        <f>'[5]Fed Steer Margin'!C90</f>
        <v>344.6385895860883</v>
      </c>
      <c r="D90" s="6">
        <f>'[5]Fed Steer Margin'!D90</f>
        <v>1428.0585895860884</v>
      </c>
      <c r="E90" s="6">
        <f>'[5]Fed Steer Margin'!E90</f>
        <v>1717.2</v>
      </c>
      <c r="F90" s="6">
        <f>'[5]Fed Steer Margin'!F90</f>
        <v>289.14141041391167</v>
      </c>
    </row>
    <row r="91" spans="1:6" x14ac:dyDescent="0.25">
      <c r="A91" s="2">
        <f t="shared" si="1"/>
        <v>36952</v>
      </c>
      <c r="B91" s="6">
        <f>'[5]Fed Steer Margin'!B91</f>
        <v>1111.68</v>
      </c>
      <c r="C91" s="6">
        <f>'[5]Fed Steer Margin'!C91</f>
        <v>346.27266109481974</v>
      </c>
      <c r="D91" s="6">
        <f>'[5]Fed Steer Margin'!D91</f>
        <v>1457.9526610948199</v>
      </c>
      <c r="E91" s="6">
        <f>'[5]Fed Steer Margin'!E91</f>
        <v>1779.3000000000002</v>
      </c>
      <c r="F91" s="6">
        <f>'[5]Fed Steer Margin'!F91</f>
        <v>321.34733890518032</v>
      </c>
    </row>
    <row r="92" spans="1:6" x14ac:dyDescent="0.25">
      <c r="A92" s="2">
        <f t="shared" si="1"/>
        <v>36959</v>
      </c>
      <c r="B92" s="6">
        <f>'[5]Fed Steer Margin'!B92</f>
        <v>1081.71</v>
      </c>
      <c r="C92" s="6">
        <f>'[5]Fed Steer Margin'!C92</f>
        <v>347.90214148085283</v>
      </c>
      <c r="D92" s="6">
        <f>'[5]Fed Steer Margin'!D92</f>
        <v>1429.6121414808529</v>
      </c>
      <c r="E92" s="6">
        <f>'[5]Fed Steer Margin'!E92</f>
        <v>1816.5</v>
      </c>
      <c r="F92" s="6">
        <f>'[5]Fed Steer Margin'!F92</f>
        <v>386.88785851914713</v>
      </c>
    </row>
    <row r="93" spans="1:6" x14ac:dyDescent="0.25">
      <c r="A93" s="2">
        <f t="shared" si="1"/>
        <v>36966</v>
      </c>
      <c r="B93" s="6">
        <f>'[5]Fed Steer Margin'!B93</f>
        <v>1092.42</v>
      </c>
      <c r="C93" s="6">
        <f>'[5]Fed Steer Margin'!C93</f>
        <v>349.2380741181928</v>
      </c>
      <c r="D93" s="6">
        <f>'[5]Fed Steer Margin'!D93</f>
        <v>1441.6580741181929</v>
      </c>
      <c r="E93" s="6">
        <f>'[5]Fed Steer Margin'!E93</f>
        <v>1813.1999999999998</v>
      </c>
      <c r="F93" s="6">
        <f>'[5]Fed Steer Margin'!F93</f>
        <v>371.54192588180695</v>
      </c>
    </row>
    <row r="94" spans="1:6" x14ac:dyDescent="0.25">
      <c r="A94" s="2">
        <f t="shared" si="1"/>
        <v>36973</v>
      </c>
      <c r="B94" s="6">
        <f>'[5]Fed Steer Margin'!B94</f>
        <v>1086.03</v>
      </c>
      <c r="C94" s="6">
        <f>'[5]Fed Steer Margin'!C94</f>
        <v>350.23539836151127</v>
      </c>
      <c r="D94" s="6">
        <f>'[5]Fed Steer Margin'!D94</f>
        <v>1436.2653983615112</v>
      </c>
      <c r="E94" s="6">
        <f>'[5]Fed Steer Margin'!E94</f>
        <v>1789.5</v>
      </c>
      <c r="F94" s="6">
        <f>'[5]Fed Steer Margin'!F94</f>
        <v>353.23460163848881</v>
      </c>
    </row>
    <row r="95" spans="1:6" x14ac:dyDescent="0.25">
      <c r="A95" s="2">
        <f t="shared" si="1"/>
        <v>36980</v>
      </c>
      <c r="B95" s="6">
        <f>'[5]Fed Steer Margin'!B95</f>
        <v>1136.97</v>
      </c>
      <c r="C95" s="6">
        <f>'[5]Fed Steer Margin'!C95</f>
        <v>351.35511748353531</v>
      </c>
      <c r="D95" s="6">
        <f>'[5]Fed Steer Margin'!D95</f>
        <v>1488.3251174835355</v>
      </c>
      <c r="E95" s="6">
        <f>'[5]Fed Steer Margin'!E95</f>
        <v>1779.8999999999999</v>
      </c>
      <c r="F95" s="6">
        <f>'[5]Fed Steer Margin'!F95</f>
        <v>291.57488251646441</v>
      </c>
    </row>
    <row r="96" spans="1:6" x14ac:dyDescent="0.25">
      <c r="A96" s="2">
        <f t="shared" si="1"/>
        <v>36987</v>
      </c>
      <c r="B96" s="6">
        <f>'[5]Fed Steer Margin'!B96</f>
        <v>1116.72</v>
      </c>
      <c r="C96" s="6">
        <f>'[5]Fed Steer Margin'!C96</f>
        <v>352.37406805705092</v>
      </c>
      <c r="D96" s="6">
        <f>'[5]Fed Steer Margin'!D96</f>
        <v>1469.0940680570509</v>
      </c>
      <c r="E96" s="6">
        <f>'[5]Fed Steer Margin'!E96</f>
        <v>1836.3</v>
      </c>
      <c r="F96" s="6">
        <f>'[5]Fed Steer Margin'!F96</f>
        <v>367.20593194294906</v>
      </c>
    </row>
    <row r="97" spans="1:6" x14ac:dyDescent="0.25">
      <c r="A97" s="2">
        <f t="shared" si="1"/>
        <v>36994</v>
      </c>
      <c r="B97" s="6">
        <f>'[5]Fed Steer Margin'!B97</f>
        <v>1153.6200000000001</v>
      </c>
      <c r="C97" s="6">
        <f>'[5]Fed Steer Margin'!C97</f>
        <v>353.34795334928145</v>
      </c>
      <c r="D97" s="6">
        <f>'[5]Fed Steer Margin'!D97</f>
        <v>1506.9679533492815</v>
      </c>
      <c r="E97" s="6">
        <f>'[5]Fed Steer Margin'!E97</f>
        <v>1871.25</v>
      </c>
      <c r="F97" s="6">
        <f>'[5]Fed Steer Margin'!F97</f>
        <v>364.28204665071848</v>
      </c>
    </row>
    <row r="98" spans="1:6" x14ac:dyDescent="0.25">
      <c r="A98" s="2">
        <f t="shared" si="1"/>
        <v>37001</v>
      </c>
      <c r="B98" s="6">
        <f>'[5]Fed Steer Margin'!B98</f>
        <v>1108.26</v>
      </c>
      <c r="C98" s="6">
        <f>'[5]Fed Steer Margin'!C98</f>
        <v>354.41143146225374</v>
      </c>
      <c r="D98" s="6">
        <f>'[5]Fed Steer Margin'!D98</f>
        <v>1462.6714314622536</v>
      </c>
      <c r="E98" s="6">
        <f>'[5]Fed Steer Margin'!E98</f>
        <v>1854.3000000000002</v>
      </c>
      <c r="F98" s="6">
        <f>'[5]Fed Steer Margin'!F98</f>
        <v>391.62856853774656</v>
      </c>
    </row>
    <row r="99" spans="1:6" x14ac:dyDescent="0.25">
      <c r="A99" s="2">
        <f t="shared" si="1"/>
        <v>37008</v>
      </c>
      <c r="B99" s="6">
        <f>'[5]Fed Steer Margin'!B99</f>
        <v>1071.81</v>
      </c>
      <c r="C99" s="6">
        <f>'[5]Fed Steer Margin'!C99</f>
        <v>355.08717064383046</v>
      </c>
      <c r="D99" s="6">
        <f>'[5]Fed Steer Margin'!D99</f>
        <v>1426.8971706438303</v>
      </c>
      <c r="E99" s="6">
        <f>'[5]Fed Steer Margin'!E99</f>
        <v>1786.05</v>
      </c>
      <c r="F99" s="6">
        <f>'[5]Fed Steer Margin'!F99</f>
        <v>359.1528293561696</v>
      </c>
    </row>
    <row r="100" spans="1:6" x14ac:dyDescent="0.25">
      <c r="A100" s="2">
        <f t="shared" si="1"/>
        <v>37015</v>
      </c>
      <c r="B100" s="6">
        <f>'[5]Fed Steer Margin'!B100</f>
        <v>1033.47</v>
      </c>
      <c r="C100" s="6">
        <f>'[5]Fed Steer Margin'!C100</f>
        <v>355.71457073090801</v>
      </c>
      <c r="D100" s="6">
        <f>'[5]Fed Steer Margin'!D100</f>
        <v>1389.184570730908</v>
      </c>
      <c r="E100" s="6">
        <f>'[5]Fed Steer Margin'!E100</f>
        <v>1774.05</v>
      </c>
      <c r="F100" s="6">
        <f>'[5]Fed Steer Margin'!F100</f>
        <v>384.86542926909192</v>
      </c>
    </row>
    <row r="101" spans="1:6" x14ac:dyDescent="0.25">
      <c r="A101" s="2">
        <f t="shared" si="1"/>
        <v>37022</v>
      </c>
      <c r="B101" s="6">
        <f>'[5]Fed Steer Margin'!B101</f>
        <v>972.54</v>
      </c>
      <c r="C101" s="6">
        <f>'[5]Fed Steer Margin'!C101</f>
        <v>356.5679733568391</v>
      </c>
      <c r="D101" s="6">
        <f>'[5]Fed Steer Margin'!D101</f>
        <v>1329.107973356839</v>
      </c>
      <c r="E101" s="6">
        <f>'[5]Fed Steer Margin'!E101</f>
        <v>1797.45</v>
      </c>
      <c r="F101" s="6">
        <f>'[5]Fed Steer Margin'!F101</f>
        <v>468.34202664316103</v>
      </c>
    </row>
    <row r="102" spans="1:6" x14ac:dyDescent="0.25">
      <c r="A102" s="2">
        <f t="shared" si="1"/>
        <v>37029</v>
      </c>
      <c r="B102" s="6">
        <f>'[5]Fed Steer Margin'!B102</f>
        <v>1072.3500000000001</v>
      </c>
      <c r="C102" s="6">
        <f>'[5]Fed Steer Margin'!C102</f>
        <v>356.61931356666383</v>
      </c>
      <c r="D102" s="6">
        <f>'[5]Fed Steer Margin'!D102</f>
        <v>1428.9693135666639</v>
      </c>
      <c r="E102" s="6">
        <f>'[5]Fed Steer Margin'!E102</f>
        <v>1774.95</v>
      </c>
      <c r="F102" s="6">
        <f>'[5]Fed Steer Margin'!F102</f>
        <v>345.98068643333613</v>
      </c>
    </row>
    <row r="103" spans="1:6" x14ac:dyDescent="0.25">
      <c r="A103" s="2">
        <f t="shared" si="1"/>
        <v>37036</v>
      </c>
      <c r="B103" s="6">
        <f>'[5]Fed Steer Margin'!B103</f>
        <v>1026.6299999999999</v>
      </c>
      <c r="C103" s="6">
        <f>'[5]Fed Steer Margin'!C103</f>
        <v>356.75951548655087</v>
      </c>
      <c r="D103" s="6">
        <f>'[5]Fed Steer Margin'!D103</f>
        <v>1383.3895154865509</v>
      </c>
      <c r="E103" s="6">
        <f>'[5]Fed Steer Margin'!E103</f>
        <v>1804.95</v>
      </c>
      <c r="F103" s="6">
        <f>'[5]Fed Steer Margin'!F103</f>
        <v>421.56048451344918</v>
      </c>
    </row>
    <row r="104" spans="1:6" x14ac:dyDescent="0.25">
      <c r="A104" s="2">
        <f t="shared" si="1"/>
        <v>37043</v>
      </c>
      <c r="B104" s="6">
        <f>'[5]Fed Steer Margin'!B104</f>
        <v>1084.5</v>
      </c>
      <c r="C104" s="6">
        <f>'[5]Fed Steer Margin'!C104</f>
        <v>356.02184437138999</v>
      </c>
      <c r="D104" s="6">
        <f>'[5]Fed Steer Margin'!D104</f>
        <v>1440.52184437139</v>
      </c>
      <c r="E104" s="6">
        <f>'[5]Fed Steer Margin'!E104</f>
        <v>1816.8000000000002</v>
      </c>
      <c r="F104" s="6">
        <f>'[5]Fed Steer Margin'!F104</f>
        <v>376.27815562861019</v>
      </c>
    </row>
    <row r="105" spans="1:6" x14ac:dyDescent="0.25">
      <c r="A105" s="2">
        <f t="shared" si="1"/>
        <v>37050</v>
      </c>
      <c r="B105" s="6">
        <f>'[5]Fed Steer Margin'!B105</f>
        <v>1068.21</v>
      </c>
      <c r="C105" s="6">
        <f>'[5]Fed Steer Margin'!C105</f>
        <v>355.12121676601134</v>
      </c>
      <c r="D105" s="6">
        <f>'[5]Fed Steer Margin'!D105</f>
        <v>1423.3312167660115</v>
      </c>
      <c r="E105" s="6">
        <f>'[5]Fed Steer Margin'!E105</f>
        <v>1815.15</v>
      </c>
      <c r="F105" s="6">
        <f>'[5]Fed Steer Margin'!F105</f>
        <v>391.8187832339886</v>
      </c>
    </row>
    <row r="106" spans="1:6" x14ac:dyDescent="0.25">
      <c r="A106" s="2">
        <f t="shared" si="1"/>
        <v>37057</v>
      </c>
      <c r="B106" s="6">
        <f>'[5]Fed Steer Margin'!B106</f>
        <v>1105.3799999999999</v>
      </c>
      <c r="C106" s="6">
        <f>'[5]Fed Steer Margin'!C106</f>
        <v>354.25047396874487</v>
      </c>
      <c r="D106" s="6">
        <f>'[5]Fed Steer Margin'!D106</f>
        <v>1459.6304739687448</v>
      </c>
      <c r="E106" s="6">
        <f>'[5]Fed Steer Margin'!E106</f>
        <v>1743.1499999999999</v>
      </c>
      <c r="F106" s="6">
        <f>'[5]Fed Steer Margin'!F106</f>
        <v>283.51952603125505</v>
      </c>
    </row>
    <row r="107" spans="1:6" x14ac:dyDescent="0.25">
      <c r="A107" s="2">
        <f t="shared" ref="A107:A170" si="2">A108-7</f>
        <v>37064</v>
      </c>
      <c r="B107" s="6">
        <f>'[5]Fed Steer Margin'!B107</f>
        <v>1002.33</v>
      </c>
      <c r="C107" s="6">
        <f>'[5]Fed Steer Margin'!C107</f>
        <v>353.27325691956059</v>
      </c>
      <c r="D107" s="6">
        <f>'[5]Fed Steer Margin'!D107</f>
        <v>1355.6032569195606</v>
      </c>
      <c r="E107" s="6">
        <f>'[5]Fed Steer Margin'!E107</f>
        <v>1716.45</v>
      </c>
      <c r="F107" s="6">
        <f>'[5]Fed Steer Margin'!F107</f>
        <v>360.84674308043941</v>
      </c>
    </row>
    <row r="108" spans="1:6" x14ac:dyDescent="0.25">
      <c r="A108" s="2">
        <f t="shared" si="2"/>
        <v>37071</v>
      </c>
      <c r="B108" s="6">
        <f>'[5]Fed Steer Margin'!B108</f>
        <v>1061.55</v>
      </c>
      <c r="C108" s="6">
        <f>'[5]Fed Steer Margin'!C108</f>
        <v>352.15349174392304</v>
      </c>
      <c r="D108" s="6">
        <f>'[5]Fed Steer Margin'!D108</f>
        <v>1413.703491743923</v>
      </c>
      <c r="E108" s="6">
        <f>'[5]Fed Steer Margin'!E108</f>
        <v>1721.8500000000001</v>
      </c>
      <c r="F108" s="6">
        <f>'[5]Fed Steer Margin'!F108</f>
        <v>308.14650825607714</v>
      </c>
    </row>
    <row r="109" spans="1:6" x14ac:dyDescent="0.25">
      <c r="A109" s="2">
        <f t="shared" si="2"/>
        <v>37078</v>
      </c>
      <c r="B109" s="6">
        <f>'[5]Fed Steer Margin'!B109</f>
        <v>960.03</v>
      </c>
      <c r="C109" s="6">
        <f>'[5]Fed Steer Margin'!C109</f>
        <v>351.05919957820629</v>
      </c>
      <c r="D109" s="6">
        <f>'[5]Fed Steer Margin'!D109</f>
        <v>1311.0891995782063</v>
      </c>
      <c r="E109" s="6">
        <f>'[5]Fed Steer Margin'!E109</f>
        <v>1705.6499999999999</v>
      </c>
      <c r="F109" s="6">
        <f>'[5]Fed Steer Margin'!F109</f>
        <v>394.5608004217936</v>
      </c>
    </row>
    <row r="110" spans="1:6" x14ac:dyDescent="0.25">
      <c r="A110" s="2">
        <f t="shared" si="2"/>
        <v>37085</v>
      </c>
      <c r="B110" s="6">
        <f>'[5]Fed Steer Margin'!B110</f>
        <v>1128.33</v>
      </c>
      <c r="C110" s="6">
        <f>'[5]Fed Steer Margin'!C110</f>
        <v>349.95312923540314</v>
      </c>
      <c r="D110" s="6">
        <f>'[5]Fed Steer Margin'!D110</f>
        <v>1478.2831292354031</v>
      </c>
      <c r="E110" s="6">
        <f>'[5]Fed Steer Margin'!E110</f>
        <v>1736.55</v>
      </c>
      <c r="F110" s="6">
        <f>'[5]Fed Steer Margin'!F110</f>
        <v>258.26687076459689</v>
      </c>
    </row>
    <row r="111" spans="1:6" x14ac:dyDescent="0.25">
      <c r="A111" s="2">
        <f t="shared" si="2"/>
        <v>37092</v>
      </c>
      <c r="B111" s="6">
        <f>'[5]Fed Steer Margin'!B111</f>
        <v>1147.77</v>
      </c>
      <c r="C111" s="6">
        <f>'[5]Fed Steer Margin'!C111</f>
        <v>349.33744935882572</v>
      </c>
      <c r="D111" s="6">
        <f>'[5]Fed Steer Margin'!D111</f>
        <v>1497.1074493588258</v>
      </c>
      <c r="E111" s="6">
        <f>'[5]Fed Steer Margin'!E111</f>
        <v>1742.55</v>
      </c>
      <c r="F111" s="6">
        <f>'[5]Fed Steer Margin'!F111</f>
        <v>245.44255064117419</v>
      </c>
    </row>
    <row r="112" spans="1:6" x14ac:dyDescent="0.25">
      <c r="A112" s="2">
        <f t="shared" si="2"/>
        <v>37099</v>
      </c>
      <c r="B112" s="6">
        <f>'[5]Fed Steer Margin'!B112</f>
        <v>1165.23</v>
      </c>
      <c r="C112" s="6">
        <f>'[5]Fed Steer Margin'!C112</f>
        <v>348.63695968893984</v>
      </c>
      <c r="D112" s="6">
        <f>'[5]Fed Steer Margin'!D112</f>
        <v>1513.8669596889399</v>
      </c>
      <c r="E112" s="6">
        <f>'[5]Fed Steer Margin'!E112</f>
        <v>1735.05</v>
      </c>
      <c r="F112" s="6">
        <f>'[5]Fed Steer Margin'!F112</f>
        <v>221.18304031106004</v>
      </c>
    </row>
    <row r="113" spans="1:6" x14ac:dyDescent="0.25">
      <c r="A113" s="2">
        <f t="shared" si="2"/>
        <v>37106</v>
      </c>
      <c r="B113" s="6">
        <f>'[5]Fed Steer Margin'!B113</f>
        <v>1137.33</v>
      </c>
      <c r="C113" s="6">
        <f>'[5]Fed Steer Margin'!C113</f>
        <v>348.33660119749231</v>
      </c>
      <c r="D113" s="6">
        <f>'[5]Fed Steer Margin'!D113</f>
        <v>1485.6666011974921</v>
      </c>
      <c r="E113" s="6">
        <f>'[5]Fed Steer Margin'!E113</f>
        <v>1673.55</v>
      </c>
      <c r="F113" s="6">
        <f>'[5]Fed Steer Margin'!F113</f>
        <v>187.88339880250783</v>
      </c>
    </row>
    <row r="114" spans="1:6" x14ac:dyDescent="0.25">
      <c r="A114" s="2">
        <f t="shared" si="2"/>
        <v>37113</v>
      </c>
      <c r="B114" s="6">
        <f>'[5]Fed Steer Margin'!B114</f>
        <v>1120.5900000000001</v>
      </c>
      <c r="C114" s="6">
        <f>'[5]Fed Steer Margin'!C114</f>
        <v>348.03663679979485</v>
      </c>
      <c r="D114" s="6">
        <f>'[5]Fed Steer Margin'!D114</f>
        <v>1468.6266367997951</v>
      </c>
      <c r="E114" s="6">
        <f>'[5]Fed Steer Margin'!E114</f>
        <v>1636.5</v>
      </c>
      <c r="F114" s="6">
        <f>'[5]Fed Steer Margin'!F114</f>
        <v>167.87336320020495</v>
      </c>
    </row>
    <row r="115" spans="1:6" x14ac:dyDescent="0.25">
      <c r="A115" s="2">
        <f t="shared" si="2"/>
        <v>37120</v>
      </c>
      <c r="B115" s="6">
        <f>'[5]Fed Steer Margin'!B115</f>
        <v>1075.5</v>
      </c>
      <c r="C115" s="6">
        <f>'[5]Fed Steer Margin'!C115</f>
        <v>348.18376534899267</v>
      </c>
      <c r="D115" s="6">
        <f>'[5]Fed Steer Margin'!D115</f>
        <v>1423.6837653489927</v>
      </c>
      <c r="E115" s="6">
        <f>'[5]Fed Steer Margin'!E115</f>
        <v>1621.8000000000002</v>
      </c>
      <c r="F115" s="6">
        <f>'[5]Fed Steer Margin'!F115</f>
        <v>198.11623465100752</v>
      </c>
    </row>
    <row r="116" spans="1:6" x14ac:dyDescent="0.25">
      <c r="A116" s="2">
        <f t="shared" si="2"/>
        <v>37127</v>
      </c>
      <c r="B116" s="6">
        <f>'[5]Fed Steer Margin'!B116</f>
        <v>1127.52</v>
      </c>
      <c r="C116" s="6">
        <f>'[5]Fed Steer Margin'!C116</f>
        <v>348.92641216944168</v>
      </c>
      <c r="D116" s="6">
        <f>'[5]Fed Steer Margin'!D116</f>
        <v>1476.4464121694416</v>
      </c>
      <c r="E116" s="6">
        <f>'[5]Fed Steer Margin'!E116</f>
        <v>1627.05</v>
      </c>
      <c r="F116" s="6">
        <f>'[5]Fed Steer Margin'!F116</f>
        <v>150.60358783055835</v>
      </c>
    </row>
    <row r="117" spans="1:6" x14ac:dyDescent="0.25">
      <c r="A117" s="2">
        <f t="shared" si="2"/>
        <v>37134</v>
      </c>
      <c r="B117" s="6">
        <f>'[5]Fed Steer Margin'!B117</f>
        <v>1076.94</v>
      </c>
      <c r="C117" s="6">
        <f>'[5]Fed Steer Margin'!C117</f>
        <v>350.07300707548001</v>
      </c>
      <c r="D117" s="6">
        <f>'[5]Fed Steer Margin'!D117</f>
        <v>1427.0130070754801</v>
      </c>
      <c r="E117" s="6">
        <f>'[5]Fed Steer Margin'!E117</f>
        <v>1578</v>
      </c>
      <c r="F117" s="6">
        <f>'[5]Fed Steer Margin'!F117</f>
        <v>150.98699292451988</v>
      </c>
    </row>
    <row r="118" spans="1:6" x14ac:dyDescent="0.25">
      <c r="A118" s="2">
        <f t="shared" si="2"/>
        <v>37141</v>
      </c>
      <c r="B118" s="6">
        <f>'[5]Fed Steer Margin'!B118</f>
        <v>1145.07</v>
      </c>
      <c r="C118" s="6">
        <f>'[5]Fed Steer Margin'!C118</f>
        <v>351.26363814531805</v>
      </c>
      <c r="D118" s="6">
        <f>'[5]Fed Steer Margin'!D118</f>
        <v>1496.333638145318</v>
      </c>
      <c r="E118" s="6">
        <f>'[5]Fed Steer Margin'!E118</f>
        <v>1600.95</v>
      </c>
      <c r="F118" s="6">
        <f>'[5]Fed Steer Margin'!F118</f>
        <v>104.61636185468205</v>
      </c>
    </row>
    <row r="119" spans="1:6" x14ac:dyDescent="0.25">
      <c r="A119" s="2">
        <f t="shared" si="2"/>
        <v>37148</v>
      </c>
      <c r="B119" s="6">
        <f>'[5]Fed Steer Margin'!B119</f>
        <v>1117.08</v>
      </c>
      <c r="C119" s="6">
        <f>'[5]Fed Steer Margin'!C119</f>
        <v>352.31882054115965</v>
      </c>
      <c r="D119" s="6">
        <f>'[5]Fed Steer Margin'!D119</f>
        <v>1469.3988205411597</v>
      </c>
      <c r="E119" s="6">
        <f>'[5]Fed Steer Margin'!E119</f>
        <v>1587.9</v>
      </c>
      <c r="F119" s="6">
        <f>'[5]Fed Steer Margin'!F119</f>
        <v>118.5011794588404</v>
      </c>
    </row>
    <row r="120" spans="1:6" x14ac:dyDescent="0.25">
      <c r="A120" s="2">
        <f t="shared" si="2"/>
        <v>37155</v>
      </c>
      <c r="B120" s="6">
        <f>'[5]Fed Steer Margin'!B120</f>
        <v>1100.6100000000001</v>
      </c>
      <c r="C120" s="6">
        <f>'[5]Fed Steer Margin'!C120</f>
        <v>353.45124834989946</v>
      </c>
      <c r="D120" s="6">
        <f>'[5]Fed Steer Margin'!D120</f>
        <v>1454.0612483498996</v>
      </c>
      <c r="E120" s="6">
        <f>'[5]Fed Steer Margin'!E120</f>
        <v>1562.1</v>
      </c>
      <c r="F120" s="6">
        <f>'[5]Fed Steer Margin'!F120</f>
        <v>108.03875165010027</v>
      </c>
    </row>
    <row r="121" spans="1:6" x14ac:dyDescent="0.25">
      <c r="A121" s="2">
        <f t="shared" si="2"/>
        <v>37162</v>
      </c>
      <c r="B121" s="6">
        <f>'[5]Fed Steer Margin'!B121</f>
        <v>1099.08</v>
      </c>
      <c r="C121" s="6">
        <f>'[5]Fed Steer Margin'!C121</f>
        <v>354.6656534245148</v>
      </c>
      <c r="D121" s="6">
        <f>'[5]Fed Steer Margin'!D121</f>
        <v>1453.7456534245148</v>
      </c>
      <c r="E121" s="6">
        <f>'[5]Fed Steer Margin'!E121</f>
        <v>1510.05</v>
      </c>
      <c r="F121" s="6">
        <f>'[5]Fed Steer Margin'!F121</f>
        <v>56.30434657548517</v>
      </c>
    </row>
    <row r="122" spans="1:6" x14ac:dyDescent="0.25">
      <c r="A122" s="2">
        <f t="shared" si="2"/>
        <v>37169</v>
      </c>
      <c r="B122" s="6">
        <f>'[5]Fed Steer Margin'!B122</f>
        <v>1116.45</v>
      </c>
      <c r="C122" s="6">
        <f>'[5]Fed Steer Margin'!C122</f>
        <v>355.8057288539552</v>
      </c>
      <c r="D122" s="6">
        <f>'[5]Fed Steer Margin'!D122</f>
        <v>1472.2557288539551</v>
      </c>
      <c r="E122" s="6">
        <f>'[5]Fed Steer Margin'!E122</f>
        <v>1457.3999999999999</v>
      </c>
      <c r="F122" s="6">
        <f>'[5]Fed Steer Margin'!F122</f>
        <v>-14.85572885395527</v>
      </c>
    </row>
    <row r="123" spans="1:6" x14ac:dyDescent="0.25">
      <c r="A123" s="2">
        <f t="shared" si="2"/>
        <v>37176</v>
      </c>
      <c r="B123" s="6">
        <f>'[5]Fed Steer Margin'!B123</f>
        <v>1121.67</v>
      </c>
      <c r="C123" s="6">
        <f>'[5]Fed Steer Margin'!C123</f>
        <v>356.96670706473191</v>
      </c>
      <c r="D123" s="6">
        <f>'[5]Fed Steer Margin'!D123</f>
        <v>1478.636707064732</v>
      </c>
      <c r="E123" s="6">
        <f>'[5]Fed Steer Margin'!E123</f>
        <v>1469.85</v>
      </c>
      <c r="F123" s="6">
        <f>'[5]Fed Steer Margin'!F123</f>
        <v>-8.786707064732127</v>
      </c>
    </row>
    <row r="124" spans="1:6" x14ac:dyDescent="0.25">
      <c r="A124" s="2">
        <f t="shared" si="2"/>
        <v>37183</v>
      </c>
      <c r="B124" s="6">
        <f>'[5]Fed Steer Margin'!B124</f>
        <v>1138.5</v>
      </c>
      <c r="C124" s="6">
        <f>'[5]Fed Steer Margin'!C124</f>
        <v>357.72783210627364</v>
      </c>
      <c r="D124" s="6">
        <f>'[5]Fed Steer Margin'!D124</f>
        <v>1496.2278321062736</v>
      </c>
      <c r="E124" s="6">
        <f>'[5]Fed Steer Margin'!E124</f>
        <v>1448.4</v>
      </c>
      <c r="F124" s="6">
        <f>'[5]Fed Steer Margin'!F124</f>
        <v>-47.82783210627349</v>
      </c>
    </row>
    <row r="125" spans="1:6" x14ac:dyDescent="0.25">
      <c r="A125" s="2">
        <f t="shared" si="2"/>
        <v>37190</v>
      </c>
      <c r="B125" s="6">
        <f>'[5]Fed Steer Margin'!B125</f>
        <v>1110.51</v>
      </c>
      <c r="C125" s="6">
        <f>'[5]Fed Steer Margin'!C125</f>
        <v>358.38619653776203</v>
      </c>
      <c r="D125" s="6">
        <f>'[5]Fed Steer Margin'!D125</f>
        <v>1468.8961965377621</v>
      </c>
      <c r="E125" s="6">
        <f>'[5]Fed Steer Margin'!E125</f>
        <v>1432.5</v>
      </c>
      <c r="F125" s="6">
        <f>'[5]Fed Steer Margin'!F125</f>
        <v>-36.39619653776208</v>
      </c>
    </row>
    <row r="126" spans="1:6" x14ac:dyDescent="0.25">
      <c r="A126" s="2">
        <f t="shared" si="2"/>
        <v>37197</v>
      </c>
      <c r="B126" s="6">
        <f>'[5]Fed Steer Margin'!B126</f>
        <v>1096.92</v>
      </c>
      <c r="C126" s="6">
        <f>'[5]Fed Steer Margin'!C126</f>
        <v>359.46906682717429</v>
      </c>
      <c r="D126" s="6">
        <f>'[5]Fed Steer Margin'!D126</f>
        <v>1456.3890668271742</v>
      </c>
      <c r="E126" s="6">
        <f>'[5]Fed Steer Margin'!E126</f>
        <v>1455.75</v>
      </c>
      <c r="F126" s="6">
        <f>'[5]Fed Steer Margin'!F126</f>
        <v>-0.63906682717424701</v>
      </c>
    </row>
    <row r="127" spans="1:6" x14ac:dyDescent="0.25">
      <c r="A127" s="2">
        <f t="shared" si="2"/>
        <v>37204</v>
      </c>
      <c r="B127" s="6">
        <f>'[5]Fed Steer Margin'!B127</f>
        <v>1127.07</v>
      </c>
      <c r="C127" s="6">
        <f>'[5]Fed Steer Margin'!C127</f>
        <v>360.60241713027949</v>
      </c>
      <c r="D127" s="6">
        <f>'[5]Fed Steer Margin'!D127</f>
        <v>1487.6724171302794</v>
      </c>
      <c r="E127" s="6">
        <f>'[5]Fed Steer Margin'!E127</f>
        <v>1438.8</v>
      </c>
      <c r="F127" s="6">
        <f>'[5]Fed Steer Margin'!F127</f>
        <v>-48.872417130279473</v>
      </c>
    </row>
    <row r="128" spans="1:6" x14ac:dyDescent="0.25">
      <c r="A128" s="2">
        <f t="shared" si="2"/>
        <v>37211</v>
      </c>
      <c r="B128" s="6">
        <f>'[5]Fed Steer Margin'!B128</f>
        <v>1110.51</v>
      </c>
      <c r="C128" s="6">
        <f>'[5]Fed Steer Margin'!C128</f>
        <v>361.66629354866569</v>
      </c>
      <c r="D128" s="6">
        <f>'[5]Fed Steer Margin'!D128</f>
        <v>1472.1762935486656</v>
      </c>
      <c r="E128" s="6">
        <f>'[5]Fed Steer Margin'!E128</f>
        <v>1461.3</v>
      </c>
      <c r="F128" s="6">
        <f>'[5]Fed Steer Margin'!F128</f>
        <v>-10.876293548665672</v>
      </c>
    </row>
    <row r="129" spans="1:6" x14ac:dyDescent="0.25">
      <c r="A129" s="2">
        <f t="shared" si="2"/>
        <v>37218</v>
      </c>
      <c r="B129" s="6">
        <f>'[5]Fed Steer Margin'!B129</f>
        <v>1143</v>
      </c>
      <c r="C129" s="6">
        <f>'[5]Fed Steer Margin'!C129</f>
        <v>362.86696987674952</v>
      </c>
      <c r="D129" s="6">
        <f>'[5]Fed Steer Margin'!D129</f>
        <v>1505.8669698767494</v>
      </c>
      <c r="E129" s="6">
        <f>'[5]Fed Steer Margin'!E129</f>
        <v>1554.6</v>
      </c>
      <c r="F129" s="6">
        <f>'[5]Fed Steer Margin'!F129</f>
        <v>48.733030123250501</v>
      </c>
    </row>
    <row r="130" spans="1:6" x14ac:dyDescent="0.25">
      <c r="A130" s="2">
        <f t="shared" si="2"/>
        <v>37225</v>
      </c>
      <c r="B130" s="6">
        <f>'[5]Fed Steer Margin'!B130</f>
        <v>1151.28</v>
      </c>
      <c r="C130" s="6">
        <f>'[5]Fed Steer Margin'!C130</f>
        <v>364.00132295465698</v>
      </c>
      <c r="D130" s="6">
        <f>'[5]Fed Steer Margin'!D130</f>
        <v>1515.2813229546568</v>
      </c>
      <c r="E130" s="6">
        <f>'[5]Fed Steer Margin'!E130</f>
        <v>1585.2</v>
      </c>
      <c r="F130" s="6">
        <f>'[5]Fed Steer Margin'!F130</f>
        <v>69.918677045343202</v>
      </c>
    </row>
    <row r="131" spans="1:6" x14ac:dyDescent="0.25">
      <c r="A131" s="2">
        <f t="shared" si="2"/>
        <v>37232</v>
      </c>
      <c r="B131" s="6">
        <f>'[5]Fed Steer Margin'!B131</f>
        <v>1141.56</v>
      </c>
      <c r="C131" s="6">
        <f>'[5]Fed Steer Margin'!C131</f>
        <v>365.30029409993546</v>
      </c>
      <c r="D131" s="6">
        <f>'[5]Fed Steer Margin'!D131</f>
        <v>1506.8602940999353</v>
      </c>
      <c r="E131" s="6">
        <f>'[5]Fed Steer Margin'!E131</f>
        <v>1564.2</v>
      </c>
      <c r="F131" s="6">
        <f>'[5]Fed Steer Margin'!F131</f>
        <v>57.3397059000647</v>
      </c>
    </row>
    <row r="132" spans="1:6" x14ac:dyDescent="0.25">
      <c r="A132" s="2">
        <f t="shared" si="2"/>
        <v>37239</v>
      </c>
      <c r="B132" s="6">
        <f>'[5]Fed Steer Margin'!B132</f>
        <v>1171.08</v>
      </c>
      <c r="C132" s="6">
        <f>'[5]Fed Steer Margin'!C132</f>
        <v>366.2749250905066</v>
      </c>
      <c r="D132" s="6">
        <f>'[5]Fed Steer Margin'!D132</f>
        <v>1537.3549250905066</v>
      </c>
      <c r="E132" s="6">
        <f>'[5]Fed Steer Margin'!E132</f>
        <v>1534.8</v>
      </c>
      <c r="F132" s="6">
        <f>'[5]Fed Steer Margin'!F132</f>
        <v>-2.5549250905066856</v>
      </c>
    </row>
    <row r="133" spans="1:6" x14ac:dyDescent="0.25">
      <c r="A133" s="2">
        <f t="shared" si="2"/>
        <v>37246</v>
      </c>
      <c r="B133" s="6">
        <f>'[5]Fed Steer Margin'!B133</f>
        <v>1167.75</v>
      </c>
      <c r="C133" s="6">
        <f>'[5]Fed Steer Margin'!C133</f>
        <v>367.04235268553407</v>
      </c>
      <c r="D133" s="6">
        <f>'[5]Fed Steer Margin'!D133</f>
        <v>1534.7923526855341</v>
      </c>
      <c r="E133" s="6">
        <f>'[5]Fed Steer Margin'!E133</f>
        <v>1494.4499999999998</v>
      </c>
      <c r="F133" s="6">
        <f>'[5]Fed Steer Margin'!F133</f>
        <v>-40.342352685534252</v>
      </c>
    </row>
    <row r="134" spans="1:6" x14ac:dyDescent="0.25">
      <c r="A134" s="2">
        <f t="shared" si="2"/>
        <v>37253</v>
      </c>
      <c r="B134" s="6">
        <f>'[5]Fed Steer Margin'!B134</f>
        <v>1176.93</v>
      </c>
      <c r="C134" s="6">
        <f>'[5]Fed Steer Margin'!C134</f>
        <v>367.8733692406127</v>
      </c>
      <c r="D134" s="6">
        <f>'[5]Fed Steer Margin'!D134</f>
        <v>1544.8033692406127</v>
      </c>
      <c r="E134" s="6">
        <f>'[5]Fed Steer Margin'!E134</f>
        <v>1549.05</v>
      </c>
      <c r="F134" s="6">
        <f>'[5]Fed Steer Margin'!F134</f>
        <v>4.2466307593872443</v>
      </c>
    </row>
    <row r="135" spans="1:6" s="212" customFormat="1" x14ac:dyDescent="0.25">
      <c r="A135" s="210">
        <f t="shared" si="2"/>
        <v>37260</v>
      </c>
      <c r="B135" s="211">
        <f>'[5]Fed Steer Margin'!B135</f>
        <v>1158.8399999999999</v>
      </c>
      <c r="C135" s="211">
        <f>'[5]Fed Steer Margin'!C135</f>
        <v>368.76855301315868</v>
      </c>
      <c r="D135" s="211">
        <f>'[5]Fed Steer Margin'!D135</f>
        <v>1527.6085530131586</v>
      </c>
      <c r="E135" s="211">
        <f>'[5]Fed Steer Margin'!E135</f>
        <v>1555.6499999999999</v>
      </c>
      <c r="F135" s="211">
        <f>'[5]Fed Steer Margin'!F135</f>
        <v>28.041446986841265</v>
      </c>
    </row>
    <row r="136" spans="1:6" x14ac:dyDescent="0.25">
      <c r="A136" s="2">
        <f t="shared" si="2"/>
        <v>37267</v>
      </c>
      <c r="B136" s="6">
        <f>'[5]Fed Steer Margin'!B136</f>
        <v>1142.9099999999999</v>
      </c>
      <c r="C136" s="6">
        <f>'[5]Fed Steer Margin'!C136</f>
        <v>369.46089359219889</v>
      </c>
      <c r="D136" s="6">
        <f>'[5]Fed Steer Margin'!D136</f>
        <v>1512.3708935921986</v>
      </c>
      <c r="E136" s="6">
        <f>'[5]Fed Steer Margin'!E136</f>
        <v>1575.45</v>
      </c>
      <c r="F136" s="6">
        <f>'[5]Fed Steer Margin'!F136</f>
        <v>63.079106407801419</v>
      </c>
    </row>
    <row r="137" spans="1:6" x14ac:dyDescent="0.25">
      <c r="A137" s="2">
        <f t="shared" si="2"/>
        <v>37274</v>
      </c>
      <c r="B137" s="6">
        <f>'[5]Fed Steer Margin'!B137</f>
        <v>1140.57</v>
      </c>
      <c r="C137" s="6">
        <f>'[5]Fed Steer Margin'!C137</f>
        <v>369.9967417733605</v>
      </c>
      <c r="D137" s="6">
        <f>'[5]Fed Steer Margin'!D137</f>
        <v>1510.5667417733605</v>
      </c>
      <c r="E137" s="6">
        <f>'[5]Fed Steer Margin'!E137</f>
        <v>1611.75</v>
      </c>
      <c r="F137" s="6">
        <f>'[5]Fed Steer Margin'!F137</f>
        <v>101.18325822663951</v>
      </c>
    </row>
    <row r="138" spans="1:6" x14ac:dyDescent="0.25">
      <c r="A138" s="2">
        <f t="shared" si="2"/>
        <v>37281</v>
      </c>
      <c r="B138" s="6">
        <f>'[5]Fed Steer Margin'!B138</f>
        <v>1204.2</v>
      </c>
      <c r="C138" s="6">
        <f>'[5]Fed Steer Margin'!C138</f>
        <v>370.2167483591553</v>
      </c>
      <c r="D138" s="6">
        <f>'[5]Fed Steer Margin'!D138</f>
        <v>1574.4167483591555</v>
      </c>
      <c r="E138" s="6">
        <f>'[5]Fed Steer Margin'!E138</f>
        <v>1637.85</v>
      </c>
      <c r="F138" s="6">
        <f>'[5]Fed Steer Margin'!F138</f>
        <v>63.433251640844446</v>
      </c>
    </row>
    <row r="139" spans="1:6" x14ac:dyDescent="0.25">
      <c r="A139" s="2">
        <f t="shared" si="2"/>
        <v>37288</v>
      </c>
      <c r="B139" s="6">
        <f>'[5]Fed Steer Margin'!B139</f>
        <v>1194.03</v>
      </c>
      <c r="C139" s="6">
        <f>'[5]Fed Steer Margin'!C139</f>
        <v>370.66562659074833</v>
      </c>
      <c r="D139" s="6">
        <f>'[5]Fed Steer Margin'!D139</f>
        <v>1564.6956265907484</v>
      </c>
      <c r="E139" s="6">
        <f>'[5]Fed Steer Margin'!E139</f>
        <v>1622.1</v>
      </c>
      <c r="F139" s="6">
        <f>'[5]Fed Steer Margin'!F139</f>
        <v>57.404373409251548</v>
      </c>
    </row>
    <row r="140" spans="1:6" x14ac:dyDescent="0.25">
      <c r="A140" s="2">
        <f t="shared" si="2"/>
        <v>37295</v>
      </c>
      <c r="B140" s="6">
        <f>'[5]Fed Steer Margin'!B140</f>
        <v>1175.31</v>
      </c>
      <c r="C140" s="6">
        <f>'[5]Fed Steer Margin'!C140</f>
        <v>370.66637385047915</v>
      </c>
      <c r="D140" s="6">
        <f>'[5]Fed Steer Margin'!D140</f>
        <v>1545.9763738504791</v>
      </c>
      <c r="E140" s="6">
        <f>'[5]Fed Steer Margin'!E140</f>
        <v>1678.5</v>
      </c>
      <c r="F140" s="6">
        <f>'[5]Fed Steer Margin'!F140</f>
        <v>132.52362614952085</v>
      </c>
    </row>
    <row r="141" spans="1:6" x14ac:dyDescent="0.25">
      <c r="A141" s="2">
        <f t="shared" si="2"/>
        <v>37302</v>
      </c>
      <c r="B141" s="6">
        <f>'[5]Fed Steer Margin'!B141</f>
        <v>1130.49</v>
      </c>
      <c r="C141" s="6">
        <f>'[5]Fed Steer Margin'!C141</f>
        <v>370.77772281096208</v>
      </c>
      <c r="D141" s="6">
        <f>'[5]Fed Steer Margin'!D141</f>
        <v>1501.2677228109621</v>
      </c>
      <c r="E141" s="6">
        <f>'[5]Fed Steer Margin'!E141</f>
        <v>1712.55</v>
      </c>
      <c r="F141" s="6">
        <f>'[5]Fed Steer Margin'!F141</f>
        <v>211.28227718903781</v>
      </c>
    </row>
    <row r="142" spans="1:6" x14ac:dyDescent="0.25">
      <c r="A142" s="2">
        <f t="shared" si="2"/>
        <v>37309</v>
      </c>
      <c r="B142" s="6">
        <f>'[5]Fed Steer Margin'!B142</f>
        <v>1186.1099999999999</v>
      </c>
      <c r="C142" s="6">
        <f>'[5]Fed Steer Margin'!C142</f>
        <v>370.41993844281524</v>
      </c>
      <c r="D142" s="6">
        <f>'[5]Fed Steer Margin'!D142</f>
        <v>1556.5299384428151</v>
      </c>
      <c r="E142" s="6">
        <f>'[5]Fed Steer Margin'!E142</f>
        <v>1713.75</v>
      </c>
      <c r="F142" s="6">
        <f>'[5]Fed Steer Margin'!F142</f>
        <v>157.22006155718486</v>
      </c>
    </row>
    <row r="143" spans="1:6" x14ac:dyDescent="0.25">
      <c r="A143" s="2">
        <f t="shared" si="2"/>
        <v>37316</v>
      </c>
      <c r="B143" s="6">
        <f>'[5]Fed Steer Margin'!B143</f>
        <v>1157.67</v>
      </c>
      <c r="C143" s="6">
        <f>'[5]Fed Steer Margin'!C143</f>
        <v>369.52433394731122</v>
      </c>
      <c r="D143" s="6">
        <f>'[5]Fed Steer Margin'!D143</f>
        <v>1527.1943339473114</v>
      </c>
      <c r="E143" s="6">
        <f>'[5]Fed Steer Margin'!E143</f>
        <v>1684.05</v>
      </c>
      <c r="F143" s="6">
        <f>'[5]Fed Steer Margin'!F143</f>
        <v>156.85566605268855</v>
      </c>
    </row>
    <row r="144" spans="1:6" x14ac:dyDescent="0.25">
      <c r="A144" s="2">
        <f t="shared" si="2"/>
        <v>37323</v>
      </c>
      <c r="B144" s="6">
        <f>'[5]Fed Steer Margin'!B144</f>
        <v>1097.55</v>
      </c>
      <c r="C144" s="6">
        <f>'[5]Fed Steer Margin'!C144</f>
        <v>368.20175613159262</v>
      </c>
      <c r="D144" s="6">
        <f>'[5]Fed Steer Margin'!D144</f>
        <v>1465.7517561315926</v>
      </c>
      <c r="E144" s="6">
        <f>'[5]Fed Steer Margin'!E144</f>
        <v>1694.7</v>
      </c>
      <c r="F144" s="6">
        <f>'[5]Fed Steer Margin'!F144</f>
        <v>228.94824386840742</v>
      </c>
    </row>
    <row r="145" spans="1:6" x14ac:dyDescent="0.25">
      <c r="A145" s="2">
        <f t="shared" si="2"/>
        <v>37330</v>
      </c>
      <c r="B145" s="6">
        <f>'[5]Fed Steer Margin'!B145</f>
        <v>1159.1099999999999</v>
      </c>
      <c r="C145" s="6">
        <f>'[5]Fed Steer Margin'!C145</f>
        <v>366.87047168832754</v>
      </c>
      <c r="D145" s="6">
        <f>'[5]Fed Steer Margin'!D145</f>
        <v>1525.9804716883275</v>
      </c>
      <c r="E145" s="6">
        <f>'[5]Fed Steer Margin'!E145</f>
        <v>1747.8</v>
      </c>
      <c r="F145" s="6">
        <f>'[5]Fed Steer Margin'!F145</f>
        <v>221.81952831167246</v>
      </c>
    </row>
    <row r="146" spans="1:6" x14ac:dyDescent="0.25">
      <c r="A146" s="2">
        <f t="shared" si="2"/>
        <v>37337</v>
      </c>
      <c r="B146" s="6">
        <f>'[5]Fed Steer Margin'!B146</f>
        <v>1122.75</v>
      </c>
      <c r="C146" s="6">
        <f>'[5]Fed Steer Margin'!C146</f>
        <v>365.51279909485999</v>
      </c>
      <c r="D146" s="6">
        <f>'[5]Fed Steer Margin'!D146</f>
        <v>1488.2627990948599</v>
      </c>
      <c r="E146" s="6">
        <f>'[5]Fed Steer Margin'!E146</f>
        <v>1687.5</v>
      </c>
      <c r="F146" s="6">
        <f>'[5]Fed Steer Margin'!F146</f>
        <v>199.23720090514007</v>
      </c>
    </row>
    <row r="147" spans="1:6" x14ac:dyDescent="0.25">
      <c r="A147" s="2">
        <f t="shared" si="2"/>
        <v>37344</v>
      </c>
      <c r="B147" s="6">
        <f>'[5]Fed Steer Margin'!B147</f>
        <v>1178.55</v>
      </c>
      <c r="C147" s="6">
        <f>'[5]Fed Steer Margin'!C147</f>
        <v>364.13484677721726</v>
      </c>
      <c r="D147" s="6">
        <f>'[5]Fed Steer Margin'!D147</f>
        <v>1542.6848467772172</v>
      </c>
      <c r="E147" s="6">
        <f>'[5]Fed Steer Margin'!E147</f>
        <v>1629</v>
      </c>
      <c r="F147" s="6">
        <f>'[5]Fed Steer Margin'!F147</f>
        <v>86.315153222782783</v>
      </c>
    </row>
    <row r="148" spans="1:6" x14ac:dyDescent="0.25">
      <c r="A148" s="2">
        <f t="shared" si="2"/>
        <v>37351</v>
      </c>
      <c r="B148" s="6">
        <f>'[5]Fed Steer Margin'!B148</f>
        <v>1143.6299999999999</v>
      </c>
      <c r="C148" s="6">
        <f>'[5]Fed Steer Margin'!C148</f>
        <v>363.06282194648696</v>
      </c>
      <c r="D148" s="6">
        <f>'[5]Fed Steer Margin'!D148</f>
        <v>1506.6928219464869</v>
      </c>
      <c r="E148" s="6">
        <f>'[5]Fed Steer Margin'!E148</f>
        <v>1700.1000000000001</v>
      </c>
      <c r="F148" s="6">
        <f>'[5]Fed Steer Margin'!F148</f>
        <v>193.40717805351323</v>
      </c>
    </row>
    <row r="149" spans="1:6" x14ac:dyDescent="0.25">
      <c r="A149" s="2">
        <f t="shared" si="2"/>
        <v>37358</v>
      </c>
      <c r="B149" s="6">
        <f>'[5]Fed Steer Margin'!B149</f>
        <v>1149.6599999999999</v>
      </c>
      <c r="C149" s="6">
        <f>'[5]Fed Steer Margin'!C149</f>
        <v>362.05405984235381</v>
      </c>
      <c r="D149" s="6">
        <f>'[5]Fed Steer Margin'!D149</f>
        <v>1511.7140598423537</v>
      </c>
      <c r="E149" s="6">
        <f>'[5]Fed Steer Margin'!E149</f>
        <v>1630.5</v>
      </c>
      <c r="F149" s="6">
        <f>'[5]Fed Steer Margin'!F149</f>
        <v>118.78594015764634</v>
      </c>
    </row>
    <row r="150" spans="1:6" x14ac:dyDescent="0.25">
      <c r="A150" s="2">
        <f t="shared" si="2"/>
        <v>37365</v>
      </c>
      <c r="B150" s="6">
        <f>'[5]Fed Steer Margin'!B150</f>
        <v>1166.8500000000001</v>
      </c>
      <c r="C150" s="6">
        <f>'[5]Fed Steer Margin'!C150</f>
        <v>360.97143115529798</v>
      </c>
      <c r="D150" s="6">
        <f>'[5]Fed Steer Margin'!D150</f>
        <v>1527.8214311552981</v>
      </c>
      <c r="E150" s="6">
        <f>'[5]Fed Steer Margin'!E150</f>
        <v>1572.75</v>
      </c>
      <c r="F150" s="6">
        <f>'[5]Fed Steer Margin'!F150</f>
        <v>44.928568844701886</v>
      </c>
    </row>
    <row r="151" spans="1:6" x14ac:dyDescent="0.25">
      <c r="A151" s="2">
        <f t="shared" si="2"/>
        <v>37372</v>
      </c>
      <c r="B151" s="6">
        <f>'[5]Fed Steer Margin'!B151</f>
        <v>1069.1100000000001</v>
      </c>
      <c r="C151" s="6">
        <f>'[5]Fed Steer Margin'!C151</f>
        <v>360.30649872775427</v>
      </c>
      <c r="D151" s="6">
        <f>'[5]Fed Steer Margin'!D151</f>
        <v>1429.4164987277545</v>
      </c>
      <c r="E151" s="6">
        <f>'[5]Fed Steer Margin'!E151</f>
        <v>1551.75</v>
      </c>
      <c r="F151" s="6">
        <f>'[5]Fed Steer Margin'!F151</f>
        <v>122.33350127224548</v>
      </c>
    </row>
    <row r="152" spans="1:6" x14ac:dyDescent="0.25">
      <c r="A152" s="2">
        <f t="shared" si="2"/>
        <v>37379</v>
      </c>
      <c r="B152" s="6">
        <f>'[5]Fed Steer Margin'!B152</f>
        <v>1028.52</v>
      </c>
      <c r="C152" s="6">
        <f>'[5]Fed Steer Margin'!C152</f>
        <v>359.63836499031811</v>
      </c>
      <c r="D152" s="6">
        <f>'[5]Fed Steer Margin'!D152</f>
        <v>1388.1583649903182</v>
      </c>
      <c r="E152" s="6">
        <f>'[5]Fed Steer Margin'!E152</f>
        <v>1586.55</v>
      </c>
      <c r="F152" s="6">
        <f>'[5]Fed Steer Margin'!F152</f>
        <v>198.39163500968175</v>
      </c>
    </row>
    <row r="153" spans="1:6" x14ac:dyDescent="0.25">
      <c r="A153" s="2">
        <f t="shared" si="2"/>
        <v>37386</v>
      </c>
      <c r="B153" s="6">
        <f>'[5]Fed Steer Margin'!B153</f>
        <v>1047.69</v>
      </c>
      <c r="C153" s="6">
        <f>'[5]Fed Steer Margin'!C153</f>
        <v>358.79613495494561</v>
      </c>
      <c r="D153" s="6">
        <f>'[5]Fed Steer Margin'!D153</f>
        <v>1406.4861349549456</v>
      </c>
      <c r="E153" s="6">
        <f>'[5]Fed Steer Margin'!E153</f>
        <v>1596.6</v>
      </c>
      <c r="F153" s="6">
        <f>'[5]Fed Steer Margin'!F153</f>
        <v>190.11386504505435</v>
      </c>
    </row>
    <row r="154" spans="1:6" x14ac:dyDescent="0.25">
      <c r="A154" s="2">
        <f t="shared" si="2"/>
        <v>37393</v>
      </c>
      <c r="B154" s="6">
        <f>'[5]Fed Steer Margin'!B154</f>
        <v>1068.3899999999999</v>
      </c>
      <c r="C154" s="6">
        <f>'[5]Fed Steer Margin'!C154</f>
        <v>358.17095370390064</v>
      </c>
      <c r="D154" s="6">
        <f>'[5]Fed Steer Margin'!D154</f>
        <v>1426.5609537039004</v>
      </c>
      <c r="E154" s="6">
        <f>'[5]Fed Steer Margin'!E154</f>
        <v>1578.1499999999999</v>
      </c>
      <c r="F154" s="6">
        <f>'[5]Fed Steer Margin'!F154</f>
        <v>151.58904629609947</v>
      </c>
    </row>
    <row r="155" spans="1:6" x14ac:dyDescent="0.25">
      <c r="A155" s="2">
        <f t="shared" si="2"/>
        <v>37400</v>
      </c>
      <c r="B155" s="6">
        <f>'[5]Fed Steer Margin'!B155</f>
        <v>1073.6100000000001</v>
      </c>
      <c r="C155" s="6">
        <f>'[5]Fed Steer Margin'!C155</f>
        <v>357.54829798114025</v>
      </c>
      <c r="D155" s="6">
        <f>'[5]Fed Steer Margin'!D155</f>
        <v>1431.1582979811403</v>
      </c>
      <c r="E155" s="6">
        <f>'[5]Fed Steer Margin'!E155</f>
        <v>1539</v>
      </c>
      <c r="F155" s="6">
        <f>'[5]Fed Steer Margin'!F155</f>
        <v>107.84170201885968</v>
      </c>
    </row>
    <row r="156" spans="1:6" x14ac:dyDescent="0.25">
      <c r="A156" s="2">
        <f t="shared" si="2"/>
        <v>37407</v>
      </c>
      <c r="B156" s="6">
        <f>'[5]Fed Steer Margin'!B156</f>
        <v>1098.0900000000001</v>
      </c>
      <c r="C156" s="6">
        <f>'[5]Fed Steer Margin'!C156</f>
        <v>357.11730948897923</v>
      </c>
      <c r="D156" s="6">
        <f>'[5]Fed Steer Margin'!D156</f>
        <v>1455.2073094889793</v>
      </c>
      <c r="E156" s="6">
        <f>'[5]Fed Steer Margin'!E156</f>
        <v>1557.75</v>
      </c>
      <c r="F156" s="6">
        <f>'[5]Fed Steer Margin'!F156</f>
        <v>102.54269051102074</v>
      </c>
    </row>
    <row r="157" spans="1:6" x14ac:dyDescent="0.25">
      <c r="A157" s="2">
        <f t="shared" si="2"/>
        <v>37414</v>
      </c>
      <c r="B157" s="6">
        <f>'[5]Fed Steer Margin'!B157</f>
        <v>1120.95</v>
      </c>
      <c r="C157" s="6">
        <f>'[5]Fed Steer Margin'!C157</f>
        <v>356.83553354855212</v>
      </c>
      <c r="D157" s="6">
        <f>'[5]Fed Steer Margin'!D157</f>
        <v>1477.7855335485522</v>
      </c>
      <c r="E157" s="6">
        <f>'[5]Fed Steer Margin'!E157</f>
        <v>1509.3000000000002</v>
      </c>
      <c r="F157" s="6">
        <f>'[5]Fed Steer Margin'!F157</f>
        <v>31.514466451448016</v>
      </c>
    </row>
    <row r="158" spans="1:6" x14ac:dyDescent="0.25">
      <c r="A158" s="2">
        <f t="shared" si="2"/>
        <v>37421</v>
      </c>
      <c r="B158" s="6">
        <f>'[5]Fed Steer Margin'!B158</f>
        <v>1083.42</v>
      </c>
      <c r="C158" s="6">
        <f>'[5]Fed Steer Margin'!C158</f>
        <v>356.43729471670451</v>
      </c>
      <c r="D158" s="6">
        <f>'[5]Fed Steer Margin'!D158</f>
        <v>1439.8572947167045</v>
      </c>
      <c r="E158" s="6">
        <f>'[5]Fed Steer Margin'!E158</f>
        <v>1506.45</v>
      </c>
      <c r="F158" s="6">
        <f>'[5]Fed Steer Margin'!F158</f>
        <v>66.592705283295572</v>
      </c>
    </row>
    <row r="159" spans="1:6" x14ac:dyDescent="0.25">
      <c r="A159" s="2">
        <f t="shared" si="2"/>
        <v>37428</v>
      </c>
      <c r="B159" s="6">
        <f>'[5]Fed Steer Margin'!B159</f>
        <v>1088.9099999999999</v>
      </c>
      <c r="C159" s="6">
        <f>'[5]Fed Steer Margin'!C159</f>
        <v>356.18776579728251</v>
      </c>
      <c r="D159" s="6">
        <f>'[5]Fed Steer Margin'!D159</f>
        <v>1445.0977657972824</v>
      </c>
      <c r="E159" s="6">
        <f>'[5]Fed Steer Margin'!E159</f>
        <v>1502.55</v>
      </c>
      <c r="F159" s="6">
        <f>'[5]Fed Steer Margin'!F159</f>
        <v>57.452234202717591</v>
      </c>
    </row>
    <row r="160" spans="1:6" x14ac:dyDescent="0.25">
      <c r="A160" s="2">
        <f t="shared" si="2"/>
        <v>37435</v>
      </c>
      <c r="B160" s="6">
        <f>'[5]Fed Steer Margin'!B160</f>
        <v>1007.1</v>
      </c>
      <c r="C160" s="6">
        <f>'[5]Fed Steer Margin'!C160</f>
        <v>356.3238231308049</v>
      </c>
      <c r="D160" s="6">
        <f>'[5]Fed Steer Margin'!D160</f>
        <v>1363.423823130805</v>
      </c>
      <c r="E160" s="6">
        <f>'[5]Fed Steer Margin'!E160</f>
        <v>1500</v>
      </c>
      <c r="F160" s="6">
        <f>'[5]Fed Steer Margin'!F160</f>
        <v>136.57617686919502</v>
      </c>
    </row>
    <row r="161" spans="1:6" x14ac:dyDescent="0.25">
      <c r="A161" s="2">
        <f t="shared" si="2"/>
        <v>37442</v>
      </c>
      <c r="B161" s="6">
        <f>'[5]Fed Steer Margin'!B161</f>
        <v>1046.1599999999999</v>
      </c>
      <c r="C161" s="6">
        <f>'[5]Fed Steer Margin'!C161</f>
        <v>357.08124568119553</v>
      </c>
      <c r="D161" s="6">
        <f>'[5]Fed Steer Margin'!D161</f>
        <v>1403.2412456811953</v>
      </c>
      <c r="E161" s="6">
        <f>'[5]Fed Steer Margin'!E161</f>
        <v>1471.3500000000001</v>
      </c>
      <c r="F161" s="6">
        <f>'[5]Fed Steer Margin'!F161</f>
        <v>68.108754318804813</v>
      </c>
    </row>
    <row r="162" spans="1:6" x14ac:dyDescent="0.25">
      <c r="A162" s="2">
        <f t="shared" si="2"/>
        <v>37449</v>
      </c>
      <c r="B162" s="6">
        <f>'[5]Fed Steer Margin'!B162</f>
        <v>977.85</v>
      </c>
      <c r="C162" s="6">
        <f>'[5]Fed Steer Margin'!C162</f>
        <v>358.04503642742907</v>
      </c>
      <c r="D162" s="6">
        <f>'[5]Fed Steer Margin'!D162</f>
        <v>1335.8950364274292</v>
      </c>
      <c r="E162" s="6">
        <f>'[5]Fed Steer Margin'!E162</f>
        <v>1462.8</v>
      </c>
      <c r="F162" s="6">
        <f>'[5]Fed Steer Margin'!F162</f>
        <v>126.90496357257075</v>
      </c>
    </row>
    <row r="163" spans="1:6" x14ac:dyDescent="0.25">
      <c r="A163" s="2">
        <f t="shared" si="2"/>
        <v>37456</v>
      </c>
      <c r="B163" s="6">
        <f>'[5]Fed Steer Margin'!B163</f>
        <v>1079.73</v>
      </c>
      <c r="C163" s="6">
        <f>'[5]Fed Steer Margin'!C163</f>
        <v>358.71221560499555</v>
      </c>
      <c r="D163" s="6">
        <f>'[5]Fed Steer Margin'!D163</f>
        <v>1438.4422156049955</v>
      </c>
      <c r="E163" s="6">
        <f>'[5]Fed Steer Margin'!E163</f>
        <v>1455</v>
      </c>
      <c r="F163" s="6">
        <f>'[5]Fed Steer Margin'!F163</f>
        <v>16.557784395004546</v>
      </c>
    </row>
    <row r="164" spans="1:6" x14ac:dyDescent="0.25">
      <c r="A164" s="2">
        <f t="shared" si="2"/>
        <v>37463</v>
      </c>
      <c r="B164" s="6">
        <f>'[5]Fed Steer Margin'!B164</f>
        <v>1087.29</v>
      </c>
      <c r="C164" s="6">
        <f>'[5]Fed Steer Margin'!C164</f>
        <v>359.76610253327573</v>
      </c>
      <c r="D164" s="6">
        <f>'[5]Fed Steer Margin'!D164</f>
        <v>1447.0561025332756</v>
      </c>
      <c r="E164" s="6">
        <f>'[5]Fed Steer Margin'!E164</f>
        <v>1505.25</v>
      </c>
      <c r="F164" s="6">
        <f>'[5]Fed Steer Margin'!F164</f>
        <v>58.193897466724366</v>
      </c>
    </row>
    <row r="165" spans="1:6" x14ac:dyDescent="0.25">
      <c r="A165" s="2">
        <f t="shared" si="2"/>
        <v>37470</v>
      </c>
      <c r="B165" s="6">
        <f>'[5]Fed Steer Margin'!B165</f>
        <v>1088.6399999999999</v>
      </c>
      <c r="C165" s="6">
        <f>'[5]Fed Steer Margin'!C165</f>
        <v>361.09825316088506</v>
      </c>
      <c r="D165" s="6">
        <f>'[5]Fed Steer Margin'!D165</f>
        <v>1449.7382531608851</v>
      </c>
      <c r="E165" s="6">
        <f>'[5]Fed Steer Margin'!E165</f>
        <v>1512.75</v>
      </c>
      <c r="F165" s="6">
        <f>'[5]Fed Steer Margin'!F165</f>
        <v>63.011746839114949</v>
      </c>
    </row>
    <row r="166" spans="1:6" x14ac:dyDescent="0.25">
      <c r="A166" s="2">
        <f t="shared" si="2"/>
        <v>37477</v>
      </c>
      <c r="B166" s="6">
        <f>'[5]Fed Steer Margin'!B166</f>
        <v>971.18999999999994</v>
      </c>
      <c r="C166" s="6">
        <f>'[5]Fed Steer Margin'!C166</f>
        <v>362.83188207937388</v>
      </c>
      <c r="D166" s="6">
        <f>'[5]Fed Steer Margin'!D166</f>
        <v>1334.0218820793739</v>
      </c>
      <c r="E166" s="6">
        <f>'[5]Fed Steer Margin'!E166</f>
        <v>1497.75</v>
      </c>
      <c r="F166" s="6">
        <f>'[5]Fed Steer Margin'!F166</f>
        <v>163.72811792062612</v>
      </c>
    </row>
    <row r="167" spans="1:6" x14ac:dyDescent="0.25">
      <c r="A167" s="2">
        <f t="shared" si="2"/>
        <v>37484</v>
      </c>
      <c r="B167" s="6">
        <f>'[5]Fed Steer Margin'!B167</f>
        <v>1118.79</v>
      </c>
      <c r="C167" s="6">
        <f>'[5]Fed Steer Margin'!C167</f>
        <v>364.75116426285427</v>
      </c>
      <c r="D167" s="6">
        <f>'[5]Fed Steer Margin'!D167</f>
        <v>1483.5411642628542</v>
      </c>
      <c r="E167" s="6">
        <f>'[5]Fed Steer Margin'!E167</f>
        <v>1514.3999999999999</v>
      </c>
      <c r="F167" s="6">
        <f>'[5]Fed Steer Margin'!F167</f>
        <v>30.858835737145682</v>
      </c>
    </row>
    <row r="168" spans="1:6" x14ac:dyDescent="0.25">
      <c r="A168" s="2">
        <f t="shared" si="2"/>
        <v>37491</v>
      </c>
      <c r="B168" s="6">
        <f>'[5]Fed Steer Margin'!B168</f>
        <v>1066.23</v>
      </c>
      <c r="C168" s="6">
        <f>'[5]Fed Steer Margin'!C168</f>
        <v>367.34172868906558</v>
      </c>
      <c r="D168" s="6">
        <f>'[5]Fed Steer Margin'!D168</f>
        <v>1433.5717286890656</v>
      </c>
      <c r="E168" s="6">
        <f>'[5]Fed Steer Margin'!E168</f>
        <v>1508.7</v>
      </c>
      <c r="F168" s="6">
        <f>'[5]Fed Steer Margin'!F168</f>
        <v>75.128271310934451</v>
      </c>
    </row>
    <row r="169" spans="1:6" x14ac:dyDescent="0.25">
      <c r="A169" s="2">
        <f t="shared" si="2"/>
        <v>37498</v>
      </c>
      <c r="B169" s="6">
        <f>'[5]Fed Steer Margin'!B169</f>
        <v>1108.98</v>
      </c>
      <c r="C169" s="6">
        <f>'[5]Fed Steer Margin'!C169</f>
        <v>369.722651091138</v>
      </c>
      <c r="D169" s="6">
        <f>'[5]Fed Steer Margin'!D169</f>
        <v>1478.702651091138</v>
      </c>
      <c r="E169" s="6">
        <f>'[5]Fed Steer Margin'!E169</f>
        <v>1448.4</v>
      </c>
      <c r="F169" s="6">
        <f>'[5]Fed Steer Margin'!F169</f>
        <v>-30.302651091137932</v>
      </c>
    </row>
    <row r="170" spans="1:6" x14ac:dyDescent="0.25">
      <c r="A170" s="2">
        <f t="shared" si="2"/>
        <v>37505</v>
      </c>
      <c r="B170" s="6">
        <f>'[5]Fed Steer Margin'!B170</f>
        <v>1058.04</v>
      </c>
      <c r="C170" s="6">
        <f>'[5]Fed Steer Margin'!C170</f>
        <v>372.19018622480451</v>
      </c>
      <c r="D170" s="6">
        <f>'[5]Fed Steer Margin'!D170</f>
        <v>1430.2301862248046</v>
      </c>
      <c r="E170" s="6">
        <f>'[5]Fed Steer Margin'!E170</f>
        <v>1449.4499999999998</v>
      </c>
      <c r="F170" s="6">
        <f>'[5]Fed Steer Margin'!F170</f>
        <v>19.219813775195234</v>
      </c>
    </row>
    <row r="171" spans="1:6" x14ac:dyDescent="0.25">
      <c r="A171" s="2">
        <f t="shared" ref="A171:A234" si="3">A172-7</f>
        <v>37512</v>
      </c>
      <c r="B171" s="6">
        <f>'[5]Fed Steer Margin'!B171</f>
        <v>1042.74</v>
      </c>
      <c r="C171" s="6">
        <f>'[5]Fed Steer Margin'!C171</f>
        <v>375.25085064046618</v>
      </c>
      <c r="D171" s="6">
        <f>'[5]Fed Steer Margin'!D171</f>
        <v>1417.9908506404663</v>
      </c>
      <c r="E171" s="6">
        <f>'[5]Fed Steer Margin'!E171</f>
        <v>1437.15</v>
      </c>
      <c r="F171" s="6">
        <f>'[5]Fed Steer Margin'!F171</f>
        <v>19.159149359533785</v>
      </c>
    </row>
    <row r="172" spans="1:6" x14ac:dyDescent="0.25">
      <c r="A172" s="2">
        <f t="shared" si="3"/>
        <v>37519</v>
      </c>
      <c r="B172" s="6">
        <f>'[5]Fed Steer Margin'!B172</f>
        <v>1020.8700000000001</v>
      </c>
      <c r="C172" s="6">
        <f>'[5]Fed Steer Margin'!C172</f>
        <v>378.13141929071861</v>
      </c>
      <c r="D172" s="6">
        <f>'[5]Fed Steer Margin'!D172</f>
        <v>1399.0014192907188</v>
      </c>
      <c r="E172" s="6">
        <f>'[5]Fed Steer Margin'!E172</f>
        <v>1437.9</v>
      </c>
      <c r="F172" s="6">
        <f>'[5]Fed Steer Margin'!F172</f>
        <v>38.898580709281305</v>
      </c>
    </row>
    <row r="173" spans="1:6" x14ac:dyDescent="0.25">
      <c r="A173" s="2">
        <f t="shared" si="3"/>
        <v>37526</v>
      </c>
      <c r="B173" s="6">
        <f>'[5]Fed Steer Margin'!B173</f>
        <v>1045.71</v>
      </c>
      <c r="C173" s="6">
        <f>'[5]Fed Steer Margin'!C173</f>
        <v>380.39141364304658</v>
      </c>
      <c r="D173" s="6">
        <f>'[5]Fed Steer Margin'!D173</f>
        <v>1426.1014136430467</v>
      </c>
      <c r="E173" s="6">
        <f>'[5]Fed Steer Margin'!E173</f>
        <v>1433.25</v>
      </c>
      <c r="F173" s="6">
        <f>'[5]Fed Steer Margin'!F173</f>
        <v>7.1485863569532739</v>
      </c>
    </row>
    <row r="174" spans="1:6" x14ac:dyDescent="0.25">
      <c r="A174" s="2">
        <f t="shared" si="3"/>
        <v>37533</v>
      </c>
      <c r="B174" s="6">
        <f>'[5]Fed Steer Margin'!B174</f>
        <v>1022.76</v>
      </c>
      <c r="C174" s="6">
        <f>'[5]Fed Steer Margin'!C174</f>
        <v>382.30576929679552</v>
      </c>
      <c r="D174" s="6">
        <f>'[5]Fed Steer Margin'!D174</f>
        <v>1405.0657692967955</v>
      </c>
      <c r="E174" s="6">
        <f>'[5]Fed Steer Margin'!E174</f>
        <v>1422.9</v>
      </c>
      <c r="F174" s="6">
        <f>'[5]Fed Steer Margin'!F174</f>
        <v>17.834230703204639</v>
      </c>
    </row>
    <row r="175" spans="1:6" x14ac:dyDescent="0.25">
      <c r="A175" s="2">
        <f t="shared" si="3"/>
        <v>37540</v>
      </c>
      <c r="B175" s="6">
        <f>'[5]Fed Steer Margin'!B175</f>
        <v>1043.3700000000001</v>
      </c>
      <c r="C175" s="6">
        <f>'[5]Fed Steer Margin'!C175</f>
        <v>383.68091485054475</v>
      </c>
      <c r="D175" s="6">
        <f>'[5]Fed Steer Margin'!D175</f>
        <v>1427.0509148505448</v>
      </c>
      <c r="E175" s="6">
        <f>'[5]Fed Steer Margin'!E175</f>
        <v>1407.9</v>
      </c>
      <c r="F175" s="6">
        <f>'[5]Fed Steer Margin'!F175</f>
        <v>-19.150914850544723</v>
      </c>
    </row>
    <row r="176" spans="1:6" x14ac:dyDescent="0.25">
      <c r="A176" s="2">
        <f t="shared" si="3"/>
        <v>37547</v>
      </c>
      <c r="B176" s="6">
        <f>'[5]Fed Steer Margin'!B176</f>
        <v>1010.6999999999999</v>
      </c>
      <c r="C176" s="6">
        <f>'[5]Fed Steer Margin'!C176</f>
        <v>385.07248138961313</v>
      </c>
      <c r="D176" s="6">
        <f>'[5]Fed Steer Margin'!D176</f>
        <v>1395.7724813896129</v>
      </c>
      <c r="E176" s="6">
        <f>'[5]Fed Steer Margin'!E176</f>
        <v>1436.8500000000001</v>
      </c>
      <c r="F176" s="6">
        <f>'[5]Fed Steer Margin'!F176</f>
        <v>41.077518610387187</v>
      </c>
    </row>
    <row r="177" spans="1:33" x14ac:dyDescent="0.25">
      <c r="A177" s="2">
        <f t="shared" si="3"/>
        <v>37554</v>
      </c>
      <c r="B177" s="6">
        <f>'[5]Fed Steer Margin'!B177</f>
        <v>966.78</v>
      </c>
      <c r="C177" s="6">
        <f>'[5]Fed Steer Margin'!C177</f>
        <v>387.08476487271832</v>
      </c>
      <c r="D177" s="6">
        <f>'[5]Fed Steer Margin'!D177</f>
        <v>1353.8647648727183</v>
      </c>
      <c r="E177" s="6">
        <f>'[5]Fed Steer Margin'!E177</f>
        <v>1453.8</v>
      </c>
      <c r="F177" s="6">
        <f>'[5]Fed Steer Margin'!F177</f>
        <v>99.935235127281658</v>
      </c>
    </row>
    <row r="178" spans="1:33" x14ac:dyDescent="0.25">
      <c r="A178" s="2">
        <f t="shared" si="3"/>
        <v>37561</v>
      </c>
      <c r="B178" s="6">
        <f>'[5]Fed Steer Margin'!B178</f>
        <v>963.9</v>
      </c>
      <c r="C178" s="6">
        <f>'[5]Fed Steer Margin'!C178</f>
        <v>388.96549152243108</v>
      </c>
      <c r="D178" s="6">
        <f>'[5]Fed Steer Margin'!D178</f>
        <v>1352.8654915224311</v>
      </c>
      <c r="E178" s="6">
        <f>'[5]Fed Steer Margin'!E178</f>
        <v>1443.1499999999999</v>
      </c>
      <c r="F178" s="6">
        <f>'[5]Fed Steer Margin'!F178</f>
        <v>90.284508477568806</v>
      </c>
    </row>
    <row r="179" spans="1:33" x14ac:dyDescent="0.25">
      <c r="A179" s="2">
        <f t="shared" si="3"/>
        <v>37568</v>
      </c>
      <c r="B179" s="6">
        <f>'[5]Fed Steer Margin'!B179</f>
        <v>981.44999999999993</v>
      </c>
      <c r="C179" s="6">
        <f>'[5]Fed Steer Margin'!C179</f>
        <v>390.78754489405071</v>
      </c>
      <c r="D179" s="6">
        <f>'[5]Fed Steer Margin'!D179</f>
        <v>1372.2375448940506</v>
      </c>
      <c r="E179" s="6">
        <f>'[5]Fed Steer Margin'!E179</f>
        <v>1450.2</v>
      </c>
      <c r="F179" s="6">
        <f>'[5]Fed Steer Margin'!F179</f>
        <v>77.962455105949402</v>
      </c>
    </row>
    <row r="180" spans="1:33" x14ac:dyDescent="0.25">
      <c r="A180" s="2">
        <f t="shared" si="3"/>
        <v>37575</v>
      </c>
      <c r="B180" s="6">
        <f>'[5]Fed Steer Margin'!B180</f>
        <v>994.59</v>
      </c>
      <c r="C180" s="6">
        <f>'[5]Fed Steer Margin'!C180</f>
        <v>392.3527204032589</v>
      </c>
      <c r="D180" s="6">
        <f>'[5]Fed Steer Margin'!D180</f>
        <v>1386.942720403259</v>
      </c>
      <c r="E180" s="6">
        <f>'[5]Fed Steer Margin'!E180</f>
        <v>1475.6999999999998</v>
      </c>
      <c r="F180" s="6">
        <f>'[5]Fed Steer Margin'!F180</f>
        <v>88.757279596740773</v>
      </c>
    </row>
    <row r="181" spans="1:33" x14ac:dyDescent="0.25">
      <c r="A181" s="2">
        <f t="shared" si="3"/>
        <v>37582</v>
      </c>
      <c r="B181" s="6">
        <f>'[5]Fed Steer Margin'!B181</f>
        <v>977.93999999999994</v>
      </c>
      <c r="C181" s="6">
        <f>'[5]Fed Steer Margin'!C181</f>
        <v>393.93525461000456</v>
      </c>
      <c r="D181" s="6">
        <f>'[5]Fed Steer Margin'!D181</f>
        <v>1371.8752546100045</v>
      </c>
      <c r="E181" s="6">
        <f>'[5]Fed Steer Margin'!E181</f>
        <v>1505.1000000000001</v>
      </c>
      <c r="F181" s="6">
        <f>'[5]Fed Steer Margin'!F181</f>
        <v>133.22474538999563</v>
      </c>
    </row>
    <row r="182" spans="1:33" x14ac:dyDescent="0.25">
      <c r="A182" s="2">
        <f t="shared" si="3"/>
        <v>37589</v>
      </c>
      <c r="B182" s="6">
        <f>'[5]Fed Steer Margin'!B182</f>
        <v>979.37999999999988</v>
      </c>
      <c r="C182" s="6">
        <f>'[5]Fed Steer Margin'!C182</f>
        <v>395.59797443758396</v>
      </c>
      <c r="D182" s="6">
        <f>'[5]Fed Steer Margin'!D182</f>
        <v>1374.9779744375837</v>
      </c>
      <c r="E182" s="6">
        <f>'[5]Fed Steer Margin'!E182</f>
        <v>1586.25</v>
      </c>
      <c r="F182" s="6">
        <f>'[5]Fed Steer Margin'!F182</f>
        <v>211.27202556241627</v>
      </c>
    </row>
    <row r="183" spans="1:33" x14ac:dyDescent="0.25">
      <c r="A183" s="2">
        <f t="shared" si="3"/>
        <v>37596</v>
      </c>
      <c r="B183" s="6">
        <f>'[5]Fed Steer Margin'!B183</f>
        <v>963.54</v>
      </c>
      <c r="C183" s="6">
        <f>'[5]Fed Steer Margin'!C183</f>
        <v>397.05235496746133</v>
      </c>
      <c r="D183" s="6">
        <f>'[5]Fed Steer Margin'!D183</f>
        <v>1360.5923549674612</v>
      </c>
      <c r="E183" s="6">
        <f>'[5]Fed Steer Margin'!E183</f>
        <v>1634.1</v>
      </c>
      <c r="F183" s="6">
        <f>'[5]Fed Steer Margin'!F183</f>
        <v>273.50764503253868</v>
      </c>
    </row>
    <row r="184" spans="1:33" x14ac:dyDescent="0.25">
      <c r="A184" s="2">
        <f t="shared" si="3"/>
        <v>37603</v>
      </c>
      <c r="B184" s="6">
        <f>'[5]Fed Steer Margin'!B184</f>
        <v>946.53</v>
      </c>
      <c r="C184" s="6">
        <f>'[5]Fed Steer Margin'!C184</f>
        <v>398.25771326645872</v>
      </c>
      <c r="D184" s="6">
        <f>'[5]Fed Steer Margin'!D184</f>
        <v>1344.7877132664587</v>
      </c>
      <c r="E184" s="6">
        <f>'[5]Fed Steer Margin'!E184</f>
        <v>1579.65</v>
      </c>
      <c r="F184" s="6">
        <f>'[5]Fed Steer Margin'!F184</f>
        <v>234.8622867335414</v>
      </c>
    </row>
    <row r="185" spans="1:33" x14ac:dyDescent="0.25">
      <c r="A185" s="2">
        <f t="shared" si="3"/>
        <v>37610</v>
      </c>
      <c r="B185" s="6">
        <f>'[5]Fed Steer Margin'!B185</f>
        <v>963</v>
      </c>
      <c r="C185" s="6">
        <f>'[5]Fed Steer Margin'!C185</f>
        <v>399.72198684928543</v>
      </c>
      <c r="D185" s="6">
        <f>'[5]Fed Steer Margin'!D185</f>
        <v>1362.7219868492855</v>
      </c>
      <c r="E185" s="6">
        <f>'[5]Fed Steer Margin'!E185</f>
        <v>1583.25</v>
      </c>
      <c r="F185" s="6">
        <f>'[5]Fed Steer Margin'!F185</f>
        <v>220.52801315071451</v>
      </c>
    </row>
    <row r="186" spans="1:33" x14ac:dyDescent="0.25">
      <c r="A186" s="2">
        <f t="shared" si="3"/>
        <v>37617</v>
      </c>
      <c r="B186" s="6">
        <f>'[5]Fed Steer Margin'!B186</f>
        <v>976.77</v>
      </c>
      <c r="C186" s="6">
        <f>'[5]Fed Steer Margin'!C186</f>
        <v>400.68943185778039</v>
      </c>
      <c r="D186" s="6">
        <f>'[5]Fed Steer Margin'!D186</f>
        <v>1377.4594318577804</v>
      </c>
      <c r="E186" s="6">
        <f>'[5]Fed Steer Margin'!E186</f>
        <v>1514.25</v>
      </c>
      <c r="F186" s="6">
        <f>'[5]Fed Steer Margin'!F186</f>
        <v>136.79056814221963</v>
      </c>
    </row>
    <row r="187" spans="1:33" s="10" customFormat="1" x14ac:dyDescent="0.25">
      <c r="A187" s="13">
        <f t="shared" si="3"/>
        <v>37624</v>
      </c>
      <c r="B187" s="29">
        <f>'[5]Fed Steer Margin'!B187</f>
        <v>958.23</v>
      </c>
      <c r="C187" s="29">
        <f>'[5]Fed Steer Margin'!C187</f>
        <v>401.99712110678183</v>
      </c>
      <c r="D187" s="29">
        <f>'[5]Fed Steer Margin'!D187</f>
        <v>1360.2271211067819</v>
      </c>
      <c r="E187" s="29">
        <f>'[5]Fed Steer Margin'!E187</f>
        <v>1674.8999999999999</v>
      </c>
      <c r="F187" s="29">
        <f>'[5]Fed Steer Margin'!F187</f>
        <v>314.67287889321801</v>
      </c>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row>
    <row r="188" spans="1:33" x14ac:dyDescent="0.25">
      <c r="A188" s="2">
        <f t="shared" si="3"/>
        <v>37631</v>
      </c>
      <c r="B188" s="6">
        <f>'[5]Fed Steer Margin'!B188</f>
        <v>965.25</v>
      </c>
      <c r="C188" s="6">
        <f>'[5]Fed Steer Margin'!C188</f>
        <v>402.7066867023434</v>
      </c>
      <c r="D188" s="6">
        <f>'[5]Fed Steer Margin'!D188</f>
        <v>1367.9566867023434</v>
      </c>
      <c r="E188" s="6">
        <f>'[5]Fed Steer Margin'!E188</f>
        <v>1742.3999999999999</v>
      </c>
      <c r="F188" s="6">
        <f>'[5]Fed Steer Margin'!F188</f>
        <v>374.44331329765646</v>
      </c>
    </row>
    <row r="189" spans="1:33" x14ac:dyDescent="0.25">
      <c r="A189" s="2">
        <f t="shared" si="3"/>
        <v>37638</v>
      </c>
      <c r="B189" s="6">
        <f>'[5]Fed Steer Margin'!B189</f>
        <v>900.81000000000006</v>
      </c>
      <c r="C189" s="6">
        <f>'[5]Fed Steer Margin'!C189</f>
        <v>403.09762534255555</v>
      </c>
      <c r="D189" s="6">
        <f>'[5]Fed Steer Margin'!D189</f>
        <v>1303.9076253425555</v>
      </c>
      <c r="E189" s="6">
        <f>'[5]Fed Steer Margin'!E189</f>
        <v>1738.35</v>
      </c>
      <c r="F189" s="6">
        <f>'[5]Fed Steer Margin'!F189</f>
        <v>434.44237465744436</v>
      </c>
    </row>
    <row r="190" spans="1:33" x14ac:dyDescent="0.25">
      <c r="A190" s="2">
        <f t="shared" si="3"/>
        <v>37645</v>
      </c>
      <c r="B190" s="6">
        <f>'[5]Fed Steer Margin'!B190</f>
        <v>957.06000000000006</v>
      </c>
      <c r="C190" s="6">
        <f>'[5]Fed Steer Margin'!C190</f>
        <v>403.66993627870397</v>
      </c>
      <c r="D190" s="6">
        <f>'[5]Fed Steer Margin'!D190</f>
        <v>1360.7299362787039</v>
      </c>
      <c r="E190" s="6">
        <f>'[5]Fed Steer Margin'!E190</f>
        <v>1707.15</v>
      </c>
      <c r="F190" s="6">
        <f>'[5]Fed Steer Margin'!F190</f>
        <v>346.42006372129617</v>
      </c>
    </row>
    <row r="191" spans="1:33" x14ac:dyDescent="0.25">
      <c r="A191" s="2">
        <f t="shared" si="3"/>
        <v>37652</v>
      </c>
      <c r="B191" s="6">
        <f>'[5]Fed Steer Margin'!B191</f>
        <v>987.21</v>
      </c>
      <c r="C191" s="6">
        <f>'[5]Fed Steer Margin'!C191</f>
        <v>403.89112091741379</v>
      </c>
      <c r="D191" s="6">
        <f>'[5]Fed Steer Margin'!D191</f>
        <v>1391.1011209174139</v>
      </c>
      <c r="E191" s="6">
        <f>'[5]Fed Steer Margin'!E191</f>
        <v>1646.1</v>
      </c>
      <c r="F191" s="6">
        <f>'[5]Fed Steer Margin'!F191</f>
        <v>254.99887908258597</v>
      </c>
    </row>
    <row r="192" spans="1:33" x14ac:dyDescent="0.25">
      <c r="A192" s="2">
        <f t="shared" si="3"/>
        <v>37659</v>
      </c>
      <c r="B192" s="6">
        <f>'[5]Fed Steer Margin'!B192</f>
        <v>972.44999999999993</v>
      </c>
      <c r="C192" s="6">
        <f>'[5]Fed Steer Margin'!C192</f>
        <v>403.84902031464418</v>
      </c>
      <c r="D192" s="6">
        <f>'[5]Fed Steer Margin'!D192</f>
        <v>1376.2990203146442</v>
      </c>
      <c r="E192" s="6">
        <f>'[5]Fed Steer Margin'!E192</f>
        <v>1668</v>
      </c>
      <c r="F192" s="6">
        <f>'[5]Fed Steer Margin'!F192</f>
        <v>291.70097968535583</v>
      </c>
    </row>
    <row r="193" spans="1:6" x14ac:dyDescent="0.25">
      <c r="A193" s="2">
        <f t="shared" si="3"/>
        <v>37666</v>
      </c>
      <c r="B193" s="6">
        <f>'[5]Fed Steer Margin'!B193</f>
        <v>981.62999999999988</v>
      </c>
      <c r="C193" s="6">
        <f>'[5]Fed Steer Margin'!C193</f>
        <v>403.5836776505281</v>
      </c>
      <c r="D193" s="6">
        <f>'[5]Fed Steer Margin'!D193</f>
        <v>1385.2136776505281</v>
      </c>
      <c r="E193" s="6">
        <f>'[5]Fed Steer Margin'!E193</f>
        <v>1679.1</v>
      </c>
      <c r="F193" s="6">
        <f>'[5]Fed Steer Margin'!F193</f>
        <v>293.88632234947181</v>
      </c>
    </row>
    <row r="194" spans="1:6" x14ac:dyDescent="0.25">
      <c r="A194" s="2">
        <f t="shared" si="3"/>
        <v>37673</v>
      </c>
      <c r="B194" s="6">
        <f>'[5]Fed Steer Margin'!B194</f>
        <v>980.28</v>
      </c>
      <c r="C194" s="6">
        <f>'[5]Fed Steer Margin'!C194</f>
        <v>403.35544061217951</v>
      </c>
      <c r="D194" s="6">
        <f>'[5]Fed Steer Margin'!D194</f>
        <v>1383.6354406121795</v>
      </c>
      <c r="E194" s="6">
        <f>'[5]Fed Steer Margin'!E194</f>
        <v>1575.15</v>
      </c>
      <c r="F194" s="6">
        <f>'[5]Fed Steer Margin'!F194</f>
        <v>191.51455938782055</v>
      </c>
    </row>
    <row r="195" spans="1:6" x14ac:dyDescent="0.25">
      <c r="A195" s="2">
        <f t="shared" si="3"/>
        <v>37680</v>
      </c>
      <c r="B195" s="6">
        <f>'[5]Fed Steer Margin'!B195</f>
        <v>995.12999999999988</v>
      </c>
      <c r="C195" s="6">
        <f>'[5]Fed Steer Margin'!C195</f>
        <v>402.33067515312371</v>
      </c>
      <c r="D195" s="6">
        <f>'[5]Fed Steer Margin'!D195</f>
        <v>1397.4606751531237</v>
      </c>
      <c r="E195" s="6">
        <f>'[5]Fed Steer Margin'!E195</f>
        <v>1599.6</v>
      </c>
      <c r="F195" s="6">
        <f>'[5]Fed Steer Margin'!F195</f>
        <v>202.13932484687621</v>
      </c>
    </row>
    <row r="196" spans="1:6" x14ac:dyDescent="0.25">
      <c r="A196" s="2">
        <f t="shared" si="3"/>
        <v>37687</v>
      </c>
      <c r="B196" s="6">
        <f>'[5]Fed Steer Margin'!B196</f>
        <v>986.93999999999994</v>
      </c>
      <c r="C196" s="6">
        <f>'[5]Fed Steer Margin'!C196</f>
        <v>401.36224489791124</v>
      </c>
      <c r="D196" s="6">
        <f>'[5]Fed Steer Margin'!D196</f>
        <v>1388.3022448979111</v>
      </c>
      <c r="E196" s="6">
        <f>'[5]Fed Steer Margin'!E196</f>
        <v>1577.1</v>
      </c>
      <c r="F196" s="6">
        <f>'[5]Fed Steer Margin'!F196</f>
        <v>188.79775510208879</v>
      </c>
    </row>
    <row r="197" spans="1:6" x14ac:dyDescent="0.25">
      <c r="A197" s="2">
        <f t="shared" si="3"/>
        <v>37694</v>
      </c>
      <c r="B197" s="6">
        <f>'[5]Fed Steer Margin'!B197</f>
        <v>976.5</v>
      </c>
      <c r="C197" s="6">
        <f>'[5]Fed Steer Margin'!C197</f>
        <v>400.46233761145021</v>
      </c>
      <c r="D197" s="6">
        <f>'[5]Fed Steer Margin'!D197</f>
        <v>1376.9623376114503</v>
      </c>
      <c r="E197" s="6">
        <f>'[5]Fed Steer Margin'!E197</f>
        <v>1526.1</v>
      </c>
      <c r="F197" s="6">
        <f>'[5]Fed Steer Margin'!F197</f>
        <v>149.13766238854964</v>
      </c>
    </row>
    <row r="198" spans="1:6" x14ac:dyDescent="0.25">
      <c r="A198" s="2">
        <f t="shared" si="3"/>
        <v>37701</v>
      </c>
      <c r="B198" s="6">
        <f>'[5]Fed Steer Margin'!B198</f>
        <v>996.21</v>
      </c>
      <c r="C198" s="6">
        <f>'[5]Fed Steer Margin'!C198</f>
        <v>398.83724814642886</v>
      </c>
      <c r="D198" s="6">
        <f>'[5]Fed Steer Margin'!D198</f>
        <v>1395.047248146429</v>
      </c>
      <c r="E198" s="6">
        <f>'[5]Fed Steer Margin'!E198</f>
        <v>1532.7</v>
      </c>
      <c r="F198" s="6">
        <f>'[5]Fed Steer Margin'!F198</f>
        <v>137.65275185357109</v>
      </c>
    </row>
    <row r="199" spans="1:6" x14ac:dyDescent="0.25">
      <c r="A199" s="2">
        <f t="shared" si="3"/>
        <v>37708</v>
      </c>
      <c r="B199" s="6">
        <f>'[5]Fed Steer Margin'!B199</f>
        <v>1004.04</v>
      </c>
      <c r="C199" s="6">
        <f>'[5]Fed Steer Margin'!C199</f>
        <v>397.22076149374186</v>
      </c>
      <c r="D199" s="6">
        <f>'[5]Fed Steer Margin'!D199</f>
        <v>1401.2607614937419</v>
      </c>
      <c r="E199" s="6">
        <f>'[5]Fed Steer Margin'!E199</f>
        <v>1576.9499999999998</v>
      </c>
      <c r="F199" s="6">
        <f>'[5]Fed Steer Margin'!F199</f>
        <v>175.68923850625788</v>
      </c>
    </row>
    <row r="200" spans="1:6" x14ac:dyDescent="0.25">
      <c r="A200" s="2">
        <f t="shared" si="3"/>
        <v>37715</v>
      </c>
      <c r="B200" s="6">
        <f>'[5]Fed Steer Margin'!B200</f>
        <v>1022.67</v>
      </c>
      <c r="C200" s="6">
        <f>'[5]Fed Steer Margin'!C200</f>
        <v>396.18560670733359</v>
      </c>
      <c r="D200" s="6">
        <f>'[5]Fed Steer Margin'!D200</f>
        <v>1418.8556067073337</v>
      </c>
      <c r="E200" s="6">
        <f>'[5]Fed Steer Margin'!E200</f>
        <v>1647.9</v>
      </c>
      <c r="F200" s="6">
        <f>'[5]Fed Steer Margin'!F200</f>
        <v>229.04439329266643</v>
      </c>
    </row>
    <row r="201" spans="1:6" x14ac:dyDescent="0.25">
      <c r="A201" s="2">
        <f t="shared" si="3"/>
        <v>37722</v>
      </c>
      <c r="B201" s="6">
        <f>'[5]Fed Steer Margin'!B201</f>
        <v>1027.53</v>
      </c>
      <c r="C201" s="6">
        <f>'[5]Fed Steer Margin'!C201</f>
        <v>395.767383300142</v>
      </c>
      <c r="D201" s="6">
        <f>'[5]Fed Steer Margin'!D201</f>
        <v>1423.297383300142</v>
      </c>
      <c r="E201" s="6">
        <f>'[5]Fed Steer Margin'!E201</f>
        <v>1700.1000000000001</v>
      </c>
      <c r="F201" s="6">
        <f>'[5]Fed Steer Margin'!F201</f>
        <v>276.80261669985816</v>
      </c>
    </row>
    <row r="202" spans="1:6" x14ac:dyDescent="0.25">
      <c r="A202" s="2">
        <f t="shared" si="3"/>
        <v>37729</v>
      </c>
      <c r="B202" s="6">
        <f>'[5]Fed Steer Margin'!B202</f>
        <v>1009.89</v>
      </c>
      <c r="C202" s="6">
        <f>'[5]Fed Steer Margin'!C202</f>
        <v>395.79110846384287</v>
      </c>
      <c r="D202" s="6">
        <f>'[5]Fed Steer Margin'!D202</f>
        <v>1405.681108463843</v>
      </c>
      <c r="E202" s="6">
        <f>'[5]Fed Steer Margin'!E202</f>
        <v>1641.6</v>
      </c>
      <c r="F202" s="6">
        <f>'[5]Fed Steer Margin'!F202</f>
        <v>235.91889153615693</v>
      </c>
    </row>
    <row r="203" spans="1:6" x14ac:dyDescent="0.25">
      <c r="A203" s="2">
        <f t="shared" si="3"/>
        <v>37736</v>
      </c>
      <c r="B203" s="6">
        <f>'[5]Fed Steer Margin'!B203</f>
        <v>989.73</v>
      </c>
      <c r="C203" s="6">
        <f>'[5]Fed Steer Margin'!C203</f>
        <v>395.90354160574446</v>
      </c>
      <c r="D203" s="6">
        <f>'[5]Fed Steer Margin'!D203</f>
        <v>1385.6335416057445</v>
      </c>
      <c r="E203" s="6">
        <f>'[5]Fed Steer Margin'!E203</f>
        <v>1622.55</v>
      </c>
      <c r="F203" s="6">
        <f>'[5]Fed Steer Margin'!F203</f>
        <v>236.91645839425541</v>
      </c>
    </row>
    <row r="204" spans="1:6" x14ac:dyDescent="0.25">
      <c r="A204" s="2">
        <f t="shared" si="3"/>
        <v>37743</v>
      </c>
      <c r="B204" s="6">
        <f>'[5]Fed Steer Margin'!B204</f>
        <v>1010.79</v>
      </c>
      <c r="C204" s="6">
        <f>'[5]Fed Steer Margin'!C204</f>
        <v>395.1703725222938</v>
      </c>
      <c r="D204" s="6">
        <f>'[5]Fed Steer Margin'!D204</f>
        <v>1405.9603725222937</v>
      </c>
      <c r="E204" s="6">
        <f>'[5]Fed Steer Margin'!E204</f>
        <v>1612.95</v>
      </c>
      <c r="F204" s="6">
        <f>'[5]Fed Steer Margin'!F204</f>
        <v>206.98962747770634</v>
      </c>
    </row>
    <row r="205" spans="1:6" x14ac:dyDescent="0.25">
      <c r="A205" s="2">
        <f t="shared" si="3"/>
        <v>37750</v>
      </c>
      <c r="B205" s="6">
        <f>'[5]Fed Steer Margin'!B205</f>
        <v>991.98</v>
      </c>
      <c r="C205" s="6">
        <f>'[5]Fed Steer Margin'!C205</f>
        <v>394.31936695470273</v>
      </c>
      <c r="D205" s="6">
        <f>'[5]Fed Steer Margin'!D205</f>
        <v>1386.2993669547027</v>
      </c>
      <c r="E205" s="6">
        <f>'[5]Fed Steer Margin'!E205</f>
        <v>1594.05</v>
      </c>
      <c r="F205" s="6">
        <f>'[5]Fed Steer Margin'!F205</f>
        <v>207.75063304529726</v>
      </c>
    </row>
    <row r="206" spans="1:6" x14ac:dyDescent="0.25">
      <c r="A206" s="2">
        <f t="shared" si="3"/>
        <v>37757</v>
      </c>
      <c r="B206" s="6">
        <f>'[5]Fed Steer Margin'!B206</f>
        <v>1044.6299999999999</v>
      </c>
      <c r="C206" s="6">
        <f>'[5]Fed Steer Margin'!C206</f>
        <v>393.79459516075144</v>
      </c>
      <c r="D206" s="6">
        <f>'[5]Fed Steer Margin'!D206</f>
        <v>1438.4245951607513</v>
      </c>
      <c r="E206" s="6">
        <f>'[5]Fed Steer Margin'!E206</f>
        <v>1642.05</v>
      </c>
      <c r="F206" s="6">
        <f>'[5]Fed Steer Margin'!F206</f>
        <v>203.62540483924863</v>
      </c>
    </row>
    <row r="207" spans="1:6" x14ac:dyDescent="0.25">
      <c r="A207" s="2">
        <f t="shared" si="3"/>
        <v>37764</v>
      </c>
      <c r="B207" s="6">
        <f>'[5]Fed Steer Margin'!B207</f>
        <v>1013.76</v>
      </c>
      <c r="C207" s="6">
        <f>'[5]Fed Steer Margin'!C207</f>
        <v>393.64194888376534</v>
      </c>
      <c r="D207" s="6">
        <f>'[5]Fed Steer Margin'!D207</f>
        <v>1407.4019488837653</v>
      </c>
      <c r="E207" s="6">
        <f>'[5]Fed Steer Margin'!E207</f>
        <v>1438.35</v>
      </c>
      <c r="F207" s="6">
        <f>'[5]Fed Steer Margin'!F207</f>
        <v>30.948051116234637</v>
      </c>
    </row>
    <row r="208" spans="1:6" x14ac:dyDescent="0.25">
      <c r="A208" s="2">
        <f t="shared" si="3"/>
        <v>37771</v>
      </c>
      <c r="B208" s="6">
        <f>'[5]Fed Steer Margin'!B208</f>
        <v>1023.3000000000001</v>
      </c>
      <c r="C208" s="6">
        <f>'[5]Fed Steer Margin'!C208</f>
        <v>392.84038175636505</v>
      </c>
      <c r="D208" s="6">
        <f>'[5]Fed Steer Margin'!D208</f>
        <v>1416.1403817563651</v>
      </c>
      <c r="E208" s="6">
        <f>'[5]Fed Steer Margin'!E208</f>
        <v>1437.3</v>
      </c>
      <c r="F208" s="6">
        <f>'[5]Fed Steer Margin'!F208</f>
        <v>21.159618243634895</v>
      </c>
    </row>
    <row r="209" spans="1:6" x14ac:dyDescent="0.25">
      <c r="A209" s="2">
        <f t="shared" si="3"/>
        <v>37778</v>
      </c>
      <c r="B209" s="6">
        <f>'[5]Fed Steer Margin'!B209</f>
        <v>1064.25</v>
      </c>
      <c r="C209" s="6">
        <f>'[5]Fed Steer Margin'!C209</f>
        <v>391.96857184803099</v>
      </c>
      <c r="D209" s="6">
        <f>'[5]Fed Steer Margin'!D209</f>
        <v>1456.2185718480309</v>
      </c>
      <c r="E209" s="6">
        <f>'[5]Fed Steer Margin'!E209</f>
        <v>1511.1</v>
      </c>
      <c r="F209" s="6">
        <f>'[5]Fed Steer Margin'!F209</f>
        <v>54.881428151968976</v>
      </c>
    </row>
    <row r="210" spans="1:6" x14ac:dyDescent="0.25">
      <c r="A210" s="2">
        <f t="shared" si="3"/>
        <v>37785</v>
      </c>
      <c r="B210" s="6">
        <f>'[5]Fed Steer Margin'!B210</f>
        <v>1078.2</v>
      </c>
      <c r="C210" s="6">
        <f>'[5]Fed Steer Margin'!C210</f>
        <v>391.08040137097919</v>
      </c>
      <c r="D210" s="6">
        <f>'[5]Fed Steer Margin'!D210</f>
        <v>1469.2804013709792</v>
      </c>
      <c r="E210" s="6">
        <f>'[5]Fed Steer Margin'!E210</f>
        <v>1348.35</v>
      </c>
      <c r="F210" s="6">
        <f>'[5]Fed Steer Margin'!F210</f>
        <v>-120.93040137097933</v>
      </c>
    </row>
    <row r="211" spans="1:6" x14ac:dyDescent="0.25">
      <c r="A211" s="2">
        <f t="shared" si="3"/>
        <v>37792</v>
      </c>
      <c r="B211" s="6">
        <f>'[5]Fed Steer Margin'!B211</f>
        <v>1058.31</v>
      </c>
      <c r="C211" s="6">
        <f>'[5]Fed Steer Margin'!C211</f>
        <v>390.42141487724808</v>
      </c>
      <c r="D211" s="6">
        <f>'[5]Fed Steer Margin'!D211</f>
        <v>1448.731414877248</v>
      </c>
      <c r="E211" s="6">
        <f>'[5]Fed Steer Margin'!E211</f>
        <v>1141.5</v>
      </c>
      <c r="F211" s="6">
        <f>'[5]Fed Steer Margin'!F211</f>
        <v>-307.23141487724797</v>
      </c>
    </row>
    <row r="212" spans="1:6" x14ac:dyDescent="0.25">
      <c r="A212" s="2">
        <f t="shared" si="3"/>
        <v>37799</v>
      </c>
      <c r="B212" s="6">
        <f>'[5]Fed Steer Margin'!B212</f>
        <v>1040.94</v>
      </c>
      <c r="C212" s="6">
        <f>'[5]Fed Steer Margin'!C212</f>
        <v>389.72193021625804</v>
      </c>
      <c r="D212" s="6">
        <f>'[5]Fed Steer Margin'!D212</f>
        <v>1430.661930216258</v>
      </c>
      <c r="E212" s="6">
        <f>'[5]Fed Steer Margin'!E212</f>
        <v>843.15</v>
      </c>
      <c r="F212" s="6">
        <f>'[5]Fed Steer Margin'!F212</f>
        <v>-587.51193021625807</v>
      </c>
    </row>
    <row r="213" spans="1:6" x14ac:dyDescent="0.25">
      <c r="A213" s="2">
        <f t="shared" si="3"/>
        <v>37806</v>
      </c>
      <c r="B213" s="6">
        <f>'[5]Fed Steer Margin'!B213</f>
        <v>1025.01</v>
      </c>
      <c r="C213" s="6">
        <f>'[5]Fed Steer Margin'!C213</f>
        <v>389.28676502035239</v>
      </c>
      <c r="D213" s="6">
        <f>'[5]Fed Steer Margin'!D213</f>
        <v>1414.2967650203523</v>
      </c>
      <c r="E213" s="6">
        <f>'[5]Fed Steer Margin'!E213</f>
        <v>845.4</v>
      </c>
      <c r="F213" s="6">
        <f>'[5]Fed Steer Margin'!F213</f>
        <v>-568.89676502035229</v>
      </c>
    </row>
    <row r="214" spans="1:6" x14ac:dyDescent="0.25">
      <c r="A214" s="2">
        <f t="shared" si="3"/>
        <v>37813</v>
      </c>
      <c r="B214" s="6">
        <f>'[5]Fed Steer Margin'!B214</f>
        <v>1101.1499999999999</v>
      </c>
      <c r="C214" s="6">
        <f>'[5]Fed Steer Margin'!C214</f>
        <v>388.21609395778552</v>
      </c>
      <c r="D214" s="6">
        <f>'[5]Fed Steer Margin'!D214</f>
        <v>1489.3660939577853</v>
      </c>
      <c r="E214" s="6">
        <f>'[5]Fed Steer Margin'!E214</f>
        <v>785.55</v>
      </c>
      <c r="F214" s="6">
        <f>'[5]Fed Steer Margin'!F214</f>
        <v>-703.81609395778537</v>
      </c>
    </row>
    <row r="215" spans="1:6" x14ac:dyDescent="0.25">
      <c r="A215" s="2">
        <f t="shared" si="3"/>
        <v>37820</v>
      </c>
      <c r="B215" s="6">
        <f>'[5]Fed Steer Margin'!B215</f>
        <v>1123.6499999999999</v>
      </c>
      <c r="C215" s="6">
        <f>'[5]Fed Steer Margin'!C215</f>
        <v>386.91420229605791</v>
      </c>
      <c r="D215" s="6">
        <f>'[5]Fed Steer Margin'!D215</f>
        <v>1510.5642022960578</v>
      </c>
      <c r="E215" s="6">
        <f>'[5]Fed Steer Margin'!E215</f>
        <v>592.95000000000005</v>
      </c>
      <c r="F215" s="6">
        <f>'[5]Fed Steer Margin'!F215</f>
        <v>-917.61420229605778</v>
      </c>
    </row>
    <row r="216" spans="1:6" x14ac:dyDescent="0.25">
      <c r="A216" s="2">
        <f t="shared" si="3"/>
        <v>37827</v>
      </c>
      <c r="B216" s="6">
        <f>'[5]Fed Steer Margin'!B216</f>
        <v>1122.93</v>
      </c>
      <c r="C216" s="6">
        <f>'[5]Fed Steer Margin'!C216</f>
        <v>385.51277751892059</v>
      </c>
      <c r="D216" s="6">
        <f>'[5]Fed Steer Margin'!D216</f>
        <v>1508.4427775189206</v>
      </c>
      <c r="E216" s="6">
        <f>'[5]Fed Steer Margin'!E216</f>
        <v>509.69999999999993</v>
      </c>
      <c r="F216" s="6">
        <f>'[5]Fed Steer Margin'!F216</f>
        <v>-998.74277751892066</v>
      </c>
    </row>
    <row r="217" spans="1:6" x14ac:dyDescent="0.25">
      <c r="A217" s="2">
        <f t="shared" si="3"/>
        <v>37834</v>
      </c>
      <c r="B217" s="6">
        <f>'[5]Fed Steer Margin'!B217</f>
        <v>1045.44</v>
      </c>
      <c r="C217" s="6">
        <f>'[5]Fed Steer Margin'!C217</f>
        <v>384.21286922934257</v>
      </c>
      <c r="D217" s="6">
        <f>'[5]Fed Steer Margin'!D217</f>
        <v>1429.6528692293427</v>
      </c>
      <c r="E217" s="6">
        <f>'[5]Fed Steer Margin'!E217</f>
        <v>517.04999999999995</v>
      </c>
      <c r="F217" s="6">
        <f>'[5]Fed Steer Margin'!F217</f>
        <v>-912.60286922934279</v>
      </c>
    </row>
    <row r="218" spans="1:6" x14ac:dyDescent="0.25">
      <c r="A218" s="2">
        <f t="shared" si="3"/>
        <v>37841</v>
      </c>
      <c r="B218" s="6">
        <f>'[5]Fed Steer Margin'!B218</f>
        <v>1061.46</v>
      </c>
      <c r="C218" s="6">
        <f>'[5]Fed Steer Margin'!C218</f>
        <v>382.95109264064308</v>
      </c>
      <c r="D218" s="6">
        <f>'[5]Fed Steer Margin'!D218</f>
        <v>1444.4110926406431</v>
      </c>
      <c r="E218" s="6">
        <f>'[5]Fed Steer Margin'!E218</f>
        <v>546.30000000000007</v>
      </c>
      <c r="F218" s="6">
        <f>'[5]Fed Steer Margin'!F218</f>
        <v>-898.11109264064305</v>
      </c>
    </row>
    <row r="219" spans="1:6" x14ac:dyDescent="0.25">
      <c r="A219" s="2">
        <f t="shared" si="3"/>
        <v>37848</v>
      </c>
      <c r="B219" s="6">
        <f>'[5]Fed Steer Margin'!B219</f>
        <v>1030.4099999999999</v>
      </c>
      <c r="C219" s="6">
        <f>'[5]Fed Steer Margin'!C219</f>
        <v>381.94051079828415</v>
      </c>
      <c r="D219" s="6">
        <f>'[5]Fed Steer Margin'!D219</f>
        <v>1412.3505107982839</v>
      </c>
      <c r="E219" s="6">
        <f>'[5]Fed Steer Margin'!E219</f>
        <v>859.65000000000009</v>
      </c>
      <c r="F219" s="6">
        <f>'[5]Fed Steer Margin'!F219</f>
        <v>-552.70051079828386</v>
      </c>
    </row>
    <row r="220" spans="1:6" x14ac:dyDescent="0.25">
      <c r="A220" s="2">
        <f t="shared" si="3"/>
        <v>37855</v>
      </c>
      <c r="B220" s="6">
        <f>'[5]Fed Steer Margin'!B220</f>
        <v>1018.35</v>
      </c>
      <c r="C220" s="6">
        <f>'[5]Fed Steer Margin'!C220</f>
        <v>381.11707387101245</v>
      </c>
      <c r="D220" s="6">
        <f>'[5]Fed Steer Margin'!D220</f>
        <v>1399.4670738710124</v>
      </c>
      <c r="E220" s="6">
        <f>'[5]Fed Steer Margin'!E220</f>
        <v>817.5</v>
      </c>
      <c r="F220" s="6">
        <f>'[5]Fed Steer Margin'!F220</f>
        <v>-581.96707387101242</v>
      </c>
    </row>
    <row r="221" spans="1:6" x14ac:dyDescent="0.25">
      <c r="A221" s="2">
        <f t="shared" si="3"/>
        <v>37862</v>
      </c>
      <c r="B221" s="6">
        <f>'[5]Fed Steer Margin'!B221</f>
        <v>983.52</v>
      </c>
      <c r="C221" s="6">
        <f>'[5]Fed Steer Margin'!C221</f>
        <v>380.53640564450836</v>
      </c>
      <c r="D221" s="6">
        <f>'[5]Fed Steer Margin'!D221</f>
        <v>1364.0564056445082</v>
      </c>
      <c r="E221" s="6">
        <f>'[5]Fed Steer Margin'!E221</f>
        <v>653.25</v>
      </c>
      <c r="F221" s="6">
        <f>'[5]Fed Steer Margin'!F221</f>
        <v>-710.80640564450823</v>
      </c>
    </row>
    <row r="222" spans="1:6" x14ac:dyDescent="0.25">
      <c r="A222" s="2">
        <f t="shared" si="3"/>
        <v>37869</v>
      </c>
      <c r="B222" s="6">
        <f>'[5]Fed Steer Margin'!B222</f>
        <v>989.37000000000012</v>
      </c>
      <c r="C222" s="6">
        <f>'[5]Fed Steer Margin'!C222</f>
        <v>380.22545120414713</v>
      </c>
      <c r="D222" s="6">
        <f>'[5]Fed Steer Margin'!D222</f>
        <v>1369.5954512041471</v>
      </c>
      <c r="E222" s="6">
        <f>'[5]Fed Steer Margin'!E222</f>
        <v>820.94999999999993</v>
      </c>
      <c r="F222" s="6">
        <f>'[5]Fed Steer Margin'!F222</f>
        <v>-548.64545120414721</v>
      </c>
    </row>
    <row r="223" spans="1:6" x14ac:dyDescent="0.25">
      <c r="A223" s="2">
        <f t="shared" si="3"/>
        <v>37876</v>
      </c>
      <c r="B223" s="6">
        <f>'[5]Fed Steer Margin'!B223</f>
        <v>920.34</v>
      </c>
      <c r="C223" s="6">
        <f>'[5]Fed Steer Margin'!C223</f>
        <v>380.42731168809223</v>
      </c>
      <c r="D223" s="6">
        <f>'[5]Fed Steer Margin'!D223</f>
        <v>1300.7673116880924</v>
      </c>
      <c r="E223" s="6">
        <f>'[5]Fed Steer Margin'!E223</f>
        <v>1078.3499999999999</v>
      </c>
      <c r="F223" s="6">
        <f>'[5]Fed Steer Margin'!F223</f>
        <v>-222.41731168809247</v>
      </c>
    </row>
    <row r="224" spans="1:6" x14ac:dyDescent="0.25">
      <c r="A224" s="2">
        <f t="shared" si="3"/>
        <v>37883</v>
      </c>
      <c r="B224" s="6">
        <f>'[5]Fed Steer Margin'!B224</f>
        <v>951.30000000000007</v>
      </c>
      <c r="C224" s="6">
        <f>'[5]Fed Steer Margin'!C224</f>
        <v>380.18687401812429</v>
      </c>
      <c r="D224" s="6">
        <f>'[5]Fed Steer Margin'!D224</f>
        <v>1331.4868740181244</v>
      </c>
      <c r="E224" s="6">
        <f>'[5]Fed Steer Margin'!E224</f>
        <v>1138.5</v>
      </c>
      <c r="F224" s="6">
        <f>'[5]Fed Steer Margin'!F224</f>
        <v>-192.98687401812435</v>
      </c>
    </row>
    <row r="225" spans="1:33" x14ac:dyDescent="0.25">
      <c r="A225" s="2">
        <f t="shared" si="3"/>
        <v>37890</v>
      </c>
      <c r="B225" s="6">
        <f>'[5]Fed Steer Margin'!B225</f>
        <v>974.61</v>
      </c>
      <c r="C225" s="6">
        <f>'[5]Fed Steer Margin'!C225</f>
        <v>379.90748840458582</v>
      </c>
      <c r="D225" s="6">
        <f>'[5]Fed Steer Margin'!D225</f>
        <v>1354.5174884045859</v>
      </c>
      <c r="E225" s="6">
        <f>'[5]Fed Steer Margin'!E225</f>
        <v>1022.5500000000001</v>
      </c>
      <c r="F225" s="6">
        <f>'[5]Fed Steer Margin'!F225</f>
        <v>-331.96748840458588</v>
      </c>
    </row>
    <row r="226" spans="1:33" x14ac:dyDescent="0.25">
      <c r="A226" s="2">
        <f t="shared" si="3"/>
        <v>37897</v>
      </c>
      <c r="B226" s="6">
        <f>'[5]Fed Steer Margin'!B226</f>
        <v>980.28</v>
      </c>
      <c r="C226" s="6">
        <f>'[5]Fed Steer Margin'!C226</f>
        <v>379.69460594876165</v>
      </c>
      <c r="D226" s="6">
        <f>'[5]Fed Steer Margin'!D226</f>
        <v>1359.9746059487616</v>
      </c>
      <c r="E226" s="6">
        <f>'[5]Fed Steer Margin'!E226</f>
        <v>947.25</v>
      </c>
      <c r="F226" s="6">
        <f>'[5]Fed Steer Margin'!F226</f>
        <v>-412.72460594876156</v>
      </c>
    </row>
    <row r="227" spans="1:33" x14ac:dyDescent="0.25">
      <c r="A227" s="2">
        <f t="shared" si="3"/>
        <v>37904</v>
      </c>
      <c r="B227" s="6">
        <f>'[5]Fed Steer Margin'!B227</f>
        <v>990.54</v>
      </c>
      <c r="C227" s="6">
        <f>'[5]Fed Steer Margin'!C227</f>
        <v>379.50036514643119</v>
      </c>
      <c r="D227" s="6">
        <f>'[5]Fed Steer Margin'!D227</f>
        <v>1370.0403651464312</v>
      </c>
      <c r="E227" s="6">
        <f>'[5]Fed Steer Margin'!E227</f>
        <v>956.7</v>
      </c>
      <c r="F227" s="6">
        <f>'[5]Fed Steer Margin'!F227</f>
        <v>-413.34036514643117</v>
      </c>
    </row>
    <row r="228" spans="1:33" x14ac:dyDescent="0.25">
      <c r="A228" s="2">
        <f t="shared" si="3"/>
        <v>37911</v>
      </c>
      <c r="B228" s="6">
        <f>'[5]Fed Steer Margin'!B228</f>
        <v>980.18999999999994</v>
      </c>
      <c r="C228" s="6">
        <f>'[5]Fed Steer Margin'!C228</f>
        <v>378.85837808669305</v>
      </c>
      <c r="D228" s="6">
        <f>'[5]Fed Steer Margin'!D228</f>
        <v>1359.048378086693</v>
      </c>
      <c r="E228" s="6">
        <f>'[5]Fed Steer Margin'!E228</f>
        <v>1029.8999999999999</v>
      </c>
      <c r="F228" s="6">
        <f>'[5]Fed Steer Margin'!F228</f>
        <v>-329.14837808669313</v>
      </c>
    </row>
    <row r="229" spans="1:33" x14ac:dyDescent="0.25">
      <c r="A229" s="2">
        <f t="shared" si="3"/>
        <v>37918</v>
      </c>
      <c r="B229" s="6">
        <f>'[5]Fed Steer Margin'!B229</f>
        <v>991.53</v>
      </c>
      <c r="C229" s="6">
        <f>'[5]Fed Steer Margin'!C229</f>
        <v>377.49239153311817</v>
      </c>
      <c r="D229" s="6">
        <f>'[5]Fed Steer Margin'!D229</f>
        <v>1369.022391533118</v>
      </c>
      <c r="E229" s="6">
        <f>'[5]Fed Steer Margin'!E229</f>
        <v>1194.8999999999999</v>
      </c>
      <c r="F229" s="6">
        <f>'[5]Fed Steer Margin'!F229</f>
        <v>-174.12239153311816</v>
      </c>
    </row>
    <row r="230" spans="1:33" x14ac:dyDescent="0.25">
      <c r="A230" s="2">
        <f t="shared" si="3"/>
        <v>37925</v>
      </c>
      <c r="B230" s="6">
        <f>'[5]Fed Steer Margin'!B230</f>
        <v>982.08</v>
      </c>
      <c r="C230" s="6">
        <f>'[5]Fed Steer Margin'!C230</f>
        <v>376.36835903225085</v>
      </c>
      <c r="D230" s="6">
        <f>'[5]Fed Steer Margin'!D230</f>
        <v>1358.4483590322509</v>
      </c>
      <c r="E230" s="6">
        <f>'[5]Fed Steer Margin'!E230</f>
        <v>1342.5</v>
      </c>
      <c r="F230" s="6">
        <f>'[5]Fed Steer Margin'!F230</f>
        <v>-15.948359032250892</v>
      </c>
    </row>
    <row r="231" spans="1:33" x14ac:dyDescent="0.25">
      <c r="A231" s="2">
        <f t="shared" si="3"/>
        <v>37932</v>
      </c>
      <c r="B231" s="6">
        <f>'[5]Fed Steer Margin'!B231</f>
        <v>958.94999999999993</v>
      </c>
      <c r="C231" s="6">
        <f>'[5]Fed Steer Margin'!C231</f>
        <v>375.45790240815614</v>
      </c>
      <c r="D231" s="6">
        <f>'[5]Fed Steer Margin'!D231</f>
        <v>1334.4079024081561</v>
      </c>
      <c r="E231" s="6">
        <f>'[5]Fed Steer Margin'!E231</f>
        <v>1275.9000000000001</v>
      </c>
      <c r="F231" s="6">
        <f>'[5]Fed Steer Margin'!F231</f>
        <v>-58.507902408156042</v>
      </c>
    </row>
    <row r="232" spans="1:33" x14ac:dyDescent="0.25">
      <c r="A232" s="2">
        <f t="shared" si="3"/>
        <v>37939</v>
      </c>
      <c r="B232" s="6">
        <f>'[5]Fed Steer Margin'!B232</f>
        <v>987.48</v>
      </c>
      <c r="C232" s="6">
        <f>'[5]Fed Steer Margin'!C232</f>
        <v>374.64099729570603</v>
      </c>
      <c r="D232" s="6">
        <f>'[5]Fed Steer Margin'!D232</f>
        <v>1362.120997295706</v>
      </c>
      <c r="E232" s="6">
        <f>'[5]Fed Steer Margin'!E232</f>
        <v>1274.25</v>
      </c>
      <c r="F232" s="6">
        <f>'[5]Fed Steer Margin'!F232</f>
        <v>-87.870997295706047</v>
      </c>
    </row>
    <row r="233" spans="1:33" x14ac:dyDescent="0.25">
      <c r="A233" s="2">
        <f t="shared" si="3"/>
        <v>37946</v>
      </c>
      <c r="B233" s="6">
        <f>'[5]Fed Steer Margin'!B233</f>
        <v>932.49</v>
      </c>
      <c r="C233" s="6">
        <f>'[5]Fed Steer Margin'!C233</f>
        <v>373.48488636596142</v>
      </c>
      <c r="D233" s="6">
        <f>'[5]Fed Steer Margin'!D233</f>
        <v>1305.9748863659615</v>
      </c>
      <c r="E233" s="6">
        <f>'[5]Fed Steer Margin'!E233</f>
        <v>1245.6000000000001</v>
      </c>
      <c r="F233" s="6">
        <f>'[5]Fed Steer Margin'!F233</f>
        <v>-60.374886365961402</v>
      </c>
    </row>
    <row r="234" spans="1:33" x14ac:dyDescent="0.25">
      <c r="A234" s="2">
        <f t="shared" si="3"/>
        <v>37953</v>
      </c>
      <c r="B234" s="6">
        <f>'[5]Fed Steer Margin'!B234</f>
        <v>911.79</v>
      </c>
      <c r="C234" s="6">
        <f>'[5]Fed Steer Margin'!C234</f>
        <v>372.17611969815482</v>
      </c>
      <c r="D234" s="6">
        <f>'[5]Fed Steer Margin'!D234</f>
        <v>1283.9661196981547</v>
      </c>
      <c r="E234" s="6">
        <f>'[5]Fed Steer Margin'!E234</f>
        <v>1213.5</v>
      </c>
      <c r="F234" s="6">
        <f>'[5]Fed Steer Margin'!F234</f>
        <v>-70.466119698154671</v>
      </c>
    </row>
    <row r="235" spans="1:33" x14ac:dyDescent="0.25">
      <c r="A235" s="2">
        <f t="shared" ref="A235:A298" si="4">A236-7</f>
        <v>37960</v>
      </c>
      <c r="B235" s="6">
        <f>'[5]Fed Steer Margin'!B235</f>
        <v>929.79</v>
      </c>
      <c r="C235" s="6">
        <f>'[5]Fed Steer Margin'!C235</f>
        <v>371.51201824833697</v>
      </c>
      <c r="D235" s="6">
        <f>'[5]Fed Steer Margin'!D235</f>
        <v>1301.3020182483369</v>
      </c>
      <c r="E235" s="6">
        <f>'[5]Fed Steer Margin'!E235</f>
        <v>1245.1500000000001</v>
      </c>
      <c r="F235" s="6">
        <f>'[5]Fed Steer Margin'!F235</f>
        <v>-56.152018248336844</v>
      </c>
    </row>
    <row r="236" spans="1:33" x14ac:dyDescent="0.25">
      <c r="A236" s="2">
        <f t="shared" si="4"/>
        <v>37967</v>
      </c>
      <c r="B236" s="6">
        <f>'[5]Fed Steer Margin'!B236</f>
        <v>931.05000000000007</v>
      </c>
      <c r="C236" s="6">
        <f>'[5]Fed Steer Margin'!C236</f>
        <v>370.76063061354364</v>
      </c>
      <c r="D236" s="6">
        <f>'[5]Fed Steer Margin'!D236</f>
        <v>1301.8106306135437</v>
      </c>
      <c r="E236" s="6">
        <f>'[5]Fed Steer Margin'!E236</f>
        <v>1270.95</v>
      </c>
      <c r="F236" s="6">
        <f>'[5]Fed Steer Margin'!F236</f>
        <v>-30.860630613543663</v>
      </c>
    </row>
    <row r="237" spans="1:33" x14ac:dyDescent="0.25">
      <c r="A237" s="2">
        <f t="shared" si="4"/>
        <v>37974</v>
      </c>
      <c r="B237" s="6">
        <f>'[5]Fed Steer Margin'!B237</f>
        <v>826.56000000000006</v>
      </c>
      <c r="C237" s="6">
        <f>'[5]Fed Steer Margin'!C237</f>
        <v>370.31063879633825</v>
      </c>
      <c r="D237" s="6">
        <f>'[5]Fed Steer Margin'!D237</f>
        <v>1196.8706387963384</v>
      </c>
      <c r="E237" s="6">
        <f>'[5]Fed Steer Margin'!E237</f>
        <v>1237.6500000000001</v>
      </c>
      <c r="F237" s="6">
        <f>'[5]Fed Steer Margin'!F237</f>
        <v>40.779361203661665</v>
      </c>
    </row>
    <row r="238" spans="1:33" x14ac:dyDescent="0.25">
      <c r="A238" s="2">
        <f t="shared" si="4"/>
        <v>37981</v>
      </c>
      <c r="B238" s="6">
        <f>'[5]Fed Steer Margin'!B238</f>
        <v>760.86</v>
      </c>
      <c r="C238" s="6">
        <f>'[5]Fed Steer Margin'!C238</f>
        <v>369.79781435162647</v>
      </c>
      <c r="D238" s="6">
        <f>'[5]Fed Steer Margin'!D238</f>
        <v>1130.6578143516265</v>
      </c>
      <c r="E238" s="6">
        <f>'[5]Fed Steer Margin'!E238</f>
        <v>1302.3</v>
      </c>
      <c r="F238" s="6">
        <f>'[5]Fed Steer Margin'!F238</f>
        <v>171.64218564837347</v>
      </c>
    </row>
    <row r="239" spans="1:33" s="10" customFormat="1" x14ac:dyDescent="0.25">
      <c r="A239" s="13">
        <f t="shared" si="4"/>
        <v>37988</v>
      </c>
      <c r="B239" s="29">
        <f>'[5]Fed Steer Margin'!B239</f>
        <v>766.80000000000007</v>
      </c>
      <c r="C239" s="29">
        <f>'[5]Fed Steer Margin'!C239</f>
        <v>369.01205994822914</v>
      </c>
      <c r="D239" s="29">
        <f>'[5]Fed Steer Margin'!D239</f>
        <v>1135.8120599482293</v>
      </c>
      <c r="E239" s="29">
        <f>'[5]Fed Steer Margin'!E239</f>
        <v>1145.6999999999998</v>
      </c>
      <c r="F239" s="29">
        <f>'[5]Fed Steer Margin'!F239</f>
        <v>9.8879400517705562</v>
      </c>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row>
    <row r="240" spans="1:33" x14ac:dyDescent="0.25">
      <c r="A240" s="2">
        <f t="shared" si="4"/>
        <v>37995</v>
      </c>
      <c r="B240" s="6">
        <f>'[5]Fed Steer Margin'!B240</f>
        <v>793.35</v>
      </c>
      <c r="C240" s="6">
        <f>'[5]Fed Steer Margin'!C240</f>
        <v>368.51792687150356</v>
      </c>
      <c r="D240" s="6">
        <f>'[5]Fed Steer Margin'!D240</f>
        <v>1161.8679268715036</v>
      </c>
      <c r="E240" s="6">
        <f>'[5]Fed Steer Margin'!E240</f>
        <v>1281</v>
      </c>
      <c r="F240" s="6">
        <f>'[5]Fed Steer Margin'!F240</f>
        <v>119.13207312849636</v>
      </c>
    </row>
    <row r="241" spans="1:6" x14ac:dyDescent="0.25">
      <c r="A241" s="2">
        <f t="shared" si="4"/>
        <v>38002</v>
      </c>
      <c r="B241" s="6">
        <f>'[5]Fed Steer Margin'!B241</f>
        <v>793.17</v>
      </c>
      <c r="C241" s="6">
        <f>'[5]Fed Steer Margin'!C241</f>
        <v>368.47372218536367</v>
      </c>
      <c r="D241" s="6">
        <f>'[5]Fed Steer Margin'!D241</f>
        <v>1161.6437221853637</v>
      </c>
      <c r="E241" s="6">
        <f>'[5]Fed Steer Margin'!E241</f>
        <v>1283.1000000000001</v>
      </c>
      <c r="F241" s="6">
        <f>'[5]Fed Steer Margin'!F241</f>
        <v>121.45627781463645</v>
      </c>
    </row>
    <row r="242" spans="1:6" x14ac:dyDescent="0.25">
      <c r="A242" s="2">
        <f t="shared" si="4"/>
        <v>38009</v>
      </c>
      <c r="B242" s="6">
        <f>'[5]Fed Steer Margin'!B242</f>
        <v>645.12000000000012</v>
      </c>
      <c r="C242" s="6">
        <f>'[5]Fed Steer Margin'!C242</f>
        <v>369.00962293318992</v>
      </c>
      <c r="D242" s="6">
        <f>'[5]Fed Steer Margin'!D242</f>
        <v>1014.12962293319</v>
      </c>
      <c r="E242" s="6">
        <f>'[5]Fed Steer Margin'!E242</f>
        <v>1252.05</v>
      </c>
      <c r="F242" s="6">
        <f>'[5]Fed Steer Margin'!F242</f>
        <v>237.92037706680992</v>
      </c>
    </row>
    <row r="243" spans="1:6" x14ac:dyDescent="0.25">
      <c r="A243" s="2">
        <f t="shared" si="4"/>
        <v>38016</v>
      </c>
      <c r="B243" s="6">
        <f>'[5]Fed Steer Margin'!B243</f>
        <v>615.41999999999996</v>
      </c>
      <c r="C243" s="6">
        <f>'[5]Fed Steer Margin'!C243</f>
        <v>369.86372512098853</v>
      </c>
      <c r="D243" s="6">
        <f>'[5]Fed Steer Margin'!D243</f>
        <v>985.28372512098849</v>
      </c>
      <c r="E243" s="6">
        <f>'[5]Fed Steer Margin'!E243</f>
        <v>1088.55</v>
      </c>
      <c r="F243" s="6">
        <f>'[5]Fed Steer Margin'!F243</f>
        <v>103.26627487901146</v>
      </c>
    </row>
    <row r="244" spans="1:6" x14ac:dyDescent="0.25">
      <c r="A244" s="2">
        <f t="shared" si="4"/>
        <v>38023</v>
      </c>
      <c r="B244" s="6">
        <f>'[5]Fed Steer Margin'!B244</f>
        <v>671.4</v>
      </c>
      <c r="C244" s="6">
        <f>'[5]Fed Steer Margin'!C244</f>
        <v>370.62079841246862</v>
      </c>
      <c r="D244" s="6">
        <f>'[5]Fed Steer Margin'!D244</f>
        <v>1042.0207984124686</v>
      </c>
      <c r="E244" s="6">
        <f>'[5]Fed Steer Margin'!E244</f>
        <v>1105.05</v>
      </c>
      <c r="F244" s="6">
        <f>'[5]Fed Steer Margin'!F244</f>
        <v>63.029201587531361</v>
      </c>
    </row>
    <row r="245" spans="1:6" x14ac:dyDescent="0.25">
      <c r="A245" s="2">
        <f t="shared" si="4"/>
        <v>38030</v>
      </c>
      <c r="B245" s="6">
        <f>'[5]Fed Steer Margin'!B245</f>
        <v>778.59</v>
      </c>
      <c r="C245" s="6">
        <f>'[5]Fed Steer Margin'!C245</f>
        <v>371.58438635845823</v>
      </c>
      <c r="D245" s="6">
        <f>'[5]Fed Steer Margin'!D245</f>
        <v>1150.1743863584584</v>
      </c>
      <c r="E245" s="6">
        <f>'[5]Fed Steer Margin'!E245</f>
        <v>1106.25</v>
      </c>
      <c r="F245" s="6">
        <f>'[5]Fed Steer Margin'!F245</f>
        <v>-43.924386358458378</v>
      </c>
    </row>
    <row r="246" spans="1:6" x14ac:dyDescent="0.25">
      <c r="A246" s="2">
        <f t="shared" si="4"/>
        <v>38037</v>
      </c>
      <c r="B246" s="6">
        <f>'[5]Fed Steer Margin'!B246</f>
        <v>871.56000000000006</v>
      </c>
      <c r="C246" s="6">
        <f>'[5]Fed Steer Margin'!C246</f>
        <v>372.41695379024617</v>
      </c>
      <c r="D246" s="6">
        <f>'[5]Fed Steer Margin'!D246</f>
        <v>1243.9769537902462</v>
      </c>
      <c r="E246" s="6">
        <f>'[5]Fed Steer Margin'!E246</f>
        <v>1176.1499999999999</v>
      </c>
      <c r="F246" s="6">
        <f>'[5]Fed Steer Margin'!F246</f>
        <v>-67.826953790246307</v>
      </c>
    </row>
    <row r="247" spans="1:6" x14ac:dyDescent="0.25">
      <c r="A247" s="2">
        <f t="shared" si="4"/>
        <v>38044</v>
      </c>
      <c r="B247" s="6">
        <f>'[5]Fed Steer Margin'!B247</f>
        <v>884.34</v>
      </c>
      <c r="C247" s="6">
        <f>'[5]Fed Steer Margin'!C247</f>
        <v>373.54745927913712</v>
      </c>
      <c r="D247" s="6">
        <f>'[5]Fed Steer Margin'!D247</f>
        <v>1257.8874592791371</v>
      </c>
      <c r="E247" s="6">
        <f>'[5]Fed Steer Margin'!E247</f>
        <v>1269.8999999999999</v>
      </c>
      <c r="F247" s="6">
        <f>'[5]Fed Steer Margin'!F247</f>
        <v>12.012540720862717</v>
      </c>
    </row>
    <row r="248" spans="1:6" x14ac:dyDescent="0.25">
      <c r="A248" s="2">
        <f t="shared" si="4"/>
        <v>38051</v>
      </c>
      <c r="B248" s="6">
        <f>'[5]Fed Steer Margin'!B248</f>
        <v>882.9</v>
      </c>
      <c r="C248" s="6">
        <f>'[5]Fed Steer Margin'!C248</f>
        <v>374.48467260406278</v>
      </c>
      <c r="D248" s="6">
        <f>'[5]Fed Steer Margin'!D248</f>
        <v>1257.3846726040629</v>
      </c>
      <c r="E248" s="6">
        <f>'[5]Fed Steer Margin'!E248</f>
        <v>1268.7</v>
      </c>
      <c r="F248" s="6">
        <f>'[5]Fed Steer Margin'!F248</f>
        <v>11.315327395937175</v>
      </c>
    </row>
    <row r="249" spans="1:6" x14ac:dyDescent="0.25">
      <c r="A249" s="2">
        <f t="shared" si="4"/>
        <v>38058</v>
      </c>
      <c r="B249" s="6">
        <f>'[5]Fed Steer Margin'!B249</f>
        <v>930.68999999999994</v>
      </c>
      <c r="C249" s="6">
        <f>'[5]Fed Steer Margin'!C249</f>
        <v>375.32934548327586</v>
      </c>
      <c r="D249" s="6">
        <f>'[5]Fed Steer Margin'!D249</f>
        <v>1306.0193454832759</v>
      </c>
      <c r="E249" s="6">
        <f>'[5]Fed Steer Margin'!E249</f>
        <v>1228.1999999999998</v>
      </c>
      <c r="F249" s="6">
        <f>'[5]Fed Steer Margin'!F249</f>
        <v>-77.819345483276038</v>
      </c>
    </row>
    <row r="250" spans="1:6" x14ac:dyDescent="0.25">
      <c r="A250" s="2">
        <f t="shared" si="4"/>
        <v>38065</v>
      </c>
      <c r="B250" s="6">
        <f>'[5]Fed Steer Margin'!B250</f>
        <v>986.76</v>
      </c>
      <c r="C250" s="6">
        <f>'[5]Fed Steer Margin'!C250</f>
        <v>376.29335241447711</v>
      </c>
      <c r="D250" s="6">
        <f>'[5]Fed Steer Margin'!D250</f>
        <v>1363.0533524144771</v>
      </c>
      <c r="E250" s="6">
        <f>'[5]Fed Steer Margin'!E250</f>
        <v>1182.1500000000001</v>
      </c>
      <c r="F250" s="6">
        <f>'[5]Fed Steer Margin'!F250</f>
        <v>-180.90335241447701</v>
      </c>
    </row>
    <row r="251" spans="1:6" x14ac:dyDescent="0.25">
      <c r="A251" s="2">
        <f t="shared" si="4"/>
        <v>38072</v>
      </c>
      <c r="B251" s="6">
        <f>'[5]Fed Steer Margin'!B251</f>
        <v>994.94999999999993</v>
      </c>
      <c r="C251" s="6">
        <f>'[5]Fed Steer Margin'!C251</f>
        <v>377.90316391543837</v>
      </c>
      <c r="D251" s="6">
        <f>'[5]Fed Steer Margin'!D251</f>
        <v>1372.8531639154382</v>
      </c>
      <c r="E251" s="6">
        <f>'[5]Fed Steer Margin'!E251</f>
        <v>1160.8499999999999</v>
      </c>
      <c r="F251" s="6">
        <f>'[5]Fed Steer Margin'!F251</f>
        <v>-212.00316391543834</v>
      </c>
    </row>
    <row r="252" spans="1:6" x14ac:dyDescent="0.25">
      <c r="A252" s="2">
        <f t="shared" si="4"/>
        <v>38079</v>
      </c>
      <c r="B252" s="6">
        <f>'[5]Fed Steer Margin'!B252</f>
        <v>951.03</v>
      </c>
      <c r="C252" s="6">
        <f>'[5]Fed Steer Margin'!C252</f>
        <v>379.89276830169496</v>
      </c>
      <c r="D252" s="6">
        <f>'[5]Fed Steer Margin'!D252</f>
        <v>1330.922768301695</v>
      </c>
      <c r="E252" s="6">
        <f>'[5]Fed Steer Margin'!E252</f>
        <v>1134.8999999999999</v>
      </c>
      <c r="F252" s="6">
        <f>'[5]Fed Steer Margin'!F252</f>
        <v>-196.02276830169512</v>
      </c>
    </row>
    <row r="253" spans="1:6" x14ac:dyDescent="0.25">
      <c r="A253" s="2">
        <f t="shared" si="4"/>
        <v>38086</v>
      </c>
      <c r="B253" s="6">
        <f>'[5]Fed Steer Margin'!B253</f>
        <v>925.29</v>
      </c>
      <c r="C253" s="6">
        <f>'[5]Fed Steer Margin'!C253</f>
        <v>382.17147470715344</v>
      </c>
      <c r="D253" s="6">
        <f>'[5]Fed Steer Margin'!D253</f>
        <v>1307.4614747071535</v>
      </c>
      <c r="E253" s="6">
        <f>'[5]Fed Steer Margin'!E253</f>
        <v>1237.5</v>
      </c>
      <c r="F253" s="6">
        <f>'[5]Fed Steer Margin'!F253</f>
        <v>-69.961474707153457</v>
      </c>
    </row>
    <row r="254" spans="1:6" x14ac:dyDescent="0.25">
      <c r="A254" s="2">
        <f t="shared" si="4"/>
        <v>38093</v>
      </c>
      <c r="B254" s="6">
        <f>'[5]Fed Steer Margin'!B254</f>
        <v>976.05000000000007</v>
      </c>
      <c r="C254" s="6">
        <f>'[5]Fed Steer Margin'!C254</f>
        <v>384.09887647748519</v>
      </c>
      <c r="D254" s="6">
        <f>'[5]Fed Steer Margin'!D254</f>
        <v>1360.1488764774854</v>
      </c>
      <c r="E254" s="6">
        <f>'[5]Fed Steer Margin'!E254</f>
        <v>1296.8999999999999</v>
      </c>
      <c r="F254" s="6">
        <f>'[5]Fed Steer Margin'!F254</f>
        <v>-63.24887647748551</v>
      </c>
    </row>
    <row r="255" spans="1:6" x14ac:dyDescent="0.25">
      <c r="A255" s="2">
        <f t="shared" si="4"/>
        <v>38100</v>
      </c>
      <c r="B255" s="6">
        <f>'[5]Fed Steer Margin'!B255</f>
        <v>980.64</v>
      </c>
      <c r="C255" s="6">
        <f>'[5]Fed Steer Margin'!C255</f>
        <v>386.05428031443137</v>
      </c>
      <c r="D255" s="6">
        <f>'[5]Fed Steer Margin'!D255</f>
        <v>1366.6942803144314</v>
      </c>
      <c r="E255" s="6">
        <f>'[5]Fed Steer Margin'!E255</f>
        <v>1311.75</v>
      </c>
      <c r="F255" s="6">
        <f>'[5]Fed Steer Margin'!F255</f>
        <v>-54.944280314431353</v>
      </c>
    </row>
    <row r="256" spans="1:6" x14ac:dyDescent="0.25">
      <c r="A256" s="2">
        <f t="shared" si="4"/>
        <v>38107</v>
      </c>
      <c r="B256" s="6">
        <f>'[5]Fed Steer Margin'!B256</f>
        <v>970.19999999999993</v>
      </c>
      <c r="C256" s="6">
        <f>'[5]Fed Steer Margin'!C256</f>
        <v>389.08922045546115</v>
      </c>
      <c r="D256" s="6">
        <f>'[5]Fed Steer Margin'!D256</f>
        <v>1359.289220455461</v>
      </c>
      <c r="E256" s="6">
        <f>'[5]Fed Steer Margin'!E256</f>
        <v>1232.25</v>
      </c>
      <c r="F256" s="6">
        <f>'[5]Fed Steer Margin'!F256</f>
        <v>-127.03922045546096</v>
      </c>
    </row>
    <row r="257" spans="1:6" x14ac:dyDescent="0.25">
      <c r="A257" s="2">
        <f t="shared" si="4"/>
        <v>38114</v>
      </c>
      <c r="B257" s="6">
        <f>'[5]Fed Steer Margin'!B257</f>
        <v>913.86</v>
      </c>
      <c r="C257" s="6">
        <f>'[5]Fed Steer Margin'!C257</f>
        <v>392.08054662801243</v>
      </c>
      <c r="D257" s="6">
        <f>'[5]Fed Steer Margin'!D257</f>
        <v>1305.9405466280125</v>
      </c>
      <c r="E257" s="6">
        <f>'[5]Fed Steer Margin'!E257</f>
        <v>1300.3499999999999</v>
      </c>
      <c r="F257" s="6">
        <f>'[5]Fed Steer Margin'!F257</f>
        <v>-5.5905466280125893</v>
      </c>
    </row>
    <row r="258" spans="1:6" x14ac:dyDescent="0.25">
      <c r="A258" s="2">
        <f t="shared" si="4"/>
        <v>38121</v>
      </c>
      <c r="B258" s="6">
        <f>'[5]Fed Steer Margin'!B258</f>
        <v>941.76</v>
      </c>
      <c r="C258" s="6">
        <f>'[5]Fed Steer Margin'!C258</f>
        <v>394.43006118420203</v>
      </c>
      <c r="D258" s="6">
        <f>'[5]Fed Steer Margin'!D258</f>
        <v>1336.190061184202</v>
      </c>
      <c r="E258" s="6">
        <f>'[5]Fed Steer Margin'!E258</f>
        <v>1217.25</v>
      </c>
      <c r="F258" s="6">
        <f>'[5]Fed Steer Margin'!F258</f>
        <v>-118.94006118420202</v>
      </c>
    </row>
    <row r="259" spans="1:6" x14ac:dyDescent="0.25">
      <c r="A259" s="2">
        <f t="shared" si="4"/>
        <v>38128</v>
      </c>
      <c r="B259" s="6">
        <f>'[5]Fed Steer Margin'!B259</f>
        <v>940.23</v>
      </c>
      <c r="C259" s="6">
        <f>'[5]Fed Steer Margin'!C259</f>
        <v>396.63799202613046</v>
      </c>
      <c r="D259" s="6">
        <f>'[5]Fed Steer Margin'!D259</f>
        <v>1336.8679920261304</v>
      </c>
      <c r="E259" s="6">
        <f>'[5]Fed Steer Margin'!E259</f>
        <v>1149.3000000000002</v>
      </c>
      <c r="F259" s="6">
        <f>'[5]Fed Steer Margin'!F259</f>
        <v>-187.56799202613024</v>
      </c>
    </row>
    <row r="260" spans="1:6" x14ac:dyDescent="0.25">
      <c r="A260" s="2">
        <f t="shared" si="4"/>
        <v>38135</v>
      </c>
      <c r="B260" s="6">
        <f>'[5]Fed Steer Margin'!B260</f>
        <v>834.48</v>
      </c>
      <c r="C260" s="6">
        <f>'[5]Fed Steer Margin'!C260</f>
        <v>399.16090184229091</v>
      </c>
      <c r="D260" s="6">
        <f>'[5]Fed Steer Margin'!D260</f>
        <v>1233.640901842291</v>
      </c>
      <c r="E260" s="6">
        <f>'[5]Fed Steer Margin'!E260</f>
        <v>1096.9499999999998</v>
      </c>
      <c r="F260" s="6">
        <f>'[5]Fed Steer Margin'!F260</f>
        <v>-136.69090184229117</v>
      </c>
    </row>
    <row r="261" spans="1:6" x14ac:dyDescent="0.25">
      <c r="A261" s="2">
        <f t="shared" si="4"/>
        <v>38142</v>
      </c>
      <c r="B261" s="6">
        <f>'[5]Fed Steer Margin'!B261</f>
        <v>896.31000000000006</v>
      </c>
      <c r="C261" s="6">
        <f>'[5]Fed Steer Margin'!C261</f>
        <v>402.30430631870763</v>
      </c>
      <c r="D261" s="6">
        <f>'[5]Fed Steer Margin'!D261</f>
        <v>1298.6143063187078</v>
      </c>
      <c r="E261" s="6">
        <f>'[5]Fed Steer Margin'!E261</f>
        <v>1169.3999999999999</v>
      </c>
      <c r="F261" s="6">
        <f>'[5]Fed Steer Margin'!F261</f>
        <v>-129.21430631870794</v>
      </c>
    </row>
    <row r="262" spans="1:6" x14ac:dyDescent="0.25">
      <c r="A262" s="2">
        <f t="shared" si="4"/>
        <v>38149</v>
      </c>
      <c r="B262" s="6">
        <f>'[5]Fed Steer Margin'!B262</f>
        <v>924.57</v>
      </c>
      <c r="C262" s="6">
        <f>'[5]Fed Steer Margin'!C262</f>
        <v>405.06914674713681</v>
      </c>
      <c r="D262" s="6">
        <f>'[5]Fed Steer Margin'!D262</f>
        <v>1329.6391467471369</v>
      </c>
      <c r="E262" s="6">
        <f>'[5]Fed Steer Margin'!E262</f>
        <v>1126.6500000000001</v>
      </c>
      <c r="F262" s="6">
        <f>'[5]Fed Steer Margin'!F262</f>
        <v>-202.98914674713683</v>
      </c>
    </row>
    <row r="263" spans="1:6" x14ac:dyDescent="0.25">
      <c r="A263" s="2">
        <f t="shared" si="4"/>
        <v>38156</v>
      </c>
      <c r="B263" s="6">
        <f>'[5]Fed Steer Margin'!B263</f>
        <v>923.76</v>
      </c>
      <c r="C263" s="6">
        <f>'[5]Fed Steer Margin'!C263</f>
        <v>407.82063967316645</v>
      </c>
      <c r="D263" s="6">
        <f>'[5]Fed Steer Margin'!D263</f>
        <v>1331.5806396731664</v>
      </c>
      <c r="E263" s="6">
        <f>'[5]Fed Steer Margin'!E263</f>
        <v>1111.5</v>
      </c>
      <c r="F263" s="6">
        <f>'[5]Fed Steer Margin'!F263</f>
        <v>-220.08063967316639</v>
      </c>
    </row>
    <row r="264" spans="1:6" x14ac:dyDescent="0.25">
      <c r="A264" s="2">
        <f t="shared" si="4"/>
        <v>38163</v>
      </c>
      <c r="B264" s="6">
        <f>'[5]Fed Steer Margin'!B264</f>
        <v>923.93999999999994</v>
      </c>
      <c r="C264" s="6">
        <f>'[5]Fed Steer Margin'!C264</f>
        <v>410.33208707247752</v>
      </c>
      <c r="D264" s="6">
        <f>'[5]Fed Steer Margin'!D264</f>
        <v>1334.2720870724775</v>
      </c>
      <c r="E264" s="6">
        <f>'[5]Fed Steer Margin'!E264</f>
        <v>1131.45</v>
      </c>
      <c r="F264" s="6">
        <f>'[5]Fed Steer Margin'!F264</f>
        <v>-202.82208707247742</v>
      </c>
    </row>
    <row r="265" spans="1:6" x14ac:dyDescent="0.25">
      <c r="A265" s="2">
        <f t="shared" si="4"/>
        <v>38170</v>
      </c>
      <c r="B265" s="6">
        <f>'[5]Fed Steer Margin'!B265</f>
        <v>688.05000000000007</v>
      </c>
      <c r="C265" s="6">
        <f>'[5]Fed Steer Margin'!C265</f>
        <v>412.89163421316215</v>
      </c>
      <c r="D265" s="6">
        <f>'[5]Fed Steer Margin'!D265</f>
        <v>1100.9416342131622</v>
      </c>
      <c r="E265" s="6">
        <f>'[5]Fed Steer Margin'!E265</f>
        <v>1120.3499999999999</v>
      </c>
      <c r="F265" s="6">
        <f>'[5]Fed Steer Margin'!F265</f>
        <v>19.408365786837749</v>
      </c>
    </row>
    <row r="266" spans="1:6" x14ac:dyDescent="0.25">
      <c r="A266" s="2">
        <f t="shared" si="4"/>
        <v>38177</v>
      </c>
      <c r="B266" s="6">
        <f>'[5]Fed Steer Margin'!B266</f>
        <v>775.35</v>
      </c>
      <c r="C266" s="6">
        <f>'[5]Fed Steer Margin'!C266</f>
        <v>414.92082705074489</v>
      </c>
      <c r="D266" s="6">
        <f>'[5]Fed Steer Margin'!D266</f>
        <v>1190.2708270507449</v>
      </c>
      <c r="E266" s="6">
        <f>'[5]Fed Steer Margin'!E266</f>
        <v>1120.5</v>
      </c>
      <c r="F266" s="6">
        <f>'[5]Fed Steer Margin'!F266</f>
        <v>-69.770827050744856</v>
      </c>
    </row>
    <row r="267" spans="1:6" x14ac:dyDescent="0.25">
      <c r="A267" s="2">
        <f t="shared" si="4"/>
        <v>38184</v>
      </c>
      <c r="B267" s="6">
        <f>'[5]Fed Steer Margin'!B267</f>
        <v>779.31000000000006</v>
      </c>
      <c r="C267" s="6">
        <f>'[5]Fed Steer Margin'!C267</f>
        <v>416.14634210816314</v>
      </c>
      <c r="D267" s="6">
        <f>'[5]Fed Steer Margin'!D267</f>
        <v>1195.4563421081632</v>
      </c>
      <c r="E267" s="6">
        <f>'[5]Fed Steer Margin'!E267</f>
        <v>1129.95</v>
      </c>
      <c r="F267" s="6">
        <f>'[5]Fed Steer Margin'!F267</f>
        <v>-65.506342108163153</v>
      </c>
    </row>
    <row r="268" spans="1:6" x14ac:dyDescent="0.25">
      <c r="A268" s="2">
        <f t="shared" si="4"/>
        <v>38191</v>
      </c>
      <c r="B268" s="6">
        <f>'[5]Fed Steer Margin'!B268</f>
        <v>780.93</v>
      </c>
      <c r="C268" s="6">
        <f>'[5]Fed Steer Margin'!C268</f>
        <v>416.07904621419601</v>
      </c>
      <c r="D268" s="6">
        <f>'[5]Fed Steer Margin'!D268</f>
        <v>1197.0090462141959</v>
      </c>
      <c r="E268" s="6">
        <f>'[5]Fed Steer Margin'!E268</f>
        <v>1104.5999999999999</v>
      </c>
      <c r="F268" s="6">
        <f>'[5]Fed Steer Margin'!F268</f>
        <v>-92.409046214195996</v>
      </c>
    </row>
    <row r="269" spans="1:6" x14ac:dyDescent="0.25">
      <c r="A269" s="2">
        <f t="shared" si="4"/>
        <v>38198</v>
      </c>
      <c r="B269" s="6">
        <f>'[5]Fed Steer Margin'!B269</f>
        <v>678.68999999999994</v>
      </c>
      <c r="C269" s="6">
        <f>'[5]Fed Steer Margin'!C269</f>
        <v>415.21892025900985</v>
      </c>
      <c r="D269" s="6">
        <f>'[5]Fed Steer Margin'!D269</f>
        <v>1093.9089202590098</v>
      </c>
      <c r="E269" s="6">
        <f>'[5]Fed Steer Margin'!E269</f>
        <v>1078.3499999999999</v>
      </c>
      <c r="F269" s="6">
        <f>'[5]Fed Steer Margin'!F269</f>
        <v>-15.558920259009938</v>
      </c>
    </row>
    <row r="270" spans="1:6" x14ac:dyDescent="0.25">
      <c r="A270" s="2">
        <f t="shared" si="4"/>
        <v>38205</v>
      </c>
      <c r="B270" s="6">
        <f>'[5]Fed Steer Margin'!B270</f>
        <v>629.01</v>
      </c>
      <c r="C270" s="6">
        <f>'[5]Fed Steer Margin'!C270</f>
        <v>414.45999994190873</v>
      </c>
      <c r="D270" s="6">
        <f>'[5]Fed Steer Margin'!D270</f>
        <v>1043.4699999419088</v>
      </c>
      <c r="E270" s="6">
        <f>'[5]Fed Steer Margin'!E270</f>
        <v>1089.3000000000002</v>
      </c>
      <c r="F270" s="6">
        <f>'[5]Fed Steer Margin'!F270</f>
        <v>45.8300000580914</v>
      </c>
    </row>
    <row r="271" spans="1:6" x14ac:dyDescent="0.25">
      <c r="A271" s="2">
        <f t="shared" si="4"/>
        <v>38212</v>
      </c>
      <c r="B271" s="6">
        <f>'[5]Fed Steer Margin'!B271</f>
        <v>634.67999999999995</v>
      </c>
      <c r="C271" s="6">
        <f>'[5]Fed Steer Margin'!C271</f>
        <v>414.04251189165535</v>
      </c>
      <c r="D271" s="6">
        <f>'[5]Fed Steer Margin'!D271</f>
        <v>1048.7225118916554</v>
      </c>
      <c r="E271" s="6">
        <f>'[5]Fed Steer Margin'!E271</f>
        <v>1027.95</v>
      </c>
      <c r="F271" s="6">
        <f>'[5]Fed Steer Margin'!F271</f>
        <v>-20.772511891655313</v>
      </c>
    </row>
    <row r="272" spans="1:6" x14ac:dyDescent="0.25">
      <c r="A272" s="2">
        <f t="shared" si="4"/>
        <v>38219</v>
      </c>
      <c r="B272" s="6">
        <f>'[5]Fed Steer Margin'!B272</f>
        <v>650.61</v>
      </c>
      <c r="C272" s="6">
        <f>'[5]Fed Steer Margin'!C272</f>
        <v>413.45445198052397</v>
      </c>
      <c r="D272" s="6">
        <f>'[5]Fed Steer Margin'!D272</f>
        <v>1064.0644519805239</v>
      </c>
      <c r="E272" s="6">
        <f>'[5]Fed Steer Margin'!E272</f>
        <v>998.69999999999993</v>
      </c>
      <c r="F272" s="6">
        <f>'[5]Fed Steer Margin'!F272</f>
        <v>-65.364451980523995</v>
      </c>
    </row>
    <row r="273" spans="1:6" x14ac:dyDescent="0.25">
      <c r="A273" s="2">
        <f t="shared" si="4"/>
        <v>38226</v>
      </c>
      <c r="B273" s="6">
        <f>'[5]Fed Steer Margin'!B273</f>
        <v>749.61</v>
      </c>
      <c r="C273" s="6">
        <f>'[5]Fed Steer Margin'!C273</f>
        <v>412.78128290691376</v>
      </c>
      <c r="D273" s="6">
        <f>'[5]Fed Steer Margin'!D273</f>
        <v>1162.3912829069138</v>
      </c>
      <c r="E273" s="6">
        <f>'[5]Fed Steer Margin'!E273</f>
        <v>1092.3</v>
      </c>
      <c r="F273" s="6">
        <f>'[5]Fed Steer Margin'!F273</f>
        <v>-70.091282906913875</v>
      </c>
    </row>
    <row r="274" spans="1:6" x14ac:dyDescent="0.25">
      <c r="A274" s="2">
        <f t="shared" si="4"/>
        <v>38233</v>
      </c>
      <c r="B274" s="6">
        <f>'[5]Fed Steer Margin'!B274</f>
        <v>764.1</v>
      </c>
      <c r="C274" s="6">
        <f>'[5]Fed Steer Margin'!C274</f>
        <v>411.49949934895403</v>
      </c>
      <c r="D274" s="6">
        <f>'[5]Fed Steer Margin'!D274</f>
        <v>1175.5994993489539</v>
      </c>
      <c r="E274" s="6">
        <f>'[5]Fed Steer Margin'!E274</f>
        <v>1158</v>
      </c>
      <c r="F274" s="6">
        <f>'[5]Fed Steer Margin'!F274</f>
        <v>-17.599499348953941</v>
      </c>
    </row>
    <row r="275" spans="1:6" x14ac:dyDescent="0.25">
      <c r="A275" s="2">
        <f t="shared" si="4"/>
        <v>38240</v>
      </c>
      <c r="B275" s="6">
        <f>'[5]Fed Steer Margin'!B275</f>
        <v>776.43</v>
      </c>
      <c r="C275" s="6">
        <f>'[5]Fed Steer Margin'!C275</f>
        <v>409.96991232271336</v>
      </c>
      <c r="D275" s="6">
        <f>'[5]Fed Steer Margin'!D275</f>
        <v>1186.3999123227134</v>
      </c>
      <c r="E275" s="6">
        <f>'[5]Fed Steer Margin'!E275</f>
        <v>1169.3999999999999</v>
      </c>
      <c r="F275" s="6">
        <f>'[5]Fed Steer Margin'!F275</f>
        <v>-16.999912322713499</v>
      </c>
    </row>
    <row r="276" spans="1:6" x14ac:dyDescent="0.25">
      <c r="A276" s="2">
        <f t="shared" si="4"/>
        <v>38247</v>
      </c>
      <c r="B276" s="6">
        <f>'[5]Fed Steer Margin'!B276</f>
        <v>773.01</v>
      </c>
      <c r="C276" s="6">
        <f>'[5]Fed Steer Margin'!C276</f>
        <v>408.20196141949225</v>
      </c>
      <c r="D276" s="6">
        <f>'[5]Fed Steer Margin'!D276</f>
        <v>1181.2119614194921</v>
      </c>
      <c r="E276" s="6">
        <f>'[5]Fed Steer Margin'!E276</f>
        <v>1139.25</v>
      </c>
      <c r="F276" s="6">
        <f>'[5]Fed Steer Margin'!F276</f>
        <v>-41.961961419492127</v>
      </c>
    </row>
    <row r="277" spans="1:6" x14ac:dyDescent="0.25">
      <c r="A277" s="2">
        <f t="shared" si="4"/>
        <v>38254</v>
      </c>
      <c r="B277" s="6">
        <f>'[5]Fed Steer Margin'!B277</f>
        <v>745.92</v>
      </c>
      <c r="C277" s="6">
        <f>'[5]Fed Steer Margin'!C277</f>
        <v>405.65610057087576</v>
      </c>
      <c r="D277" s="6">
        <f>'[5]Fed Steer Margin'!D277</f>
        <v>1151.5761005708757</v>
      </c>
      <c r="E277" s="6">
        <f>'[5]Fed Steer Margin'!E277</f>
        <v>1124.0999999999999</v>
      </c>
      <c r="F277" s="6">
        <f>'[5]Fed Steer Margin'!F277</f>
        <v>-27.476100570875815</v>
      </c>
    </row>
    <row r="278" spans="1:6" x14ac:dyDescent="0.25">
      <c r="A278" s="2">
        <f t="shared" si="4"/>
        <v>38261</v>
      </c>
      <c r="B278" s="6">
        <f>'[5]Fed Steer Margin'!B278</f>
        <v>758.52</v>
      </c>
      <c r="C278" s="6">
        <f>'[5]Fed Steer Margin'!C278</f>
        <v>402.54409124953554</v>
      </c>
      <c r="D278" s="6">
        <f>'[5]Fed Steer Margin'!D278</f>
        <v>1161.0640912495355</v>
      </c>
      <c r="E278" s="6">
        <f>'[5]Fed Steer Margin'!E278</f>
        <v>1098.75</v>
      </c>
      <c r="F278" s="6">
        <f>'[5]Fed Steer Margin'!F278</f>
        <v>-62.314091249535522</v>
      </c>
    </row>
    <row r="279" spans="1:6" x14ac:dyDescent="0.25">
      <c r="A279" s="2">
        <f t="shared" si="4"/>
        <v>38268</v>
      </c>
      <c r="B279" s="6">
        <f>'[5]Fed Steer Margin'!B279</f>
        <v>751.41</v>
      </c>
      <c r="C279" s="6">
        <f>'[5]Fed Steer Margin'!C279</f>
        <v>398.30053351238547</v>
      </c>
      <c r="D279" s="6">
        <f>'[5]Fed Steer Margin'!D279</f>
        <v>1149.7105335123854</v>
      </c>
      <c r="E279" s="6">
        <f>'[5]Fed Steer Margin'!E279</f>
        <v>1088.7</v>
      </c>
      <c r="F279" s="6">
        <f>'[5]Fed Steer Margin'!F279</f>
        <v>-61.010533512385337</v>
      </c>
    </row>
    <row r="280" spans="1:6" x14ac:dyDescent="0.25">
      <c r="A280" s="2">
        <f t="shared" si="4"/>
        <v>38275</v>
      </c>
      <c r="B280" s="6">
        <f>'[5]Fed Steer Margin'!B280</f>
        <v>812.16</v>
      </c>
      <c r="C280" s="6">
        <f>'[5]Fed Steer Margin'!C280</f>
        <v>393.60656865324165</v>
      </c>
      <c r="D280" s="6">
        <f>'[5]Fed Steer Margin'!D280</f>
        <v>1205.7665686532416</v>
      </c>
      <c r="E280" s="6">
        <f>'[5]Fed Steer Margin'!E280</f>
        <v>1123.6499999999999</v>
      </c>
      <c r="F280" s="6">
        <f>'[5]Fed Steer Margin'!F280</f>
        <v>-82.116568653241757</v>
      </c>
    </row>
    <row r="281" spans="1:6" x14ac:dyDescent="0.25">
      <c r="A281" s="2">
        <f t="shared" si="4"/>
        <v>38282</v>
      </c>
      <c r="B281" s="6">
        <f>'[5]Fed Steer Margin'!B281</f>
        <v>815.49</v>
      </c>
      <c r="C281" s="6">
        <f>'[5]Fed Steer Margin'!C281</f>
        <v>389.16533052655871</v>
      </c>
      <c r="D281" s="6">
        <f>'[5]Fed Steer Margin'!D281</f>
        <v>1204.6553305265588</v>
      </c>
      <c r="E281" s="6">
        <f>'[5]Fed Steer Margin'!E281</f>
        <v>1138.1999999999998</v>
      </c>
      <c r="F281" s="6">
        <f>'[5]Fed Steer Margin'!F281</f>
        <v>-66.45533052655901</v>
      </c>
    </row>
    <row r="282" spans="1:6" x14ac:dyDescent="0.25">
      <c r="A282" s="2">
        <f t="shared" si="4"/>
        <v>38289</v>
      </c>
      <c r="B282" s="6">
        <f>'[5]Fed Steer Margin'!B282</f>
        <v>790.19999999999993</v>
      </c>
      <c r="C282" s="6">
        <f>'[5]Fed Steer Margin'!C282</f>
        <v>384.6214146899282</v>
      </c>
      <c r="D282" s="6">
        <f>'[5]Fed Steer Margin'!D282</f>
        <v>1174.8214146899281</v>
      </c>
      <c r="E282" s="6">
        <f>'[5]Fed Steer Margin'!E282</f>
        <v>1116</v>
      </c>
      <c r="F282" s="6">
        <f>'[5]Fed Steer Margin'!F282</f>
        <v>-58.821414689928133</v>
      </c>
    </row>
    <row r="283" spans="1:6" x14ac:dyDescent="0.25">
      <c r="A283" s="2">
        <f t="shared" si="4"/>
        <v>38296</v>
      </c>
      <c r="B283" s="6">
        <f>'[5]Fed Steer Margin'!B283</f>
        <v>771.30000000000007</v>
      </c>
      <c r="C283" s="6">
        <f>'[5]Fed Steer Margin'!C283</f>
        <v>379.52293761473248</v>
      </c>
      <c r="D283" s="6">
        <f>'[5]Fed Steer Margin'!D283</f>
        <v>1150.8229376147326</v>
      </c>
      <c r="E283" s="6">
        <f>'[5]Fed Steer Margin'!E283</f>
        <v>1088.55</v>
      </c>
      <c r="F283" s="6">
        <f>'[5]Fed Steer Margin'!F283</f>
        <v>-62.272937614732655</v>
      </c>
    </row>
    <row r="284" spans="1:6" x14ac:dyDescent="0.25">
      <c r="A284" s="2">
        <f t="shared" si="4"/>
        <v>38303</v>
      </c>
      <c r="B284" s="6">
        <f>'[5]Fed Steer Margin'!B284</f>
        <v>775.26</v>
      </c>
      <c r="C284" s="6">
        <f>'[5]Fed Steer Margin'!C284</f>
        <v>373.97727965593884</v>
      </c>
      <c r="D284" s="6">
        <f>'[5]Fed Steer Margin'!D284</f>
        <v>1149.2372796559389</v>
      </c>
      <c r="E284" s="6">
        <f>'[5]Fed Steer Margin'!E284</f>
        <v>1092.75</v>
      </c>
      <c r="F284" s="6">
        <f>'[5]Fed Steer Margin'!F284</f>
        <v>-56.487279655938892</v>
      </c>
    </row>
    <row r="285" spans="1:6" x14ac:dyDescent="0.25">
      <c r="A285" s="2">
        <f t="shared" si="4"/>
        <v>38310</v>
      </c>
      <c r="B285" s="6">
        <f>'[5]Fed Steer Margin'!B285</f>
        <v>698.93999999999994</v>
      </c>
      <c r="C285" s="6">
        <f>'[5]Fed Steer Margin'!C285</f>
        <v>369.07321166635978</v>
      </c>
      <c r="D285" s="6">
        <f>'[5]Fed Steer Margin'!D285</f>
        <v>1068.0132116663597</v>
      </c>
      <c r="E285" s="6">
        <f>'[5]Fed Steer Margin'!E285</f>
        <v>1137.1500000000001</v>
      </c>
      <c r="F285" s="6">
        <f>'[5]Fed Steer Margin'!F285</f>
        <v>69.136788333640425</v>
      </c>
    </row>
    <row r="286" spans="1:6" x14ac:dyDescent="0.25">
      <c r="A286" s="2">
        <f t="shared" si="4"/>
        <v>38317</v>
      </c>
      <c r="B286" s="6">
        <f>'[5]Fed Steer Margin'!B286</f>
        <v>689.58</v>
      </c>
      <c r="C286" s="6">
        <f>'[5]Fed Steer Margin'!C286</f>
        <v>364.22080500761342</v>
      </c>
      <c r="D286" s="6">
        <f>'[5]Fed Steer Margin'!D286</f>
        <v>1053.8008050076135</v>
      </c>
      <c r="E286" s="6">
        <f>'[5]Fed Steer Margin'!E286</f>
        <v>1164.8999999999999</v>
      </c>
      <c r="F286" s="6">
        <f>'[5]Fed Steer Margin'!F286</f>
        <v>111.0991949923864</v>
      </c>
    </row>
    <row r="287" spans="1:6" x14ac:dyDescent="0.25">
      <c r="A287" s="2">
        <f t="shared" si="4"/>
        <v>38324</v>
      </c>
      <c r="B287" s="6">
        <f>'[5]Fed Steer Margin'!B287</f>
        <v>679.94999999999993</v>
      </c>
      <c r="C287" s="6">
        <f>'[5]Fed Steer Margin'!C287</f>
        <v>359.11037425935848</v>
      </c>
      <c r="D287" s="6">
        <f>'[5]Fed Steer Margin'!D287</f>
        <v>1039.0603742593585</v>
      </c>
      <c r="E287" s="6">
        <f>'[5]Fed Steer Margin'!E287</f>
        <v>1175.5500000000002</v>
      </c>
      <c r="F287" s="6">
        <f>'[5]Fed Steer Margin'!F287</f>
        <v>136.48962574064171</v>
      </c>
    </row>
    <row r="288" spans="1:6" x14ac:dyDescent="0.25">
      <c r="A288" s="2">
        <f t="shared" si="4"/>
        <v>38331</v>
      </c>
      <c r="B288" s="6">
        <f>'[5]Fed Steer Margin'!B288</f>
        <v>720.27</v>
      </c>
      <c r="C288" s="6">
        <f>'[5]Fed Steer Margin'!C288</f>
        <v>353.59340596550362</v>
      </c>
      <c r="D288" s="6">
        <f>'[5]Fed Steer Margin'!D288</f>
        <v>1073.8634059655037</v>
      </c>
      <c r="E288" s="6">
        <f>'[5]Fed Steer Margin'!E288</f>
        <v>1127.8499999999999</v>
      </c>
      <c r="F288" s="6">
        <f>'[5]Fed Steer Margin'!F288</f>
        <v>53.986594034496193</v>
      </c>
    </row>
    <row r="289" spans="1:33" x14ac:dyDescent="0.25">
      <c r="A289" s="2">
        <f t="shared" si="4"/>
        <v>38338</v>
      </c>
      <c r="B289" s="6">
        <f>'[5]Fed Steer Margin'!B289</f>
        <v>701.01</v>
      </c>
      <c r="C289" s="6">
        <f>'[5]Fed Steer Margin'!C289</f>
        <v>348.46814263335665</v>
      </c>
      <c r="D289" s="6">
        <f>'[5]Fed Steer Margin'!D289</f>
        <v>1049.4781426333566</v>
      </c>
      <c r="E289" s="6">
        <f>'[5]Fed Steer Margin'!E289</f>
        <v>1087.6500000000001</v>
      </c>
      <c r="F289" s="6">
        <f>'[5]Fed Steer Margin'!F289</f>
        <v>38.171857366643508</v>
      </c>
    </row>
    <row r="290" spans="1:33" x14ac:dyDescent="0.25">
      <c r="A290" s="2">
        <f t="shared" si="4"/>
        <v>38345</v>
      </c>
      <c r="B290" s="6">
        <f>'[5]Fed Steer Margin'!B290</f>
        <v>692.64</v>
      </c>
      <c r="C290" s="6">
        <f>'[5]Fed Steer Margin'!C290</f>
        <v>343.39846032876983</v>
      </c>
      <c r="D290" s="6">
        <f>'[5]Fed Steer Margin'!D290</f>
        <v>1036.0384603287698</v>
      </c>
      <c r="E290" s="6">
        <f>'[5]Fed Steer Margin'!E290</f>
        <v>1199.3999999999999</v>
      </c>
      <c r="F290" s="6">
        <f>'[5]Fed Steer Margin'!F290</f>
        <v>163.36153967123005</v>
      </c>
    </row>
    <row r="291" spans="1:33" x14ac:dyDescent="0.25">
      <c r="A291" s="2">
        <f t="shared" si="4"/>
        <v>38352</v>
      </c>
      <c r="B291" s="6">
        <f>'[5]Fed Steer Margin'!B291</f>
        <v>700.19999999999993</v>
      </c>
      <c r="C291" s="6">
        <f>'[5]Fed Steer Margin'!C291</f>
        <v>338.37618597298007</v>
      </c>
      <c r="D291" s="6">
        <f>'[5]Fed Steer Margin'!D291</f>
        <v>1038.5761859729801</v>
      </c>
      <c r="E291" s="6">
        <f>'[5]Fed Steer Margin'!E291</f>
        <v>1318.8</v>
      </c>
      <c r="F291" s="6">
        <f>'[5]Fed Steer Margin'!F291</f>
        <v>280.2238140270199</v>
      </c>
    </row>
    <row r="292" spans="1:33" s="10" customFormat="1" x14ac:dyDescent="0.25">
      <c r="A292" s="13">
        <f t="shared" si="4"/>
        <v>38359</v>
      </c>
      <c r="B292" s="29">
        <f>'[5]Fed Steer Margin'!B292</f>
        <v>718.19999999999993</v>
      </c>
      <c r="C292" s="29">
        <f>'[5]Fed Steer Margin'!C292</f>
        <v>333.26648659615864</v>
      </c>
      <c r="D292" s="29">
        <f>'[5]Fed Steer Margin'!D292</f>
        <v>1051.4664865961586</v>
      </c>
      <c r="E292" s="29">
        <f>'[5]Fed Steer Margin'!E292</f>
        <v>1298.55</v>
      </c>
      <c r="F292" s="29">
        <f>'[5]Fed Steer Margin'!F292</f>
        <v>247.08351340384138</v>
      </c>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row>
    <row r="293" spans="1:33" x14ac:dyDescent="0.25">
      <c r="A293" s="2">
        <f t="shared" si="4"/>
        <v>38366</v>
      </c>
      <c r="B293" s="6">
        <f>'[5]Fed Steer Margin'!B293</f>
        <v>714.87000000000012</v>
      </c>
      <c r="C293" s="6">
        <f>'[5]Fed Steer Margin'!C293</f>
        <v>328.83125441981758</v>
      </c>
      <c r="D293" s="6">
        <f>'[5]Fed Steer Margin'!D293</f>
        <v>1043.7012544198178</v>
      </c>
      <c r="E293" s="6">
        <f>'[5]Fed Steer Margin'!E293</f>
        <v>1327.5</v>
      </c>
      <c r="F293" s="6">
        <f>'[5]Fed Steer Margin'!F293</f>
        <v>283.79874558018219</v>
      </c>
    </row>
    <row r="294" spans="1:33" x14ac:dyDescent="0.25">
      <c r="A294" s="2">
        <f t="shared" si="4"/>
        <v>38373</v>
      </c>
      <c r="B294" s="6">
        <f>'[5]Fed Steer Margin'!B294</f>
        <v>694.53</v>
      </c>
      <c r="C294" s="6">
        <f>'[5]Fed Steer Margin'!C294</f>
        <v>325.09489011214941</v>
      </c>
      <c r="D294" s="6">
        <f>'[5]Fed Steer Margin'!D294</f>
        <v>1019.6248901121494</v>
      </c>
      <c r="E294" s="6">
        <f>'[5]Fed Steer Margin'!E294</f>
        <v>1336.8000000000002</v>
      </c>
      <c r="F294" s="6">
        <f>'[5]Fed Steer Margin'!F294</f>
        <v>317.17510988785079</v>
      </c>
    </row>
    <row r="295" spans="1:33" x14ac:dyDescent="0.25">
      <c r="A295" s="2">
        <f t="shared" si="4"/>
        <v>38380</v>
      </c>
      <c r="B295" s="6">
        <f>'[5]Fed Steer Margin'!B295</f>
        <v>673.02</v>
      </c>
      <c r="C295" s="6">
        <f>'[5]Fed Steer Margin'!C295</f>
        <v>321.98536142019327</v>
      </c>
      <c r="D295" s="6">
        <f>'[5]Fed Steer Margin'!D295</f>
        <v>995.00536142019325</v>
      </c>
      <c r="E295" s="6">
        <f>'[5]Fed Steer Margin'!E295</f>
        <v>1320.9</v>
      </c>
      <c r="F295" s="6">
        <f>'[5]Fed Steer Margin'!F295</f>
        <v>325.89463857980684</v>
      </c>
    </row>
    <row r="296" spans="1:33" x14ac:dyDescent="0.25">
      <c r="A296" s="2">
        <f t="shared" si="4"/>
        <v>38387</v>
      </c>
      <c r="B296" s="6">
        <f>'[5]Fed Steer Margin'!B296</f>
        <v>662.31000000000006</v>
      </c>
      <c r="C296" s="6">
        <f>'[5]Fed Steer Margin'!C296</f>
        <v>319.53452541814596</v>
      </c>
      <c r="D296" s="6">
        <f>'[5]Fed Steer Margin'!D296</f>
        <v>981.84452541814608</v>
      </c>
      <c r="E296" s="6">
        <f>'[5]Fed Steer Margin'!E296</f>
        <v>1327.95</v>
      </c>
      <c r="F296" s="6">
        <f>'[5]Fed Steer Margin'!F296</f>
        <v>346.10547458185397</v>
      </c>
    </row>
    <row r="297" spans="1:33" x14ac:dyDescent="0.25">
      <c r="A297" s="2">
        <f t="shared" si="4"/>
        <v>38394</v>
      </c>
      <c r="B297" s="6">
        <f>'[5]Fed Steer Margin'!B297</f>
        <v>659.79</v>
      </c>
      <c r="C297" s="6">
        <f>'[5]Fed Steer Margin'!C297</f>
        <v>316.94171220214145</v>
      </c>
      <c r="D297" s="6">
        <f>'[5]Fed Steer Margin'!D297</f>
        <v>976.73171220214135</v>
      </c>
      <c r="E297" s="6">
        <f>'[5]Fed Steer Margin'!E297</f>
        <v>1408.95</v>
      </c>
      <c r="F297" s="6">
        <f>'[5]Fed Steer Margin'!F297</f>
        <v>432.21828779785869</v>
      </c>
    </row>
    <row r="298" spans="1:33" x14ac:dyDescent="0.25">
      <c r="A298" s="2">
        <f t="shared" si="4"/>
        <v>38401</v>
      </c>
      <c r="B298" s="6">
        <f>'[5]Fed Steer Margin'!B298</f>
        <v>644.04</v>
      </c>
      <c r="C298" s="6">
        <f>'[5]Fed Steer Margin'!C298</f>
        <v>314.13253230586599</v>
      </c>
      <c r="D298" s="6">
        <f>'[5]Fed Steer Margin'!D298</f>
        <v>958.17253230586596</v>
      </c>
      <c r="E298" s="6">
        <f>'[5]Fed Steer Margin'!E298</f>
        <v>1399.65</v>
      </c>
      <c r="F298" s="6">
        <f>'[5]Fed Steer Margin'!F298</f>
        <v>441.47746769413413</v>
      </c>
    </row>
    <row r="299" spans="1:33" x14ac:dyDescent="0.25">
      <c r="A299" s="2">
        <f t="shared" ref="A299:A362" si="5">A300-7</f>
        <v>38408</v>
      </c>
      <c r="B299" s="6">
        <f>'[5]Fed Steer Margin'!B299</f>
        <v>685.71450000000004</v>
      </c>
      <c r="C299" s="6">
        <f>'[5]Fed Steer Margin'!C299</f>
        <v>311.40588511425398</v>
      </c>
      <c r="D299" s="6">
        <f>'[5]Fed Steer Margin'!D299</f>
        <v>997.12038511425408</v>
      </c>
      <c r="E299" s="6">
        <f>'[5]Fed Steer Margin'!E299</f>
        <v>1386.45</v>
      </c>
      <c r="F299" s="6">
        <f>'[5]Fed Steer Margin'!F299</f>
        <v>389.32961488574597</v>
      </c>
    </row>
    <row r="300" spans="1:33" x14ac:dyDescent="0.25">
      <c r="A300" s="2">
        <f t="shared" si="5"/>
        <v>38415</v>
      </c>
      <c r="B300" s="6">
        <f>'[5]Fed Steer Margin'!B300</f>
        <v>700.65</v>
      </c>
      <c r="C300" s="6">
        <f>'[5]Fed Steer Margin'!C300</f>
        <v>308.93322091333278</v>
      </c>
      <c r="D300" s="6">
        <f>'[5]Fed Steer Margin'!D300</f>
        <v>1009.5832209133328</v>
      </c>
      <c r="E300" s="6">
        <f>'[5]Fed Steer Margin'!E300</f>
        <v>1280.5500000000002</v>
      </c>
      <c r="F300" s="6">
        <f>'[5]Fed Steer Margin'!F300</f>
        <v>270.96677908666743</v>
      </c>
    </row>
    <row r="301" spans="1:33" x14ac:dyDescent="0.25">
      <c r="A301" s="2">
        <f t="shared" si="5"/>
        <v>38422</v>
      </c>
      <c r="B301" s="6">
        <f>'[5]Fed Steer Margin'!B301</f>
        <v>719.01</v>
      </c>
      <c r="C301" s="6">
        <f>'[5]Fed Steer Margin'!C301</f>
        <v>306.86766710943368</v>
      </c>
      <c r="D301" s="6">
        <f>'[5]Fed Steer Margin'!D301</f>
        <v>1025.8776671094338</v>
      </c>
      <c r="E301" s="6">
        <f>'[5]Fed Steer Margin'!E301</f>
        <v>1192.5</v>
      </c>
      <c r="F301" s="6">
        <f>'[5]Fed Steer Margin'!F301</f>
        <v>166.62233289056621</v>
      </c>
    </row>
    <row r="302" spans="1:33" x14ac:dyDescent="0.25">
      <c r="A302" s="2">
        <f t="shared" si="5"/>
        <v>38429</v>
      </c>
      <c r="B302" s="6">
        <f>'[5]Fed Steer Margin'!B302</f>
        <v>771.21</v>
      </c>
      <c r="C302" s="6">
        <f>'[5]Fed Steer Margin'!C302</f>
        <v>304.95287242233445</v>
      </c>
      <c r="D302" s="6">
        <f>'[5]Fed Steer Margin'!D302</f>
        <v>1076.1628724223344</v>
      </c>
      <c r="E302" s="6">
        <f>'[5]Fed Steer Margin'!E302</f>
        <v>1258.6499999999999</v>
      </c>
      <c r="F302" s="6">
        <f>'[5]Fed Steer Margin'!F302</f>
        <v>182.48712757766543</v>
      </c>
    </row>
    <row r="303" spans="1:33" x14ac:dyDescent="0.25">
      <c r="A303" s="2">
        <f t="shared" si="5"/>
        <v>38436</v>
      </c>
      <c r="B303" s="6">
        <f>'[5]Fed Steer Margin'!B303</f>
        <v>788.4</v>
      </c>
      <c r="C303" s="6">
        <f>'[5]Fed Steer Margin'!C303</f>
        <v>303.59709002714305</v>
      </c>
      <c r="D303" s="6">
        <f>'[5]Fed Steer Margin'!D303</f>
        <v>1091.997090027143</v>
      </c>
      <c r="E303" s="6">
        <f>'[5]Fed Steer Margin'!E303</f>
        <v>1351.5</v>
      </c>
      <c r="F303" s="6">
        <f>'[5]Fed Steer Margin'!F303</f>
        <v>259.50290997285697</v>
      </c>
    </row>
    <row r="304" spans="1:33" x14ac:dyDescent="0.25">
      <c r="A304" s="2">
        <f t="shared" si="5"/>
        <v>38443</v>
      </c>
      <c r="B304" s="6">
        <f>'[5]Fed Steer Margin'!B304</f>
        <v>748.17</v>
      </c>
      <c r="C304" s="6">
        <f>'[5]Fed Steer Margin'!C304</f>
        <v>302.13969389393799</v>
      </c>
      <c r="D304" s="6">
        <f>'[5]Fed Steer Margin'!D304</f>
        <v>1050.3096938939379</v>
      </c>
      <c r="E304" s="6">
        <f>'[5]Fed Steer Margin'!E304</f>
        <v>1331.7</v>
      </c>
      <c r="F304" s="6">
        <f>'[5]Fed Steer Margin'!F304</f>
        <v>281.3903061060621</v>
      </c>
    </row>
    <row r="305" spans="1:6" x14ac:dyDescent="0.25">
      <c r="A305" s="2">
        <f t="shared" si="5"/>
        <v>38450</v>
      </c>
      <c r="B305" s="6">
        <f>'[5]Fed Steer Margin'!B305</f>
        <v>760.23</v>
      </c>
      <c r="C305" s="6">
        <f>'[5]Fed Steer Margin'!C305</f>
        <v>300.91644493616877</v>
      </c>
      <c r="D305" s="6">
        <f>'[5]Fed Steer Margin'!D305</f>
        <v>1061.1464449361688</v>
      </c>
      <c r="E305" s="6">
        <f>'[5]Fed Steer Margin'!E305</f>
        <v>1254.1500000000001</v>
      </c>
      <c r="F305" s="6">
        <f>'[5]Fed Steer Margin'!F305</f>
        <v>193.0035550638313</v>
      </c>
    </row>
    <row r="306" spans="1:6" x14ac:dyDescent="0.25">
      <c r="A306" s="2">
        <f t="shared" si="5"/>
        <v>38457</v>
      </c>
      <c r="B306" s="6">
        <f>'[5]Fed Steer Margin'!B306</f>
        <v>805.14</v>
      </c>
      <c r="C306" s="6">
        <f>'[5]Fed Steer Margin'!C306</f>
        <v>300.42982261922339</v>
      </c>
      <c r="D306" s="6">
        <f>'[5]Fed Steer Margin'!D306</f>
        <v>1105.5698226192235</v>
      </c>
      <c r="E306" s="6">
        <f>'[5]Fed Steer Margin'!E306</f>
        <v>1278.3</v>
      </c>
      <c r="F306" s="6">
        <f>'[5]Fed Steer Margin'!F306</f>
        <v>172.73017738077647</v>
      </c>
    </row>
    <row r="307" spans="1:6" x14ac:dyDescent="0.25">
      <c r="A307" s="2">
        <f t="shared" si="5"/>
        <v>38464</v>
      </c>
      <c r="B307" s="6">
        <f>'[5]Fed Steer Margin'!B307</f>
        <v>794.34</v>
      </c>
      <c r="C307" s="6">
        <f>'[5]Fed Steer Margin'!C307</f>
        <v>300.19330875634796</v>
      </c>
      <c r="D307" s="6">
        <f>'[5]Fed Steer Margin'!D307</f>
        <v>1094.5333087563481</v>
      </c>
      <c r="E307" s="6">
        <f>'[5]Fed Steer Margin'!E307</f>
        <v>1327.95</v>
      </c>
      <c r="F307" s="6">
        <f>'[5]Fed Steer Margin'!F307</f>
        <v>233.41669124365194</v>
      </c>
    </row>
    <row r="308" spans="1:6" x14ac:dyDescent="0.25">
      <c r="A308" s="2">
        <f t="shared" si="5"/>
        <v>38471</v>
      </c>
      <c r="B308" s="6">
        <f>'[5]Fed Steer Margin'!B308</f>
        <v>751.23</v>
      </c>
      <c r="C308" s="6">
        <f>'[5]Fed Steer Margin'!C308</f>
        <v>300.24329184576658</v>
      </c>
      <c r="D308" s="6">
        <f>'[5]Fed Steer Margin'!D308</f>
        <v>1051.4732918457667</v>
      </c>
      <c r="E308" s="6">
        <f>'[5]Fed Steer Margin'!E308</f>
        <v>1313.8500000000001</v>
      </c>
      <c r="F308" s="6">
        <f>'[5]Fed Steer Margin'!F308</f>
        <v>262.37670815423348</v>
      </c>
    </row>
    <row r="309" spans="1:6" x14ac:dyDescent="0.25">
      <c r="A309" s="2">
        <f t="shared" si="5"/>
        <v>38478</v>
      </c>
      <c r="B309" s="6">
        <f>'[5]Fed Steer Margin'!B309</f>
        <v>741.06000000000006</v>
      </c>
      <c r="C309" s="6">
        <f>'[5]Fed Steer Margin'!C309</f>
        <v>300.56469509992542</v>
      </c>
      <c r="D309" s="6">
        <f>'[5]Fed Steer Margin'!D309</f>
        <v>1041.6246950999255</v>
      </c>
      <c r="E309" s="6">
        <f>'[5]Fed Steer Margin'!E309</f>
        <v>1323</v>
      </c>
      <c r="F309" s="6">
        <f>'[5]Fed Steer Margin'!F309</f>
        <v>281.37530490007452</v>
      </c>
    </row>
    <row r="310" spans="1:6" x14ac:dyDescent="0.25">
      <c r="A310" s="2">
        <f t="shared" si="5"/>
        <v>38485</v>
      </c>
      <c r="B310" s="6">
        <f>'[5]Fed Steer Margin'!B310</f>
        <v>783.62999999999988</v>
      </c>
      <c r="C310" s="6">
        <f>'[5]Fed Steer Margin'!C310</f>
        <v>300.79928402370922</v>
      </c>
      <c r="D310" s="6">
        <f>'[5]Fed Steer Margin'!D310</f>
        <v>1084.429284023709</v>
      </c>
      <c r="E310" s="6">
        <f>'[5]Fed Steer Margin'!E310</f>
        <v>1284.3000000000002</v>
      </c>
      <c r="F310" s="6">
        <f>'[5]Fed Steer Margin'!F310</f>
        <v>199.87071597629119</v>
      </c>
    </row>
    <row r="311" spans="1:6" x14ac:dyDescent="0.25">
      <c r="A311" s="2">
        <f t="shared" si="5"/>
        <v>38492</v>
      </c>
      <c r="B311" s="6">
        <f>'[5]Fed Steer Margin'!B311</f>
        <v>771.39</v>
      </c>
      <c r="C311" s="6">
        <f>'[5]Fed Steer Margin'!C311</f>
        <v>301.25109265605215</v>
      </c>
      <c r="D311" s="6">
        <f>'[5]Fed Steer Margin'!D311</f>
        <v>1072.641092656052</v>
      </c>
      <c r="E311" s="6">
        <f>'[5]Fed Steer Margin'!E311</f>
        <v>1278.1499999999999</v>
      </c>
      <c r="F311" s="6">
        <f>'[5]Fed Steer Margin'!F311</f>
        <v>205.50890734394784</v>
      </c>
    </row>
    <row r="312" spans="1:6" x14ac:dyDescent="0.25">
      <c r="A312" s="2">
        <f t="shared" si="5"/>
        <v>38499</v>
      </c>
      <c r="B312" s="6">
        <f>'[5]Fed Steer Margin'!B312</f>
        <v>809.01</v>
      </c>
      <c r="C312" s="6">
        <f>'[5]Fed Steer Margin'!C312</f>
        <v>302.08013871702815</v>
      </c>
      <c r="D312" s="6">
        <f>'[5]Fed Steer Margin'!D312</f>
        <v>1111.0901387170281</v>
      </c>
      <c r="E312" s="6">
        <f>'[5]Fed Steer Margin'!E312</f>
        <v>1303.5</v>
      </c>
      <c r="F312" s="6">
        <f>'[5]Fed Steer Margin'!F312</f>
        <v>192.40986128297186</v>
      </c>
    </row>
    <row r="313" spans="1:6" x14ac:dyDescent="0.25">
      <c r="A313" s="2">
        <f t="shared" si="5"/>
        <v>38506</v>
      </c>
      <c r="B313" s="6">
        <f>'[5]Fed Steer Margin'!B313</f>
        <v>812.16</v>
      </c>
      <c r="C313" s="6">
        <f>'[5]Fed Steer Margin'!C313</f>
        <v>303.55375580527584</v>
      </c>
      <c r="D313" s="6">
        <f>'[5]Fed Steer Margin'!D313</f>
        <v>1115.7137558052759</v>
      </c>
      <c r="E313" s="6">
        <f>'[5]Fed Steer Margin'!E313</f>
        <v>1310.1000000000001</v>
      </c>
      <c r="F313" s="6">
        <f>'[5]Fed Steer Margin'!F313</f>
        <v>194.38624419472421</v>
      </c>
    </row>
    <row r="314" spans="1:6" x14ac:dyDescent="0.25">
      <c r="A314" s="2">
        <f t="shared" si="5"/>
        <v>38513</v>
      </c>
      <c r="B314" s="6">
        <f>'[5]Fed Steer Margin'!B314</f>
        <v>801.27</v>
      </c>
      <c r="C314" s="6">
        <f>'[5]Fed Steer Margin'!C314</f>
        <v>304.98684230885647</v>
      </c>
      <c r="D314" s="6">
        <f>'[5]Fed Steer Margin'!D314</f>
        <v>1106.2568423088564</v>
      </c>
      <c r="E314" s="6">
        <f>'[5]Fed Steer Margin'!E314</f>
        <v>1293.75</v>
      </c>
      <c r="F314" s="6">
        <f>'[5]Fed Steer Margin'!F314</f>
        <v>187.49315769114355</v>
      </c>
    </row>
    <row r="315" spans="1:6" x14ac:dyDescent="0.25">
      <c r="A315" s="2">
        <f t="shared" si="5"/>
        <v>38520</v>
      </c>
      <c r="B315" s="6">
        <f>'[5]Fed Steer Margin'!B315</f>
        <v>787.41</v>
      </c>
      <c r="C315" s="6">
        <f>'[5]Fed Steer Margin'!C315</f>
        <v>306.30827438513273</v>
      </c>
      <c r="D315" s="6">
        <f>'[5]Fed Steer Margin'!D315</f>
        <v>1093.7182743851326</v>
      </c>
      <c r="E315" s="6">
        <f>'[5]Fed Steer Margin'!E315</f>
        <v>1304.55</v>
      </c>
      <c r="F315" s="6">
        <f>'[5]Fed Steer Margin'!F315</f>
        <v>210.83172561486731</v>
      </c>
    </row>
    <row r="316" spans="1:6" x14ac:dyDescent="0.25">
      <c r="A316" s="2">
        <f t="shared" si="5"/>
        <v>38527</v>
      </c>
      <c r="B316" s="6">
        <f>'[5]Fed Steer Margin'!B316</f>
        <v>812.97</v>
      </c>
      <c r="C316" s="6">
        <f>'[5]Fed Steer Margin'!C316</f>
        <v>307.73236420046129</v>
      </c>
      <c r="D316" s="6">
        <f>'[5]Fed Steer Margin'!D316</f>
        <v>1120.7023642004613</v>
      </c>
      <c r="E316" s="6">
        <f>'[5]Fed Steer Margin'!E316</f>
        <v>1337.85</v>
      </c>
      <c r="F316" s="6">
        <f>'[5]Fed Steer Margin'!F316</f>
        <v>217.14763579953865</v>
      </c>
    </row>
    <row r="317" spans="1:6" x14ac:dyDescent="0.25">
      <c r="A317" s="2">
        <f t="shared" si="5"/>
        <v>38534</v>
      </c>
      <c r="B317" s="6">
        <f>'[5]Fed Steer Margin'!B317</f>
        <v>812.97</v>
      </c>
      <c r="C317" s="6">
        <f>'[5]Fed Steer Margin'!C317</f>
        <v>309.16928398961039</v>
      </c>
      <c r="D317" s="6">
        <f>'[5]Fed Steer Margin'!D317</f>
        <v>1122.1392839896105</v>
      </c>
      <c r="E317" s="6">
        <f>'[5]Fed Steer Margin'!E317</f>
        <v>1354.2</v>
      </c>
      <c r="F317" s="6">
        <f>'[5]Fed Steer Margin'!F317</f>
        <v>232.06071601038957</v>
      </c>
    </row>
    <row r="318" spans="1:6" x14ac:dyDescent="0.25">
      <c r="A318" s="2">
        <f t="shared" si="5"/>
        <v>38541</v>
      </c>
      <c r="B318" s="6">
        <f>'[5]Fed Steer Margin'!B318</f>
        <v>786.6</v>
      </c>
      <c r="C318" s="6">
        <f>'[5]Fed Steer Margin'!C318</f>
        <v>310.23237724261497</v>
      </c>
      <c r="D318" s="6">
        <f>'[5]Fed Steer Margin'!D318</f>
        <v>1096.8323772426149</v>
      </c>
      <c r="E318" s="6">
        <f>'[5]Fed Steer Margin'!E318</f>
        <v>1395</v>
      </c>
      <c r="F318" s="6">
        <f>'[5]Fed Steer Margin'!F318</f>
        <v>298.16762275738506</v>
      </c>
    </row>
    <row r="319" spans="1:6" x14ac:dyDescent="0.25">
      <c r="A319" s="2">
        <f t="shared" si="5"/>
        <v>38548</v>
      </c>
      <c r="B319" s="6">
        <f>'[5]Fed Steer Margin'!B319</f>
        <v>896.22</v>
      </c>
      <c r="C319" s="6">
        <f>'[5]Fed Steer Margin'!C319</f>
        <v>311.60915610543844</v>
      </c>
      <c r="D319" s="6">
        <f>'[5]Fed Steer Margin'!D319</f>
        <v>1207.8291561054384</v>
      </c>
      <c r="E319" s="6">
        <f>'[5]Fed Steer Margin'!E319</f>
        <v>1429.2</v>
      </c>
      <c r="F319" s="6">
        <f>'[5]Fed Steer Margin'!F319</f>
        <v>221.37084389456163</v>
      </c>
    </row>
    <row r="320" spans="1:6" x14ac:dyDescent="0.25">
      <c r="A320" s="2">
        <f t="shared" si="5"/>
        <v>38555</v>
      </c>
      <c r="B320" s="6">
        <f>'[5]Fed Steer Margin'!B320</f>
        <v>914.76</v>
      </c>
      <c r="C320" s="6">
        <f>'[5]Fed Steer Margin'!C320</f>
        <v>313.30726424783165</v>
      </c>
      <c r="D320" s="6">
        <f>'[5]Fed Steer Margin'!D320</f>
        <v>1228.0672642478316</v>
      </c>
      <c r="E320" s="6">
        <f>'[5]Fed Steer Margin'!E320</f>
        <v>1372.65</v>
      </c>
      <c r="F320" s="6">
        <f>'[5]Fed Steer Margin'!F320</f>
        <v>144.58273575216845</v>
      </c>
    </row>
    <row r="321" spans="1:6" x14ac:dyDescent="0.25">
      <c r="A321" s="2">
        <f t="shared" si="5"/>
        <v>38562</v>
      </c>
      <c r="B321" s="6">
        <f>'[5]Fed Steer Margin'!B321</f>
        <v>932.4</v>
      </c>
      <c r="C321" s="6">
        <f>'[5]Fed Steer Margin'!C321</f>
        <v>314.97340166947407</v>
      </c>
      <c r="D321" s="6">
        <f>'[5]Fed Steer Margin'!D321</f>
        <v>1247.3734016694741</v>
      </c>
      <c r="E321" s="6">
        <f>'[5]Fed Steer Margin'!E321</f>
        <v>1385.25</v>
      </c>
      <c r="F321" s="6">
        <f>'[5]Fed Steer Margin'!F321</f>
        <v>137.87659833052589</v>
      </c>
    </row>
    <row r="322" spans="1:6" x14ac:dyDescent="0.25">
      <c r="A322" s="2">
        <f t="shared" si="5"/>
        <v>38569</v>
      </c>
      <c r="B322" s="6">
        <f>'[5]Fed Steer Margin'!B322</f>
        <v>906.21</v>
      </c>
      <c r="C322" s="6">
        <f>'[5]Fed Steer Margin'!C322</f>
        <v>316.65446475845198</v>
      </c>
      <c r="D322" s="6">
        <f>'[5]Fed Steer Margin'!D322</f>
        <v>1222.864464758452</v>
      </c>
      <c r="E322" s="6">
        <f>'[5]Fed Steer Margin'!E322</f>
        <v>1414.95</v>
      </c>
      <c r="F322" s="6">
        <f>'[5]Fed Steer Margin'!F322</f>
        <v>192.08553524154809</v>
      </c>
    </row>
    <row r="323" spans="1:6" x14ac:dyDescent="0.25">
      <c r="A323" s="2">
        <f t="shared" si="5"/>
        <v>38576</v>
      </c>
      <c r="B323" s="6">
        <f>'[5]Fed Steer Margin'!B323</f>
        <v>950.67</v>
      </c>
      <c r="C323" s="6">
        <f>'[5]Fed Steer Margin'!C323</f>
        <v>317.91447901564891</v>
      </c>
      <c r="D323" s="6">
        <f>'[5]Fed Steer Margin'!D323</f>
        <v>1268.5844790156489</v>
      </c>
      <c r="E323" s="6">
        <f>'[5]Fed Steer Margin'!E323</f>
        <v>1386.3</v>
      </c>
      <c r="F323" s="6">
        <f>'[5]Fed Steer Margin'!F323</f>
        <v>117.71552098435109</v>
      </c>
    </row>
    <row r="324" spans="1:6" x14ac:dyDescent="0.25">
      <c r="A324" s="2">
        <f t="shared" si="5"/>
        <v>38583</v>
      </c>
      <c r="B324" s="6">
        <f>'[5]Fed Steer Margin'!B324</f>
        <v>903.33</v>
      </c>
      <c r="C324" s="6">
        <f>'[5]Fed Steer Margin'!C324</f>
        <v>318.86274829422734</v>
      </c>
      <c r="D324" s="6">
        <f>'[5]Fed Steer Margin'!D324</f>
        <v>1222.1927482942274</v>
      </c>
      <c r="E324" s="6">
        <f>'[5]Fed Steer Margin'!E324</f>
        <v>1363.1999999999998</v>
      </c>
      <c r="F324" s="6">
        <f>'[5]Fed Steer Margin'!F324</f>
        <v>141.00725170577243</v>
      </c>
    </row>
    <row r="325" spans="1:6" x14ac:dyDescent="0.25">
      <c r="A325" s="2">
        <f t="shared" si="5"/>
        <v>38590</v>
      </c>
      <c r="B325" s="6">
        <f>'[5]Fed Steer Margin'!B325</f>
        <v>934.37999999999988</v>
      </c>
      <c r="C325" s="6">
        <f>'[5]Fed Steer Margin'!C325</f>
        <v>319.4758233889147</v>
      </c>
      <c r="D325" s="6">
        <f>'[5]Fed Steer Margin'!D325</f>
        <v>1253.8558233889146</v>
      </c>
      <c r="E325" s="6">
        <f>'[5]Fed Steer Margin'!E325</f>
        <v>1364.3999999999999</v>
      </c>
      <c r="F325" s="6">
        <f>'[5]Fed Steer Margin'!F325</f>
        <v>110.54417661108528</v>
      </c>
    </row>
    <row r="326" spans="1:6" x14ac:dyDescent="0.25">
      <c r="A326" s="2">
        <f t="shared" si="5"/>
        <v>38597</v>
      </c>
      <c r="B326" s="6">
        <f>'[5]Fed Steer Margin'!B326</f>
        <v>894.06000000000006</v>
      </c>
      <c r="C326" s="6">
        <f>'[5]Fed Steer Margin'!C326</f>
        <v>319.7984226551971</v>
      </c>
      <c r="D326" s="6">
        <f>'[5]Fed Steer Margin'!D326</f>
        <v>1213.858422655197</v>
      </c>
      <c r="E326" s="6">
        <f>'[5]Fed Steer Margin'!E326</f>
        <v>1369.5</v>
      </c>
      <c r="F326" s="6">
        <f>'[5]Fed Steer Margin'!F326</f>
        <v>155.64157734480295</v>
      </c>
    </row>
    <row r="327" spans="1:6" x14ac:dyDescent="0.25">
      <c r="A327" s="2">
        <f t="shared" si="5"/>
        <v>38604</v>
      </c>
      <c r="B327" s="6">
        <f>'[5]Fed Steer Margin'!B327</f>
        <v>846.54</v>
      </c>
      <c r="C327" s="6">
        <f>'[5]Fed Steer Margin'!C327</f>
        <v>319.72999473488608</v>
      </c>
      <c r="D327" s="6">
        <f>'[5]Fed Steer Margin'!D327</f>
        <v>1166.269994734886</v>
      </c>
      <c r="E327" s="6">
        <f>'[5]Fed Steer Margin'!E327</f>
        <v>1386.1499999999999</v>
      </c>
      <c r="F327" s="6">
        <f>'[5]Fed Steer Margin'!F327</f>
        <v>219.88000526511382</v>
      </c>
    </row>
    <row r="328" spans="1:6" x14ac:dyDescent="0.25">
      <c r="A328" s="2">
        <f t="shared" si="5"/>
        <v>38611</v>
      </c>
      <c r="B328" s="6">
        <f>'[5]Fed Steer Margin'!B328</f>
        <v>801.54</v>
      </c>
      <c r="C328" s="6">
        <f>'[5]Fed Steer Margin'!C328</f>
        <v>319.12958405168473</v>
      </c>
      <c r="D328" s="6">
        <f>'[5]Fed Steer Margin'!D328</f>
        <v>1120.6695840516848</v>
      </c>
      <c r="E328" s="6">
        <f>'[5]Fed Steer Margin'!E328</f>
        <v>1395.15</v>
      </c>
      <c r="F328" s="6">
        <f>'[5]Fed Steer Margin'!F328</f>
        <v>274.48041594831534</v>
      </c>
    </row>
    <row r="329" spans="1:6" x14ac:dyDescent="0.25">
      <c r="A329" s="2">
        <f t="shared" si="5"/>
        <v>38618</v>
      </c>
      <c r="B329" s="6">
        <f>'[5]Fed Steer Margin'!B329</f>
        <v>852.93</v>
      </c>
      <c r="C329" s="6">
        <f>'[5]Fed Steer Margin'!C329</f>
        <v>318.25674565800006</v>
      </c>
      <c r="D329" s="6">
        <f>'[5]Fed Steer Margin'!D329</f>
        <v>1171.1867456580001</v>
      </c>
      <c r="E329" s="6">
        <f>'[5]Fed Steer Margin'!E329</f>
        <v>1359.3000000000002</v>
      </c>
      <c r="F329" s="6">
        <f>'[5]Fed Steer Margin'!F329</f>
        <v>188.11325434200012</v>
      </c>
    </row>
    <row r="330" spans="1:6" x14ac:dyDescent="0.25">
      <c r="A330" s="2">
        <f t="shared" si="5"/>
        <v>38625</v>
      </c>
      <c r="B330" s="6">
        <f>'[5]Fed Steer Margin'!B330</f>
        <v>872.46</v>
      </c>
      <c r="C330" s="6">
        <f>'[5]Fed Steer Margin'!C330</f>
        <v>317.51210323465511</v>
      </c>
      <c r="D330" s="6">
        <f>'[5]Fed Steer Margin'!D330</f>
        <v>1189.9721032346552</v>
      </c>
      <c r="E330" s="6">
        <f>'[5]Fed Steer Margin'!E330</f>
        <v>1370.1000000000001</v>
      </c>
      <c r="F330" s="6">
        <f>'[5]Fed Steer Margin'!F330</f>
        <v>180.12789676534499</v>
      </c>
    </row>
    <row r="331" spans="1:6" x14ac:dyDescent="0.25">
      <c r="A331" s="2">
        <f t="shared" si="5"/>
        <v>38632</v>
      </c>
      <c r="B331" s="6">
        <f>'[5]Fed Steer Margin'!B331</f>
        <v>853.47</v>
      </c>
      <c r="C331" s="6">
        <f>'[5]Fed Steer Margin'!C331</f>
        <v>317.20606104078524</v>
      </c>
      <c r="D331" s="6">
        <f>'[5]Fed Steer Margin'!D331</f>
        <v>1170.6760610407853</v>
      </c>
      <c r="E331" s="6">
        <f>'[5]Fed Steer Margin'!E331</f>
        <v>1375.5</v>
      </c>
      <c r="F331" s="6">
        <f>'[5]Fed Steer Margin'!F331</f>
        <v>204.82393895921473</v>
      </c>
    </row>
    <row r="332" spans="1:6" x14ac:dyDescent="0.25">
      <c r="A332" s="2">
        <f t="shared" si="5"/>
        <v>38639</v>
      </c>
      <c r="B332" s="6">
        <f>'[5]Fed Steer Margin'!B332</f>
        <v>840.15</v>
      </c>
      <c r="C332" s="6">
        <f>'[5]Fed Steer Margin'!C332</f>
        <v>317.05382999964712</v>
      </c>
      <c r="D332" s="6">
        <f>'[5]Fed Steer Margin'!D332</f>
        <v>1157.203829999647</v>
      </c>
      <c r="E332" s="6">
        <f>'[5]Fed Steer Margin'!E332</f>
        <v>1356</v>
      </c>
      <c r="F332" s="6">
        <f>'[5]Fed Steer Margin'!F332</f>
        <v>198.79617000035296</v>
      </c>
    </row>
    <row r="333" spans="1:6" x14ac:dyDescent="0.25">
      <c r="A333" s="2">
        <f t="shared" si="5"/>
        <v>38646</v>
      </c>
      <c r="B333" s="6">
        <f>'[5]Fed Steer Margin'!B333</f>
        <v>834.30000000000007</v>
      </c>
      <c r="C333" s="6">
        <f>'[5]Fed Steer Margin'!C333</f>
        <v>317.12434582013526</v>
      </c>
      <c r="D333" s="6">
        <f>'[5]Fed Steer Margin'!D333</f>
        <v>1151.4243458201354</v>
      </c>
      <c r="E333" s="6">
        <f>'[5]Fed Steer Margin'!E333</f>
        <v>1362.9</v>
      </c>
      <c r="F333" s="6">
        <f>'[5]Fed Steer Margin'!F333</f>
        <v>211.4756541798647</v>
      </c>
    </row>
    <row r="334" spans="1:6" x14ac:dyDescent="0.25">
      <c r="A334" s="2">
        <f t="shared" si="5"/>
        <v>38653</v>
      </c>
      <c r="B334" s="6">
        <f>'[5]Fed Steer Margin'!B334</f>
        <v>813.06000000000006</v>
      </c>
      <c r="C334" s="6">
        <f>'[5]Fed Steer Margin'!C334</f>
        <v>317.19742608302522</v>
      </c>
      <c r="D334" s="6">
        <f>'[5]Fed Steer Margin'!D334</f>
        <v>1130.2574260830252</v>
      </c>
      <c r="E334" s="6">
        <f>'[5]Fed Steer Margin'!E334</f>
        <v>1396.2</v>
      </c>
      <c r="F334" s="6">
        <f>'[5]Fed Steer Margin'!F334</f>
        <v>265.94257391697488</v>
      </c>
    </row>
    <row r="335" spans="1:6" x14ac:dyDescent="0.25">
      <c r="A335" s="2">
        <f t="shared" si="5"/>
        <v>38660</v>
      </c>
      <c r="B335" s="6">
        <f>'[5]Fed Steer Margin'!B335</f>
        <v>836.18999999999994</v>
      </c>
      <c r="C335" s="6">
        <f>'[5]Fed Steer Margin'!C335</f>
        <v>317.04753748620499</v>
      </c>
      <c r="D335" s="6">
        <f>'[5]Fed Steer Margin'!D335</f>
        <v>1153.2375374862049</v>
      </c>
      <c r="E335" s="6">
        <f>'[5]Fed Steer Margin'!E335</f>
        <v>1412.7</v>
      </c>
      <c r="F335" s="6">
        <f>'[5]Fed Steer Margin'!F335</f>
        <v>259.46246251379512</v>
      </c>
    </row>
    <row r="336" spans="1:6" x14ac:dyDescent="0.25">
      <c r="A336" s="2">
        <f t="shared" si="5"/>
        <v>38667</v>
      </c>
      <c r="B336" s="6">
        <f>'[5]Fed Steer Margin'!B336</f>
        <v>821.25</v>
      </c>
      <c r="C336" s="6">
        <f>'[5]Fed Steer Margin'!C336</f>
        <v>316.6383930485776</v>
      </c>
      <c r="D336" s="6">
        <f>'[5]Fed Steer Margin'!D336</f>
        <v>1137.8883930485777</v>
      </c>
      <c r="E336" s="6">
        <f>'[5]Fed Steer Margin'!E336</f>
        <v>1441.8000000000002</v>
      </c>
      <c r="F336" s="6">
        <f>'[5]Fed Steer Margin'!F336</f>
        <v>303.91160695142253</v>
      </c>
    </row>
    <row r="337" spans="1:33" x14ac:dyDescent="0.25">
      <c r="A337" s="2">
        <f t="shared" si="5"/>
        <v>38674</v>
      </c>
      <c r="B337" s="6">
        <f>'[5]Fed Steer Margin'!B337</f>
        <v>861.93</v>
      </c>
      <c r="C337" s="6">
        <f>'[5]Fed Steer Margin'!C337</f>
        <v>316.43664121619929</v>
      </c>
      <c r="D337" s="6">
        <f>'[5]Fed Steer Margin'!D337</f>
        <v>1178.3666412161992</v>
      </c>
      <c r="E337" s="6">
        <f>'[5]Fed Steer Margin'!E337</f>
        <v>1447.05</v>
      </c>
      <c r="F337" s="6">
        <f>'[5]Fed Steer Margin'!F337</f>
        <v>268.68335878380071</v>
      </c>
    </row>
    <row r="338" spans="1:33" x14ac:dyDescent="0.25">
      <c r="A338" s="2">
        <f t="shared" si="5"/>
        <v>38681</v>
      </c>
      <c r="B338" s="6">
        <f>'[5]Fed Steer Margin'!B338</f>
        <v>873.54</v>
      </c>
      <c r="C338" s="6">
        <f>'[5]Fed Steer Margin'!C338</f>
        <v>316.08802354132456</v>
      </c>
      <c r="D338" s="6">
        <f>'[5]Fed Steer Margin'!D338</f>
        <v>1189.6280235413246</v>
      </c>
      <c r="E338" s="6">
        <f>'[5]Fed Steer Margin'!E338</f>
        <v>1452.75</v>
      </c>
      <c r="F338" s="6">
        <f>'[5]Fed Steer Margin'!F338</f>
        <v>263.12197645867536</v>
      </c>
    </row>
    <row r="339" spans="1:33" x14ac:dyDescent="0.25">
      <c r="A339" s="2">
        <f t="shared" si="5"/>
        <v>38688</v>
      </c>
      <c r="B339" s="6">
        <f>'[5]Fed Steer Margin'!B339</f>
        <v>856.26</v>
      </c>
      <c r="C339" s="6">
        <f>'[5]Fed Steer Margin'!C339</f>
        <v>315.42333215987406</v>
      </c>
      <c r="D339" s="6">
        <f>'[5]Fed Steer Margin'!D339</f>
        <v>1171.683332159874</v>
      </c>
      <c r="E339" s="6">
        <f>'[5]Fed Steer Margin'!E339</f>
        <v>1475.1000000000001</v>
      </c>
      <c r="F339" s="6">
        <f>'[5]Fed Steer Margin'!F339</f>
        <v>303.41666784012614</v>
      </c>
    </row>
    <row r="340" spans="1:33" x14ac:dyDescent="0.25">
      <c r="A340" s="2">
        <f t="shared" si="5"/>
        <v>38695</v>
      </c>
      <c r="B340" s="6">
        <f>'[5]Fed Steer Margin'!B340</f>
        <v>872.64</v>
      </c>
      <c r="C340" s="6">
        <f>'[5]Fed Steer Margin'!C340</f>
        <v>314.42506471932091</v>
      </c>
      <c r="D340" s="6">
        <f>'[5]Fed Steer Margin'!D340</f>
        <v>1187.0650647193208</v>
      </c>
      <c r="E340" s="6">
        <f>'[5]Fed Steer Margin'!E340</f>
        <v>1469.85</v>
      </c>
      <c r="F340" s="6">
        <f>'[5]Fed Steer Margin'!F340</f>
        <v>282.78493528067906</v>
      </c>
    </row>
    <row r="341" spans="1:33" x14ac:dyDescent="0.25">
      <c r="A341" s="2">
        <f t="shared" si="5"/>
        <v>38702</v>
      </c>
      <c r="B341" s="6">
        <f>'[5]Fed Steer Margin'!B341</f>
        <v>847.80000000000007</v>
      </c>
      <c r="C341" s="6">
        <f>'[5]Fed Steer Margin'!C341</f>
        <v>314.01793475049311</v>
      </c>
      <c r="D341" s="6">
        <f>'[5]Fed Steer Margin'!D341</f>
        <v>1161.8179347504931</v>
      </c>
      <c r="E341" s="6">
        <f>'[5]Fed Steer Margin'!E341</f>
        <v>1561.8000000000002</v>
      </c>
      <c r="F341" s="6">
        <f>'[5]Fed Steer Margin'!F341</f>
        <v>399.98206524950706</v>
      </c>
    </row>
    <row r="342" spans="1:33" x14ac:dyDescent="0.25">
      <c r="A342" s="2">
        <f t="shared" si="5"/>
        <v>38709</v>
      </c>
      <c r="B342" s="6">
        <f>'[5]Fed Steer Margin'!B342</f>
        <v>886.41</v>
      </c>
      <c r="C342" s="6">
        <f>'[5]Fed Steer Margin'!C342</f>
        <v>314.20672915612778</v>
      </c>
      <c r="D342" s="6">
        <f>'[5]Fed Steer Margin'!D342</f>
        <v>1200.6167291561278</v>
      </c>
      <c r="E342" s="6">
        <f>'[5]Fed Steer Margin'!E342</f>
        <v>1592.1</v>
      </c>
      <c r="F342" s="6">
        <f>'[5]Fed Steer Margin'!F342</f>
        <v>391.48327084387211</v>
      </c>
    </row>
    <row r="343" spans="1:33" x14ac:dyDescent="0.25">
      <c r="A343" s="2">
        <f t="shared" si="5"/>
        <v>38716</v>
      </c>
      <c r="B343" s="6">
        <f>'[5]Fed Steer Margin'!B343</f>
        <v>872.28</v>
      </c>
      <c r="C343" s="6">
        <f>'[5]Fed Steer Margin'!C343</f>
        <v>314.80550302051927</v>
      </c>
      <c r="D343" s="6">
        <f>'[5]Fed Steer Margin'!D343</f>
        <v>1187.0855030205194</v>
      </c>
      <c r="E343" s="6">
        <f>'[5]Fed Steer Margin'!E343</f>
        <v>1535.85</v>
      </c>
      <c r="F343" s="6">
        <f>'[5]Fed Steer Margin'!F343</f>
        <v>348.76449697948055</v>
      </c>
    </row>
    <row r="344" spans="1:33" s="10" customFormat="1" x14ac:dyDescent="0.25">
      <c r="A344" s="13">
        <f t="shared" si="5"/>
        <v>38723</v>
      </c>
      <c r="B344" s="29">
        <f>'[5]Fed Steer Margin'!B344</f>
        <v>895.32</v>
      </c>
      <c r="C344" s="29">
        <f>'[5]Fed Steer Margin'!C344</f>
        <v>315.22076410727146</v>
      </c>
      <c r="D344" s="29">
        <f>'[5]Fed Steer Margin'!D344</f>
        <v>1210.5407641072716</v>
      </c>
      <c r="E344" s="29">
        <f>'[5]Fed Steer Margin'!E344</f>
        <v>1535.85</v>
      </c>
      <c r="F344" s="29">
        <f>'[5]Fed Steer Margin'!F344</f>
        <v>325.30923589272834</v>
      </c>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row>
    <row r="345" spans="1:33" x14ac:dyDescent="0.25">
      <c r="A345" s="2">
        <f t="shared" si="5"/>
        <v>38730</v>
      </c>
      <c r="B345" s="6">
        <f>'[5]Fed Steer Margin'!B345</f>
        <v>902.97</v>
      </c>
      <c r="C345" s="6">
        <f>'[5]Fed Steer Margin'!C345</f>
        <v>316.01116506570685</v>
      </c>
      <c r="D345" s="6">
        <f>'[5]Fed Steer Margin'!D345</f>
        <v>1218.9811650657068</v>
      </c>
      <c r="E345" s="6">
        <f>'[5]Fed Steer Margin'!E345</f>
        <v>1516.65</v>
      </c>
      <c r="F345" s="6">
        <f>'[5]Fed Steer Margin'!F345</f>
        <v>297.66883493429327</v>
      </c>
    </row>
    <row r="346" spans="1:33" x14ac:dyDescent="0.25">
      <c r="A346" s="2">
        <f t="shared" si="5"/>
        <v>38737</v>
      </c>
      <c r="B346" s="6">
        <f>'[5]Fed Steer Margin'!B346</f>
        <v>920.69999999999993</v>
      </c>
      <c r="C346" s="6">
        <f>'[5]Fed Steer Margin'!C346</f>
        <v>316.06897850151</v>
      </c>
      <c r="D346" s="6">
        <f>'[5]Fed Steer Margin'!D346</f>
        <v>1236.76897850151</v>
      </c>
      <c r="E346" s="6">
        <f>'[5]Fed Steer Margin'!E346</f>
        <v>1533</v>
      </c>
      <c r="F346" s="6">
        <f>'[5]Fed Steer Margin'!F346</f>
        <v>296.23102149849001</v>
      </c>
    </row>
    <row r="347" spans="1:33" x14ac:dyDescent="0.25">
      <c r="A347" s="2">
        <f t="shared" si="5"/>
        <v>38744</v>
      </c>
      <c r="B347" s="6">
        <f>'[5]Fed Steer Margin'!B347</f>
        <v>949.59</v>
      </c>
      <c r="C347" s="6">
        <f>'[5]Fed Steer Margin'!C347</f>
        <v>315.41037717879499</v>
      </c>
      <c r="D347" s="6">
        <f>'[5]Fed Steer Margin'!D347</f>
        <v>1265.0003771787951</v>
      </c>
      <c r="E347" s="6">
        <f>'[5]Fed Steer Margin'!E347</f>
        <v>1527.9</v>
      </c>
      <c r="F347" s="6">
        <f>'[5]Fed Steer Margin'!F347</f>
        <v>262.89962282120496</v>
      </c>
    </row>
    <row r="348" spans="1:33" x14ac:dyDescent="0.25">
      <c r="A348" s="2">
        <f t="shared" si="5"/>
        <v>38751</v>
      </c>
      <c r="B348" s="6">
        <f>'[5]Fed Steer Margin'!B348</f>
        <v>955.08</v>
      </c>
      <c r="C348" s="6">
        <f>'[5]Fed Steer Margin'!C348</f>
        <v>314.9137114610632</v>
      </c>
      <c r="D348" s="6">
        <f>'[5]Fed Steer Margin'!D348</f>
        <v>1269.9937114610632</v>
      </c>
      <c r="E348" s="6">
        <f>'[5]Fed Steer Margin'!E348</f>
        <v>1488.45</v>
      </c>
      <c r="F348" s="6">
        <f>'[5]Fed Steer Margin'!F348</f>
        <v>218.45628853893686</v>
      </c>
    </row>
    <row r="349" spans="1:33" x14ac:dyDescent="0.25">
      <c r="A349" s="2">
        <f t="shared" si="5"/>
        <v>38758</v>
      </c>
      <c r="B349" s="6">
        <f>'[5]Fed Steer Margin'!B349</f>
        <v>936.54</v>
      </c>
      <c r="C349" s="6">
        <f>'[5]Fed Steer Margin'!C349</f>
        <v>314.54935928545694</v>
      </c>
      <c r="D349" s="6">
        <f>'[5]Fed Steer Margin'!D349</f>
        <v>1251.0893592854568</v>
      </c>
      <c r="E349" s="6">
        <f>'[5]Fed Steer Margin'!E349</f>
        <v>1455.45</v>
      </c>
      <c r="F349" s="6">
        <f>'[5]Fed Steer Margin'!F349</f>
        <v>204.36064071454325</v>
      </c>
    </row>
    <row r="350" spans="1:33" x14ac:dyDescent="0.25">
      <c r="A350" s="2">
        <f t="shared" si="5"/>
        <v>38765</v>
      </c>
      <c r="B350" s="6">
        <f>'[5]Fed Steer Margin'!B350</f>
        <v>957.15</v>
      </c>
      <c r="C350" s="6">
        <f>'[5]Fed Steer Margin'!C350</f>
        <v>314.36178386160475</v>
      </c>
      <c r="D350" s="6">
        <f>'[5]Fed Steer Margin'!D350</f>
        <v>1271.5117838616047</v>
      </c>
      <c r="E350" s="6">
        <f>'[5]Fed Steer Margin'!E350</f>
        <v>1414.5</v>
      </c>
      <c r="F350" s="6">
        <f>'[5]Fed Steer Margin'!F350</f>
        <v>142.98821613839527</v>
      </c>
    </row>
    <row r="351" spans="1:33" x14ac:dyDescent="0.25">
      <c r="A351" s="2">
        <f t="shared" si="5"/>
        <v>38772</v>
      </c>
      <c r="B351" s="6">
        <f>'[5]Fed Steer Margin'!B351</f>
        <v>958.5</v>
      </c>
      <c r="C351" s="6">
        <f>'[5]Fed Steer Margin'!C351</f>
        <v>314.51260417895145</v>
      </c>
      <c r="D351" s="6">
        <f>'[5]Fed Steer Margin'!D351</f>
        <v>1273.0126041789515</v>
      </c>
      <c r="E351" s="6">
        <f>'[5]Fed Steer Margin'!E351</f>
        <v>1404.3000000000002</v>
      </c>
      <c r="F351" s="6">
        <f>'[5]Fed Steer Margin'!F351</f>
        <v>131.28739582104868</v>
      </c>
    </row>
    <row r="352" spans="1:33" x14ac:dyDescent="0.25">
      <c r="A352" s="2">
        <f t="shared" si="5"/>
        <v>38779</v>
      </c>
      <c r="B352" s="6">
        <f>'[5]Fed Steer Margin'!B352</f>
        <v>989.55000000000007</v>
      </c>
      <c r="C352" s="6">
        <f>'[5]Fed Steer Margin'!C352</f>
        <v>315.01946987816478</v>
      </c>
      <c r="D352" s="6">
        <f>'[5]Fed Steer Margin'!D352</f>
        <v>1304.5694698781649</v>
      </c>
      <c r="E352" s="6">
        <f>'[5]Fed Steer Margin'!E352</f>
        <v>1441.9499999999998</v>
      </c>
      <c r="F352" s="6">
        <f>'[5]Fed Steer Margin'!F352</f>
        <v>137.38053012183491</v>
      </c>
    </row>
    <row r="353" spans="1:6" x14ac:dyDescent="0.25">
      <c r="A353" s="2">
        <f t="shared" si="5"/>
        <v>38786</v>
      </c>
      <c r="B353" s="6">
        <f>'[5]Fed Steer Margin'!B353</f>
        <v>972.99</v>
      </c>
      <c r="C353" s="6">
        <f>'[5]Fed Steer Margin'!C353</f>
        <v>315.72340615706617</v>
      </c>
      <c r="D353" s="6">
        <f>'[5]Fed Steer Margin'!D353</f>
        <v>1288.7134061570662</v>
      </c>
      <c r="E353" s="6">
        <f>'[5]Fed Steer Margin'!E353</f>
        <v>1417.5</v>
      </c>
      <c r="F353" s="6">
        <f>'[5]Fed Steer Margin'!F353</f>
        <v>128.78659384293383</v>
      </c>
    </row>
    <row r="354" spans="1:6" x14ac:dyDescent="0.25">
      <c r="A354" s="2">
        <f t="shared" si="5"/>
        <v>38793</v>
      </c>
      <c r="B354" s="6">
        <f>'[5]Fed Steer Margin'!B354</f>
        <v>997.74</v>
      </c>
      <c r="C354" s="6">
        <f>'[5]Fed Steer Margin'!C354</f>
        <v>316.2888752286907</v>
      </c>
      <c r="D354" s="6">
        <f>'[5]Fed Steer Margin'!D354</f>
        <v>1314.0288752286906</v>
      </c>
      <c r="E354" s="6">
        <f>'[5]Fed Steer Margin'!E354</f>
        <v>1377.15</v>
      </c>
      <c r="F354" s="6">
        <f>'[5]Fed Steer Margin'!F354</f>
        <v>63.121124771309496</v>
      </c>
    </row>
    <row r="355" spans="1:6" x14ac:dyDescent="0.25">
      <c r="A355" s="2">
        <f t="shared" si="5"/>
        <v>38800</v>
      </c>
      <c r="B355" s="6">
        <f>'[5]Fed Steer Margin'!B355</f>
        <v>1075.05</v>
      </c>
      <c r="C355" s="6">
        <f>'[5]Fed Steer Margin'!C355</f>
        <v>316.93164215825931</v>
      </c>
      <c r="D355" s="6">
        <f>'[5]Fed Steer Margin'!D355</f>
        <v>1391.9816421582593</v>
      </c>
      <c r="E355" s="6">
        <f>'[5]Fed Steer Margin'!E355</f>
        <v>1405.05</v>
      </c>
      <c r="F355" s="6">
        <f>'[5]Fed Steer Margin'!F355</f>
        <v>13.068357841740635</v>
      </c>
    </row>
    <row r="356" spans="1:6" x14ac:dyDescent="0.25">
      <c r="A356" s="2">
        <f t="shared" si="5"/>
        <v>38807</v>
      </c>
      <c r="B356" s="6">
        <f>'[5]Fed Steer Margin'!B356</f>
        <v>1071.54</v>
      </c>
      <c r="C356" s="6">
        <f>'[5]Fed Steer Margin'!C356</f>
        <v>317.66035885243457</v>
      </c>
      <c r="D356" s="6">
        <f>'[5]Fed Steer Margin'!D356</f>
        <v>1389.2003588524344</v>
      </c>
      <c r="E356" s="6">
        <f>'[5]Fed Steer Margin'!E356</f>
        <v>1392.75</v>
      </c>
      <c r="F356" s="6">
        <f>'[5]Fed Steer Margin'!F356</f>
        <v>3.5496411475655805</v>
      </c>
    </row>
    <row r="357" spans="1:6" x14ac:dyDescent="0.25">
      <c r="A357" s="2">
        <f t="shared" si="5"/>
        <v>38814</v>
      </c>
      <c r="B357" s="6">
        <f>'[5]Fed Steer Margin'!B357</f>
        <v>1053.3600000000001</v>
      </c>
      <c r="C357" s="6">
        <f>'[5]Fed Steer Margin'!C357</f>
        <v>318.28626905650447</v>
      </c>
      <c r="D357" s="6">
        <f>'[5]Fed Steer Margin'!D357</f>
        <v>1371.6462690565045</v>
      </c>
      <c r="E357" s="6">
        <f>'[5]Fed Steer Margin'!E357</f>
        <v>1390.5</v>
      </c>
      <c r="F357" s="6">
        <f>'[5]Fed Steer Margin'!F357</f>
        <v>18.85373094349552</v>
      </c>
    </row>
    <row r="358" spans="1:6" x14ac:dyDescent="0.25">
      <c r="A358" s="2">
        <f t="shared" si="5"/>
        <v>38821</v>
      </c>
      <c r="B358" s="6">
        <f>'[5]Fed Steer Margin'!B358</f>
        <v>1064.97</v>
      </c>
      <c r="C358" s="6">
        <f>'[5]Fed Steer Margin'!C358</f>
        <v>319.24772788572602</v>
      </c>
      <c r="D358" s="6">
        <f>'[5]Fed Steer Margin'!D358</f>
        <v>1384.2177278857262</v>
      </c>
      <c r="E358" s="6">
        <f>'[5]Fed Steer Margin'!E358</f>
        <v>1372.05</v>
      </c>
      <c r="F358" s="6">
        <f>'[5]Fed Steer Margin'!F358</f>
        <v>-12.167727885726208</v>
      </c>
    </row>
    <row r="359" spans="1:6" x14ac:dyDescent="0.25">
      <c r="A359" s="2">
        <f t="shared" si="5"/>
        <v>38828</v>
      </c>
      <c r="B359" s="6">
        <f>'[5]Fed Steer Margin'!B359</f>
        <v>1074.06</v>
      </c>
      <c r="C359" s="6">
        <f>'[5]Fed Steer Margin'!C359</f>
        <v>320.01589868552304</v>
      </c>
      <c r="D359" s="6">
        <f>'[5]Fed Steer Margin'!D359</f>
        <v>1394.075898685523</v>
      </c>
      <c r="E359" s="6">
        <f>'[5]Fed Steer Margin'!E359</f>
        <v>1409.55</v>
      </c>
      <c r="F359" s="6">
        <f>'[5]Fed Steer Margin'!F359</f>
        <v>15.474101314476911</v>
      </c>
    </row>
    <row r="360" spans="1:6" x14ac:dyDescent="0.25">
      <c r="A360" s="2">
        <f t="shared" si="5"/>
        <v>38835</v>
      </c>
      <c r="B360" s="6">
        <f>'[5]Fed Steer Margin'!B360</f>
        <v>995.93999999999994</v>
      </c>
      <c r="C360" s="6">
        <f>'[5]Fed Steer Margin'!C360</f>
        <v>320.63130114912337</v>
      </c>
      <c r="D360" s="6">
        <f>'[5]Fed Steer Margin'!D360</f>
        <v>1316.5713011491234</v>
      </c>
      <c r="E360" s="6">
        <f>'[5]Fed Steer Margin'!E360</f>
        <v>1379.1</v>
      </c>
      <c r="F360" s="6">
        <f>'[5]Fed Steer Margin'!F360</f>
        <v>62.528698850876481</v>
      </c>
    </row>
    <row r="361" spans="1:6" x14ac:dyDescent="0.25">
      <c r="A361" s="2">
        <f t="shared" si="5"/>
        <v>38842</v>
      </c>
      <c r="B361" s="6">
        <f>'[5]Fed Steer Margin'!B361</f>
        <v>951.12000000000012</v>
      </c>
      <c r="C361" s="6">
        <f>'[5]Fed Steer Margin'!C361</f>
        <v>320.86807611382977</v>
      </c>
      <c r="D361" s="6">
        <f>'[5]Fed Steer Margin'!D361</f>
        <v>1271.9880761138299</v>
      </c>
      <c r="E361" s="6">
        <f>'[5]Fed Steer Margin'!E361</f>
        <v>1398</v>
      </c>
      <c r="F361" s="6">
        <f>'[5]Fed Steer Margin'!F361</f>
        <v>126.01192388617005</v>
      </c>
    </row>
    <row r="362" spans="1:6" x14ac:dyDescent="0.25">
      <c r="A362" s="2">
        <f t="shared" si="5"/>
        <v>38849</v>
      </c>
      <c r="B362" s="6">
        <f>'[5]Fed Steer Margin'!B362</f>
        <v>978.84</v>
      </c>
      <c r="C362" s="6">
        <f>'[5]Fed Steer Margin'!C362</f>
        <v>321.08534761317139</v>
      </c>
      <c r="D362" s="6">
        <f>'[5]Fed Steer Margin'!D362</f>
        <v>1299.9253476131714</v>
      </c>
      <c r="E362" s="6">
        <f>'[5]Fed Steer Margin'!E362</f>
        <v>1384.8</v>
      </c>
      <c r="F362" s="6">
        <f>'[5]Fed Steer Margin'!F362</f>
        <v>84.874652386828529</v>
      </c>
    </row>
    <row r="363" spans="1:6" x14ac:dyDescent="0.25">
      <c r="A363" s="2">
        <f t="shared" ref="A363:A426" si="6">A364-7</f>
        <v>38856</v>
      </c>
      <c r="B363" s="6">
        <f>'[5]Fed Steer Margin'!B363</f>
        <v>1095.8400000000001</v>
      </c>
      <c r="C363" s="6">
        <f>'[5]Fed Steer Margin'!C363</f>
        <v>321.3227542809139</v>
      </c>
      <c r="D363" s="6">
        <f>'[5]Fed Steer Margin'!D363</f>
        <v>1417.162754280914</v>
      </c>
      <c r="E363" s="6">
        <f>'[5]Fed Steer Margin'!E363</f>
        <v>1408.95</v>
      </c>
      <c r="F363" s="6">
        <f>'[5]Fed Steer Margin'!F363</f>
        <v>-8.2127542809139413</v>
      </c>
    </row>
    <row r="364" spans="1:6" x14ac:dyDescent="0.25">
      <c r="A364" s="2">
        <f t="shared" si="6"/>
        <v>38863</v>
      </c>
      <c r="B364" s="6">
        <f>'[5]Fed Steer Margin'!B364</f>
        <v>1015.29</v>
      </c>
      <c r="C364" s="6">
        <f>'[5]Fed Steer Margin'!C364</f>
        <v>321.9537619038631</v>
      </c>
      <c r="D364" s="6">
        <f>'[5]Fed Steer Margin'!D364</f>
        <v>1337.2437619038631</v>
      </c>
      <c r="E364" s="6">
        <f>'[5]Fed Steer Margin'!E364</f>
        <v>1443.3</v>
      </c>
      <c r="F364" s="6">
        <f>'[5]Fed Steer Margin'!F364</f>
        <v>106.05623809613689</v>
      </c>
    </row>
    <row r="365" spans="1:6" x14ac:dyDescent="0.25">
      <c r="A365" s="2">
        <f t="shared" si="6"/>
        <v>38870</v>
      </c>
      <c r="B365" s="6">
        <f>'[5]Fed Steer Margin'!B365</f>
        <v>991.08</v>
      </c>
      <c r="C365" s="6">
        <f>'[5]Fed Steer Margin'!C365</f>
        <v>322.41347864777748</v>
      </c>
      <c r="D365" s="6">
        <f>'[5]Fed Steer Margin'!D365</f>
        <v>1313.4934786477775</v>
      </c>
      <c r="E365" s="6">
        <f>'[5]Fed Steer Margin'!E365</f>
        <v>1429.2</v>
      </c>
      <c r="F365" s="6">
        <f>'[5]Fed Steer Margin'!F365</f>
        <v>115.70652135222258</v>
      </c>
    </row>
    <row r="366" spans="1:6" x14ac:dyDescent="0.25">
      <c r="A366" s="2">
        <f t="shared" si="6"/>
        <v>38877</v>
      </c>
      <c r="B366" s="6">
        <f>'[5]Fed Steer Margin'!B366</f>
        <v>1027.98</v>
      </c>
      <c r="C366" s="6">
        <f>'[5]Fed Steer Margin'!C366</f>
        <v>322.72777514903009</v>
      </c>
      <c r="D366" s="6">
        <f>'[5]Fed Steer Margin'!D366</f>
        <v>1350.7077751490301</v>
      </c>
      <c r="E366" s="6">
        <f>'[5]Fed Steer Margin'!E366</f>
        <v>1442.3999999999999</v>
      </c>
      <c r="F366" s="6">
        <f>'[5]Fed Steer Margin'!F366</f>
        <v>91.692224850969751</v>
      </c>
    </row>
    <row r="367" spans="1:6" x14ac:dyDescent="0.25">
      <c r="A367" s="2">
        <f t="shared" si="6"/>
        <v>38884</v>
      </c>
      <c r="B367" s="6">
        <f>'[5]Fed Steer Margin'!B367</f>
        <v>996.66</v>
      </c>
      <c r="C367" s="6">
        <f>'[5]Fed Steer Margin'!C367</f>
        <v>322.52800863591034</v>
      </c>
      <c r="D367" s="6">
        <f>'[5]Fed Steer Margin'!D367</f>
        <v>1319.1880086359104</v>
      </c>
      <c r="E367" s="6">
        <f>'[5]Fed Steer Margin'!E367</f>
        <v>1434</v>
      </c>
      <c r="F367" s="6">
        <f>'[5]Fed Steer Margin'!F367</f>
        <v>114.81199136408964</v>
      </c>
    </row>
    <row r="368" spans="1:6" x14ac:dyDescent="0.25">
      <c r="A368" s="2">
        <f t="shared" si="6"/>
        <v>38891</v>
      </c>
      <c r="B368" s="6">
        <f>'[5]Fed Steer Margin'!B368</f>
        <v>1036.44</v>
      </c>
      <c r="C368" s="6">
        <f>'[5]Fed Steer Margin'!C368</f>
        <v>321.48339911979849</v>
      </c>
      <c r="D368" s="6">
        <f>'[5]Fed Steer Margin'!D368</f>
        <v>1357.9233991197984</v>
      </c>
      <c r="E368" s="6">
        <f>'[5]Fed Steer Margin'!E368</f>
        <v>1446.45</v>
      </c>
      <c r="F368" s="6">
        <f>'[5]Fed Steer Margin'!F368</f>
        <v>88.526600880201613</v>
      </c>
    </row>
    <row r="369" spans="1:6" x14ac:dyDescent="0.25">
      <c r="A369" s="2">
        <f t="shared" si="6"/>
        <v>38898</v>
      </c>
      <c r="B369" s="6">
        <f>'[5]Fed Steer Margin'!B369</f>
        <v>1088.73</v>
      </c>
      <c r="C369" s="6">
        <f>'[5]Fed Steer Margin'!C369</f>
        <v>319.51380800641391</v>
      </c>
      <c r="D369" s="6">
        <f>'[5]Fed Steer Margin'!D369</f>
        <v>1408.2438080064139</v>
      </c>
      <c r="E369" s="6">
        <f>'[5]Fed Steer Margin'!E369</f>
        <v>1435.35</v>
      </c>
      <c r="F369" s="6">
        <f>'[5]Fed Steer Margin'!F369</f>
        <v>27.106191993585981</v>
      </c>
    </row>
    <row r="370" spans="1:6" x14ac:dyDescent="0.25">
      <c r="A370" s="2">
        <f t="shared" si="6"/>
        <v>38905</v>
      </c>
      <c r="B370" s="6">
        <f>'[5]Fed Steer Margin'!B370</f>
        <v>1065.1499999999999</v>
      </c>
      <c r="C370" s="6">
        <f>'[5]Fed Steer Margin'!C370</f>
        <v>316.8783525841182</v>
      </c>
      <c r="D370" s="6">
        <f>'[5]Fed Steer Margin'!D370</f>
        <v>1382.028352584118</v>
      </c>
      <c r="E370" s="6">
        <f>'[5]Fed Steer Margin'!E370</f>
        <v>1459.5</v>
      </c>
      <c r="F370" s="6">
        <f>'[5]Fed Steer Margin'!F370</f>
        <v>77.471647415881989</v>
      </c>
    </row>
    <row r="371" spans="1:6" x14ac:dyDescent="0.25">
      <c r="A371" s="2">
        <f t="shared" si="6"/>
        <v>38912</v>
      </c>
      <c r="B371" s="6">
        <f>'[5]Fed Steer Margin'!B371</f>
        <v>1040.31</v>
      </c>
      <c r="C371" s="6">
        <f>'[5]Fed Steer Margin'!C371</f>
        <v>314.84540865480585</v>
      </c>
      <c r="D371" s="6">
        <f>'[5]Fed Steer Margin'!D371</f>
        <v>1355.1554086548058</v>
      </c>
      <c r="E371" s="6">
        <f>'[5]Fed Steer Margin'!E371</f>
        <v>1413.1499999999999</v>
      </c>
      <c r="F371" s="6">
        <f>'[5]Fed Steer Margin'!F371</f>
        <v>57.994591345194067</v>
      </c>
    </row>
    <row r="372" spans="1:6" x14ac:dyDescent="0.25">
      <c r="A372" s="2">
        <f t="shared" si="6"/>
        <v>38919</v>
      </c>
      <c r="B372" s="6">
        <f>'[5]Fed Steer Margin'!B372</f>
        <v>1004.22</v>
      </c>
      <c r="C372" s="6">
        <f>'[5]Fed Steer Margin'!C372</f>
        <v>313.14540012941984</v>
      </c>
      <c r="D372" s="6">
        <f>'[5]Fed Steer Margin'!D372</f>
        <v>1317.3654001294199</v>
      </c>
      <c r="E372" s="6">
        <f>'[5]Fed Steer Margin'!E372</f>
        <v>1395.75</v>
      </c>
      <c r="F372" s="6">
        <f>'[5]Fed Steer Margin'!F372</f>
        <v>78.384599870580132</v>
      </c>
    </row>
    <row r="373" spans="1:6" x14ac:dyDescent="0.25">
      <c r="A373" s="2">
        <f t="shared" si="6"/>
        <v>38926</v>
      </c>
      <c r="B373" s="6">
        <f>'[5]Fed Steer Margin'!B373</f>
        <v>1049.49</v>
      </c>
      <c r="C373" s="6">
        <f>'[5]Fed Steer Margin'!C373</f>
        <v>311.40252744031443</v>
      </c>
      <c r="D373" s="6">
        <f>'[5]Fed Steer Margin'!D373</f>
        <v>1360.8925274403146</v>
      </c>
      <c r="E373" s="6">
        <f>'[5]Fed Steer Margin'!E373</f>
        <v>1363.1999999999998</v>
      </c>
      <c r="F373" s="6">
        <f>'[5]Fed Steer Margin'!F373</f>
        <v>2.3074725596852659</v>
      </c>
    </row>
    <row r="374" spans="1:6" x14ac:dyDescent="0.25">
      <c r="A374" s="2">
        <f t="shared" si="6"/>
        <v>38933</v>
      </c>
      <c r="B374" s="6">
        <f>'[5]Fed Steer Margin'!B374</f>
        <v>982.53</v>
      </c>
      <c r="C374" s="6">
        <f>'[5]Fed Steer Margin'!C374</f>
        <v>309.99806442600396</v>
      </c>
      <c r="D374" s="6">
        <f>'[5]Fed Steer Margin'!D374</f>
        <v>1292.528064426004</v>
      </c>
      <c r="E374" s="6">
        <f>'[5]Fed Steer Margin'!E374</f>
        <v>1374.3000000000002</v>
      </c>
      <c r="F374" s="6">
        <f>'[5]Fed Steer Margin'!F374</f>
        <v>81.771935573996188</v>
      </c>
    </row>
    <row r="375" spans="1:6" x14ac:dyDescent="0.25">
      <c r="A375" s="2">
        <f t="shared" si="6"/>
        <v>38940</v>
      </c>
      <c r="B375" s="6">
        <f>'[5]Fed Steer Margin'!B375</f>
        <v>1003.9499999999999</v>
      </c>
      <c r="C375" s="6">
        <f>'[5]Fed Steer Margin'!C375</f>
        <v>308.62349275657886</v>
      </c>
      <c r="D375" s="6">
        <f>'[5]Fed Steer Margin'!D375</f>
        <v>1312.5734927565788</v>
      </c>
      <c r="E375" s="6">
        <f>'[5]Fed Steer Margin'!E375</f>
        <v>1418.55</v>
      </c>
      <c r="F375" s="6">
        <f>'[5]Fed Steer Margin'!F375</f>
        <v>105.97650724342111</v>
      </c>
    </row>
    <row r="376" spans="1:6" x14ac:dyDescent="0.25">
      <c r="A376" s="2">
        <f t="shared" si="6"/>
        <v>38947</v>
      </c>
      <c r="B376" s="6">
        <f>'[5]Fed Steer Margin'!B376</f>
        <v>962.28</v>
      </c>
      <c r="C376" s="6">
        <f>'[5]Fed Steer Margin'!C376</f>
        <v>307.18144003592329</v>
      </c>
      <c r="D376" s="6">
        <f>'[5]Fed Steer Margin'!D376</f>
        <v>1269.4614400359233</v>
      </c>
      <c r="E376" s="6">
        <f>'[5]Fed Steer Margin'!E376</f>
        <v>1422.15</v>
      </c>
      <c r="F376" s="6">
        <f>'[5]Fed Steer Margin'!F376</f>
        <v>152.68855996407683</v>
      </c>
    </row>
    <row r="377" spans="1:6" x14ac:dyDescent="0.25">
      <c r="A377" s="2">
        <f t="shared" si="6"/>
        <v>38954</v>
      </c>
      <c r="B377" s="6">
        <f>'[5]Fed Steer Margin'!B377</f>
        <v>953.18999999999994</v>
      </c>
      <c r="C377" s="6">
        <f>'[5]Fed Steer Margin'!C377</f>
        <v>305.46203839143891</v>
      </c>
      <c r="D377" s="6">
        <f>'[5]Fed Steer Margin'!D377</f>
        <v>1258.652038391439</v>
      </c>
      <c r="E377" s="6">
        <f>'[5]Fed Steer Margin'!E377</f>
        <v>1398.6</v>
      </c>
      <c r="F377" s="6">
        <f>'[5]Fed Steer Margin'!F377</f>
        <v>139.94796160856095</v>
      </c>
    </row>
    <row r="378" spans="1:6" x14ac:dyDescent="0.25">
      <c r="A378" s="2">
        <f t="shared" si="6"/>
        <v>38961</v>
      </c>
      <c r="B378" s="6">
        <f>'[5]Fed Steer Margin'!B378</f>
        <v>986.12999999999988</v>
      </c>
      <c r="C378" s="6">
        <f>'[5]Fed Steer Margin'!C378</f>
        <v>303.74942162388675</v>
      </c>
      <c r="D378" s="6">
        <f>'[5]Fed Steer Margin'!D378</f>
        <v>1289.8794216238866</v>
      </c>
      <c r="E378" s="6">
        <f>'[5]Fed Steer Margin'!E378</f>
        <v>1374.6</v>
      </c>
      <c r="F378" s="6">
        <f>'[5]Fed Steer Margin'!F378</f>
        <v>84.720578376113281</v>
      </c>
    </row>
    <row r="379" spans="1:6" x14ac:dyDescent="0.25">
      <c r="A379" s="2">
        <f t="shared" si="6"/>
        <v>38968</v>
      </c>
      <c r="B379" s="6">
        <f>'[5]Fed Steer Margin'!B379</f>
        <v>976.77</v>
      </c>
      <c r="C379" s="6">
        <f>'[5]Fed Steer Margin'!C379</f>
        <v>302.16914475438261</v>
      </c>
      <c r="D379" s="6">
        <f>'[5]Fed Steer Margin'!D379</f>
        <v>1278.9391447543826</v>
      </c>
      <c r="E379" s="6">
        <f>'[5]Fed Steer Margin'!E379</f>
        <v>1400.85</v>
      </c>
      <c r="F379" s="6">
        <f>'[5]Fed Steer Margin'!F379</f>
        <v>121.91085524561731</v>
      </c>
    </row>
    <row r="380" spans="1:6" x14ac:dyDescent="0.25">
      <c r="A380" s="2">
        <f t="shared" si="6"/>
        <v>38975</v>
      </c>
      <c r="B380" s="6">
        <f>'[5]Fed Steer Margin'!B380</f>
        <v>925.83</v>
      </c>
      <c r="C380" s="6">
        <f>'[5]Fed Steer Margin'!C380</f>
        <v>300.57853377611121</v>
      </c>
      <c r="D380" s="6">
        <f>'[5]Fed Steer Margin'!D380</f>
        <v>1226.4085337761112</v>
      </c>
      <c r="E380" s="6">
        <f>'[5]Fed Steer Margin'!E380</f>
        <v>1399.8</v>
      </c>
      <c r="F380" s="6">
        <f>'[5]Fed Steer Margin'!F380</f>
        <v>173.39146622388876</v>
      </c>
    </row>
    <row r="381" spans="1:6" x14ac:dyDescent="0.25">
      <c r="A381" s="2">
        <f t="shared" si="6"/>
        <v>38982</v>
      </c>
      <c r="B381" s="6">
        <f>'[5]Fed Steer Margin'!B381</f>
        <v>940.23</v>
      </c>
      <c r="C381" s="6">
        <f>'[5]Fed Steer Margin'!C381</f>
        <v>299.11218021638604</v>
      </c>
      <c r="D381" s="6">
        <f>'[5]Fed Steer Margin'!D381</f>
        <v>1239.3421802163862</v>
      </c>
      <c r="E381" s="6">
        <f>'[5]Fed Steer Margin'!E381</f>
        <v>1367.3999999999999</v>
      </c>
      <c r="F381" s="6">
        <f>'[5]Fed Steer Margin'!F381</f>
        <v>128.0578197836137</v>
      </c>
    </row>
    <row r="382" spans="1:6" x14ac:dyDescent="0.25">
      <c r="A382" s="2">
        <f t="shared" si="6"/>
        <v>38989</v>
      </c>
      <c r="B382" s="6">
        <f>'[5]Fed Steer Margin'!B382</f>
        <v>934.37999999999988</v>
      </c>
      <c r="C382" s="6">
        <f>'[5]Fed Steer Margin'!C382</f>
        <v>298.16116678204139</v>
      </c>
      <c r="D382" s="6">
        <f>'[5]Fed Steer Margin'!D382</f>
        <v>1232.5411667820413</v>
      </c>
      <c r="E382" s="6">
        <f>'[5]Fed Steer Margin'!E382</f>
        <v>1351.9499999999998</v>
      </c>
      <c r="F382" s="6">
        <f>'[5]Fed Steer Margin'!F382</f>
        <v>119.40883321795854</v>
      </c>
    </row>
    <row r="383" spans="1:6" x14ac:dyDescent="0.25">
      <c r="A383" s="2">
        <f t="shared" si="6"/>
        <v>38996</v>
      </c>
      <c r="B383" s="6">
        <f>'[5]Fed Steer Margin'!B383</f>
        <v>923.4</v>
      </c>
      <c r="C383" s="6">
        <f>'[5]Fed Steer Margin'!C383</f>
        <v>297.69839917136221</v>
      </c>
      <c r="D383" s="6">
        <f>'[5]Fed Steer Margin'!D383</f>
        <v>1221.0983991713622</v>
      </c>
      <c r="E383" s="6">
        <f>'[5]Fed Steer Margin'!E383</f>
        <v>1382.55</v>
      </c>
      <c r="F383" s="6">
        <f>'[5]Fed Steer Margin'!F383</f>
        <v>161.45160082863777</v>
      </c>
    </row>
    <row r="384" spans="1:6" x14ac:dyDescent="0.25">
      <c r="A384" s="2">
        <f t="shared" si="6"/>
        <v>39003</v>
      </c>
      <c r="B384" s="6">
        <f>'[5]Fed Steer Margin'!B384</f>
        <v>917.46</v>
      </c>
      <c r="C384" s="6">
        <f>'[5]Fed Steer Margin'!C384</f>
        <v>297.47429296554327</v>
      </c>
      <c r="D384" s="6">
        <f>'[5]Fed Steer Margin'!D384</f>
        <v>1214.9342929655434</v>
      </c>
      <c r="E384" s="6">
        <f>'[5]Fed Steer Margin'!E384</f>
        <v>1365.75</v>
      </c>
      <c r="F384" s="6">
        <f>'[5]Fed Steer Margin'!F384</f>
        <v>150.81570703445664</v>
      </c>
    </row>
    <row r="385" spans="1:33" x14ac:dyDescent="0.25">
      <c r="A385" s="2">
        <f t="shared" si="6"/>
        <v>39010</v>
      </c>
      <c r="B385" s="6">
        <f>'[5]Fed Steer Margin'!B385</f>
        <v>943.74</v>
      </c>
      <c r="C385" s="6">
        <f>'[5]Fed Steer Margin'!C385</f>
        <v>297.72630498323667</v>
      </c>
      <c r="D385" s="6">
        <f>'[5]Fed Steer Margin'!D385</f>
        <v>1241.4663049832366</v>
      </c>
      <c r="E385" s="6">
        <f>'[5]Fed Steer Margin'!E385</f>
        <v>1346.4</v>
      </c>
      <c r="F385" s="6">
        <f>'[5]Fed Steer Margin'!F385</f>
        <v>104.93369501676352</v>
      </c>
    </row>
    <row r="386" spans="1:33" x14ac:dyDescent="0.25">
      <c r="A386" s="2">
        <f t="shared" si="6"/>
        <v>39017</v>
      </c>
      <c r="B386" s="6">
        <f>'[5]Fed Steer Margin'!B386</f>
        <v>934.37999999999988</v>
      </c>
      <c r="C386" s="6">
        <f>'[5]Fed Steer Margin'!C386</f>
        <v>299.03869944706014</v>
      </c>
      <c r="D386" s="6">
        <f>'[5]Fed Steer Margin'!D386</f>
        <v>1233.4186994470601</v>
      </c>
      <c r="E386" s="6">
        <f>'[5]Fed Steer Margin'!E386</f>
        <v>1326.75</v>
      </c>
      <c r="F386" s="6">
        <f>'[5]Fed Steer Margin'!F386</f>
        <v>93.331300552939865</v>
      </c>
    </row>
    <row r="387" spans="1:33" x14ac:dyDescent="0.25">
      <c r="A387" s="2">
        <f t="shared" si="6"/>
        <v>39024</v>
      </c>
      <c r="B387" s="6">
        <f>'[5]Fed Steer Margin'!B387</f>
        <v>887.4</v>
      </c>
      <c r="C387" s="6">
        <f>'[5]Fed Steer Margin'!C387</f>
        <v>300.91143142901319</v>
      </c>
      <c r="D387" s="6">
        <f>'[5]Fed Steer Margin'!D387</f>
        <v>1188.3114314290133</v>
      </c>
      <c r="E387" s="6">
        <f>'[5]Fed Steer Margin'!E387</f>
        <v>1338.1499999999999</v>
      </c>
      <c r="F387" s="6">
        <f>'[5]Fed Steer Margin'!F387</f>
        <v>149.83856857098658</v>
      </c>
    </row>
    <row r="388" spans="1:33" x14ac:dyDescent="0.25">
      <c r="A388" s="2">
        <f t="shared" si="6"/>
        <v>39031</v>
      </c>
      <c r="B388" s="6">
        <f>'[5]Fed Steer Margin'!B388</f>
        <v>938.80799999999999</v>
      </c>
      <c r="C388" s="6">
        <f>'[5]Fed Steer Margin'!C388</f>
        <v>303.20325938693134</v>
      </c>
      <c r="D388" s="6">
        <f>'[5]Fed Steer Margin'!D388</f>
        <v>1242.0112593869312</v>
      </c>
      <c r="E388" s="6">
        <f>'[5]Fed Steer Margin'!E388</f>
        <v>1333.35</v>
      </c>
      <c r="F388" s="6">
        <f>'[5]Fed Steer Margin'!F388</f>
        <v>91.338740613068694</v>
      </c>
    </row>
    <row r="389" spans="1:33" x14ac:dyDescent="0.25">
      <c r="A389" s="2">
        <f t="shared" si="6"/>
        <v>39038</v>
      </c>
      <c r="B389" s="6">
        <f>'[5]Fed Steer Margin'!B389</f>
        <v>930.96</v>
      </c>
      <c r="C389" s="6">
        <f>'[5]Fed Steer Margin'!C389</f>
        <v>305.22494449085366</v>
      </c>
      <c r="D389" s="6">
        <f>'[5]Fed Steer Margin'!D389</f>
        <v>1236.1849444908537</v>
      </c>
      <c r="E389" s="6">
        <f>'[5]Fed Steer Margin'!E389</f>
        <v>1302.45</v>
      </c>
      <c r="F389" s="6">
        <f>'[5]Fed Steer Margin'!F389</f>
        <v>66.26505550914635</v>
      </c>
    </row>
    <row r="390" spans="1:33" x14ac:dyDescent="0.25">
      <c r="A390" s="2">
        <f t="shared" si="6"/>
        <v>39045</v>
      </c>
      <c r="B390" s="6">
        <f>'[5]Fed Steer Margin'!B390</f>
        <v>940.14</v>
      </c>
      <c r="C390" s="6">
        <f>'[5]Fed Steer Margin'!C390</f>
        <v>307.61569814703512</v>
      </c>
      <c r="D390" s="6">
        <f>'[5]Fed Steer Margin'!D390</f>
        <v>1247.7556981470352</v>
      </c>
      <c r="E390" s="6">
        <f>'[5]Fed Steer Margin'!E390</f>
        <v>1332</v>
      </c>
      <c r="F390" s="6">
        <f>'[5]Fed Steer Margin'!F390</f>
        <v>84.244301852964782</v>
      </c>
    </row>
    <row r="391" spans="1:33" x14ac:dyDescent="0.25">
      <c r="A391" s="2">
        <f t="shared" si="6"/>
        <v>39052</v>
      </c>
      <c r="B391" s="6">
        <f>'[5]Fed Steer Margin'!B391</f>
        <v>951.75</v>
      </c>
      <c r="C391" s="6">
        <f>'[5]Fed Steer Margin'!C391</f>
        <v>310.13614551301049</v>
      </c>
      <c r="D391" s="6">
        <f>'[5]Fed Steer Margin'!D391</f>
        <v>1261.8861455130104</v>
      </c>
      <c r="E391" s="6">
        <f>'[5]Fed Steer Margin'!E391</f>
        <v>1342.2</v>
      </c>
      <c r="F391" s="6">
        <f>'[5]Fed Steer Margin'!F391</f>
        <v>80.313854486989612</v>
      </c>
    </row>
    <row r="392" spans="1:33" x14ac:dyDescent="0.25">
      <c r="A392" s="2">
        <f t="shared" si="6"/>
        <v>39059</v>
      </c>
      <c r="B392" s="6">
        <f>'[5]Fed Steer Margin'!B392</f>
        <v>923.31000000000006</v>
      </c>
      <c r="C392" s="6">
        <f>'[5]Fed Steer Margin'!C392</f>
        <v>313.27346140818725</v>
      </c>
      <c r="D392" s="6">
        <f>'[5]Fed Steer Margin'!D392</f>
        <v>1236.5834614081873</v>
      </c>
      <c r="E392" s="6">
        <f>'[5]Fed Steer Margin'!E392</f>
        <v>1335</v>
      </c>
      <c r="F392" s="6">
        <f>'[5]Fed Steer Margin'!F392</f>
        <v>98.416538591812696</v>
      </c>
    </row>
    <row r="393" spans="1:33" x14ac:dyDescent="0.25">
      <c r="A393" s="2">
        <f t="shared" si="6"/>
        <v>39066</v>
      </c>
      <c r="B393" s="6">
        <f>'[5]Fed Steer Margin'!B393</f>
        <v>943.47</v>
      </c>
      <c r="C393" s="6">
        <f>'[5]Fed Steer Margin'!C393</f>
        <v>316.40759697192294</v>
      </c>
      <c r="D393" s="6">
        <f>'[5]Fed Steer Margin'!D393</f>
        <v>1259.8775969719229</v>
      </c>
      <c r="E393" s="6">
        <f>'[5]Fed Steer Margin'!E393</f>
        <v>1282.05</v>
      </c>
      <c r="F393" s="6">
        <f>'[5]Fed Steer Margin'!F393</f>
        <v>22.172403028077042</v>
      </c>
    </row>
    <row r="394" spans="1:33" x14ac:dyDescent="0.25">
      <c r="A394" s="2">
        <f t="shared" si="6"/>
        <v>39073</v>
      </c>
      <c r="B394" s="6">
        <f>'[5]Fed Steer Margin'!B394</f>
        <v>973.43999999999994</v>
      </c>
      <c r="C394" s="6">
        <f>'[5]Fed Steer Margin'!C394</f>
        <v>320.1458128655463</v>
      </c>
      <c r="D394" s="6">
        <f>'[5]Fed Steer Margin'!D394</f>
        <v>1293.5858128655464</v>
      </c>
      <c r="E394" s="6">
        <f>'[5]Fed Steer Margin'!E394</f>
        <v>1286.7</v>
      </c>
      <c r="F394" s="6">
        <f>'[5]Fed Steer Margin'!F394</f>
        <v>-6.8858128655463133</v>
      </c>
    </row>
    <row r="395" spans="1:33" x14ac:dyDescent="0.25">
      <c r="A395" s="2">
        <f t="shared" si="6"/>
        <v>39080</v>
      </c>
      <c r="B395" s="6">
        <f>'[5]Fed Steer Margin'!B395</f>
        <v>992.79</v>
      </c>
      <c r="C395" s="6">
        <f>'[5]Fed Steer Margin'!C395</f>
        <v>324.54845167741479</v>
      </c>
      <c r="D395" s="6">
        <f>'[5]Fed Steer Margin'!D395</f>
        <v>1317.3384516774147</v>
      </c>
      <c r="E395" s="6">
        <f>'[5]Fed Steer Margin'!E395</f>
        <v>1330.5</v>
      </c>
      <c r="F395" s="6">
        <f>'[5]Fed Steer Margin'!F395</f>
        <v>13.161548322585304</v>
      </c>
    </row>
    <row r="396" spans="1:33" s="10" customFormat="1" x14ac:dyDescent="0.25">
      <c r="A396" s="13">
        <f t="shared" si="6"/>
        <v>39087</v>
      </c>
      <c r="B396" s="29">
        <f>'[5]Fed Steer Margin'!B396</f>
        <v>996.66</v>
      </c>
      <c r="C396" s="29">
        <f>'[5]Fed Steer Margin'!C396</f>
        <v>329.71658113658907</v>
      </c>
      <c r="D396" s="29">
        <f>'[5]Fed Steer Margin'!D396</f>
        <v>1326.376581136589</v>
      </c>
      <c r="E396" s="29">
        <f>'[5]Fed Steer Margin'!E396</f>
        <v>1349.25</v>
      </c>
      <c r="F396" s="29">
        <f>'[5]Fed Steer Margin'!F396</f>
        <v>22.873418863410961</v>
      </c>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row>
    <row r="397" spans="1:33" x14ac:dyDescent="0.25">
      <c r="A397" s="2">
        <f t="shared" si="6"/>
        <v>39094</v>
      </c>
      <c r="B397" s="6">
        <f>'[5]Fed Steer Margin'!B397</f>
        <v>952.83</v>
      </c>
      <c r="C397" s="6">
        <f>'[5]Fed Steer Margin'!C397</f>
        <v>334.64353928919553</v>
      </c>
      <c r="D397" s="6">
        <f>'[5]Fed Steer Margin'!D397</f>
        <v>1287.4735392891955</v>
      </c>
      <c r="E397" s="6">
        <f>'[5]Fed Steer Margin'!E397</f>
        <v>1358.7</v>
      </c>
      <c r="F397" s="6">
        <f>'[5]Fed Steer Margin'!F397</f>
        <v>71.226460710804531</v>
      </c>
    </row>
    <row r="398" spans="1:33" x14ac:dyDescent="0.25">
      <c r="A398" s="2">
        <f t="shared" si="6"/>
        <v>39101</v>
      </c>
      <c r="B398" s="6">
        <f>'[5]Fed Steer Margin'!B398</f>
        <v>954</v>
      </c>
      <c r="C398" s="6">
        <f>'[5]Fed Steer Margin'!C398</f>
        <v>339.13235443098358</v>
      </c>
      <c r="D398" s="6">
        <f>'[5]Fed Steer Margin'!D398</f>
        <v>1293.1323544309835</v>
      </c>
      <c r="E398" s="6">
        <f>'[5]Fed Steer Margin'!E398</f>
        <v>1354.05</v>
      </c>
      <c r="F398" s="6">
        <f>'[5]Fed Steer Margin'!F398</f>
        <v>60.917645569016486</v>
      </c>
    </row>
    <row r="399" spans="1:33" x14ac:dyDescent="0.25">
      <c r="A399" s="2">
        <f t="shared" si="6"/>
        <v>39108</v>
      </c>
      <c r="B399" s="6">
        <f>'[5]Fed Steer Margin'!B399</f>
        <v>961.37999999999988</v>
      </c>
      <c r="C399" s="6">
        <f>'[5]Fed Steer Margin'!C399</f>
        <v>344.53823522471265</v>
      </c>
      <c r="D399" s="6">
        <f>'[5]Fed Steer Margin'!D399</f>
        <v>1305.9182352247126</v>
      </c>
      <c r="E399" s="6">
        <f>'[5]Fed Steer Margin'!E399</f>
        <v>1346.7</v>
      </c>
      <c r="F399" s="6">
        <f>'[5]Fed Steer Margin'!F399</f>
        <v>40.781764775287456</v>
      </c>
    </row>
    <row r="400" spans="1:33" x14ac:dyDescent="0.25">
      <c r="A400" s="2">
        <f t="shared" si="6"/>
        <v>39115</v>
      </c>
      <c r="B400" s="6">
        <f>'[5]Fed Steer Margin'!B400</f>
        <v>960.66</v>
      </c>
      <c r="C400" s="6">
        <f>'[5]Fed Steer Margin'!C400</f>
        <v>350.3291371899104</v>
      </c>
      <c r="D400" s="6">
        <f>'[5]Fed Steer Margin'!D400</f>
        <v>1310.9891371899103</v>
      </c>
      <c r="E400" s="6">
        <f>'[5]Fed Steer Margin'!E400</f>
        <v>1350</v>
      </c>
      <c r="F400" s="6">
        <f>'[5]Fed Steer Margin'!F400</f>
        <v>39.010862810089748</v>
      </c>
    </row>
    <row r="401" spans="1:6" x14ac:dyDescent="0.25">
      <c r="A401" s="2">
        <f t="shared" si="6"/>
        <v>39122</v>
      </c>
      <c r="B401" s="6">
        <f>'[5]Fed Steer Margin'!B401</f>
        <v>982.35</v>
      </c>
      <c r="C401" s="6">
        <f>'[5]Fed Steer Margin'!C401</f>
        <v>356.09974555780474</v>
      </c>
      <c r="D401" s="6">
        <f>'[5]Fed Steer Margin'!D401</f>
        <v>1338.4497455578048</v>
      </c>
      <c r="E401" s="6">
        <f>'[5]Fed Steer Margin'!E401</f>
        <v>1375.2</v>
      </c>
      <c r="F401" s="6">
        <f>'[5]Fed Steer Margin'!F401</f>
        <v>36.750254442195228</v>
      </c>
    </row>
    <row r="402" spans="1:6" x14ac:dyDescent="0.25">
      <c r="A402" s="2">
        <f t="shared" si="6"/>
        <v>39129</v>
      </c>
      <c r="B402" s="6">
        <f>'[5]Fed Steer Margin'!B402</f>
        <v>987.93</v>
      </c>
      <c r="C402" s="6">
        <f>'[5]Fed Steer Margin'!C402</f>
        <v>361.55720396689588</v>
      </c>
      <c r="D402" s="6">
        <f>'[5]Fed Steer Margin'!D402</f>
        <v>1349.4872039668958</v>
      </c>
      <c r="E402" s="6">
        <f>'[5]Fed Steer Margin'!E402</f>
        <v>1413</v>
      </c>
      <c r="F402" s="6">
        <f>'[5]Fed Steer Margin'!F402</f>
        <v>63.512796033104223</v>
      </c>
    </row>
    <row r="403" spans="1:6" x14ac:dyDescent="0.25">
      <c r="A403" s="2">
        <f t="shared" si="6"/>
        <v>39136</v>
      </c>
      <c r="B403" s="6">
        <f>'[5]Fed Steer Margin'!B403</f>
        <v>999.99</v>
      </c>
      <c r="C403" s="6">
        <f>'[5]Fed Steer Margin'!C403</f>
        <v>367.44202644900258</v>
      </c>
      <c r="D403" s="6">
        <f>'[5]Fed Steer Margin'!D403</f>
        <v>1367.4320264490025</v>
      </c>
      <c r="E403" s="6">
        <f>'[5]Fed Steer Margin'!E403</f>
        <v>1472.1</v>
      </c>
      <c r="F403" s="6">
        <f>'[5]Fed Steer Margin'!F403</f>
        <v>104.66797355099743</v>
      </c>
    </row>
    <row r="404" spans="1:6" x14ac:dyDescent="0.25">
      <c r="A404" s="2">
        <f t="shared" si="6"/>
        <v>39143</v>
      </c>
      <c r="B404" s="6">
        <f>'[5]Fed Steer Margin'!B404</f>
        <v>1033.83</v>
      </c>
      <c r="C404" s="6">
        <f>'[5]Fed Steer Margin'!C404</f>
        <v>374.09854267574656</v>
      </c>
      <c r="D404" s="6">
        <f>'[5]Fed Steer Margin'!D404</f>
        <v>1407.9285426757465</v>
      </c>
      <c r="E404" s="6">
        <f>'[5]Fed Steer Margin'!E404</f>
        <v>1493.25</v>
      </c>
      <c r="F404" s="6">
        <f>'[5]Fed Steer Margin'!F404</f>
        <v>85.321457324253515</v>
      </c>
    </row>
    <row r="405" spans="1:6" x14ac:dyDescent="0.25">
      <c r="A405" s="2">
        <f t="shared" si="6"/>
        <v>39150</v>
      </c>
      <c r="B405" s="6">
        <f>'[5]Fed Steer Margin'!B405</f>
        <v>1017.9</v>
      </c>
      <c r="C405" s="6">
        <f>'[5]Fed Steer Margin'!C405</f>
        <v>380.52012856923727</v>
      </c>
      <c r="D405" s="6">
        <f>'[5]Fed Steer Margin'!D405</f>
        <v>1398.4201285692372</v>
      </c>
      <c r="E405" s="6">
        <f>'[5]Fed Steer Margin'!E405</f>
        <v>1557.15</v>
      </c>
      <c r="F405" s="6">
        <f>'[5]Fed Steer Margin'!F405</f>
        <v>158.72987143076284</v>
      </c>
    </row>
    <row r="406" spans="1:6" x14ac:dyDescent="0.25">
      <c r="A406" s="2">
        <f t="shared" si="6"/>
        <v>39157</v>
      </c>
      <c r="B406" s="6">
        <f>'[5]Fed Steer Margin'!B406</f>
        <v>1024.56</v>
      </c>
      <c r="C406" s="6">
        <f>'[5]Fed Steer Margin'!C406</f>
        <v>386.60170518338754</v>
      </c>
      <c r="D406" s="6">
        <f>'[5]Fed Steer Margin'!D406</f>
        <v>1411.1617051833875</v>
      </c>
      <c r="E406" s="6">
        <f>'[5]Fed Steer Margin'!E406</f>
        <v>1603.5</v>
      </c>
      <c r="F406" s="6">
        <f>'[5]Fed Steer Margin'!F406</f>
        <v>192.33829481661246</v>
      </c>
    </row>
    <row r="407" spans="1:6" x14ac:dyDescent="0.25">
      <c r="A407" s="2">
        <f t="shared" si="6"/>
        <v>39164</v>
      </c>
      <c r="B407" s="6">
        <f>'[5]Fed Steer Margin'!B407</f>
        <v>1041.6599999999999</v>
      </c>
      <c r="C407" s="6">
        <f>'[5]Fed Steer Margin'!C407</f>
        <v>392.09762894244091</v>
      </c>
      <c r="D407" s="6">
        <f>'[5]Fed Steer Margin'!D407</f>
        <v>1433.7576289424408</v>
      </c>
      <c r="E407" s="6">
        <f>'[5]Fed Steer Margin'!E407</f>
        <v>1560.3</v>
      </c>
      <c r="F407" s="6">
        <f>'[5]Fed Steer Margin'!F407</f>
        <v>126.54237105755919</v>
      </c>
    </row>
    <row r="408" spans="1:6" x14ac:dyDescent="0.25">
      <c r="A408" s="2">
        <f t="shared" si="6"/>
        <v>39171</v>
      </c>
      <c r="B408" s="6">
        <f>'[5]Fed Steer Margin'!B408</f>
        <v>1001.43</v>
      </c>
      <c r="C408" s="6">
        <f>'[5]Fed Steer Margin'!C408</f>
        <v>397.68821335912031</v>
      </c>
      <c r="D408" s="6">
        <f>'[5]Fed Steer Margin'!D408</f>
        <v>1399.1182133591203</v>
      </c>
      <c r="E408" s="6">
        <f>'[5]Fed Steer Margin'!E408</f>
        <v>1540.2</v>
      </c>
      <c r="F408" s="6">
        <f>'[5]Fed Steer Margin'!F408</f>
        <v>141.08178664087973</v>
      </c>
    </row>
    <row r="409" spans="1:6" x14ac:dyDescent="0.25">
      <c r="A409" s="2">
        <f t="shared" si="6"/>
        <v>39178</v>
      </c>
      <c r="B409" s="6">
        <f>'[5]Fed Steer Margin'!B409</f>
        <v>1013.76</v>
      </c>
      <c r="C409" s="6">
        <f>'[5]Fed Steer Margin'!C409</f>
        <v>402.41695931236404</v>
      </c>
      <c r="D409" s="6">
        <f>'[5]Fed Steer Margin'!D409</f>
        <v>1416.176959312364</v>
      </c>
      <c r="E409" s="6">
        <f>'[5]Fed Steer Margin'!E409</f>
        <v>1564.65</v>
      </c>
      <c r="F409" s="6">
        <f>'[5]Fed Steer Margin'!F409</f>
        <v>148.47304068763606</v>
      </c>
    </row>
    <row r="410" spans="1:6" x14ac:dyDescent="0.25">
      <c r="A410" s="2">
        <f t="shared" si="6"/>
        <v>39185</v>
      </c>
      <c r="B410" s="6">
        <f>'[5]Fed Steer Margin'!B410</f>
        <v>1035.54</v>
      </c>
      <c r="C410" s="6">
        <f>'[5]Fed Steer Margin'!C410</f>
        <v>405.95980009342526</v>
      </c>
      <c r="D410" s="6">
        <f>'[5]Fed Steer Margin'!D410</f>
        <v>1441.4998000934252</v>
      </c>
      <c r="E410" s="6">
        <f>'[5]Fed Steer Margin'!E410</f>
        <v>1614.4499999999998</v>
      </c>
      <c r="F410" s="6">
        <f>'[5]Fed Steer Margin'!F410</f>
        <v>172.95019990657465</v>
      </c>
    </row>
    <row r="411" spans="1:6" x14ac:dyDescent="0.25">
      <c r="A411" s="2">
        <f t="shared" si="6"/>
        <v>39192</v>
      </c>
      <c r="B411" s="6">
        <f>'[5]Fed Steer Margin'!B411</f>
        <v>974.61</v>
      </c>
      <c r="C411" s="6">
        <f>'[5]Fed Steer Margin'!C411</f>
        <v>409.1519934959893</v>
      </c>
      <c r="D411" s="6">
        <f>'[5]Fed Steer Margin'!D411</f>
        <v>1383.7619934959894</v>
      </c>
      <c r="E411" s="6">
        <f>'[5]Fed Steer Margin'!E411</f>
        <v>1597.95</v>
      </c>
      <c r="F411" s="6">
        <f>'[5]Fed Steer Margin'!F411</f>
        <v>214.18800650401067</v>
      </c>
    </row>
    <row r="412" spans="1:6" x14ac:dyDescent="0.25">
      <c r="A412" s="2">
        <f t="shared" si="6"/>
        <v>39199</v>
      </c>
      <c r="B412" s="6">
        <f>'[5]Fed Steer Margin'!B412</f>
        <v>919.98</v>
      </c>
      <c r="C412" s="6">
        <f>'[5]Fed Steer Margin'!C412</f>
        <v>411.72015471406979</v>
      </c>
      <c r="D412" s="6">
        <f>'[5]Fed Steer Margin'!D412</f>
        <v>1331.7001547140699</v>
      </c>
      <c r="E412" s="6">
        <f>'[5]Fed Steer Margin'!E412</f>
        <v>1578.6</v>
      </c>
      <c r="F412" s="6">
        <f>'[5]Fed Steer Margin'!F412</f>
        <v>246.89984528593004</v>
      </c>
    </row>
    <row r="413" spans="1:6" x14ac:dyDescent="0.25">
      <c r="A413" s="2">
        <f t="shared" si="6"/>
        <v>39206</v>
      </c>
      <c r="B413" s="6">
        <f>'[5]Fed Steer Margin'!B413</f>
        <v>914.22</v>
      </c>
      <c r="C413" s="6">
        <f>'[5]Fed Steer Margin'!C413</f>
        <v>413.38576400932334</v>
      </c>
      <c r="D413" s="6">
        <f>'[5]Fed Steer Margin'!D413</f>
        <v>1327.6057640093234</v>
      </c>
      <c r="E413" s="6">
        <f>'[5]Fed Steer Margin'!E413</f>
        <v>1599.8999999999999</v>
      </c>
      <c r="F413" s="6">
        <f>'[5]Fed Steer Margin'!F413</f>
        <v>272.2942359906765</v>
      </c>
    </row>
    <row r="414" spans="1:6" x14ac:dyDescent="0.25">
      <c r="A414" s="2">
        <f t="shared" si="6"/>
        <v>39213</v>
      </c>
      <c r="B414" s="6">
        <f>'[5]Fed Steer Margin'!B414</f>
        <v>882.18</v>
      </c>
      <c r="C414" s="6">
        <f>'[5]Fed Steer Margin'!C414</f>
        <v>414.95653831243015</v>
      </c>
      <c r="D414" s="6">
        <f>'[5]Fed Steer Margin'!D414</f>
        <v>1297.13653831243</v>
      </c>
      <c r="E414" s="6">
        <f>'[5]Fed Steer Margin'!E414</f>
        <v>1638.1499999999999</v>
      </c>
      <c r="F414" s="6">
        <f>'[5]Fed Steer Margin'!F414</f>
        <v>341.01346168756982</v>
      </c>
    </row>
    <row r="415" spans="1:6" x14ac:dyDescent="0.25">
      <c r="A415" s="2">
        <f t="shared" si="6"/>
        <v>39220</v>
      </c>
      <c r="B415" s="6">
        <f>'[5]Fed Steer Margin'!B415</f>
        <v>985.14</v>
      </c>
      <c r="C415" s="6">
        <f>'[5]Fed Steer Margin'!C415</f>
        <v>416.18925357192973</v>
      </c>
      <c r="D415" s="6">
        <f>'[5]Fed Steer Margin'!D415</f>
        <v>1401.3292535719297</v>
      </c>
      <c r="E415" s="6">
        <f>'[5]Fed Steer Margin'!E415</f>
        <v>1678.6499999999999</v>
      </c>
      <c r="F415" s="6">
        <f>'[5]Fed Steer Margin'!F415</f>
        <v>277.32074642807015</v>
      </c>
    </row>
    <row r="416" spans="1:6" x14ac:dyDescent="0.25">
      <c r="A416" s="2">
        <f t="shared" si="6"/>
        <v>39227</v>
      </c>
      <c r="B416" s="6">
        <f>'[5]Fed Steer Margin'!B416</f>
        <v>926.91</v>
      </c>
      <c r="C416" s="6">
        <f>'[5]Fed Steer Margin'!C416</f>
        <v>418.09199345064951</v>
      </c>
      <c r="D416" s="6">
        <f>'[5]Fed Steer Margin'!D416</f>
        <v>1345.0019934506495</v>
      </c>
      <c r="E416" s="6">
        <f>'[5]Fed Steer Margin'!E416</f>
        <v>1613.7</v>
      </c>
      <c r="F416" s="6">
        <f>'[5]Fed Steer Margin'!F416</f>
        <v>268.69800654935057</v>
      </c>
    </row>
    <row r="417" spans="1:6" x14ac:dyDescent="0.25">
      <c r="A417" s="2">
        <f t="shared" si="6"/>
        <v>39234</v>
      </c>
      <c r="B417" s="6">
        <f>'[5]Fed Steer Margin'!B417</f>
        <v>900.18</v>
      </c>
      <c r="C417" s="6">
        <f>'[5]Fed Steer Margin'!C417</f>
        <v>420.01570773111473</v>
      </c>
      <c r="D417" s="6">
        <f>'[5]Fed Steer Margin'!D417</f>
        <v>1320.1957077311147</v>
      </c>
      <c r="E417" s="6">
        <f>'[5]Fed Steer Margin'!E417</f>
        <v>1566</v>
      </c>
      <c r="F417" s="6">
        <f>'[5]Fed Steer Margin'!F417</f>
        <v>245.80429226888532</v>
      </c>
    </row>
    <row r="418" spans="1:6" x14ac:dyDescent="0.25">
      <c r="A418" s="2">
        <f t="shared" si="6"/>
        <v>39241</v>
      </c>
      <c r="B418" s="6">
        <f>'[5]Fed Steer Margin'!B418</f>
        <v>942.66</v>
      </c>
      <c r="C418" s="6">
        <f>'[5]Fed Steer Margin'!C418</f>
        <v>421.67830284707458</v>
      </c>
      <c r="D418" s="6">
        <f>'[5]Fed Steer Margin'!D418</f>
        <v>1364.3383028470746</v>
      </c>
      <c r="E418" s="6">
        <f>'[5]Fed Steer Margin'!E418</f>
        <v>1533.75</v>
      </c>
      <c r="F418" s="6">
        <f>'[5]Fed Steer Margin'!F418</f>
        <v>169.4116971529254</v>
      </c>
    </row>
    <row r="419" spans="1:6" x14ac:dyDescent="0.25">
      <c r="A419" s="2">
        <f t="shared" si="6"/>
        <v>39248</v>
      </c>
      <c r="B419" s="6">
        <f>'[5]Fed Steer Margin'!B419</f>
        <v>897.12000000000012</v>
      </c>
      <c r="C419" s="6">
        <f>'[5]Fed Steer Margin'!C419</f>
        <v>423.10078260158792</v>
      </c>
      <c r="D419" s="6">
        <f>'[5]Fed Steer Margin'!D419</f>
        <v>1320.2207826015881</v>
      </c>
      <c r="E419" s="6">
        <f>'[5]Fed Steer Margin'!E419</f>
        <v>1507.5</v>
      </c>
      <c r="F419" s="6">
        <f>'[5]Fed Steer Margin'!F419</f>
        <v>187.2792173984119</v>
      </c>
    </row>
    <row r="420" spans="1:6" x14ac:dyDescent="0.25">
      <c r="A420" s="2">
        <f t="shared" si="6"/>
        <v>39255</v>
      </c>
      <c r="B420" s="6">
        <f>'[5]Fed Steer Margin'!B420</f>
        <v>867.51</v>
      </c>
      <c r="C420" s="6">
        <f>'[5]Fed Steer Margin'!C420</f>
        <v>425.27589204154526</v>
      </c>
      <c r="D420" s="6">
        <f>'[5]Fed Steer Margin'!D420</f>
        <v>1292.7858920415451</v>
      </c>
      <c r="E420" s="6">
        <f>'[5]Fed Steer Margin'!E420</f>
        <v>1479</v>
      </c>
      <c r="F420" s="6">
        <f>'[5]Fed Steer Margin'!F420</f>
        <v>186.21410795845486</v>
      </c>
    </row>
    <row r="421" spans="1:6" x14ac:dyDescent="0.25">
      <c r="A421" s="2">
        <f t="shared" si="6"/>
        <v>39262</v>
      </c>
      <c r="B421" s="6">
        <f>'[5]Fed Steer Margin'!B421</f>
        <v>871.29</v>
      </c>
      <c r="C421" s="6">
        <f>'[5]Fed Steer Margin'!C421</f>
        <v>426.83295790817874</v>
      </c>
      <c r="D421" s="6">
        <f>'[5]Fed Steer Margin'!D421</f>
        <v>1298.1229579081787</v>
      </c>
      <c r="E421" s="6">
        <f>'[5]Fed Steer Margin'!E421</f>
        <v>1432.8</v>
      </c>
      <c r="F421" s="6">
        <f>'[5]Fed Steer Margin'!F421</f>
        <v>134.67704209182125</v>
      </c>
    </row>
    <row r="422" spans="1:6" x14ac:dyDescent="0.25">
      <c r="A422" s="2">
        <f t="shared" si="6"/>
        <v>39269</v>
      </c>
      <c r="B422" s="6">
        <f>'[5]Fed Steer Margin'!B422</f>
        <v>849.6</v>
      </c>
      <c r="C422" s="6">
        <f>'[5]Fed Steer Margin'!C422</f>
        <v>426.62426960306834</v>
      </c>
      <c r="D422" s="6">
        <f>'[5]Fed Steer Margin'!D422</f>
        <v>1276.2242696030685</v>
      </c>
      <c r="E422" s="6">
        <f>'[5]Fed Steer Margin'!E422</f>
        <v>1429.3500000000001</v>
      </c>
      <c r="F422" s="6">
        <f>'[5]Fed Steer Margin'!F422</f>
        <v>153.12573039693166</v>
      </c>
    </row>
    <row r="423" spans="1:6" x14ac:dyDescent="0.25">
      <c r="A423" s="2">
        <f t="shared" si="6"/>
        <v>39276</v>
      </c>
      <c r="B423" s="6">
        <f>'[5]Fed Steer Margin'!B423</f>
        <v>951.66</v>
      </c>
      <c r="C423" s="6">
        <f>'[5]Fed Steer Margin'!C423</f>
        <v>425.47190724917425</v>
      </c>
      <c r="D423" s="6">
        <f>'[5]Fed Steer Margin'!D423</f>
        <v>1377.1319072491742</v>
      </c>
      <c r="E423" s="6">
        <f>'[5]Fed Steer Margin'!E423</f>
        <v>1459.05</v>
      </c>
      <c r="F423" s="6">
        <f>'[5]Fed Steer Margin'!F423</f>
        <v>81.918092750825735</v>
      </c>
    </row>
    <row r="424" spans="1:6" x14ac:dyDescent="0.25">
      <c r="A424" s="2">
        <f t="shared" si="6"/>
        <v>39283</v>
      </c>
      <c r="B424" s="6">
        <f>'[5]Fed Steer Margin'!B424</f>
        <v>911.25</v>
      </c>
      <c r="C424" s="6">
        <f>'[5]Fed Steer Margin'!C424</f>
        <v>424.92854316615558</v>
      </c>
      <c r="D424" s="6">
        <f>'[5]Fed Steer Margin'!D424</f>
        <v>1336.1785431661556</v>
      </c>
      <c r="E424" s="6">
        <f>'[5]Fed Steer Margin'!E424</f>
        <v>1435.05</v>
      </c>
      <c r="F424" s="6">
        <f>'[5]Fed Steer Margin'!F424</f>
        <v>98.871456833844377</v>
      </c>
    </row>
    <row r="425" spans="1:6" x14ac:dyDescent="0.25">
      <c r="A425" s="2">
        <f t="shared" si="6"/>
        <v>39290</v>
      </c>
      <c r="B425" s="6">
        <f>'[5]Fed Steer Margin'!B425</f>
        <v>875.69999999999993</v>
      </c>
      <c r="C425" s="6">
        <f>'[5]Fed Steer Margin'!C425</f>
        <v>423.67804258451787</v>
      </c>
      <c r="D425" s="6">
        <f>'[5]Fed Steer Margin'!D425</f>
        <v>1299.3780425845177</v>
      </c>
      <c r="E425" s="6">
        <f>'[5]Fed Steer Margin'!E425</f>
        <v>1409.3999999999999</v>
      </c>
      <c r="F425" s="6">
        <f>'[5]Fed Steer Margin'!F425</f>
        <v>110.02195741548212</v>
      </c>
    </row>
    <row r="426" spans="1:6" x14ac:dyDescent="0.25">
      <c r="A426" s="2">
        <f t="shared" si="6"/>
        <v>39297</v>
      </c>
      <c r="B426" s="6">
        <f>'[5]Fed Steer Margin'!B426</f>
        <v>905.49</v>
      </c>
      <c r="C426" s="6">
        <f>'[5]Fed Steer Margin'!C426</f>
        <v>420.88101718016264</v>
      </c>
      <c r="D426" s="6">
        <f>'[5]Fed Steer Margin'!D426</f>
        <v>1326.3710171801627</v>
      </c>
      <c r="E426" s="6">
        <f>'[5]Fed Steer Margin'!E426</f>
        <v>1335</v>
      </c>
      <c r="F426" s="6">
        <f>'[5]Fed Steer Margin'!F426</f>
        <v>8.6289828198373471</v>
      </c>
    </row>
    <row r="427" spans="1:6" x14ac:dyDescent="0.25">
      <c r="A427" s="2">
        <f t="shared" ref="A427:A490" si="7">A428-7</f>
        <v>39304</v>
      </c>
      <c r="B427" s="6">
        <f>'[5]Fed Steer Margin'!B427</f>
        <v>960.84</v>
      </c>
      <c r="C427" s="6">
        <f>'[5]Fed Steer Margin'!C427</f>
        <v>418.52240955420876</v>
      </c>
      <c r="D427" s="6">
        <f>'[5]Fed Steer Margin'!D427</f>
        <v>1379.3624095542089</v>
      </c>
      <c r="E427" s="6">
        <f>'[5]Fed Steer Margin'!E427</f>
        <v>1341.1499999999999</v>
      </c>
      <c r="F427" s="6">
        <f>'[5]Fed Steer Margin'!F427</f>
        <v>-38.212409554208989</v>
      </c>
    </row>
    <row r="428" spans="1:6" x14ac:dyDescent="0.25">
      <c r="A428" s="2">
        <f t="shared" si="7"/>
        <v>39311</v>
      </c>
      <c r="B428" s="6">
        <f>'[5]Fed Steer Margin'!B428</f>
        <v>944.28</v>
      </c>
      <c r="C428" s="6">
        <f>'[5]Fed Steer Margin'!C428</f>
        <v>416.72992800251205</v>
      </c>
      <c r="D428" s="6">
        <f>'[5]Fed Steer Margin'!D428</f>
        <v>1361.009928002512</v>
      </c>
      <c r="E428" s="6">
        <f>'[5]Fed Steer Margin'!E428</f>
        <v>1333.35</v>
      </c>
      <c r="F428" s="6">
        <f>'[5]Fed Steer Margin'!F428</f>
        <v>-27.659928002512061</v>
      </c>
    </row>
    <row r="429" spans="1:6" x14ac:dyDescent="0.25">
      <c r="A429" s="2">
        <f t="shared" si="7"/>
        <v>39318</v>
      </c>
      <c r="B429" s="6">
        <f>'[5]Fed Steer Margin'!B429</f>
        <v>946.89</v>
      </c>
      <c r="C429" s="6">
        <f>'[5]Fed Steer Margin'!C429</f>
        <v>415.13136471425338</v>
      </c>
      <c r="D429" s="6">
        <f>'[5]Fed Steer Margin'!D429</f>
        <v>1362.0213647142534</v>
      </c>
      <c r="E429" s="6">
        <f>'[5]Fed Steer Margin'!E429</f>
        <v>1334.7</v>
      </c>
      <c r="F429" s="6">
        <f>'[5]Fed Steer Margin'!F429</f>
        <v>-27.321364714253377</v>
      </c>
    </row>
    <row r="430" spans="1:6" x14ac:dyDescent="0.25">
      <c r="A430" s="2">
        <f t="shared" si="7"/>
        <v>39325</v>
      </c>
      <c r="B430" s="6">
        <f>'[5]Fed Steer Margin'!B430</f>
        <v>928.08</v>
      </c>
      <c r="C430" s="6">
        <f>'[5]Fed Steer Margin'!C430</f>
        <v>413.78568236352095</v>
      </c>
      <c r="D430" s="6">
        <f>'[5]Fed Steer Margin'!D430</f>
        <v>1341.865682363521</v>
      </c>
      <c r="E430" s="6">
        <f>'[5]Fed Steer Margin'!E430</f>
        <v>1344.8999999999999</v>
      </c>
      <c r="F430" s="6">
        <f>'[5]Fed Steer Margin'!F430</f>
        <v>3.0343176364788178</v>
      </c>
    </row>
    <row r="431" spans="1:6" x14ac:dyDescent="0.25">
      <c r="A431" s="2">
        <f t="shared" si="7"/>
        <v>39332</v>
      </c>
      <c r="B431" s="6">
        <f>'[5]Fed Steer Margin'!B431</f>
        <v>943.11</v>
      </c>
      <c r="C431" s="6">
        <f>'[5]Fed Steer Margin'!C431</f>
        <v>411.9277679525706</v>
      </c>
      <c r="D431" s="6">
        <f>'[5]Fed Steer Margin'!D431</f>
        <v>1355.0377679525707</v>
      </c>
      <c r="E431" s="6">
        <f>'[5]Fed Steer Margin'!E431</f>
        <v>1366.05</v>
      </c>
      <c r="F431" s="6">
        <f>'[5]Fed Steer Margin'!F431</f>
        <v>11.012232047429279</v>
      </c>
    </row>
    <row r="432" spans="1:6" x14ac:dyDescent="0.25">
      <c r="A432" s="2">
        <f t="shared" si="7"/>
        <v>39339</v>
      </c>
      <c r="B432" s="6">
        <f>'[5]Fed Steer Margin'!B432</f>
        <v>971.91</v>
      </c>
      <c r="C432" s="6">
        <f>'[5]Fed Steer Margin'!C432</f>
        <v>410.78571521840666</v>
      </c>
      <c r="D432" s="6">
        <f>'[5]Fed Steer Margin'!D432</f>
        <v>1382.6957152184066</v>
      </c>
      <c r="E432" s="6">
        <f>'[5]Fed Steer Margin'!E432</f>
        <v>1313.8500000000001</v>
      </c>
      <c r="F432" s="6">
        <f>'[5]Fed Steer Margin'!F432</f>
        <v>-68.84571521840644</v>
      </c>
    </row>
    <row r="433" spans="1:33" x14ac:dyDescent="0.25">
      <c r="A433" s="2">
        <f t="shared" si="7"/>
        <v>39346</v>
      </c>
      <c r="B433" s="6">
        <f>'[5]Fed Steer Margin'!B433</f>
        <v>959.67</v>
      </c>
      <c r="C433" s="6">
        <f>'[5]Fed Steer Margin'!C433</f>
        <v>409.92212188845866</v>
      </c>
      <c r="D433" s="6">
        <f>'[5]Fed Steer Margin'!D433</f>
        <v>1369.5921218884587</v>
      </c>
      <c r="E433" s="6">
        <f>'[5]Fed Steer Margin'!E433</f>
        <v>1272.1500000000001</v>
      </c>
      <c r="F433" s="6">
        <f>'[5]Fed Steer Margin'!F433</f>
        <v>-97.442121888458587</v>
      </c>
    </row>
    <row r="434" spans="1:33" x14ac:dyDescent="0.25">
      <c r="A434" s="2">
        <f t="shared" si="7"/>
        <v>39353</v>
      </c>
      <c r="B434" s="6">
        <f>'[5]Fed Steer Margin'!B434</f>
        <v>980.18999999999994</v>
      </c>
      <c r="C434" s="6">
        <f>'[5]Fed Steer Margin'!C434</f>
        <v>410.00527262371833</v>
      </c>
      <c r="D434" s="6">
        <f>'[5]Fed Steer Margin'!D434</f>
        <v>1390.1952726237182</v>
      </c>
      <c r="E434" s="6">
        <f>'[5]Fed Steer Margin'!E434</f>
        <v>1256.4000000000001</v>
      </c>
      <c r="F434" s="6">
        <f>'[5]Fed Steer Margin'!F434</f>
        <v>-133.79527262371812</v>
      </c>
    </row>
    <row r="435" spans="1:33" x14ac:dyDescent="0.25">
      <c r="A435" s="2">
        <f t="shared" si="7"/>
        <v>39360</v>
      </c>
      <c r="B435" s="6">
        <f>'[5]Fed Steer Margin'!B435</f>
        <v>970.29</v>
      </c>
      <c r="C435" s="6">
        <f>'[5]Fed Steer Margin'!C435</f>
        <v>410.0370070921075</v>
      </c>
      <c r="D435" s="6">
        <f>'[5]Fed Steer Margin'!D435</f>
        <v>1380.3270070921076</v>
      </c>
      <c r="E435" s="6">
        <f>'[5]Fed Steer Margin'!E435</f>
        <v>1226.0999999999999</v>
      </c>
      <c r="F435" s="6">
        <f>'[5]Fed Steer Margin'!F435</f>
        <v>-154.22700709210767</v>
      </c>
    </row>
    <row r="436" spans="1:33" x14ac:dyDescent="0.25">
      <c r="A436" s="2">
        <f t="shared" si="7"/>
        <v>39367</v>
      </c>
      <c r="B436" s="6">
        <f>'[5]Fed Steer Margin'!B436</f>
        <v>996.84</v>
      </c>
      <c r="C436" s="6">
        <f>'[5]Fed Steer Margin'!C436</f>
        <v>409.28956035812166</v>
      </c>
      <c r="D436" s="6">
        <f>'[5]Fed Steer Margin'!D436</f>
        <v>1406.1295603581216</v>
      </c>
      <c r="E436" s="6">
        <f>'[5]Fed Steer Margin'!E436</f>
        <v>1152.3</v>
      </c>
      <c r="F436" s="6">
        <f>'[5]Fed Steer Margin'!F436</f>
        <v>-253.82956035812163</v>
      </c>
    </row>
    <row r="437" spans="1:33" x14ac:dyDescent="0.25">
      <c r="A437" s="2">
        <f t="shared" si="7"/>
        <v>39374</v>
      </c>
      <c r="B437" s="6">
        <f>'[5]Fed Steer Margin'!B437</f>
        <v>970.47</v>
      </c>
      <c r="C437" s="6">
        <f>'[5]Fed Steer Margin'!C437</f>
        <v>409.20676977958738</v>
      </c>
      <c r="D437" s="6">
        <f>'[5]Fed Steer Margin'!D437</f>
        <v>1379.6767697795874</v>
      </c>
      <c r="E437" s="6">
        <f>'[5]Fed Steer Margin'!E437</f>
        <v>1132.05</v>
      </c>
      <c r="F437" s="6">
        <f>'[5]Fed Steer Margin'!F437</f>
        <v>-247.62676977958745</v>
      </c>
    </row>
    <row r="438" spans="1:33" x14ac:dyDescent="0.25">
      <c r="A438" s="2">
        <f t="shared" si="7"/>
        <v>39381</v>
      </c>
      <c r="B438" s="6">
        <f>'[5]Fed Steer Margin'!B438</f>
        <v>961.02</v>
      </c>
      <c r="C438" s="6">
        <f>'[5]Fed Steer Margin'!C438</f>
        <v>409.29733388537318</v>
      </c>
      <c r="D438" s="6">
        <f>'[5]Fed Steer Margin'!D438</f>
        <v>1370.317333885373</v>
      </c>
      <c r="E438" s="6">
        <f>'[5]Fed Steer Margin'!E438</f>
        <v>1125.1500000000001</v>
      </c>
      <c r="F438" s="6">
        <f>'[5]Fed Steer Margin'!F438</f>
        <v>-245.16733388537295</v>
      </c>
    </row>
    <row r="439" spans="1:33" x14ac:dyDescent="0.25">
      <c r="A439" s="2">
        <f t="shared" si="7"/>
        <v>39388</v>
      </c>
      <c r="B439" s="6">
        <f>'[5]Fed Steer Margin'!B439</f>
        <v>943.65</v>
      </c>
      <c r="C439" s="6">
        <f>'[5]Fed Steer Margin'!C439</f>
        <v>409.10033269978476</v>
      </c>
      <c r="D439" s="6">
        <f>'[5]Fed Steer Margin'!D439</f>
        <v>1352.7503326997848</v>
      </c>
      <c r="E439" s="6">
        <f>'[5]Fed Steer Margin'!E439</f>
        <v>1107.6000000000001</v>
      </c>
      <c r="F439" s="6">
        <f>'[5]Fed Steer Margin'!F439</f>
        <v>-245.15033269978471</v>
      </c>
    </row>
    <row r="440" spans="1:33" x14ac:dyDescent="0.25">
      <c r="A440" s="2">
        <f t="shared" si="7"/>
        <v>39395</v>
      </c>
      <c r="B440" s="6">
        <f>'[5]Fed Steer Margin'!B440</f>
        <v>961.92</v>
      </c>
      <c r="C440" s="6">
        <f>'[5]Fed Steer Margin'!C440</f>
        <v>409.07697536955646</v>
      </c>
      <c r="D440" s="6">
        <f>'[5]Fed Steer Margin'!D440</f>
        <v>1370.9969753695564</v>
      </c>
      <c r="E440" s="6">
        <f>'[5]Fed Steer Margin'!E440</f>
        <v>1067.55</v>
      </c>
      <c r="F440" s="6">
        <f>'[5]Fed Steer Margin'!F440</f>
        <v>-303.44697536955641</v>
      </c>
    </row>
    <row r="441" spans="1:33" x14ac:dyDescent="0.25">
      <c r="A441" s="2">
        <f t="shared" si="7"/>
        <v>39402</v>
      </c>
      <c r="B441" s="6">
        <f>'[5]Fed Steer Margin'!B441</f>
        <v>986.49</v>
      </c>
      <c r="C441" s="6">
        <f>'[5]Fed Steer Margin'!C441</f>
        <v>408.74206069784526</v>
      </c>
      <c r="D441" s="6">
        <f>'[5]Fed Steer Margin'!D441</f>
        <v>1395.2320606978453</v>
      </c>
      <c r="E441" s="6">
        <f>'[5]Fed Steer Margin'!E441</f>
        <v>1078.8</v>
      </c>
      <c r="F441" s="6">
        <f>'[5]Fed Steer Margin'!F441</f>
        <v>-316.43206069784537</v>
      </c>
    </row>
    <row r="442" spans="1:33" x14ac:dyDescent="0.25">
      <c r="A442" s="2">
        <f t="shared" si="7"/>
        <v>39409</v>
      </c>
      <c r="B442" s="6">
        <f>'[5]Fed Steer Margin'!B442</f>
        <v>969.03</v>
      </c>
      <c r="C442" s="6">
        <f>'[5]Fed Steer Margin'!C442</f>
        <v>408.54531515307417</v>
      </c>
      <c r="D442" s="6">
        <f>'[5]Fed Steer Margin'!D442</f>
        <v>1377.5753151530741</v>
      </c>
      <c r="E442" s="6">
        <f>'[5]Fed Steer Margin'!E442</f>
        <v>1107.75</v>
      </c>
      <c r="F442" s="6">
        <f>'[5]Fed Steer Margin'!F442</f>
        <v>-269.82531515307414</v>
      </c>
    </row>
    <row r="443" spans="1:33" x14ac:dyDescent="0.25">
      <c r="A443" s="2">
        <f t="shared" si="7"/>
        <v>39416</v>
      </c>
      <c r="B443" s="6">
        <f>'[5]Fed Steer Margin'!B443</f>
        <v>965.25</v>
      </c>
      <c r="C443" s="6">
        <f>'[5]Fed Steer Margin'!C443</f>
        <v>408.3970868191949</v>
      </c>
      <c r="D443" s="6">
        <f>'[5]Fed Steer Margin'!D443</f>
        <v>1373.647086819195</v>
      </c>
      <c r="E443" s="6">
        <f>'[5]Fed Steer Margin'!E443</f>
        <v>1181.0999999999999</v>
      </c>
      <c r="F443" s="6">
        <f>'[5]Fed Steer Margin'!F443</f>
        <v>-192.5470868191951</v>
      </c>
    </row>
    <row r="444" spans="1:33" x14ac:dyDescent="0.25">
      <c r="A444" s="2">
        <f t="shared" si="7"/>
        <v>39423</v>
      </c>
      <c r="B444" s="6">
        <f>'[5]Fed Steer Margin'!B444</f>
        <v>955.17</v>
      </c>
      <c r="C444" s="6">
        <f>'[5]Fed Steer Margin'!C444</f>
        <v>408.28741125186201</v>
      </c>
      <c r="D444" s="6">
        <f>'[5]Fed Steer Margin'!D444</f>
        <v>1363.4574112518619</v>
      </c>
      <c r="E444" s="6">
        <f>'[5]Fed Steer Margin'!E444</f>
        <v>1181.4000000000001</v>
      </c>
      <c r="F444" s="6">
        <f>'[5]Fed Steer Margin'!F444</f>
        <v>-182.05741125186182</v>
      </c>
    </row>
    <row r="445" spans="1:33" x14ac:dyDescent="0.25">
      <c r="A445" s="2">
        <f t="shared" si="7"/>
        <v>39430</v>
      </c>
      <c r="B445" s="6">
        <f>'[5]Fed Steer Margin'!B445</f>
        <v>929.07</v>
      </c>
      <c r="C445" s="6">
        <f>'[5]Fed Steer Margin'!C445</f>
        <v>408.29284673899133</v>
      </c>
      <c r="D445" s="6">
        <f>'[5]Fed Steer Margin'!D445</f>
        <v>1337.3628467389913</v>
      </c>
      <c r="E445" s="6">
        <f>'[5]Fed Steer Margin'!E445</f>
        <v>1170.45</v>
      </c>
      <c r="F445" s="6">
        <f>'[5]Fed Steer Margin'!F445</f>
        <v>-166.91284673899122</v>
      </c>
    </row>
    <row r="446" spans="1:33" x14ac:dyDescent="0.25">
      <c r="A446" s="2">
        <f t="shared" si="7"/>
        <v>39437</v>
      </c>
      <c r="B446" s="6">
        <f>'[5]Fed Steer Margin'!B446</f>
        <v>925.74</v>
      </c>
      <c r="C446" s="6">
        <f>'[5]Fed Steer Margin'!C446</f>
        <v>408.87411318203044</v>
      </c>
      <c r="D446" s="6">
        <f>'[5]Fed Steer Margin'!D446</f>
        <v>1334.6141131820305</v>
      </c>
      <c r="E446" s="6">
        <f>'[5]Fed Steer Margin'!E446</f>
        <v>1152.75</v>
      </c>
      <c r="F446" s="6">
        <f>'[5]Fed Steer Margin'!F446</f>
        <v>-181.86411318203045</v>
      </c>
    </row>
    <row r="447" spans="1:33" x14ac:dyDescent="0.25">
      <c r="A447" s="2">
        <f t="shared" si="7"/>
        <v>39444</v>
      </c>
      <c r="B447" s="6">
        <f>'[5]Fed Steer Margin'!B447</f>
        <v>949.5</v>
      </c>
      <c r="C447" s="6">
        <f>'[5]Fed Steer Margin'!C447</f>
        <v>409.18329650575089</v>
      </c>
      <c r="D447" s="6">
        <f>'[5]Fed Steer Margin'!D447</f>
        <v>1358.6832965057508</v>
      </c>
      <c r="E447" s="6">
        <f>'[5]Fed Steer Margin'!E447</f>
        <v>1112.3999999999999</v>
      </c>
      <c r="F447" s="6">
        <f>'[5]Fed Steer Margin'!F447</f>
        <v>-246.28329650575097</v>
      </c>
    </row>
    <row r="448" spans="1:33" s="10" customFormat="1" x14ac:dyDescent="0.25">
      <c r="A448" s="13">
        <f t="shared" si="7"/>
        <v>39451</v>
      </c>
      <c r="B448" s="29">
        <f>'[5]Fed Steer Margin'!B448</f>
        <v>945.9</v>
      </c>
      <c r="C448" s="29">
        <f>'[5]Fed Steer Margin'!C448</f>
        <v>410.18121471204114</v>
      </c>
      <c r="D448" s="29">
        <f>'[5]Fed Steer Margin'!D448</f>
        <v>1356.0812147120412</v>
      </c>
      <c r="E448" s="29">
        <f>'[5]Fed Steer Margin'!E448</f>
        <v>1171.2</v>
      </c>
      <c r="F448" s="29">
        <f>'[5]Fed Steer Margin'!F448</f>
        <v>-184.88121471204113</v>
      </c>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row>
    <row r="449" spans="1:6" x14ac:dyDescent="0.25">
      <c r="A449" s="2">
        <f t="shared" si="7"/>
        <v>39458</v>
      </c>
      <c r="B449" s="6">
        <f>'[5]Fed Steer Margin'!B449</f>
        <v>949.68</v>
      </c>
      <c r="C449" s="6">
        <f>'[5]Fed Steer Margin'!C449</f>
        <v>412.83157913005761</v>
      </c>
      <c r="D449" s="6">
        <f>'[5]Fed Steer Margin'!D449</f>
        <v>1362.5115791300575</v>
      </c>
      <c r="E449" s="6">
        <f>'[5]Fed Steer Margin'!E449</f>
        <v>1193.25</v>
      </c>
      <c r="F449" s="6">
        <f>'[5]Fed Steer Margin'!F449</f>
        <v>-169.2615791300575</v>
      </c>
    </row>
    <row r="450" spans="1:6" x14ac:dyDescent="0.25">
      <c r="A450" s="2">
        <f t="shared" si="7"/>
        <v>39465</v>
      </c>
      <c r="B450" s="6">
        <f>'[5]Fed Steer Margin'!B450</f>
        <v>955.17</v>
      </c>
      <c r="C450" s="6">
        <f>'[5]Fed Steer Margin'!C450</f>
        <v>416.46873193386386</v>
      </c>
      <c r="D450" s="6">
        <f>'[5]Fed Steer Margin'!D450</f>
        <v>1371.6387319338637</v>
      </c>
      <c r="E450" s="6">
        <f>'[5]Fed Steer Margin'!E450</f>
        <v>1169.25</v>
      </c>
      <c r="F450" s="6">
        <f>'[5]Fed Steer Margin'!F450</f>
        <v>-202.38873193386371</v>
      </c>
    </row>
    <row r="451" spans="1:6" x14ac:dyDescent="0.25">
      <c r="A451" s="2">
        <f t="shared" si="7"/>
        <v>39472</v>
      </c>
      <c r="B451" s="6">
        <f>'[5]Fed Steer Margin'!B451</f>
        <v>936.62999999999988</v>
      </c>
      <c r="C451" s="6">
        <f>'[5]Fed Steer Margin'!C451</f>
        <v>420.3582430817562</v>
      </c>
      <c r="D451" s="6">
        <f>'[5]Fed Steer Margin'!D451</f>
        <v>1356.9882430817561</v>
      </c>
      <c r="E451" s="6">
        <f>'[5]Fed Steer Margin'!E451</f>
        <v>1181.0999999999999</v>
      </c>
      <c r="F451" s="6">
        <f>'[5]Fed Steer Margin'!F451</f>
        <v>-175.88824308175617</v>
      </c>
    </row>
    <row r="452" spans="1:6" x14ac:dyDescent="0.25">
      <c r="A452" s="2">
        <f t="shared" si="7"/>
        <v>39479</v>
      </c>
      <c r="B452" s="6">
        <f>'[5]Fed Steer Margin'!B452</f>
        <v>913.32</v>
      </c>
      <c r="C452" s="6">
        <f>'[5]Fed Steer Margin'!C452</f>
        <v>424.39700073195252</v>
      </c>
      <c r="D452" s="6">
        <f>'[5]Fed Steer Margin'!D452</f>
        <v>1337.7170007319526</v>
      </c>
      <c r="E452" s="6">
        <f>'[5]Fed Steer Margin'!E452</f>
        <v>1170.1500000000001</v>
      </c>
      <c r="F452" s="6">
        <f>'[5]Fed Steer Margin'!F452</f>
        <v>-167.56700073195248</v>
      </c>
    </row>
    <row r="453" spans="1:6" x14ac:dyDescent="0.25">
      <c r="A453" s="2">
        <f t="shared" si="7"/>
        <v>39486</v>
      </c>
      <c r="B453" s="6">
        <f>'[5]Fed Steer Margin'!B453</f>
        <v>929.61</v>
      </c>
      <c r="C453" s="6">
        <f>'[5]Fed Steer Margin'!C453</f>
        <v>429.15129064791296</v>
      </c>
      <c r="D453" s="6">
        <f>'[5]Fed Steer Margin'!D453</f>
        <v>1358.761290647913</v>
      </c>
      <c r="E453" s="6">
        <f>'[5]Fed Steer Margin'!E453</f>
        <v>1199.3999999999999</v>
      </c>
      <c r="F453" s="6">
        <f>'[5]Fed Steer Margin'!F453</f>
        <v>-159.36129064791317</v>
      </c>
    </row>
    <row r="454" spans="1:6" x14ac:dyDescent="0.25">
      <c r="A454" s="2">
        <f t="shared" si="7"/>
        <v>39493</v>
      </c>
      <c r="B454" s="6">
        <f>'[5]Fed Steer Margin'!B454</f>
        <v>928.35</v>
      </c>
      <c r="C454" s="6">
        <f>'[5]Fed Steer Margin'!C454</f>
        <v>433.72290233231359</v>
      </c>
      <c r="D454" s="6">
        <f>'[5]Fed Steer Margin'!D454</f>
        <v>1362.0729023323136</v>
      </c>
      <c r="E454" s="6">
        <f>'[5]Fed Steer Margin'!E454</f>
        <v>1242.75</v>
      </c>
      <c r="F454" s="6">
        <f>'[5]Fed Steer Margin'!F454</f>
        <v>-119.32290233231356</v>
      </c>
    </row>
    <row r="455" spans="1:6" x14ac:dyDescent="0.25">
      <c r="A455" s="2">
        <f t="shared" si="7"/>
        <v>39500</v>
      </c>
      <c r="B455" s="6">
        <f>'[5]Fed Steer Margin'!B455</f>
        <v>946.98</v>
      </c>
      <c r="C455" s="6">
        <f>'[5]Fed Steer Margin'!C455</f>
        <v>437.73798896743619</v>
      </c>
      <c r="D455" s="6">
        <f>'[5]Fed Steer Margin'!D455</f>
        <v>1384.7179889674362</v>
      </c>
      <c r="E455" s="6">
        <f>'[5]Fed Steer Margin'!E455</f>
        <v>1253.4000000000001</v>
      </c>
      <c r="F455" s="6">
        <f>'[5]Fed Steer Margin'!F455</f>
        <v>-131.31798896743612</v>
      </c>
    </row>
    <row r="456" spans="1:6" x14ac:dyDescent="0.25">
      <c r="A456" s="2">
        <f t="shared" si="7"/>
        <v>39507</v>
      </c>
      <c r="B456" s="6">
        <f>'[5]Fed Steer Margin'!B456</f>
        <v>940.68</v>
      </c>
      <c r="C456" s="6">
        <f>'[5]Fed Steer Margin'!C456</f>
        <v>442.18261208701165</v>
      </c>
      <c r="D456" s="6">
        <f>'[5]Fed Steer Margin'!D456</f>
        <v>1382.8626120870117</v>
      </c>
      <c r="E456" s="6">
        <f>'[5]Fed Steer Margin'!E456</f>
        <v>1258.1999999999998</v>
      </c>
      <c r="F456" s="6">
        <f>'[5]Fed Steer Margin'!F456</f>
        <v>-124.66261208701189</v>
      </c>
    </row>
    <row r="457" spans="1:6" x14ac:dyDescent="0.25">
      <c r="A457" s="2">
        <f t="shared" si="7"/>
        <v>39514</v>
      </c>
      <c r="B457" s="6">
        <f>'[5]Fed Steer Margin'!B457</f>
        <v>964.80000000000007</v>
      </c>
      <c r="C457" s="6">
        <f>'[5]Fed Steer Margin'!C457</f>
        <v>446.57374302483447</v>
      </c>
      <c r="D457" s="6">
        <f>'[5]Fed Steer Margin'!D457</f>
        <v>1411.3737430248345</v>
      </c>
      <c r="E457" s="6">
        <f>'[5]Fed Steer Margin'!E457</f>
        <v>1261.8000000000002</v>
      </c>
      <c r="F457" s="6">
        <f>'[5]Fed Steer Margin'!F457</f>
        <v>-149.57374302483436</v>
      </c>
    </row>
    <row r="458" spans="1:6" x14ac:dyDescent="0.25">
      <c r="A458" s="2">
        <f t="shared" si="7"/>
        <v>39521</v>
      </c>
      <c r="B458" s="6">
        <f>'[5]Fed Steer Margin'!B458</f>
        <v>955.98</v>
      </c>
      <c r="C458" s="6">
        <f>'[5]Fed Steer Margin'!C458</f>
        <v>451.37748775277919</v>
      </c>
      <c r="D458" s="6">
        <f>'[5]Fed Steer Margin'!D458</f>
        <v>1407.3574877527792</v>
      </c>
      <c r="E458" s="6">
        <f>'[5]Fed Steer Margin'!E458</f>
        <v>1225.8</v>
      </c>
      <c r="F458" s="6">
        <f>'[5]Fed Steer Margin'!F458</f>
        <v>-181.55748775277925</v>
      </c>
    </row>
    <row r="459" spans="1:6" x14ac:dyDescent="0.25">
      <c r="A459" s="2">
        <f t="shared" si="7"/>
        <v>39528</v>
      </c>
      <c r="B459" s="6">
        <f>'[5]Fed Steer Margin'!B459</f>
        <v>952.29</v>
      </c>
      <c r="C459" s="6">
        <f>'[5]Fed Steer Margin'!C459</f>
        <v>455.68162952465741</v>
      </c>
      <c r="D459" s="6">
        <f>'[5]Fed Steer Margin'!D459</f>
        <v>1407.9716295246574</v>
      </c>
      <c r="E459" s="6">
        <f>'[5]Fed Steer Margin'!E459</f>
        <v>1217.25</v>
      </c>
      <c r="F459" s="6">
        <f>'[5]Fed Steer Margin'!F459</f>
        <v>-190.72162952465737</v>
      </c>
    </row>
    <row r="460" spans="1:6" x14ac:dyDescent="0.25">
      <c r="A460" s="2">
        <f t="shared" si="7"/>
        <v>39535</v>
      </c>
      <c r="B460" s="6">
        <f>'[5]Fed Steer Margin'!B460</f>
        <v>932.12999999999988</v>
      </c>
      <c r="C460" s="6">
        <f>'[5]Fed Steer Margin'!C460</f>
        <v>458.7238097554071</v>
      </c>
      <c r="D460" s="6">
        <f>'[5]Fed Steer Margin'!D460</f>
        <v>1390.8538097554069</v>
      </c>
      <c r="E460" s="6">
        <f>'[5]Fed Steer Margin'!E460</f>
        <v>1261.8000000000002</v>
      </c>
      <c r="F460" s="6">
        <f>'[5]Fed Steer Margin'!F460</f>
        <v>-129.05380975540675</v>
      </c>
    </row>
    <row r="461" spans="1:6" x14ac:dyDescent="0.25">
      <c r="A461" s="2">
        <f t="shared" si="7"/>
        <v>39542</v>
      </c>
      <c r="B461" s="6">
        <f>'[5]Fed Steer Margin'!B461</f>
        <v>925.19999999999993</v>
      </c>
      <c r="C461" s="6">
        <f>'[5]Fed Steer Margin'!C461</f>
        <v>462.16785621835254</v>
      </c>
      <c r="D461" s="6">
        <f>'[5]Fed Steer Margin'!D461</f>
        <v>1387.3678562183525</v>
      </c>
      <c r="E461" s="6">
        <f>'[5]Fed Steer Margin'!E461</f>
        <v>1259.25</v>
      </c>
      <c r="F461" s="6">
        <f>'[5]Fed Steer Margin'!F461</f>
        <v>-128.11785621835247</v>
      </c>
    </row>
    <row r="462" spans="1:6" x14ac:dyDescent="0.25">
      <c r="A462" s="2">
        <f t="shared" si="7"/>
        <v>39549</v>
      </c>
      <c r="B462" s="6">
        <f>'[5]Fed Steer Margin'!B462</f>
        <v>901.62000000000012</v>
      </c>
      <c r="C462" s="6">
        <f>'[5]Fed Steer Margin'!C462</f>
        <v>467.02432921105878</v>
      </c>
      <c r="D462" s="6">
        <f>'[5]Fed Steer Margin'!D462</f>
        <v>1368.6443292110589</v>
      </c>
      <c r="E462" s="6">
        <f>'[5]Fed Steer Margin'!E462</f>
        <v>1235.5500000000002</v>
      </c>
      <c r="F462" s="6">
        <f>'[5]Fed Steer Margin'!F462</f>
        <v>-133.09432921105872</v>
      </c>
    </row>
    <row r="463" spans="1:6" x14ac:dyDescent="0.25">
      <c r="A463" s="2">
        <f t="shared" si="7"/>
        <v>39556</v>
      </c>
      <c r="B463" s="6">
        <f>'[5]Fed Steer Margin'!B463</f>
        <v>867.42</v>
      </c>
      <c r="C463" s="6">
        <f>'[5]Fed Steer Margin'!C463</f>
        <v>473.2081749737016</v>
      </c>
      <c r="D463" s="6">
        <f>'[5]Fed Steer Margin'!D463</f>
        <v>1340.6281749737016</v>
      </c>
      <c r="E463" s="6">
        <f>'[5]Fed Steer Margin'!E463</f>
        <v>1242</v>
      </c>
      <c r="F463" s="6">
        <f>'[5]Fed Steer Margin'!F463</f>
        <v>-98.628174973701562</v>
      </c>
    </row>
    <row r="464" spans="1:6" x14ac:dyDescent="0.25">
      <c r="A464" s="2">
        <f t="shared" si="7"/>
        <v>39563</v>
      </c>
      <c r="B464" s="6">
        <f>'[5]Fed Steer Margin'!B464</f>
        <v>780.12000000000012</v>
      </c>
      <c r="C464" s="6">
        <f>'[5]Fed Steer Margin'!C464</f>
        <v>479.90465965467104</v>
      </c>
      <c r="D464" s="6">
        <f>'[5]Fed Steer Margin'!D464</f>
        <v>1260.0246596546713</v>
      </c>
      <c r="E464" s="6">
        <f>'[5]Fed Steer Margin'!E464</f>
        <v>1276.3500000000001</v>
      </c>
      <c r="F464" s="6">
        <f>'[5]Fed Steer Margin'!F464</f>
        <v>16.325340345328868</v>
      </c>
    </row>
    <row r="465" spans="1:6" x14ac:dyDescent="0.25">
      <c r="A465" s="2">
        <f t="shared" si="7"/>
        <v>39570</v>
      </c>
      <c r="B465" s="6">
        <f>'[5]Fed Steer Margin'!B465</f>
        <v>810.99</v>
      </c>
      <c r="C465" s="6">
        <f>'[5]Fed Steer Margin'!C465</f>
        <v>485.69231594858502</v>
      </c>
      <c r="D465" s="6">
        <f>'[5]Fed Steer Margin'!D465</f>
        <v>1296.682315948585</v>
      </c>
      <c r="E465" s="6">
        <f>'[5]Fed Steer Margin'!E465</f>
        <v>1305.3</v>
      </c>
      <c r="F465" s="6">
        <f>'[5]Fed Steer Margin'!F465</f>
        <v>8.6176840514149262</v>
      </c>
    </row>
    <row r="466" spans="1:6" x14ac:dyDescent="0.25">
      <c r="A466" s="2">
        <f t="shared" si="7"/>
        <v>39577</v>
      </c>
      <c r="B466" s="6">
        <f>'[5]Fed Steer Margin'!B466</f>
        <v>750.87000000000012</v>
      </c>
      <c r="C466" s="6">
        <f>'[5]Fed Steer Margin'!C466</f>
        <v>491.92211927493162</v>
      </c>
      <c r="D466" s="6">
        <f>'[5]Fed Steer Margin'!D466</f>
        <v>1242.7921192749318</v>
      </c>
      <c r="E466" s="6">
        <f>'[5]Fed Steer Margin'!E466</f>
        <v>1281.5999999999999</v>
      </c>
      <c r="F466" s="6">
        <f>'[5]Fed Steer Margin'!F466</f>
        <v>38.807880725068117</v>
      </c>
    </row>
    <row r="467" spans="1:6" x14ac:dyDescent="0.25">
      <c r="A467" s="2">
        <f t="shared" si="7"/>
        <v>39584</v>
      </c>
      <c r="B467" s="6">
        <f>'[5]Fed Steer Margin'!B467</f>
        <v>817.37999999999988</v>
      </c>
      <c r="C467" s="6">
        <f>'[5]Fed Steer Margin'!C467</f>
        <v>497.94145551219475</v>
      </c>
      <c r="D467" s="6">
        <f>'[5]Fed Steer Margin'!D467</f>
        <v>1315.3214555121947</v>
      </c>
      <c r="E467" s="6">
        <f>'[5]Fed Steer Margin'!E467</f>
        <v>1291.8000000000002</v>
      </c>
      <c r="F467" s="6">
        <f>'[5]Fed Steer Margin'!F467</f>
        <v>-23.521455512194507</v>
      </c>
    </row>
    <row r="468" spans="1:6" x14ac:dyDescent="0.25">
      <c r="A468" s="2">
        <f t="shared" si="7"/>
        <v>39591</v>
      </c>
      <c r="B468" s="6">
        <f>'[5]Fed Steer Margin'!B468</f>
        <v>797.93999999999994</v>
      </c>
      <c r="C468" s="6">
        <f>'[5]Fed Steer Margin'!C468</f>
        <v>503.75948106785785</v>
      </c>
      <c r="D468" s="6">
        <f>'[5]Fed Steer Margin'!D468</f>
        <v>1301.6994810678577</v>
      </c>
      <c r="E468" s="6">
        <f>'[5]Fed Steer Margin'!E468</f>
        <v>1293.5999999999999</v>
      </c>
      <c r="F468" s="6">
        <f>'[5]Fed Steer Margin'!F468</f>
        <v>-8.0994810678578233</v>
      </c>
    </row>
    <row r="469" spans="1:6" x14ac:dyDescent="0.25">
      <c r="A469" s="2">
        <f t="shared" si="7"/>
        <v>39598</v>
      </c>
      <c r="B469" s="6">
        <f>'[5]Fed Steer Margin'!B469</f>
        <v>844.11</v>
      </c>
      <c r="C469" s="6">
        <f>'[5]Fed Steer Margin'!C469</f>
        <v>509.43234553032181</v>
      </c>
      <c r="D469" s="6">
        <f>'[5]Fed Steer Margin'!D469</f>
        <v>1353.5423455303219</v>
      </c>
      <c r="E469" s="6">
        <f>'[5]Fed Steer Margin'!E469</f>
        <v>1332.15</v>
      </c>
      <c r="F469" s="6">
        <f>'[5]Fed Steer Margin'!F469</f>
        <v>-21.392345530321791</v>
      </c>
    </row>
    <row r="470" spans="1:6" x14ac:dyDescent="0.25">
      <c r="A470" s="2">
        <f t="shared" si="7"/>
        <v>39605</v>
      </c>
      <c r="B470" s="6">
        <f>'[5]Fed Steer Margin'!B470</f>
        <v>852.93</v>
      </c>
      <c r="C470" s="6">
        <f>'[5]Fed Steer Margin'!C470</f>
        <v>514.70443460221941</v>
      </c>
      <c r="D470" s="6">
        <f>'[5]Fed Steer Margin'!D470</f>
        <v>1367.6344346022192</v>
      </c>
      <c r="E470" s="6">
        <f>'[5]Fed Steer Margin'!E470</f>
        <v>1359.15</v>
      </c>
      <c r="F470" s="6">
        <f>'[5]Fed Steer Margin'!F470</f>
        <v>-8.484434602219153</v>
      </c>
    </row>
    <row r="471" spans="1:6" x14ac:dyDescent="0.25">
      <c r="A471" s="2">
        <f t="shared" si="7"/>
        <v>39612</v>
      </c>
      <c r="B471" s="6">
        <f>'[5]Fed Steer Margin'!B471</f>
        <v>848.97</v>
      </c>
      <c r="C471" s="6">
        <f>'[5]Fed Steer Margin'!C471</f>
        <v>520.90870758694859</v>
      </c>
      <c r="D471" s="6">
        <f>'[5]Fed Steer Margin'!D471</f>
        <v>1369.8787075869486</v>
      </c>
      <c r="E471" s="6">
        <f>'[5]Fed Steer Margin'!E471</f>
        <v>1394.1</v>
      </c>
      <c r="F471" s="6">
        <f>'[5]Fed Steer Margin'!F471</f>
        <v>24.221292413051287</v>
      </c>
    </row>
    <row r="472" spans="1:6" x14ac:dyDescent="0.25">
      <c r="A472" s="2">
        <f t="shared" si="7"/>
        <v>39619</v>
      </c>
      <c r="B472" s="6">
        <f>'[5]Fed Steer Margin'!B472</f>
        <v>846.62999999999988</v>
      </c>
      <c r="C472" s="6">
        <f>'[5]Fed Steer Margin'!C472</f>
        <v>528.76984220569284</v>
      </c>
      <c r="D472" s="6">
        <f>'[5]Fed Steer Margin'!D472</f>
        <v>1375.3998422056927</v>
      </c>
      <c r="E472" s="6">
        <f>'[5]Fed Steer Margin'!E472</f>
        <v>1397.25</v>
      </c>
      <c r="F472" s="6">
        <f>'[5]Fed Steer Margin'!F472</f>
        <v>21.850157794307279</v>
      </c>
    </row>
    <row r="473" spans="1:6" x14ac:dyDescent="0.25">
      <c r="A473" s="2">
        <f t="shared" si="7"/>
        <v>39626</v>
      </c>
      <c r="B473" s="6">
        <f>'[5]Fed Steer Margin'!B473</f>
        <v>787.68</v>
      </c>
      <c r="C473" s="6">
        <f>'[5]Fed Steer Margin'!C473</f>
        <v>536.9743598229644</v>
      </c>
      <c r="D473" s="6">
        <f>'[5]Fed Steer Margin'!D473</f>
        <v>1324.6543598229644</v>
      </c>
      <c r="E473" s="6">
        <f>'[5]Fed Steer Margin'!E473</f>
        <v>1416.6</v>
      </c>
      <c r="F473" s="6">
        <f>'[5]Fed Steer Margin'!F473</f>
        <v>91.945640177035557</v>
      </c>
    </row>
    <row r="474" spans="1:6" x14ac:dyDescent="0.25">
      <c r="A474" s="2">
        <f t="shared" si="7"/>
        <v>39633</v>
      </c>
      <c r="B474" s="6">
        <f>'[5]Fed Steer Margin'!B474</f>
        <v>790.65</v>
      </c>
      <c r="C474" s="6">
        <f>'[5]Fed Steer Margin'!C474</f>
        <v>544.92649236473369</v>
      </c>
      <c r="D474" s="6">
        <f>'[5]Fed Steer Margin'!D474</f>
        <v>1335.5764923647337</v>
      </c>
      <c r="E474" s="6">
        <f>'[5]Fed Steer Margin'!E474</f>
        <v>1442.55</v>
      </c>
      <c r="F474" s="6">
        <f>'[5]Fed Steer Margin'!F474</f>
        <v>106.97350763526629</v>
      </c>
    </row>
    <row r="475" spans="1:6" x14ac:dyDescent="0.25">
      <c r="A475" s="2">
        <f t="shared" si="7"/>
        <v>39640</v>
      </c>
      <c r="B475" s="6">
        <f>'[5]Fed Steer Margin'!B475</f>
        <v>811.26</v>
      </c>
      <c r="C475" s="6">
        <f>'[5]Fed Steer Margin'!C475</f>
        <v>552.80021770005942</v>
      </c>
      <c r="D475" s="6">
        <f>'[5]Fed Steer Margin'!D475</f>
        <v>1364.0602177000594</v>
      </c>
      <c r="E475" s="6">
        <f>'[5]Fed Steer Margin'!E475</f>
        <v>1479.8999999999999</v>
      </c>
      <c r="F475" s="6">
        <f>'[5]Fed Steer Margin'!F475</f>
        <v>115.83978229994045</v>
      </c>
    </row>
    <row r="476" spans="1:6" x14ac:dyDescent="0.25">
      <c r="A476" s="2">
        <f t="shared" si="7"/>
        <v>39647</v>
      </c>
      <c r="B476" s="6">
        <f>'[5]Fed Steer Margin'!B476</f>
        <v>771.93</v>
      </c>
      <c r="C476" s="6">
        <f>'[5]Fed Steer Margin'!C476</f>
        <v>559.29282829771103</v>
      </c>
      <c r="D476" s="6">
        <f>'[5]Fed Steer Margin'!D476</f>
        <v>1331.222828297711</v>
      </c>
      <c r="E476" s="6">
        <f>'[5]Fed Steer Margin'!E476</f>
        <v>1434.6</v>
      </c>
      <c r="F476" s="6">
        <f>'[5]Fed Steer Margin'!F476</f>
        <v>103.37717170228893</v>
      </c>
    </row>
    <row r="477" spans="1:6" x14ac:dyDescent="0.25">
      <c r="A477" s="2">
        <f t="shared" si="7"/>
        <v>39654</v>
      </c>
      <c r="B477" s="6">
        <f>'[5]Fed Steer Margin'!B477</f>
        <v>772.11</v>
      </c>
      <c r="C477" s="6">
        <f>'[5]Fed Steer Margin'!C477</f>
        <v>563.98077384002124</v>
      </c>
      <c r="D477" s="6">
        <f>'[5]Fed Steer Margin'!D477</f>
        <v>1336.0907738400213</v>
      </c>
      <c r="E477" s="6">
        <f>'[5]Fed Steer Margin'!E477</f>
        <v>1421.55</v>
      </c>
      <c r="F477" s="6">
        <f>'[5]Fed Steer Margin'!F477</f>
        <v>85.459226159978698</v>
      </c>
    </row>
    <row r="478" spans="1:6" x14ac:dyDescent="0.25">
      <c r="A478" s="2">
        <f t="shared" si="7"/>
        <v>39661</v>
      </c>
      <c r="B478" s="6">
        <f>'[5]Fed Steer Margin'!B478</f>
        <v>789.03</v>
      </c>
      <c r="C478" s="6">
        <f>'[5]Fed Steer Margin'!C478</f>
        <v>566.4984531335233</v>
      </c>
      <c r="D478" s="6">
        <f>'[5]Fed Steer Margin'!D478</f>
        <v>1355.5284531335233</v>
      </c>
      <c r="E478" s="6">
        <f>'[5]Fed Steer Margin'!E478</f>
        <v>1390.95</v>
      </c>
      <c r="F478" s="6">
        <f>'[5]Fed Steer Margin'!F478</f>
        <v>35.421546866476774</v>
      </c>
    </row>
    <row r="479" spans="1:6" x14ac:dyDescent="0.25">
      <c r="A479" s="2">
        <f t="shared" si="7"/>
        <v>39668</v>
      </c>
      <c r="B479" s="6">
        <f>'[5]Fed Steer Margin'!B479</f>
        <v>826.47</v>
      </c>
      <c r="C479" s="6">
        <f>'[5]Fed Steer Margin'!C479</f>
        <v>569.96290168825954</v>
      </c>
      <c r="D479" s="6">
        <f>'[5]Fed Steer Margin'!D479</f>
        <v>1396.4329016882596</v>
      </c>
      <c r="E479" s="6">
        <f>'[5]Fed Steer Margin'!E479</f>
        <v>1420.5</v>
      </c>
      <c r="F479" s="6">
        <f>'[5]Fed Steer Margin'!F479</f>
        <v>24.067098311740438</v>
      </c>
    </row>
    <row r="480" spans="1:6" x14ac:dyDescent="0.25">
      <c r="A480" s="2">
        <f t="shared" si="7"/>
        <v>39675</v>
      </c>
      <c r="B480" s="6">
        <f>'[5]Fed Steer Margin'!B480</f>
        <v>791.28</v>
      </c>
      <c r="C480" s="6">
        <f>'[5]Fed Steer Margin'!C480</f>
        <v>571.47715670962225</v>
      </c>
      <c r="D480" s="6">
        <f>'[5]Fed Steer Margin'!D480</f>
        <v>1362.7571567096222</v>
      </c>
      <c r="E480" s="6">
        <f>'[5]Fed Steer Margin'!E480</f>
        <v>1503.9</v>
      </c>
      <c r="F480" s="6">
        <f>'[5]Fed Steer Margin'!F480</f>
        <v>141.14284329037787</v>
      </c>
    </row>
    <row r="481" spans="1:6" x14ac:dyDescent="0.25">
      <c r="A481" s="2">
        <f t="shared" si="7"/>
        <v>39682</v>
      </c>
      <c r="B481" s="6">
        <f>'[5]Fed Steer Margin'!B481</f>
        <v>834.12000000000012</v>
      </c>
      <c r="C481" s="6">
        <f>'[5]Fed Steer Margin'!C481</f>
        <v>573.35175292158772</v>
      </c>
      <c r="D481" s="6">
        <f>'[5]Fed Steer Margin'!D481</f>
        <v>1407.4717529215877</v>
      </c>
      <c r="E481" s="6">
        <f>'[5]Fed Steer Margin'!E481</f>
        <v>1472.1</v>
      </c>
      <c r="F481" s="6">
        <f>'[5]Fed Steer Margin'!F481</f>
        <v>64.628247078412187</v>
      </c>
    </row>
    <row r="482" spans="1:6" x14ac:dyDescent="0.25">
      <c r="A482" s="2">
        <f t="shared" si="7"/>
        <v>39689</v>
      </c>
      <c r="B482" s="6">
        <f>'[5]Fed Steer Margin'!B482</f>
        <v>833.93999999999994</v>
      </c>
      <c r="C482" s="6">
        <f>'[5]Fed Steer Margin'!C482</f>
        <v>577.2957139214858</v>
      </c>
      <c r="D482" s="6">
        <f>'[5]Fed Steer Margin'!D482</f>
        <v>1411.2357139214857</v>
      </c>
      <c r="E482" s="6">
        <f>'[5]Fed Steer Margin'!E482</f>
        <v>1456.8000000000002</v>
      </c>
      <c r="F482" s="6">
        <f>'[5]Fed Steer Margin'!F482</f>
        <v>45.564286078514442</v>
      </c>
    </row>
    <row r="483" spans="1:6" x14ac:dyDescent="0.25">
      <c r="A483" s="2">
        <f t="shared" si="7"/>
        <v>39696</v>
      </c>
      <c r="B483" s="6">
        <f>'[5]Fed Steer Margin'!B483</f>
        <v>830.07</v>
      </c>
      <c r="C483" s="6">
        <f>'[5]Fed Steer Margin'!C483</f>
        <v>581.35956381810615</v>
      </c>
      <c r="D483" s="6">
        <f>'[5]Fed Steer Margin'!D483</f>
        <v>1411.4295638181061</v>
      </c>
      <c r="E483" s="6">
        <f>'[5]Fed Steer Margin'!E483</f>
        <v>1441.5</v>
      </c>
      <c r="F483" s="6">
        <f>'[5]Fed Steer Margin'!F483</f>
        <v>30.070436181893911</v>
      </c>
    </row>
    <row r="484" spans="1:6" x14ac:dyDescent="0.25">
      <c r="A484" s="2">
        <f t="shared" si="7"/>
        <v>39703</v>
      </c>
      <c r="B484" s="6">
        <f>'[5]Fed Steer Margin'!B484</f>
        <v>819.62999999999988</v>
      </c>
      <c r="C484" s="6">
        <f>'[5]Fed Steer Margin'!C484</f>
        <v>584.55591266811484</v>
      </c>
      <c r="D484" s="6">
        <f>'[5]Fed Steer Margin'!D484</f>
        <v>1404.1859126681147</v>
      </c>
      <c r="E484" s="6">
        <f>'[5]Fed Steer Margin'!E484</f>
        <v>1450.8</v>
      </c>
      <c r="F484" s="6">
        <f>'[5]Fed Steer Margin'!F484</f>
        <v>46.61408733188523</v>
      </c>
    </row>
    <row r="485" spans="1:6" x14ac:dyDescent="0.25">
      <c r="A485" s="2">
        <f t="shared" si="7"/>
        <v>39710</v>
      </c>
      <c r="B485" s="6">
        <f>'[5]Fed Steer Margin'!B485</f>
        <v>794.87999999999988</v>
      </c>
      <c r="C485" s="6">
        <f>'[5]Fed Steer Margin'!C485</f>
        <v>587.24865794312666</v>
      </c>
      <c r="D485" s="6">
        <f>'[5]Fed Steer Margin'!D485</f>
        <v>1382.1286579431267</v>
      </c>
      <c r="E485" s="6">
        <f>'[5]Fed Steer Margin'!E485</f>
        <v>1454.55</v>
      </c>
      <c r="F485" s="6">
        <f>'[5]Fed Steer Margin'!F485</f>
        <v>72.4213420568733</v>
      </c>
    </row>
    <row r="486" spans="1:6" x14ac:dyDescent="0.25">
      <c r="A486" s="2">
        <f t="shared" si="7"/>
        <v>39717</v>
      </c>
      <c r="B486" s="6">
        <f>'[5]Fed Steer Margin'!B486</f>
        <v>787.41</v>
      </c>
      <c r="C486" s="6">
        <f>'[5]Fed Steer Margin'!C486</f>
        <v>590.25991276411628</v>
      </c>
      <c r="D486" s="6">
        <f>'[5]Fed Steer Margin'!D486</f>
        <v>1377.6699127641164</v>
      </c>
      <c r="E486" s="6">
        <f>'[5]Fed Steer Margin'!E486</f>
        <v>1432.35</v>
      </c>
      <c r="F486" s="6">
        <f>'[5]Fed Steer Margin'!F486</f>
        <v>54.680087235883548</v>
      </c>
    </row>
    <row r="487" spans="1:6" x14ac:dyDescent="0.25">
      <c r="A487" s="2">
        <f t="shared" si="7"/>
        <v>39724</v>
      </c>
      <c r="B487" s="6">
        <f>'[5]Fed Steer Margin'!B487</f>
        <v>768.68999999999994</v>
      </c>
      <c r="C487" s="6">
        <f>'[5]Fed Steer Margin'!C487</f>
        <v>594.47382225818012</v>
      </c>
      <c r="D487" s="6">
        <f>'[5]Fed Steer Margin'!D487</f>
        <v>1363.1638222581801</v>
      </c>
      <c r="E487" s="6">
        <f>'[5]Fed Steer Margin'!E487</f>
        <v>1372.95</v>
      </c>
      <c r="F487" s="6">
        <f>'[5]Fed Steer Margin'!F487</f>
        <v>9.7861777418199836</v>
      </c>
    </row>
    <row r="488" spans="1:6" x14ac:dyDescent="0.25">
      <c r="A488" s="2">
        <f t="shared" si="7"/>
        <v>39731</v>
      </c>
      <c r="B488" s="6">
        <f>'[5]Fed Steer Margin'!B488</f>
        <v>770.4</v>
      </c>
      <c r="C488" s="6">
        <f>'[5]Fed Steer Margin'!C488</f>
        <v>594.83004034442274</v>
      </c>
      <c r="D488" s="6">
        <f>'[5]Fed Steer Margin'!D488</f>
        <v>1365.2300403444228</v>
      </c>
      <c r="E488" s="6">
        <f>'[5]Fed Steer Margin'!E488</f>
        <v>1316.7</v>
      </c>
      <c r="F488" s="6">
        <f>'[5]Fed Steer Margin'!F488</f>
        <v>-48.530040344422787</v>
      </c>
    </row>
    <row r="489" spans="1:6" x14ac:dyDescent="0.25">
      <c r="A489" s="2">
        <f t="shared" si="7"/>
        <v>39738</v>
      </c>
      <c r="B489" s="6">
        <f>'[5]Fed Steer Margin'!B489</f>
        <v>783.72</v>
      </c>
      <c r="C489" s="6">
        <f>'[5]Fed Steer Margin'!C489</f>
        <v>590.84356039404577</v>
      </c>
      <c r="D489" s="6">
        <f>'[5]Fed Steer Margin'!D489</f>
        <v>1374.5635603940459</v>
      </c>
      <c r="E489" s="6">
        <f>'[5]Fed Steer Margin'!E489</f>
        <v>1329.4499999999998</v>
      </c>
      <c r="F489" s="6">
        <f>'[5]Fed Steer Margin'!F489</f>
        <v>-45.11356039404609</v>
      </c>
    </row>
    <row r="490" spans="1:6" x14ac:dyDescent="0.25">
      <c r="A490" s="2">
        <f t="shared" si="7"/>
        <v>39745</v>
      </c>
      <c r="B490" s="6">
        <f>'[5]Fed Steer Margin'!B490</f>
        <v>786.15</v>
      </c>
      <c r="C490" s="6">
        <f>'[5]Fed Steer Margin'!C490</f>
        <v>586.20362516784041</v>
      </c>
      <c r="D490" s="6">
        <f>'[5]Fed Steer Margin'!D490</f>
        <v>1372.3536251678404</v>
      </c>
      <c r="E490" s="6">
        <f>'[5]Fed Steer Margin'!E490</f>
        <v>1406.7</v>
      </c>
      <c r="F490" s="6">
        <f>'[5]Fed Steer Margin'!F490</f>
        <v>34.346374832159654</v>
      </c>
    </row>
    <row r="491" spans="1:6" x14ac:dyDescent="0.25">
      <c r="A491" s="2">
        <f t="shared" ref="A491:A554" si="8">A492-7</f>
        <v>39752</v>
      </c>
      <c r="B491" s="6">
        <f>'[5]Fed Steer Margin'!B491</f>
        <v>806.49</v>
      </c>
      <c r="C491" s="6">
        <f>'[5]Fed Steer Margin'!C491</f>
        <v>581.84802359670618</v>
      </c>
      <c r="D491" s="6">
        <f>'[5]Fed Steer Margin'!D491</f>
        <v>1388.3380235967061</v>
      </c>
      <c r="E491" s="6">
        <f>'[5]Fed Steer Margin'!E491</f>
        <v>1461.1499999999999</v>
      </c>
      <c r="F491" s="6">
        <f>'[5]Fed Steer Margin'!F491</f>
        <v>72.811976403293784</v>
      </c>
    </row>
    <row r="492" spans="1:6" x14ac:dyDescent="0.25">
      <c r="A492" s="2">
        <f t="shared" si="8"/>
        <v>39759</v>
      </c>
      <c r="B492" s="6">
        <f>'[5]Fed Steer Margin'!B492</f>
        <v>799.02</v>
      </c>
      <c r="C492" s="6">
        <f>'[5]Fed Steer Margin'!C492</f>
        <v>578.88063687866588</v>
      </c>
      <c r="D492" s="6">
        <f>'[5]Fed Steer Margin'!D492</f>
        <v>1377.9006368786659</v>
      </c>
      <c r="E492" s="6">
        <f>'[5]Fed Steer Margin'!E492</f>
        <v>1471.05</v>
      </c>
      <c r="F492" s="6">
        <f>'[5]Fed Steer Margin'!F492</f>
        <v>93.14936312133409</v>
      </c>
    </row>
    <row r="493" spans="1:6" x14ac:dyDescent="0.25">
      <c r="A493" s="2">
        <f t="shared" si="8"/>
        <v>39766</v>
      </c>
      <c r="B493" s="6">
        <f>'[5]Fed Steer Margin'!B493</f>
        <v>788.85</v>
      </c>
      <c r="C493" s="6">
        <f>'[5]Fed Steer Margin'!C493</f>
        <v>575.33903240578741</v>
      </c>
      <c r="D493" s="6">
        <f>'[5]Fed Steer Margin'!D493</f>
        <v>1364.1890324057874</v>
      </c>
      <c r="E493" s="6">
        <f>'[5]Fed Steer Margin'!E493</f>
        <v>1485.45</v>
      </c>
      <c r="F493" s="6">
        <f>'[5]Fed Steer Margin'!F493</f>
        <v>121.26096759421262</v>
      </c>
    </row>
    <row r="494" spans="1:6" x14ac:dyDescent="0.25">
      <c r="A494" s="2">
        <f t="shared" si="8"/>
        <v>39773</v>
      </c>
      <c r="B494" s="6">
        <f>'[5]Fed Steer Margin'!B494</f>
        <v>801</v>
      </c>
      <c r="C494" s="6">
        <f>'[5]Fed Steer Margin'!C494</f>
        <v>571.77156611930832</v>
      </c>
      <c r="D494" s="6">
        <f>'[5]Fed Steer Margin'!D494</f>
        <v>1372.7715661193083</v>
      </c>
      <c r="E494" s="6">
        <f>'[5]Fed Steer Margin'!E494</f>
        <v>1462.35</v>
      </c>
      <c r="F494" s="6">
        <f>'[5]Fed Steer Margin'!F494</f>
        <v>89.578433880691591</v>
      </c>
    </row>
    <row r="495" spans="1:6" x14ac:dyDescent="0.25">
      <c r="A495" s="2">
        <f t="shared" si="8"/>
        <v>39780</v>
      </c>
      <c r="B495" s="6">
        <f>'[5]Fed Steer Margin'!B495</f>
        <v>810.9</v>
      </c>
      <c r="C495" s="6">
        <f>'[5]Fed Steer Margin'!C495</f>
        <v>568.33398373296927</v>
      </c>
      <c r="D495" s="6">
        <f>'[5]Fed Steer Margin'!D495</f>
        <v>1379.2339837329691</v>
      </c>
      <c r="E495" s="6">
        <f>'[5]Fed Steer Margin'!E495</f>
        <v>1460.5500000000002</v>
      </c>
      <c r="F495" s="6">
        <f>'[5]Fed Steer Margin'!F495</f>
        <v>81.316016267031046</v>
      </c>
    </row>
    <row r="496" spans="1:6" x14ac:dyDescent="0.25">
      <c r="A496" s="2">
        <f t="shared" si="8"/>
        <v>39787</v>
      </c>
      <c r="B496" s="6">
        <f>'[5]Fed Steer Margin'!B496</f>
        <v>840.51</v>
      </c>
      <c r="C496" s="6">
        <f>'[5]Fed Steer Margin'!C496</f>
        <v>564.11229629642264</v>
      </c>
      <c r="D496" s="6">
        <f>'[5]Fed Steer Margin'!D496</f>
        <v>1404.6222962964225</v>
      </c>
      <c r="E496" s="6">
        <f>'[5]Fed Steer Margin'!E496</f>
        <v>1494.3000000000002</v>
      </c>
      <c r="F496" s="6">
        <f>'[5]Fed Steer Margin'!F496</f>
        <v>89.677703703577663</v>
      </c>
    </row>
    <row r="497" spans="1:33" x14ac:dyDescent="0.25">
      <c r="A497" s="2">
        <f t="shared" si="8"/>
        <v>39794</v>
      </c>
      <c r="B497" s="6">
        <f>'[5]Fed Steer Margin'!B497</f>
        <v>838.35</v>
      </c>
      <c r="C497" s="6">
        <f>'[5]Fed Steer Margin'!C497</f>
        <v>560.09209402751401</v>
      </c>
      <c r="D497" s="6">
        <f>'[5]Fed Steer Margin'!D497</f>
        <v>1398.442094027514</v>
      </c>
      <c r="E497" s="6">
        <f>'[5]Fed Steer Margin'!E497</f>
        <v>1519.5</v>
      </c>
      <c r="F497" s="6">
        <f>'[5]Fed Steer Margin'!F497</f>
        <v>121.05790597248597</v>
      </c>
    </row>
    <row r="498" spans="1:33" x14ac:dyDescent="0.25">
      <c r="A498" s="2">
        <f t="shared" si="8"/>
        <v>39801</v>
      </c>
      <c r="B498" s="6">
        <f>'[5]Fed Steer Margin'!B498</f>
        <v>852.21</v>
      </c>
      <c r="C498" s="6">
        <f>'[5]Fed Steer Margin'!C498</f>
        <v>555.80395996692016</v>
      </c>
      <c r="D498" s="6">
        <f>'[5]Fed Steer Margin'!D498</f>
        <v>1408.0139599669201</v>
      </c>
      <c r="E498" s="6">
        <f>'[5]Fed Steer Margin'!E498</f>
        <v>1471.5</v>
      </c>
      <c r="F498" s="6">
        <f>'[5]Fed Steer Margin'!F498</f>
        <v>63.486040033079917</v>
      </c>
    </row>
    <row r="499" spans="1:33" x14ac:dyDescent="0.25">
      <c r="A499" s="2">
        <f t="shared" si="8"/>
        <v>39808</v>
      </c>
      <c r="B499" s="6">
        <f>'[5]Fed Steer Margin'!B499</f>
        <v>847.80000000000007</v>
      </c>
      <c r="C499" s="6">
        <f>'[5]Fed Steer Margin'!C499</f>
        <v>549.80395726048482</v>
      </c>
      <c r="D499" s="6">
        <f>'[5]Fed Steer Margin'!D499</f>
        <v>1397.603957260485</v>
      </c>
      <c r="E499" s="6">
        <f>'[5]Fed Steer Margin'!E499</f>
        <v>1409.55</v>
      </c>
      <c r="F499" s="6">
        <f>'[5]Fed Steer Margin'!F499</f>
        <v>11.946042739514951</v>
      </c>
    </row>
    <row r="500" spans="1:33" s="10" customFormat="1" x14ac:dyDescent="0.25">
      <c r="A500" s="13">
        <f t="shared" si="8"/>
        <v>39815</v>
      </c>
      <c r="B500" s="29">
        <f>'[5]Fed Steer Margin'!B500</f>
        <v>893.43</v>
      </c>
      <c r="C500" s="29">
        <f>'[5]Fed Steer Margin'!C500</f>
        <v>543.10461013996246</v>
      </c>
      <c r="D500" s="29">
        <f>'[5]Fed Steer Margin'!D500</f>
        <v>1436.5346101399623</v>
      </c>
      <c r="E500" s="29">
        <f>'[5]Fed Steer Margin'!E500</f>
        <v>1533.45</v>
      </c>
      <c r="F500" s="29">
        <f>'[5]Fed Steer Margin'!F500</f>
        <v>96.915389860037749</v>
      </c>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row>
    <row r="501" spans="1:33" x14ac:dyDescent="0.25">
      <c r="A501" s="2">
        <f t="shared" si="8"/>
        <v>39822</v>
      </c>
      <c r="B501" s="6">
        <f>'[5]Fed Steer Margin'!B501</f>
        <v>938.87999999999988</v>
      </c>
      <c r="C501" s="6">
        <f>'[5]Fed Steer Margin'!C501</f>
        <v>536.79672798933575</v>
      </c>
      <c r="D501" s="6">
        <f>'[5]Fed Steer Margin'!D501</f>
        <v>1475.6767279893356</v>
      </c>
      <c r="E501" s="6">
        <f>'[5]Fed Steer Margin'!E501</f>
        <v>1497.15</v>
      </c>
      <c r="F501" s="6">
        <f>'[5]Fed Steer Margin'!F501</f>
        <v>21.473272010664459</v>
      </c>
    </row>
    <row r="502" spans="1:33" x14ac:dyDescent="0.25">
      <c r="A502" s="2">
        <f t="shared" si="8"/>
        <v>39829</v>
      </c>
      <c r="B502" s="6">
        <f>'[5]Fed Steer Margin'!B502</f>
        <v>951.66</v>
      </c>
      <c r="C502" s="6">
        <f>'[5]Fed Steer Margin'!C502</f>
        <v>530.48216335380789</v>
      </c>
      <c r="D502" s="6">
        <f>'[5]Fed Steer Margin'!D502</f>
        <v>1482.142163353808</v>
      </c>
      <c r="E502" s="6">
        <f>'[5]Fed Steer Margin'!E502</f>
        <v>1471.3500000000001</v>
      </c>
      <c r="F502" s="6">
        <f>'[5]Fed Steer Margin'!F502</f>
        <v>-10.792163353807837</v>
      </c>
    </row>
    <row r="503" spans="1:33" x14ac:dyDescent="0.25">
      <c r="A503" s="2">
        <f t="shared" si="8"/>
        <v>39836</v>
      </c>
      <c r="B503" s="6">
        <f>'[5]Fed Steer Margin'!B503</f>
        <v>950.85</v>
      </c>
      <c r="C503" s="6">
        <f>'[5]Fed Steer Margin'!C503</f>
        <v>524.27997447184566</v>
      </c>
      <c r="D503" s="6">
        <f>'[5]Fed Steer Margin'!D503</f>
        <v>1475.1299744718458</v>
      </c>
      <c r="E503" s="6">
        <f>'[5]Fed Steer Margin'!E503</f>
        <v>1479.15</v>
      </c>
      <c r="F503" s="6">
        <f>'[5]Fed Steer Margin'!F503</f>
        <v>4.0200255281542923</v>
      </c>
    </row>
    <row r="504" spans="1:33" x14ac:dyDescent="0.25">
      <c r="A504" s="2">
        <f t="shared" si="8"/>
        <v>39843</v>
      </c>
      <c r="B504" s="6">
        <f>'[5]Fed Steer Margin'!B504</f>
        <v>924.12000000000012</v>
      </c>
      <c r="C504" s="6">
        <f>'[5]Fed Steer Margin'!C504</f>
        <v>519.9728718303254</v>
      </c>
      <c r="D504" s="6">
        <f>'[5]Fed Steer Margin'!D504</f>
        <v>1444.0928718303255</v>
      </c>
      <c r="E504" s="6">
        <f>'[5]Fed Steer Margin'!E504</f>
        <v>1479.3000000000002</v>
      </c>
      <c r="F504" s="6">
        <f>'[5]Fed Steer Margin'!F504</f>
        <v>35.207128169674661</v>
      </c>
    </row>
    <row r="505" spans="1:33" x14ac:dyDescent="0.25">
      <c r="A505" s="2">
        <f t="shared" si="8"/>
        <v>39850</v>
      </c>
      <c r="B505" s="6">
        <f>'[5]Fed Steer Margin'!B505</f>
        <v>934.56000000000006</v>
      </c>
      <c r="C505" s="6">
        <f>'[5]Fed Steer Margin'!C505</f>
        <v>517.20014364326687</v>
      </c>
      <c r="D505" s="6">
        <f>'[5]Fed Steer Margin'!D505</f>
        <v>1451.7601436432669</v>
      </c>
      <c r="E505" s="6">
        <f>'[5]Fed Steer Margin'!E505</f>
        <v>1433.25</v>
      </c>
      <c r="F505" s="6">
        <f>'[5]Fed Steer Margin'!F505</f>
        <v>-18.510143643266929</v>
      </c>
    </row>
    <row r="506" spans="1:33" x14ac:dyDescent="0.25">
      <c r="A506" s="2">
        <f t="shared" si="8"/>
        <v>39857</v>
      </c>
      <c r="B506" s="6">
        <f>'[5]Fed Steer Margin'!B506</f>
        <v>977.4</v>
      </c>
      <c r="C506" s="6">
        <f>'[5]Fed Steer Margin'!C506</f>
        <v>513.69318665087928</v>
      </c>
      <c r="D506" s="6">
        <f>'[5]Fed Steer Margin'!D506</f>
        <v>1491.0931866508793</v>
      </c>
      <c r="E506" s="6">
        <f>'[5]Fed Steer Margin'!E506</f>
        <v>1451.1</v>
      </c>
      <c r="F506" s="6">
        <f>'[5]Fed Steer Margin'!F506</f>
        <v>-39.993186650879352</v>
      </c>
    </row>
    <row r="507" spans="1:33" x14ac:dyDescent="0.25">
      <c r="A507" s="2">
        <f t="shared" si="8"/>
        <v>39864</v>
      </c>
      <c r="B507" s="6">
        <f>'[5]Fed Steer Margin'!B507</f>
        <v>977.4</v>
      </c>
      <c r="C507" s="6">
        <f>'[5]Fed Steer Margin'!C507</f>
        <v>511.85020911283567</v>
      </c>
      <c r="D507" s="6">
        <f>'[5]Fed Steer Margin'!D507</f>
        <v>1489.2502091128356</v>
      </c>
      <c r="E507" s="6">
        <f>'[5]Fed Steer Margin'!E507</f>
        <v>1436.7</v>
      </c>
      <c r="F507" s="6">
        <f>'[5]Fed Steer Margin'!F507</f>
        <v>-52.550209112835546</v>
      </c>
    </row>
    <row r="508" spans="1:33" x14ac:dyDescent="0.25">
      <c r="A508" s="2">
        <f t="shared" si="8"/>
        <v>39871</v>
      </c>
      <c r="B508" s="6">
        <f>'[5]Fed Steer Margin'!B508</f>
        <v>957.33</v>
      </c>
      <c r="C508" s="6">
        <f>'[5]Fed Steer Margin'!C508</f>
        <v>508.96168034140317</v>
      </c>
      <c r="D508" s="6">
        <f>'[5]Fed Steer Margin'!D508</f>
        <v>1466.2916803414032</v>
      </c>
      <c r="E508" s="6">
        <f>'[5]Fed Steer Margin'!E508</f>
        <v>1393.1999999999998</v>
      </c>
      <c r="F508" s="6">
        <f>'[5]Fed Steer Margin'!F508</f>
        <v>-73.091680341403389</v>
      </c>
    </row>
    <row r="509" spans="1:33" x14ac:dyDescent="0.25">
      <c r="A509" s="2">
        <f t="shared" si="8"/>
        <v>39878</v>
      </c>
      <c r="B509" s="6">
        <f>'[5]Fed Steer Margin'!B509</f>
        <v>923.4</v>
      </c>
      <c r="C509" s="6">
        <f>'[5]Fed Steer Margin'!C509</f>
        <v>504.50681338790889</v>
      </c>
      <c r="D509" s="6">
        <f>'[5]Fed Steer Margin'!D509</f>
        <v>1427.9068133879089</v>
      </c>
      <c r="E509" s="6">
        <f>'[5]Fed Steer Margin'!E509</f>
        <v>1439.7</v>
      </c>
      <c r="F509" s="6">
        <f>'[5]Fed Steer Margin'!F509</f>
        <v>11.793186612091176</v>
      </c>
    </row>
    <row r="510" spans="1:33" x14ac:dyDescent="0.25">
      <c r="A510" s="2">
        <f t="shared" si="8"/>
        <v>39885</v>
      </c>
      <c r="B510" s="6">
        <f>'[5]Fed Steer Margin'!B510</f>
        <v>956.87999999999988</v>
      </c>
      <c r="C510" s="6">
        <f>'[5]Fed Steer Margin'!C510</f>
        <v>499.73014091153755</v>
      </c>
      <c r="D510" s="6">
        <f>'[5]Fed Steer Margin'!D510</f>
        <v>1456.6101409115374</v>
      </c>
      <c r="E510" s="6">
        <f>'[5]Fed Steer Margin'!E510</f>
        <v>1466.55</v>
      </c>
      <c r="F510" s="6">
        <f>'[5]Fed Steer Margin'!F510</f>
        <v>9.9398590884625264</v>
      </c>
    </row>
    <row r="511" spans="1:33" x14ac:dyDescent="0.25">
      <c r="A511" s="2">
        <f t="shared" si="8"/>
        <v>39892</v>
      </c>
      <c r="B511" s="6">
        <f>'[5]Fed Steer Margin'!B511</f>
        <v>927.18</v>
      </c>
      <c r="C511" s="6">
        <f>'[5]Fed Steer Margin'!C511</f>
        <v>495.98805045510301</v>
      </c>
      <c r="D511" s="6">
        <f>'[5]Fed Steer Margin'!D511</f>
        <v>1423.168050455103</v>
      </c>
      <c r="E511" s="6">
        <f>'[5]Fed Steer Margin'!E511</f>
        <v>1471.3500000000001</v>
      </c>
      <c r="F511" s="6">
        <f>'[5]Fed Steer Margin'!F511</f>
        <v>48.181949544897179</v>
      </c>
    </row>
    <row r="512" spans="1:33" x14ac:dyDescent="0.25">
      <c r="A512" s="2">
        <f t="shared" si="8"/>
        <v>39899</v>
      </c>
      <c r="B512" s="6">
        <f>'[5]Fed Steer Margin'!B512</f>
        <v>941.76</v>
      </c>
      <c r="C512" s="6">
        <f>'[5]Fed Steer Margin'!C512</f>
        <v>492.6944374883301</v>
      </c>
      <c r="D512" s="6">
        <f>'[5]Fed Steer Margin'!D512</f>
        <v>1434.4544374883301</v>
      </c>
      <c r="E512" s="6">
        <f>'[5]Fed Steer Margin'!E512</f>
        <v>1468.95</v>
      </c>
      <c r="F512" s="6">
        <f>'[5]Fed Steer Margin'!F512</f>
        <v>34.495562511669959</v>
      </c>
    </row>
    <row r="513" spans="1:6" x14ac:dyDescent="0.25">
      <c r="A513" s="2">
        <f t="shared" si="8"/>
        <v>39906</v>
      </c>
      <c r="B513" s="6">
        <f>'[5]Fed Steer Margin'!B513</f>
        <v>927.62999999999988</v>
      </c>
      <c r="C513" s="6">
        <f>'[5]Fed Steer Margin'!C513</f>
        <v>488.80795191320345</v>
      </c>
      <c r="D513" s="6">
        <f>'[5]Fed Steer Margin'!D513</f>
        <v>1416.4379519132033</v>
      </c>
      <c r="E513" s="6">
        <f>'[5]Fed Steer Margin'!E513</f>
        <v>1467.9</v>
      </c>
      <c r="F513" s="6">
        <f>'[5]Fed Steer Margin'!F513</f>
        <v>51.462048086796813</v>
      </c>
    </row>
    <row r="514" spans="1:6" x14ac:dyDescent="0.25">
      <c r="A514" s="2">
        <f t="shared" si="8"/>
        <v>39913</v>
      </c>
      <c r="B514" s="6">
        <f>'[5]Fed Steer Margin'!B514</f>
        <v>915.84</v>
      </c>
      <c r="C514" s="6">
        <f>'[5]Fed Steer Margin'!C514</f>
        <v>485.23435391935891</v>
      </c>
      <c r="D514" s="6">
        <f>'[5]Fed Steer Margin'!D514</f>
        <v>1401.0743539193591</v>
      </c>
      <c r="E514" s="6">
        <f>'[5]Fed Steer Margin'!E514</f>
        <v>1462.65</v>
      </c>
      <c r="F514" s="6">
        <f>'[5]Fed Steer Margin'!F514</f>
        <v>61.575646080641036</v>
      </c>
    </row>
    <row r="515" spans="1:6" x14ac:dyDescent="0.25">
      <c r="A515" s="2">
        <f t="shared" si="8"/>
        <v>39920</v>
      </c>
      <c r="B515" s="6">
        <f>'[5]Fed Steer Margin'!B515</f>
        <v>923.12999999999988</v>
      </c>
      <c r="C515" s="6">
        <f>'[5]Fed Steer Margin'!C515</f>
        <v>484.61398494435809</v>
      </c>
      <c r="D515" s="6">
        <f>'[5]Fed Steer Margin'!D515</f>
        <v>1407.7439849443581</v>
      </c>
      <c r="E515" s="6">
        <f>'[5]Fed Steer Margin'!E515</f>
        <v>1506</v>
      </c>
      <c r="F515" s="6">
        <f>'[5]Fed Steer Margin'!F515</f>
        <v>98.25601505564191</v>
      </c>
    </row>
    <row r="516" spans="1:6" x14ac:dyDescent="0.25">
      <c r="A516" s="2">
        <f t="shared" si="8"/>
        <v>39927</v>
      </c>
      <c r="B516" s="6">
        <f>'[5]Fed Steer Margin'!B516</f>
        <v>888.84</v>
      </c>
      <c r="C516" s="6">
        <f>'[5]Fed Steer Margin'!C516</f>
        <v>486.74322523686914</v>
      </c>
      <c r="D516" s="6">
        <f>'[5]Fed Steer Margin'!D516</f>
        <v>1375.5832252368691</v>
      </c>
      <c r="E516" s="6">
        <f>'[5]Fed Steer Margin'!E516</f>
        <v>1475.4</v>
      </c>
      <c r="F516" s="6">
        <f>'[5]Fed Steer Margin'!F516</f>
        <v>99.816774763130979</v>
      </c>
    </row>
    <row r="517" spans="1:6" x14ac:dyDescent="0.25">
      <c r="A517" s="2">
        <f t="shared" si="8"/>
        <v>39934</v>
      </c>
      <c r="B517" s="6">
        <f>'[5]Fed Steer Margin'!B517</f>
        <v>887.22</v>
      </c>
      <c r="C517" s="6">
        <f>'[5]Fed Steer Margin'!C517</f>
        <v>489.07914559304635</v>
      </c>
      <c r="D517" s="6">
        <f>'[5]Fed Steer Margin'!D517</f>
        <v>1376.2991455930464</v>
      </c>
      <c r="E517" s="6">
        <f>'[5]Fed Steer Margin'!E517</f>
        <v>1494.15</v>
      </c>
      <c r="F517" s="6">
        <f>'[5]Fed Steer Margin'!F517</f>
        <v>117.85085440695366</v>
      </c>
    </row>
    <row r="518" spans="1:6" x14ac:dyDescent="0.25">
      <c r="A518" s="2">
        <f t="shared" si="8"/>
        <v>39941</v>
      </c>
      <c r="B518" s="6">
        <f>'[5]Fed Steer Margin'!B518</f>
        <v>882.18</v>
      </c>
      <c r="C518" s="6">
        <f>'[5]Fed Steer Margin'!C518</f>
        <v>491.40846890529525</v>
      </c>
      <c r="D518" s="6">
        <f>'[5]Fed Steer Margin'!D518</f>
        <v>1373.5884689052953</v>
      </c>
      <c r="E518" s="6">
        <f>'[5]Fed Steer Margin'!E518</f>
        <v>1476.3</v>
      </c>
      <c r="F518" s="6">
        <f>'[5]Fed Steer Margin'!F518</f>
        <v>102.7115310947047</v>
      </c>
    </row>
    <row r="519" spans="1:6" x14ac:dyDescent="0.25">
      <c r="A519" s="2">
        <f t="shared" si="8"/>
        <v>39948</v>
      </c>
      <c r="B519" s="6">
        <f>'[5]Fed Steer Margin'!B519</f>
        <v>971.91</v>
      </c>
      <c r="C519" s="6">
        <f>'[5]Fed Steer Margin'!C519</f>
        <v>493.28207304724333</v>
      </c>
      <c r="D519" s="6">
        <f>'[5]Fed Steer Margin'!D519</f>
        <v>1465.1920730472434</v>
      </c>
      <c r="E519" s="6">
        <f>'[5]Fed Steer Margin'!E519</f>
        <v>1488.45</v>
      </c>
      <c r="F519" s="6">
        <f>'[5]Fed Steer Margin'!F519</f>
        <v>23.257926952756634</v>
      </c>
    </row>
    <row r="520" spans="1:6" x14ac:dyDescent="0.25">
      <c r="A520" s="2">
        <f t="shared" si="8"/>
        <v>39955</v>
      </c>
      <c r="B520" s="6">
        <f>'[5]Fed Steer Margin'!B520</f>
        <v>910.71</v>
      </c>
      <c r="C520" s="6">
        <f>'[5]Fed Steer Margin'!C520</f>
        <v>495.93124530708963</v>
      </c>
      <c r="D520" s="6">
        <f>'[5]Fed Steer Margin'!D520</f>
        <v>1406.6412453070898</v>
      </c>
      <c r="E520" s="6">
        <f>'[5]Fed Steer Margin'!E520</f>
        <v>1485.45</v>
      </c>
      <c r="F520" s="6">
        <f>'[5]Fed Steer Margin'!F520</f>
        <v>78.80875469291027</v>
      </c>
    </row>
    <row r="521" spans="1:6" x14ac:dyDescent="0.25">
      <c r="A521" s="2">
        <f t="shared" si="8"/>
        <v>39962</v>
      </c>
      <c r="B521" s="6">
        <f>'[5]Fed Steer Margin'!B521</f>
        <v>883.08</v>
      </c>
      <c r="C521" s="6">
        <f>'[5]Fed Steer Margin'!C521</f>
        <v>498.6492385683498</v>
      </c>
      <c r="D521" s="6">
        <f>'[5]Fed Steer Margin'!D521</f>
        <v>1381.72923856835</v>
      </c>
      <c r="E521" s="6">
        <f>'[5]Fed Steer Margin'!E521</f>
        <v>1476.6</v>
      </c>
      <c r="F521" s="6">
        <f>'[5]Fed Steer Margin'!F521</f>
        <v>94.870761431649953</v>
      </c>
    </row>
    <row r="522" spans="1:6" x14ac:dyDescent="0.25">
      <c r="A522" s="2">
        <f t="shared" si="8"/>
        <v>39969</v>
      </c>
      <c r="B522" s="6">
        <f>'[5]Fed Steer Margin'!B522</f>
        <v>928.98</v>
      </c>
      <c r="C522" s="6">
        <f>'[5]Fed Steer Margin'!C522</f>
        <v>501.47157516572224</v>
      </c>
      <c r="D522" s="6">
        <f>'[5]Fed Steer Margin'!D522</f>
        <v>1430.4515751657223</v>
      </c>
      <c r="E522" s="6">
        <f>'[5]Fed Steer Margin'!E522</f>
        <v>1442.7</v>
      </c>
      <c r="F522" s="6">
        <f>'[5]Fed Steer Margin'!F522</f>
        <v>12.248424834277785</v>
      </c>
    </row>
    <row r="523" spans="1:6" x14ac:dyDescent="0.25">
      <c r="A523" s="2">
        <f t="shared" si="8"/>
        <v>39976</v>
      </c>
      <c r="B523" s="6">
        <f>'[5]Fed Steer Margin'!B523</f>
        <v>960.30000000000007</v>
      </c>
      <c r="C523" s="6">
        <f>'[5]Fed Steer Margin'!C523</f>
        <v>505.63347917574754</v>
      </c>
      <c r="D523" s="6">
        <f>'[5]Fed Steer Margin'!D523</f>
        <v>1465.9334791757476</v>
      </c>
      <c r="E523" s="6">
        <f>'[5]Fed Steer Margin'!E523</f>
        <v>1391.25</v>
      </c>
      <c r="F523" s="6">
        <f>'[5]Fed Steer Margin'!F523</f>
        <v>-74.683479175747607</v>
      </c>
    </row>
    <row r="524" spans="1:6" x14ac:dyDescent="0.25">
      <c r="A524" s="2">
        <f t="shared" si="8"/>
        <v>39983</v>
      </c>
      <c r="B524" s="6">
        <f>'[5]Fed Steer Margin'!B524</f>
        <v>944.46</v>
      </c>
      <c r="C524" s="6">
        <f>'[5]Fed Steer Margin'!C524</f>
        <v>509.71010230739125</v>
      </c>
      <c r="D524" s="6">
        <f>'[5]Fed Steer Margin'!D524</f>
        <v>1454.1701023073913</v>
      </c>
      <c r="E524" s="6">
        <f>'[5]Fed Steer Margin'!E524</f>
        <v>1372.2</v>
      </c>
      <c r="F524" s="6">
        <f>'[5]Fed Steer Margin'!F524</f>
        <v>-81.970102307391244</v>
      </c>
    </row>
    <row r="525" spans="1:6" x14ac:dyDescent="0.25">
      <c r="A525" s="2">
        <f t="shared" si="8"/>
        <v>39990</v>
      </c>
      <c r="B525" s="6">
        <f>'[5]Fed Steer Margin'!B525</f>
        <v>958.59</v>
      </c>
      <c r="C525" s="6">
        <f>'[5]Fed Steer Margin'!C525</f>
        <v>512.00591545542022</v>
      </c>
      <c r="D525" s="6">
        <f>'[5]Fed Steer Margin'!D525</f>
        <v>1470.5959154554203</v>
      </c>
      <c r="E525" s="6">
        <f>'[5]Fed Steer Margin'!E525</f>
        <v>1403.25</v>
      </c>
      <c r="F525" s="6">
        <f>'[5]Fed Steer Margin'!F525</f>
        <v>-67.345915455420254</v>
      </c>
    </row>
    <row r="526" spans="1:6" x14ac:dyDescent="0.25">
      <c r="A526" s="2">
        <f t="shared" si="8"/>
        <v>39997</v>
      </c>
      <c r="B526" s="6">
        <f>'[5]Fed Steer Margin'!B526</f>
        <v>952.11</v>
      </c>
      <c r="C526" s="6">
        <f>'[5]Fed Steer Margin'!C526</f>
        <v>513.73237511401203</v>
      </c>
      <c r="D526" s="6">
        <f>'[5]Fed Steer Margin'!D526</f>
        <v>1465.8423751140122</v>
      </c>
      <c r="E526" s="6">
        <f>'[5]Fed Steer Margin'!E526</f>
        <v>1386.45</v>
      </c>
      <c r="F526" s="6">
        <f>'[5]Fed Steer Margin'!F526</f>
        <v>-79.392375114012111</v>
      </c>
    </row>
    <row r="527" spans="1:6" x14ac:dyDescent="0.25">
      <c r="A527" s="2">
        <f t="shared" si="8"/>
        <v>40004</v>
      </c>
      <c r="B527" s="6">
        <f>'[5]Fed Steer Margin'!B527</f>
        <v>938.97</v>
      </c>
      <c r="C527" s="6">
        <f>'[5]Fed Steer Margin'!C527</f>
        <v>514.05807928883121</v>
      </c>
      <c r="D527" s="6">
        <f>'[5]Fed Steer Margin'!D527</f>
        <v>1453.0280792888311</v>
      </c>
      <c r="E527" s="6">
        <f>'[5]Fed Steer Margin'!E527</f>
        <v>1448.55</v>
      </c>
      <c r="F527" s="6">
        <f>'[5]Fed Steer Margin'!F527</f>
        <v>-4.478079288831168</v>
      </c>
    </row>
    <row r="528" spans="1:6" x14ac:dyDescent="0.25">
      <c r="A528" s="2">
        <f t="shared" si="8"/>
        <v>40011</v>
      </c>
      <c r="B528" s="6">
        <f>'[5]Fed Steer Margin'!B528</f>
        <v>949.5</v>
      </c>
      <c r="C528" s="6">
        <f>'[5]Fed Steer Margin'!C528</f>
        <v>512.80943947363949</v>
      </c>
      <c r="D528" s="6">
        <f>'[5]Fed Steer Margin'!D528</f>
        <v>1462.3094394736395</v>
      </c>
      <c r="E528" s="6">
        <f>'[5]Fed Steer Margin'!E528</f>
        <v>1365</v>
      </c>
      <c r="F528" s="6">
        <f>'[5]Fed Steer Margin'!F528</f>
        <v>-97.309439473639486</v>
      </c>
    </row>
    <row r="529" spans="1:6" x14ac:dyDescent="0.25">
      <c r="A529" s="2">
        <f t="shared" si="8"/>
        <v>40018</v>
      </c>
      <c r="B529" s="6">
        <f>'[5]Fed Steer Margin'!B529</f>
        <v>937.89</v>
      </c>
      <c r="C529" s="6">
        <f>'[5]Fed Steer Margin'!C529</f>
        <v>511.03143616770177</v>
      </c>
      <c r="D529" s="6">
        <f>'[5]Fed Steer Margin'!D529</f>
        <v>1448.9214361677018</v>
      </c>
      <c r="E529" s="6">
        <f>'[5]Fed Steer Margin'!E529</f>
        <v>1357.5</v>
      </c>
      <c r="F529" s="6">
        <f>'[5]Fed Steer Margin'!F529</f>
        <v>-91.421436167701813</v>
      </c>
    </row>
    <row r="530" spans="1:6" x14ac:dyDescent="0.25">
      <c r="A530" s="2">
        <f t="shared" si="8"/>
        <v>40025</v>
      </c>
      <c r="B530" s="6">
        <f>'[5]Fed Steer Margin'!B530</f>
        <v>905.12999999999988</v>
      </c>
      <c r="C530" s="6">
        <f>'[5]Fed Steer Margin'!C530</f>
        <v>509.96024467668343</v>
      </c>
      <c r="D530" s="6">
        <f>'[5]Fed Steer Margin'!D530</f>
        <v>1415.0902446766834</v>
      </c>
      <c r="E530" s="6">
        <f>'[5]Fed Steer Margin'!E530</f>
        <v>1303.3499999999999</v>
      </c>
      <c r="F530" s="6">
        <f>'[5]Fed Steer Margin'!F530</f>
        <v>-111.74024467668346</v>
      </c>
    </row>
    <row r="531" spans="1:6" x14ac:dyDescent="0.25">
      <c r="A531" s="2">
        <f t="shared" si="8"/>
        <v>40032</v>
      </c>
      <c r="B531" s="6">
        <f>'[5]Fed Steer Margin'!B531</f>
        <v>951.12000000000012</v>
      </c>
      <c r="C531" s="6">
        <f>'[5]Fed Steer Margin'!C531</f>
        <v>508.82387627124592</v>
      </c>
      <c r="D531" s="6">
        <f>'[5]Fed Steer Margin'!D531</f>
        <v>1459.9438762712462</v>
      </c>
      <c r="E531" s="6">
        <f>'[5]Fed Steer Margin'!E531</f>
        <v>1291.3500000000001</v>
      </c>
      <c r="F531" s="6">
        <f>'[5]Fed Steer Margin'!F531</f>
        <v>-168.59387627124602</v>
      </c>
    </row>
    <row r="532" spans="1:6" x14ac:dyDescent="0.25">
      <c r="A532" s="2">
        <f t="shared" si="8"/>
        <v>40039</v>
      </c>
      <c r="B532" s="6">
        <f>'[5]Fed Steer Margin'!B532</f>
        <v>944.28</v>
      </c>
      <c r="C532" s="6">
        <f>'[5]Fed Steer Margin'!C532</f>
        <v>508.02837741289113</v>
      </c>
      <c r="D532" s="6">
        <f>'[5]Fed Steer Margin'!D532</f>
        <v>1452.3083774128911</v>
      </c>
      <c r="E532" s="6">
        <f>'[5]Fed Steer Margin'!E532</f>
        <v>1265.4000000000001</v>
      </c>
      <c r="F532" s="6">
        <f>'[5]Fed Steer Margin'!F532</f>
        <v>-186.90837741289101</v>
      </c>
    </row>
    <row r="533" spans="1:6" x14ac:dyDescent="0.25">
      <c r="A533" s="2">
        <f t="shared" si="8"/>
        <v>40046</v>
      </c>
      <c r="B533" s="6">
        <f>'[5]Fed Steer Margin'!B533</f>
        <v>922.77</v>
      </c>
      <c r="C533" s="6">
        <f>'[5]Fed Steer Margin'!C533</f>
        <v>506.92114966238069</v>
      </c>
      <c r="D533" s="6">
        <f>'[5]Fed Steer Margin'!D533</f>
        <v>1429.6911496623807</v>
      </c>
      <c r="E533" s="6">
        <f>'[5]Fed Steer Margin'!E533</f>
        <v>1258.8</v>
      </c>
      <c r="F533" s="6">
        <f>'[5]Fed Steer Margin'!F533</f>
        <v>-170.89114966238071</v>
      </c>
    </row>
    <row r="534" spans="1:6" x14ac:dyDescent="0.25">
      <c r="A534" s="2">
        <f t="shared" si="8"/>
        <v>40053</v>
      </c>
      <c r="B534" s="6">
        <f>'[5]Fed Steer Margin'!B534</f>
        <v>943.74</v>
      </c>
      <c r="C534" s="6">
        <f>'[5]Fed Steer Margin'!C534</f>
        <v>505.97896687688859</v>
      </c>
      <c r="D534" s="6">
        <f>'[5]Fed Steer Margin'!D534</f>
        <v>1449.7189668768885</v>
      </c>
      <c r="E534" s="6">
        <f>'[5]Fed Steer Margin'!E534</f>
        <v>1282.05</v>
      </c>
      <c r="F534" s="6">
        <f>'[5]Fed Steer Margin'!F534</f>
        <v>-167.66896687688859</v>
      </c>
    </row>
    <row r="535" spans="1:6" x14ac:dyDescent="0.25">
      <c r="A535" s="2">
        <f t="shared" si="8"/>
        <v>40060</v>
      </c>
      <c r="B535" s="6">
        <f>'[5]Fed Steer Margin'!B535</f>
        <v>938.43</v>
      </c>
      <c r="C535" s="6">
        <f>'[5]Fed Steer Margin'!C535</f>
        <v>505.82047548864915</v>
      </c>
      <c r="D535" s="6">
        <f>'[5]Fed Steer Margin'!D535</f>
        <v>1444.250475488649</v>
      </c>
      <c r="E535" s="6">
        <f>'[5]Fed Steer Margin'!E535</f>
        <v>1282.2</v>
      </c>
      <c r="F535" s="6">
        <f>'[5]Fed Steer Margin'!F535</f>
        <v>-162.050475488649</v>
      </c>
    </row>
    <row r="536" spans="1:6" x14ac:dyDescent="0.25">
      <c r="A536" s="2">
        <f t="shared" si="8"/>
        <v>40067</v>
      </c>
      <c r="B536" s="6">
        <f>'[5]Fed Steer Margin'!B536</f>
        <v>957.24</v>
      </c>
      <c r="C536" s="6">
        <f>'[5]Fed Steer Margin'!C536</f>
        <v>504.72246521209632</v>
      </c>
      <c r="D536" s="6">
        <f>'[5]Fed Steer Margin'!D536</f>
        <v>1461.9624652120963</v>
      </c>
      <c r="E536" s="6">
        <f>'[5]Fed Steer Margin'!E536</f>
        <v>1219.6500000000001</v>
      </c>
      <c r="F536" s="6">
        <f>'[5]Fed Steer Margin'!F536</f>
        <v>-242.31246521209619</v>
      </c>
    </row>
    <row r="537" spans="1:6" x14ac:dyDescent="0.25">
      <c r="A537" s="2">
        <f t="shared" si="8"/>
        <v>40074</v>
      </c>
      <c r="B537" s="6">
        <f>'[5]Fed Steer Margin'!B537</f>
        <v>966.68999999999994</v>
      </c>
      <c r="C537" s="6">
        <f>'[5]Fed Steer Margin'!C537</f>
        <v>503.02606991622071</v>
      </c>
      <c r="D537" s="6">
        <f>'[5]Fed Steer Margin'!D537</f>
        <v>1469.7160699162207</v>
      </c>
      <c r="E537" s="6">
        <f>'[5]Fed Steer Margin'!E537</f>
        <v>1199.55</v>
      </c>
      <c r="F537" s="6">
        <f>'[5]Fed Steer Margin'!F537</f>
        <v>-270.16606991622075</v>
      </c>
    </row>
    <row r="538" spans="1:6" x14ac:dyDescent="0.25">
      <c r="A538" s="2">
        <f t="shared" si="8"/>
        <v>40081</v>
      </c>
      <c r="B538" s="6">
        <f>'[5]Fed Steer Margin'!B538</f>
        <v>950.31000000000006</v>
      </c>
      <c r="C538" s="6">
        <f>'[5]Fed Steer Margin'!C538</f>
        <v>500.80802075449469</v>
      </c>
      <c r="D538" s="6">
        <f>'[5]Fed Steer Margin'!D538</f>
        <v>1451.1180207544949</v>
      </c>
      <c r="E538" s="6">
        <f>'[5]Fed Steer Margin'!E538</f>
        <v>1184.25</v>
      </c>
      <c r="F538" s="6">
        <f>'[5]Fed Steer Margin'!F538</f>
        <v>-266.86802075449486</v>
      </c>
    </row>
    <row r="539" spans="1:6" x14ac:dyDescent="0.25">
      <c r="A539" s="2">
        <f t="shared" si="8"/>
        <v>40088</v>
      </c>
      <c r="B539" s="6">
        <f>'[5]Fed Steer Margin'!B539</f>
        <v>949.5</v>
      </c>
      <c r="C539" s="6">
        <f>'[5]Fed Steer Margin'!C539</f>
        <v>497.92643752864967</v>
      </c>
      <c r="D539" s="6">
        <f>'[5]Fed Steer Margin'!D539</f>
        <v>1447.4264375286498</v>
      </c>
      <c r="E539" s="6">
        <f>'[5]Fed Steer Margin'!E539</f>
        <v>1192.5</v>
      </c>
      <c r="F539" s="6">
        <f>'[5]Fed Steer Margin'!F539</f>
        <v>-254.92643752864979</v>
      </c>
    </row>
    <row r="540" spans="1:6" x14ac:dyDescent="0.25">
      <c r="A540" s="2">
        <f t="shared" si="8"/>
        <v>40095</v>
      </c>
      <c r="B540" s="6">
        <f>'[5]Fed Steer Margin'!B540</f>
        <v>949.05000000000007</v>
      </c>
      <c r="C540" s="6">
        <f>'[5]Fed Steer Margin'!C540</f>
        <v>495.30641375148491</v>
      </c>
      <c r="D540" s="6">
        <f>'[5]Fed Steer Margin'!D540</f>
        <v>1444.356413751485</v>
      </c>
      <c r="E540" s="6">
        <f>'[5]Fed Steer Margin'!E540</f>
        <v>1185.1500000000001</v>
      </c>
      <c r="F540" s="6">
        <f>'[5]Fed Steer Margin'!F540</f>
        <v>-259.20641375148489</v>
      </c>
    </row>
    <row r="541" spans="1:6" x14ac:dyDescent="0.25">
      <c r="A541" s="2">
        <f t="shared" si="8"/>
        <v>40102</v>
      </c>
      <c r="B541" s="6">
        <f>'[5]Fed Steer Margin'!B541</f>
        <v>946.43999999999994</v>
      </c>
      <c r="C541" s="6">
        <f>'[5]Fed Steer Margin'!C541</f>
        <v>493.00179007028112</v>
      </c>
      <c r="D541" s="6">
        <f>'[5]Fed Steer Margin'!D541</f>
        <v>1439.4417900702811</v>
      </c>
      <c r="E541" s="6">
        <f>'[5]Fed Steer Margin'!E541</f>
        <v>1093.0500000000002</v>
      </c>
      <c r="F541" s="6">
        <f>'[5]Fed Steer Margin'!F541</f>
        <v>-346.39179007028088</v>
      </c>
    </row>
    <row r="542" spans="1:6" x14ac:dyDescent="0.25">
      <c r="A542" s="2">
        <f t="shared" si="8"/>
        <v>40109</v>
      </c>
      <c r="B542" s="6">
        <f>'[5]Fed Steer Margin'!B542</f>
        <v>956.69999999999993</v>
      </c>
      <c r="C542" s="6">
        <f>'[5]Fed Steer Margin'!C542</f>
        <v>491.22327686760934</v>
      </c>
      <c r="D542" s="6">
        <f>'[5]Fed Steer Margin'!D542</f>
        <v>1447.9232768676093</v>
      </c>
      <c r="E542" s="6">
        <f>'[5]Fed Steer Margin'!E542</f>
        <v>1136.55</v>
      </c>
      <c r="F542" s="6">
        <f>'[5]Fed Steer Margin'!F542</f>
        <v>-311.37327686760932</v>
      </c>
    </row>
    <row r="543" spans="1:6" x14ac:dyDescent="0.25">
      <c r="A543" s="2">
        <f t="shared" si="8"/>
        <v>40116</v>
      </c>
      <c r="B543" s="6">
        <f>'[5]Fed Steer Margin'!B543</f>
        <v>933.84</v>
      </c>
      <c r="C543" s="6">
        <f>'[5]Fed Steer Margin'!C543</f>
        <v>489.58684858067403</v>
      </c>
      <c r="D543" s="6">
        <f>'[5]Fed Steer Margin'!D543</f>
        <v>1423.426848580674</v>
      </c>
      <c r="E543" s="6">
        <f>'[5]Fed Steer Margin'!E543</f>
        <v>1201.8000000000002</v>
      </c>
      <c r="F543" s="6">
        <f>'[5]Fed Steer Margin'!F543</f>
        <v>-221.62684858067382</v>
      </c>
    </row>
    <row r="544" spans="1:6" x14ac:dyDescent="0.25">
      <c r="A544" s="2">
        <f t="shared" si="8"/>
        <v>40123</v>
      </c>
      <c r="B544" s="6">
        <f>'[5]Fed Steer Margin'!B544</f>
        <v>931.23</v>
      </c>
      <c r="C544" s="6">
        <f>'[5]Fed Steer Margin'!C544</f>
        <v>488.0173680529079</v>
      </c>
      <c r="D544" s="6">
        <f>'[5]Fed Steer Margin'!D544</f>
        <v>1419.2473680529079</v>
      </c>
      <c r="E544" s="6">
        <f>'[5]Fed Steer Margin'!E544</f>
        <v>1209</v>
      </c>
      <c r="F544" s="6">
        <f>'[5]Fed Steer Margin'!F544</f>
        <v>-210.24736805290786</v>
      </c>
    </row>
    <row r="545" spans="1:33" x14ac:dyDescent="0.25">
      <c r="A545" s="2">
        <f t="shared" si="8"/>
        <v>40130</v>
      </c>
      <c r="B545" s="6">
        <f>'[5]Fed Steer Margin'!B545</f>
        <v>943.92</v>
      </c>
      <c r="C545" s="6">
        <f>'[5]Fed Steer Margin'!C545</f>
        <v>486.24916795954329</v>
      </c>
      <c r="D545" s="6">
        <f>'[5]Fed Steer Margin'!D545</f>
        <v>1430.1691679595433</v>
      </c>
      <c r="E545" s="6">
        <f>'[5]Fed Steer Margin'!E545</f>
        <v>1173.45</v>
      </c>
      <c r="F545" s="6">
        <f>'[5]Fed Steer Margin'!F545</f>
        <v>-256.71916795954326</v>
      </c>
    </row>
    <row r="546" spans="1:33" x14ac:dyDescent="0.25">
      <c r="A546" s="2">
        <f t="shared" si="8"/>
        <v>40137</v>
      </c>
      <c r="B546" s="6">
        <f>'[5]Fed Steer Margin'!B546</f>
        <v>914.67</v>
      </c>
      <c r="C546" s="6">
        <f>'[5]Fed Steer Margin'!C546</f>
        <v>484.34178347798718</v>
      </c>
      <c r="D546" s="6">
        <f>'[5]Fed Steer Margin'!D546</f>
        <v>1399.0117834779871</v>
      </c>
      <c r="E546" s="6">
        <f>'[5]Fed Steer Margin'!E546</f>
        <v>1172.0999999999999</v>
      </c>
      <c r="F546" s="6">
        <f>'[5]Fed Steer Margin'!F546</f>
        <v>-226.91178347798723</v>
      </c>
    </row>
    <row r="547" spans="1:33" x14ac:dyDescent="0.25">
      <c r="A547" s="2">
        <f t="shared" si="8"/>
        <v>40144</v>
      </c>
      <c r="B547" s="6">
        <f>'[5]Fed Steer Margin'!B547</f>
        <v>890.46</v>
      </c>
      <c r="C547" s="6">
        <f>'[5]Fed Steer Margin'!C547</f>
        <v>481.83713534458451</v>
      </c>
      <c r="D547" s="6">
        <f>'[5]Fed Steer Margin'!D547</f>
        <v>1372.2971353445846</v>
      </c>
      <c r="E547" s="6">
        <f>'[5]Fed Steer Margin'!E547</f>
        <v>1177.3499999999999</v>
      </c>
      <c r="F547" s="6">
        <f>'[5]Fed Steer Margin'!F547</f>
        <v>-194.94713534458469</v>
      </c>
    </row>
    <row r="548" spans="1:33" x14ac:dyDescent="0.25">
      <c r="A548" s="2">
        <f t="shared" si="8"/>
        <v>40151</v>
      </c>
      <c r="B548" s="6">
        <f>'[5]Fed Steer Margin'!B548</f>
        <v>886.05000000000007</v>
      </c>
      <c r="C548" s="6">
        <f>'[5]Fed Steer Margin'!C548</f>
        <v>478.89269159576872</v>
      </c>
      <c r="D548" s="6">
        <f>'[5]Fed Steer Margin'!D548</f>
        <v>1364.9426915957688</v>
      </c>
      <c r="E548" s="6">
        <f>'[5]Fed Steer Margin'!E548</f>
        <v>1183.95</v>
      </c>
      <c r="F548" s="6">
        <f>'[5]Fed Steer Margin'!F548</f>
        <v>-180.99269159576875</v>
      </c>
    </row>
    <row r="549" spans="1:33" x14ac:dyDescent="0.25">
      <c r="A549" s="2">
        <f t="shared" si="8"/>
        <v>40158</v>
      </c>
      <c r="B549" s="6">
        <f>'[5]Fed Steer Margin'!B549</f>
        <v>897.39</v>
      </c>
      <c r="C549" s="6">
        <f>'[5]Fed Steer Margin'!C549</f>
        <v>475.77206185513933</v>
      </c>
      <c r="D549" s="6">
        <f>'[5]Fed Steer Margin'!D549</f>
        <v>1373.1620618551392</v>
      </c>
      <c r="E549" s="6">
        <f>'[5]Fed Steer Margin'!E549</f>
        <v>1165.3499999999999</v>
      </c>
      <c r="F549" s="6">
        <f>'[5]Fed Steer Margin'!F549</f>
        <v>-207.81206185513929</v>
      </c>
    </row>
    <row r="550" spans="1:33" x14ac:dyDescent="0.25">
      <c r="A550" s="2">
        <f t="shared" si="8"/>
        <v>40165</v>
      </c>
      <c r="B550" s="6">
        <f>'[5]Fed Steer Margin'!B550</f>
        <v>850.77</v>
      </c>
      <c r="C550" s="6">
        <f>'[5]Fed Steer Margin'!C550</f>
        <v>471.66662429320172</v>
      </c>
      <c r="D550" s="6">
        <f>'[5]Fed Steer Margin'!D550</f>
        <v>1322.4366242932017</v>
      </c>
      <c r="E550" s="6">
        <f>'[5]Fed Steer Margin'!E550</f>
        <v>1164.1500000000001</v>
      </c>
      <c r="F550" s="6">
        <f>'[5]Fed Steer Margin'!F550</f>
        <v>-158.28662429320161</v>
      </c>
    </row>
    <row r="551" spans="1:33" x14ac:dyDescent="0.25">
      <c r="A551" s="2">
        <f t="shared" si="8"/>
        <v>40172</v>
      </c>
      <c r="B551" s="6">
        <f>'[5]Fed Steer Margin'!B551</f>
        <v>894.78</v>
      </c>
      <c r="C551" s="6">
        <f>'[5]Fed Steer Margin'!C551</f>
        <v>467.80233102147736</v>
      </c>
      <c r="D551" s="6">
        <f>'[5]Fed Steer Margin'!D551</f>
        <v>1362.5823310214773</v>
      </c>
      <c r="E551" s="6">
        <f>'[5]Fed Steer Margin'!E551</f>
        <v>1210.2</v>
      </c>
      <c r="F551" s="6">
        <f>'[5]Fed Steer Margin'!F551</f>
        <v>-152.38233102147728</v>
      </c>
    </row>
    <row r="552" spans="1:33" s="10" customFormat="1" x14ac:dyDescent="0.25">
      <c r="A552" s="13">
        <f t="shared" si="8"/>
        <v>40179</v>
      </c>
      <c r="B552" s="29">
        <f>'[5]Fed Steer Margin'!B552</f>
        <v>902.61</v>
      </c>
      <c r="C552" s="29">
        <f>'[5]Fed Steer Margin'!C552</f>
        <v>464.91579694216193</v>
      </c>
      <c r="D552" s="29">
        <f>'[5]Fed Steer Margin'!D552</f>
        <v>1367.5257969421618</v>
      </c>
      <c r="E552" s="29">
        <f>'[5]Fed Steer Margin'!E552</f>
        <v>1271.0999999999999</v>
      </c>
      <c r="F552" s="29">
        <f>'[5]Fed Steer Margin'!F552</f>
        <v>-96.425796942161924</v>
      </c>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row>
    <row r="553" spans="1:33" x14ac:dyDescent="0.25">
      <c r="A553" s="2">
        <f t="shared" si="8"/>
        <v>40186</v>
      </c>
      <c r="B553" s="6">
        <f>'[5]Fed Steer Margin'!B553</f>
        <v>916.83</v>
      </c>
      <c r="C553" s="6">
        <f>'[5]Fed Steer Margin'!C553</f>
        <v>462.19521947018097</v>
      </c>
      <c r="D553" s="6">
        <f>'[5]Fed Steer Margin'!D553</f>
        <v>1379.0252194701811</v>
      </c>
      <c r="E553" s="6">
        <f>'[5]Fed Steer Margin'!E553</f>
        <v>1257.75</v>
      </c>
      <c r="F553" s="6">
        <f>'[5]Fed Steer Margin'!F553</f>
        <v>-121.27521947018113</v>
      </c>
    </row>
    <row r="554" spans="1:33" x14ac:dyDescent="0.25">
      <c r="A554" s="2">
        <f t="shared" si="8"/>
        <v>40193</v>
      </c>
      <c r="B554" s="6">
        <f>'[5]Fed Steer Margin'!B554</f>
        <v>928.89</v>
      </c>
      <c r="C554" s="6">
        <f>'[5]Fed Steer Margin'!C554</f>
        <v>459.49083324783089</v>
      </c>
      <c r="D554" s="6">
        <f>'[5]Fed Steer Margin'!D554</f>
        <v>1388.3808332478309</v>
      </c>
      <c r="E554" s="6">
        <f>'[5]Fed Steer Margin'!E554</f>
        <v>1236.75</v>
      </c>
      <c r="F554" s="6">
        <f>'[5]Fed Steer Margin'!F554</f>
        <v>-151.63083324783088</v>
      </c>
    </row>
    <row r="555" spans="1:33" x14ac:dyDescent="0.25">
      <c r="A555" s="2">
        <f t="shared" ref="A555:A618" si="9">A556-7</f>
        <v>40200</v>
      </c>
      <c r="B555" s="6">
        <f>'[5]Fed Steer Margin'!B555</f>
        <v>882.81000000000006</v>
      </c>
      <c r="C555" s="6">
        <f>'[5]Fed Steer Margin'!C555</f>
        <v>457.36767074285103</v>
      </c>
      <c r="D555" s="6">
        <f>'[5]Fed Steer Margin'!D555</f>
        <v>1340.1776707428512</v>
      </c>
      <c r="E555" s="6">
        <f>'[5]Fed Steer Margin'!E555</f>
        <v>1267.8</v>
      </c>
      <c r="F555" s="6">
        <f>'[5]Fed Steer Margin'!F555</f>
        <v>-72.377670742851251</v>
      </c>
    </row>
    <row r="556" spans="1:33" x14ac:dyDescent="0.25">
      <c r="A556" s="2">
        <f t="shared" si="9"/>
        <v>40207</v>
      </c>
      <c r="B556" s="6">
        <f>'[5]Fed Steer Margin'!B556</f>
        <v>881.91</v>
      </c>
      <c r="C556" s="6">
        <f>'[5]Fed Steer Margin'!C556</f>
        <v>455.50959826239045</v>
      </c>
      <c r="D556" s="6">
        <f>'[5]Fed Steer Margin'!D556</f>
        <v>1337.4195982623905</v>
      </c>
      <c r="E556" s="6">
        <f>'[5]Fed Steer Margin'!E556</f>
        <v>1243.1999999999998</v>
      </c>
      <c r="F556" s="6">
        <f>'[5]Fed Steer Margin'!F556</f>
        <v>-94.219598262390718</v>
      </c>
    </row>
    <row r="557" spans="1:33" x14ac:dyDescent="0.25">
      <c r="A557" s="2">
        <f t="shared" si="9"/>
        <v>40214</v>
      </c>
      <c r="B557" s="6">
        <f>'[5]Fed Steer Margin'!B557</f>
        <v>871.37999999999988</v>
      </c>
      <c r="C557" s="6">
        <f>'[5]Fed Steer Margin'!C557</f>
        <v>453.95517737588187</v>
      </c>
      <c r="D557" s="6">
        <f>'[5]Fed Steer Margin'!D557</f>
        <v>1325.3351773758818</v>
      </c>
      <c r="E557" s="6">
        <f>'[5]Fed Steer Margin'!E557</f>
        <v>1254.1500000000001</v>
      </c>
      <c r="F557" s="6">
        <f>'[5]Fed Steer Margin'!F557</f>
        <v>-71.185177375881722</v>
      </c>
    </row>
    <row r="558" spans="1:33" x14ac:dyDescent="0.25">
      <c r="A558" s="2">
        <f t="shared" si="9"/>
        <v>40221</v>
      </c>
      <c r="B558" s="6">
        <f>'[5]Fed Steer Margin'!B558</f>
        <v>872.46</v>
      </c>
      <c r="C558" s="6">
        <f>'[5]Fed Steer Margin'!C558</f>
        <v>452.44281522837508</v>
      </c>
      <c r="D558" s="6">
        <f>'[5]Fed Steer Margin'!D558</f>
        <v>1324.9028152283752</v>
      </c>
      <c r="E558" s="6">
        <f>'[5]Fed Steer Margin'!E558</f>
        <v>1300.05</v>
      </c>
      <c r="F558" s="6">
        <f>'[5]Fed Steer Margin'!F558</f>
        <v>-24.852815228375221</v>
      </c>
    </row>
    <row r="559" spans="1:33" x14ac:dyDescent="0.25">
      <c r="A559" s="2">
        <f t="shared" si="9"/>
        <v>40228</v>
      </c>
      <c r="B559" s="6">
        <f>'[5]Fed Steer Margin'!B559</f>
        <v>860.58</v>
      </c>
      <c r="C559" s="6">
        <f>'[5]Fed Steer Margin'!C559</f>
        <v>450.72219530867494</v>
      </c>
      <c r="D559" s="6">
        <f>'[5]Fed Steer Margin'!D559</f>
        <v>1311.302195308675</v>
      </c>
      <c r="E559" s="6">
        <f>'[5]Fed Steer Margin'!E559</f>
        <v>1304.8499999999999</v>
      </c>
      <c r="F559" s="6">
        <f>'[5]Fed Steer Margin'!F559</f>
        <v>-6.4521953086750727</v>
      </c>
    </row>
    <row r="560" spans="1:33" x14ac:dyDescent="0.25">
      <c r="A560" s="2">
        <f t="shared" si="9"/>
        <v>40235</v>
      </c>
      <c r="B560" s="6">
        <f>'[5]Fed Steer Margin'!B560</f>
        <v>863.73</v>
      </c>
      <c r="C560" s="6">
        <f>'[5]Fed Steer Margin'!C560</f>
        <v>449.92023746689676</v>
      </c>
      <c r="D560" s="6">
        <f>'[5]Fed Steer Margin'!D560</f>
        <v>1313.6502374668967</v>
      </c>
      <c r="E560" s="6">
        <f>'[5]Fed Steer Margin'!E560</f>
        <v>1300.95</v>
      </c>
      <c r="F560" s="6">
        <f>'[5]Fed Steer Margin'!F560</f>
        <v>-12.700237466896624</v>
      </c>
    </row>
    <row r="561" spans="1:6" x14ac:dyDescent="0.25">
      <c r="A561" s="2">
        <f t="shared" si="9"/>
        <v>40242</v>
      </c>
      <c r="B561" s="6">
        <f>'[5]Fed Steer Margin'!B561</f>
        <v>856.71</v>
      </c>
      <c r="C561" s="6">
        <f>'[5]Fed Steer Margin'!C561</f>
        <v>448.85042414936106</v>
      </c>
      <c r="D561" s="6">
        <f>'[5]Fed Steer Margin'!D561</f>
        <v>1305.5604241493611</v>
      </c>
      <c r="E561" s="6">
        <f>'[5]Fed Steer Margin'!E561</f>
        <v>1282.05</v>
      </c>
      <c r="F561" s="6">
        <f>'[5]Fed Steer Margin'!F561</f>
        <v>-23.510424149361143</v>
      </c>
    </row>
    <row r="562" spans="1:6" x14ac:dyDescent="0.25">
      <c r="A562" s="2">
        <f t="shared" si="9"/>
        <v>40249</v>
      </c>
      <c r="B562" s="6">
        <f>'[5]Fed Steer Margin'!B562</f>
        <v>856.17</v>
      </c>
      <c r="C562" s="6">
        <f>'[5]Fed Steer Margin'!C562</f>
        <v>447.09710420677459</v>
      </c>
      <c r="D562" s="6">
        <f>'[5]Fed Steer Margin'!D562</f>
        <v>1303.2671042067745</v>
      </c>
      <c r="E562" s="6">
        <f>'[5]Fed Steer Margin'!E562</f>
        <v>1282.6500000000001</v>
      </c>
      <c r="F562" s="6">
        <f>'[5]Fed Steer Margin'!F562</f>
        <v>-20.617104206774457</v>
      </c>
    </row>
    <row r="563" spans="1:6" x14ac:dyDescent="0.25">
      <c r="A563" s="2">
        <f t="shared" si="9"/>
        <v>40256</v>
      </c>
      <c r="B563" s="6">
        <f>'[5]Fed Steer Margin'!B563</f>
        <v>846.9</v>
      </c>
      <c r="C563" s="6">
        <f>'[5]Fed Steer Margin'!C563</f>
        <v>445.94900109328074</v>
      </c>
      <c r="D563" s="6">
        <f>'[5]Fed Steer Margin'!D563</f>
        <v>1292.8490010932808</v>
      </c>
      <c r="E563" s="6">
        <f>'[5]Fed Steer Margin'!E563</f>
        <v>1318.1999999999998</v>
      </c>
      <c r="F563" s="6">
        <f>'[5]Fed Steer Margin'!F563</f>
        <v>25.350998906719042</v>
      </c>
    </row>
    <row r="564" spans="1:6" x14ac:dyDescent="0.25">
      <c r="A564" s="2">
        <f t="shared" si="9"/>
        <v>40263</v>
      </c>
      <c r="B564" s="6">
        <f>'[5]Fed Steer Margin'!B564</f>
        <v>856.80000000000007</v>
      </c>
      <c r="C564" s="6">
        <f>'[5]Fed Steer Margin'!C564</f>
        <v>444.96828147787073</v>
      </c>
      <c r="D564" s="6">
        <f>'[5]Fed Steer Margin'!D564</f>
        <v>1301.7682814778709</v>
      </c>
      <c r="E564" s="6">
        <f>'[5]Fed Steer Margin'!E564</f>
        <v>1308</v>
      </c>
      <c r="F564" s="6">
        <f>'[5]Fed Steer Margin'!F564</f>
        <v>6.2317185221290856</v>
      </c>
    </row>
    <row r="565" spans="1:6" x14ac:dyDescent="0.25">
      <c r="A565" s="2">
        <f t="shared" si="9"/>
        <v>40270</v>
      </c>
      <c r="B565" s="6">
        <f>'[5]Fed Steer Margin'!B565</f>
        <v>858.51</v>
      </c>
      <c r="C565" s="6">
        <f>'[5]Fed Steer Margin'!C565</f>
        <v>443.39498786658851</v>
      </c>
      <c r="D565" s="6">
        <f>'[5]Fed Steer Margin'!D565</f>
        <v>1301.9049878665885</v>
      </c>
      <c r="E565" s="6">
        <f>'[5]Fed Steer Margin'!E565</f>
        <v>1350.15</v>
      </c>
      <c r="F565" s="6">
        <f>'[5]Fed Steer Margin'!F565</f>
        <v>48.245012133411592</v>
      </c>
    </row>
    <row r="566" spans="1:6" x14ac:dyDescent="0.25">
      <c r="A566" s="2">
        <f t="shared" si="9"/>
        <v>40277</v>
      </c>
      <c r="B566" s="6">
        <f>'[5]Fed Steer Margin'!B566</f>
        <v>864.99</v>
      </c>
      <c r="C566" s="6">
        <f>'[5]Fed Steer Margin'!C566</f>
        <v>441.99338896846348</v>
      </c>
      <c r="D566" s="6">
        <f>'[5]Fed Steer Margin'!D566</f>
        <v>1306.9833889684635</v>
      </c>
      <c r="E566" s="6">
        <f>'[5]Fed Steer Margin'!E566</f>
        <v>1351.65</v>
      </c>
      <c r="F566" s="6">
        <f>'[5]Fed Steer Margin'!F566</f>
        <v>44.666611031536604</v>
      </c>
    </row>
    <row r="567" spans="1:6" x14ac:dyDescent="0.25">
      <c r="A567" s="2">
        <f t="shared" si="9"/>
        <v>40284</v>
      </c>
      <c r="B567" s="6">
        <f>'[5]Fed Steer Margin'!B567</f>
        <v>852.75</v>
      </c>
      <c r="C567" s="6">
        <f>'[5]Fed Steer Margin'!C567</f>
        <v>440.6635016672995</v>
      </c>
      <c r="D567" s="6">
        <f>'[5]Fed Steer Margin'!D567</f>
        <v>1293.4135016672994</v>
      </c>
      <c r="E567" s="6">
        <f>'[5]Fed Steer Margin'!E567</f>
        <v>1368.3</v>
      </c>
      <c r="F567" s="6">
        <f>'[5]Fed Steer Margin'!F567</f>
        <v>74.886498332700512</v>
      </c>
    </row>
    <row r="568" spans="1:6" x14ac:dyDescent="0.25">
      <c r="A568" s="2">
        <f t="shared" si="9"/>
        <v>40291</v>
      </c>
      <c r="B568" s="6">
        <f>'[5]Fed Steer Margin'!B568</f>
        <v>819.27</v>
      </c>
      <c r="C568" s="6">
        <f>'[5]Fed Steer Margin'!C568</f>
        <v>438.87451198450941</v>
      </c>
      <c r="D568" s="6">
        <f>'[5]Fed Steer Margin'!D568</f>
        <v>1258.1445119845093</v>
      </c>
      <c r="E568" s="6">
        <f>'[5]Fed Steer Margin'!E568</f>
        <v>1385.4</v>
      </c>
      <c r="F568" s="6">
        <f>'[5]Fed Steer Margin'!F568</f>
        <v>127.25548801549076</v>
      </c>
    </row>
    <row r="569" spans="1:6" x14ac:dyDescent="0.25">
      <c r="A569" s="2">
        <f t="shared" si="9"/>
        <v>40298</v>
      </c>
      <c r="B569" s="6">
        <f>'[5]Fed Steer Margin'!B569</f>
        <v>838.08</v>
      </c>
      <c r="C569" s="6">
        <f>'[5]Fed Steer Margin'!C569</f>
        <v>436.83906518442643</v>
      </c>
      <c r="D569" s="6">
        <f>'[5]Fed Steer Margin'!D569</f>
        <v>1274.9190651844265</v>
      </c>
      <c r="E569" s="6">
        <f>'[5]Fed Steer Margin'!E569</f>
        <v>1361.1</v>
      </c>
      <c r="F569" s="6">
        <f>'[5]Fed Steer Margin'!F569</f>
        <v>86.180934815573437</v>
      </c>
    </row>
    <row r="570" spans="1:6" x14ac:dyDescent="0.25">
      <c r="A570" s="2">
        <f t="shared" si="9"/>
        <v>40305</v>
      </c>
      <c r="B570" s="6">
        <f>'[5]Fed Steer Margin'!B570</f>
        <v>843.84</v>
      </c>
      <c r="C570" s="6">
        <f>'[5]Fed Steer Margin'!C570</f>
        <v>434.86980401658587</v>
      </c>
      <c r="D570" s="6">
        <f>'[5]Fed Steer Margin'!D570</f>
        <v>1278.7098040165858</v>
      </c>
      <c r="E570" s="6">
        <f>'[5]Fed Steer Margin'!E570</f>
        <v>1375.05</v>
      </c>
      <c r="F570" s="6">
        <f>'[5]Fed Steer Margin'!F570</f>
        <v>96.340195983414105</v>
      </c>
    </row>
    <row r="571" spans="1:6" x14ac:dyDescent="0.25">
      <c r="A571" s="2">
        <f t="shared" si="9"/>
        <v>40312</v>
      </c>
      <c r="B571" s="6">
        <f>'[5]Fed Steer Margin'!B571</f>
        <v>864.81000000000006</v>
      </c>
      <c r="C571" s="6">
        <f>'[5]Fed Steer Margin'!C571</f>
        <v>433.08278934975107</v>
      </c>
      <c r="D571" s="6">
        <f>'[5]Fed Steer Margin'!D571</f>
        <v>1297.8927893497512</v>
      </c>
      <c r="E571" s="6">
        <f>'[5]Fed Steer Margin'!E571</f>
        <v>1414.05</v>
      </c>
      <c r="F571" s="6">
        <f>'[5]Fed Steer Margin'!F571</f>
        <v>116.15721065024877</v>
      </c>
    </row>
    <row r="572" spans="1:6" x14ac:dyDescent="0.25">
      <c r="A572" s="2">
        <f t="shared" si="9"/>
        <v>40319</v>
      </c>
      <c r="B572" s="6">
        <f>'[5]Fed Steer Margin'!B572</f>
        <v>793.71</v>
      </c>
      <c r="C572" s="6">
        <f>'[5]Fed Steer Margin'!C572</f>
        <v>430.71466404973637</v>
      </c>
      <c r="D572" s="6">
        <f>'[5]Fed Steer Margin'!D572</f>
        <v>1224.4246640497363</v>
      </c>
      <c r="E572" s="6">
        <f>'[5]Fed Steer Margin'!E572</f>
        <v>1439.55</v>
      </c>
      <c r="F572" s="6">
        <f>'[5]Fed Steer Margin'!F572</f>
        <v>215.12533595026366</v>
      </c>
    </row>
    <row r="573" spans="1:6" x14ac:dyDescent="0.25">
      <c r="A573" s="2">
        <f t="shared" si="9"/>
        <v>40326</v>
      </c>
      <c r="B573" s="6">
        <f>'[5]Fed Steer Margin'!B573</f>
        <v>817.92</v>
      </c>
      <c r="C573" s="6">
        <f>'[5]Fed Steer Margin'!C573</f>
        <v>428.29324341913554</v>
      </c>
      <c r="D573" s="6">
        <f>'[5]Fed Steer Margin'!D573</f>
        <v>1246.2132434191356</v>
      </c>
      <c r="E573" s="6">
        <f>'[5]Fed Steer Margin'!E573</f>
        <v>1411.3500000000001</v>
      </c>
      <c r="F573" s="6">
        <f>'[5]Fed Steer Margin'!F573</f>
        <v>165.13675658086458</v>
      </c>
    </row>
    <row r="574" spans="1:6" x14ac:dyDescent="0.25">
      <c r="A574" s="2">
        <f t="shared" si="9"/>
        <v>40333</v>
      </c>
      <c r="B574" s="6">
        <f>'[5]Fed Steer Margin'!B574</f>
        <v>832.94999999999993</v>
      </c>
      <c r="C574" s="6">
        <f>'[5]Fed Steer Margin'!C574</f>
        <v>425.36891059380486</v>
      </c>
      <c r="D574" s="6">
        <f>'[5]Fed Steer Margin'!D574</f>
        <v>1258.3189105938047</v>
      </c>
      <c r="E574" s="6">
        <f>'[5]Fed Steer Margin'!E574</f>
        <v>1396.65</v>
      </c>
      <c r="F574" s="6">
        <f>'[5]Fed Steer Margin'!F574</f>
        <v>138.33108940619536</v>
      </c>
    </row>
    <row r="575" spans="1:6" x14ac:dyDescent="0.25">
      <c r="A575" s="2">
        <f t="shared" si="9"/>
        <v>40340</v>
      </c>
      <c r="B575" s="6">
        <f>'[5]Fed Steer Margin'!B575</f>
        <v>818.18999999999994</v>
      </c>
      <c r="C575" s="6">
        <f>'[5]Fed Steer Margin'!C575</f>
        <v>422.60962182933372</v>
      </c>
      <c r="D575" s="6">
        <f>'[5]Fed Steer Margin'!D575</f>
        <v>1240.7996218293338</v>
      </c>
      <c r="E575" s="6">
        <f>'[5]Fed Steer Margin'!E575</f>
        <v>1377</v>
      </c>
      <c r="F575" s="6">
        <f>'[5]Fed Steer Margin'!F575</f>
        <v>136.20037817066623</v>
      </c>
    </row>
    <row r="576" spans="1:6" x14ac:dyDescent="0.25">
      <c r="A576" s="2">
        <f t="shared" si="9"/>
        <v>40347</v>
      </c>
      <c r="B576" s="6">
        <f>'[5]Fed Steer Margin'!B576</f>
        <v>809.91</v>
      </c>
      <c r="C576" s="6">
        <f>'[5]Fed Steer Margin'!C576</f>
        <v>420.43301137250268</v>
      </c>
      <c r="D576" s="6">
        <f>'[5]Fed Steer Margin'!D576</f>
        <v>1230.3430113725026</v>
      </c>
      <c r="E576" s="6">
        <f>'[5]Fed Steer Margin'!E576</f>
        <v>1366.5</v>
      </c>
      <c r="F576" s="6">
        <f>'[5]Fed Steer Margin'!F576</f>
        <v>136.15698862749741</v>
      </c>
    </row>
    <row r="577" spans="1:6" x14ac:dyDescent="0.25">
      <c r="A577" s="2">
        <f t="shared" si="9"/>
        <v>40354</v>
      </c>
      <c r="B577" s="6">
        <f>'[5]Fed Steer Margin'!B577</f>
        <v>831.24</v>
      </c>
      <c r="C577" s="6">
        <f>'[5]Fed Steer Margin'!C577</f>
        <v>418.66715170684387</v>
      </c>
      <c r="D577" s="6">
        <f>'[5]Fed Steer Margin'!D577</f>
        <v>1249.9071517068439</v>
      </c>
      <c r="E577" s="6">
        <f>'[5]Fed Steer Margin'!E577</f>
        <v>1385.5500000000002</v>
      </c>
      <c r="F577" s="6">
        <f>'[5]Fed Steer Margin'!F577</f>
        <v>135.64284829315625</v>
      </c>
    </row>
    <row r="578" spans="1:6" x14ac:dyDescent="0.25">
      <c r="A578" s="2">
        <f t="shared" si="9"/>
        <v>40361</v>
      </c>
      <c r="B578" s="6">
        <f>'[5]Fed Steer Margin'!B578</f>
        <v>741.51</v>
      </c>
      <c r="C578" s="6">
        <f>'[5]Fed Steer Margin'!C578</f>
        <v>416.56033921509663</v>
      </c>
      <c r="D578" s="6">
        <f>'[5]Fed Steer Margin'!D578</f>
        <v>1158.0703392150967</v>
      </c>
      <c r="E578" s="6">
        <f>'[5]Fed Steer Margin'!E578</f>
        <v>1428.1499999999999</v>
      </c>
      <c r="F578" s="6">
        <f>'[5]Fed Steer Margin'!F578</f>
        <v>270.07966078490313</v>
      </c>
    </row>
    <row r="579" spans="1:6" x14ac:dyDescent="0.25">
      <c r="A579" s="2">
        <f t="shared" si="9"/>
        <v>40368</v>
      </c>
      <c r="B579" s="6">
        <f>'[5]Fed Steer Margin'!B579</f>
        <v>871.19999999999993</v>
      </c>
      <c r="C579" s="6">
        <f>'[5]Fed Steer Margin'!C579</f>
        <v>414.8782118458148</v>
      </c>
      <c r="D579" s="6">
        <f>'[5]Fed Steer Margin'!D579</f>
        <v>1286.0782118458146</v>
      </c>
      <c r="E579" s="6">
        <f>'[5]Fed Steer Margin'!E579</f>
        <v>1398.75</v>
      </c>
      <c r="F579" s="6">
        <f>'[5]Fed Steer Margin'!F579</f>
        <v>112.67178815418538</v>
      </c>
    </row>
    <row r="580" spans="1:6" x14ac:dyDescent="0.25">
      <c r="A580" s="2">
        <f t="shared" si="9"/>
        <v>40375</v>
      </c>
      <c r="B580" s="6">
        <f>'[5]Fed Steer Margin'!B580</f>
        <v>839.97</v>
      </c>
      <c r="C580" s="6">
        <f>'[5]Fed Steer Margin'!C580</f>
        <v>413.33722699071012</v>
      </c>
      <c r="D580" s="6">
        <f>'[5]Fed Steer Margin'!D580</f>
        <v>1253.3072269907102</v>
      </c>
      <c r="E580" s="6">
        <f>'[5]Fed Steer Margin'!E580</f>
        <v>1411.9499999999998</v>
      </c>
      <c r="F580" s="6">
        <f>'[5]Fed Steer Margin'!F580</f>
        <v>158.64277300928961</v>
      </c>
    </row>
    <row r="581" spans="1:6" x14ac:dyDescent="0.25">
      <c r="A581" s="2">
        <f t="shared" si="9"/>
        <v>40382</v>
      </c>
      <c r="B581" s="6">
        <f>'[5]Fed Steer Margin'!B581</f>
        <v>859.86</v>
      </c>
      <c r="C581" s="6">
        <f>'[5]Fed Steer Margin'!C581</f>
        <v>412.67863284992404</v>
      </c>
      <c r="D581" s="6">
        <f>'[5]Fed Steer Margin'!D581</f>
        <v>1272.5386328499239</v>
      </c>
      <c r="E581" s="6">
        <f>'[5]Fed Steer Margin'!E581</f>
        <v>1398</v>
      </c>
      <c r="F581" s="6">
        <f>'[5]Fed Steer Margin'!F581</f>
        <v>125.46136715007606</v>
      </c>
    </row>
    <row r="582" spans="1:6" x14ac:dyDescent="0.25">
      <c r="A582" s="2">
        <f t="shared" si="9"/>
        <v>40389</v>
      </c>
      <c r="B582" s="6">
        <f>'[5]Fed Steer Margin'!B582</f>
        <v>863.64</v>
      </c>
      <c r="C582" s="6">
        <f>'[5]Fed Steer Margin'!C582</f>
        <v>412.58959808256338</v>
      </c>
      <c r="D582" s="6">
        <f>'[5]Fed Steer Margin'!D582</f>
        <v>1276.2295980825634</v>
      </c>
      <c r="E582" s="6">
        <f>'[5]Fed Steer Margin'!E582</f>
        <v>1397.1</v>
      </c>
      <c r="F582" s="6">
        <f>'[5]Fed Steer Margin'!F582</f>
        <v>120.87040191743654</v>
      </c>
    </row>
    <row r="583" spans="1:6" x14ac:dyDescent="0.25">
      <c r="A583" s="2">
        <f t="shared" si="9"/>
        <v>40396</v>
      </c>
      <c r="B583" s="6">
        <f>'[5]Fed Steer Margin'!B583</f>
        <v>860.76</v>
      </c>
      <c r="C583" s="6">
        <f>'[5]Fed Steer Margin'!C583</f>
        <v>413.05977357533538</v>
      </c>
      <c r="D583" s="6">
        <f>'[5]Fed Steer Margin'!D583</f>
        <v>1273.8197735753354</v>
      </c>
      <c r="E583" s="6">
        <f>'[5]Fed Steer Margin'!E583</f>
        <v>1371.45</v>
      </c>
      <c r="F583" s="6">
        <f>'[5]Fed Steer Margin'!F583</f>
        <v>97.63022642466467</v>
      </c>
    </row>
    <row r="584" spans="1:6" x14ac:dyDescent="0.25">
      <c r="A584" s="2">
        <f t="shared" si="9"/>
        <v>40403</v>
      </c>
      <c r="B584" s="6">
        <f>'[5]Fed Steer Margin'!B584</f>
        <v>877.5</v>
      </c>
      <c r="C584" s="6">
        <f>'[5]Fed Steer Margin'!C584</f>
        <v>413.27666712960064</v>
      </c>
      <c r="D584" s="6">
        <f>'[5]Fed Steer Margin'!D584</f>
        <v>1290.7766671296006</v>
      </c>
      <c r="E584" s="6">
        <f>'[5]Fed Steer Margin'!E584</f>
        <v>1376.1</v>
      </c>
      <c r="F584" s="6">
        <f>'[5]Fed Steer Margin'!F584</f>
        <v>85.323332870399327</v>
      </c>
    </row>
    <row r="585" spans="1:6" x14ac:dyDescent="0.25">
      <c r="A585" s="2">
        <f t="shared" si="9"/>
        <v>40410</v>
      </c>
      <c r="B585" s="6">
        <f>'[5]Fed Steer Margin'!B585</f>
        <v>862.92</v>
      </c>
      <c r="C585" s="6">
        <f>'[5]Fed Steer Margin'!C585</f>
        <v>413.18430193963007</v>
      </c>
      <c r="D585" s="6">
        <f>'[5]Fed Steer Margin'!D585</f>
        <v>1276.10430193963</v>
      </c>
      <c r="E585" s="6">
        <f>'[5]Fed Steer Margin'!E585</f>
        <v>1409.1</v>
      </c>
      <c r="F585" s="6">
        <f>'[5]Fed Steer Margin'!F585</f>
        <v>132.99569806036993</v>
      </c>
    </row>
    <row r="586" spans="1:6" x14ac:dyDescent="0.25">
      <c r="A586" s="2">
        <f t="shared" si="9"/>
        <v>40417</v>
      </c>
      <c r="B586" s="6">
        <f>'[5]Fed Steer Margin'!B586</f>
        <v>898.56000000000006</v>
      </c>
      <c r="C586" s="6">
        <f>'[5]Fed Steer Margin'!C586</f>
        <v>412.93990680446575</v>
      </c>
      <c r="D586" s="6">
        <f>'[5]Fed Steer Margin'!D586</f>
        <v>1311.4999068044658</v>
      </c>
      <c r="E586" s="6">
        <f>'[5]Fed Steer Margin'!E586</f>
        <v>1401.6</v>
      </c>
      <c r="F586" s="6">
        <f>'[5]Fed Steer Margin'!F586</f>
        <v>90.1000931955341</v>
      </c>
    </row>
    <row r="587" spans="1:6" x14ac:dyDescent="0.25">
      <c r="A587" s="2">
        <f t="shared" si="9"/>
        <v>40424</v>
      </c>
      <c r="B587" s="6">
        <f>'[5]Fed Steer Margin'!B587</f>
        <v>880.02</v>
      </c>
      <c r="C587" s="6">
        <f>'[5]Fed Steer Margin'!C587</f>
        <v>413.07276725190081</v>
      </c>
      <c r="D587" s="6">
        <f>'[5]Fed Steer Margin'!D587</f>
        <v>1293.0927672519008</v>
      </c>
      <c r="E587" s="6">
        <f>'[5]Fed Steer Margin'!E587</f>
        <v>1402.65</v>
      </c>
      <c r="F587" s="6">
        <f>'[5]Fed Steer Margin'!F587</f>
        <v>109.5572327480993</v>
      </c>
    </row>
    <row r="588" spans="1:6" x14ac:dyDescent="0.25">
      <c r="A588" s="2">
        <f t="shared" si="9"/>
        <v>40431</v>
      </c>
      <c r="B588" s="6">
        <f>'[5]Fed Steer Margin'!B588</f>
        <v>852.84</v>
      </c>
      <c r="C588" s="6">
        <f>'[5]Fed Steer Margin'!C588</f>
        <v>413.78890636868476</v>
      </c>
      <c r="D588" s="6">
        <f>'[5]Fed Steer Margin'!D588</f>
        <v>1266.6289063686847</v>
      </c>
      <c r="E588" s="6">
        <f>'[5]Fed Steer Margin'!E588</f>
        <v>1379.3999999999999</v>
      </c>
      <c r="F588" s="6">
        <f>'[5]Fed Steer Margin'!F588</f>
        <v>112.77109363131513</v>
      </c>
    </row>
    <row r="589" spans="1:6" x14ac:dyDescent="0.25">
      <c r="A589" s="2">
        <f t="shared" si="9"/>
        <v>40438</v>
      </c>
      <c r="B589" s="6">
        <f>'[5]Fed Steer Margin'!B589</f>
        <v>867.24</v>
      </c>
      <c r="C589" s="6">
        <f>'[5]Fed Steer Margin'!C589</f>
        <v>415.29722608465278</v>
      </c>
      <c r="D589" s="6">
        <f>'[5]Fed Steer Margin'!D589</f>
        <v>1282.5372260846527</v>
      </c>
      <c r="E589" s="6">
        <f>'[5]Fed Steer Margin'!E589</f>
        <v>1380.9</v>
      </c>
      <c r="F589" s="6">
        <f>'[5]Fed Steer Margin'!F589</f>
        <v>98.362773915347361</v>
      </c>
    </row>
    <row r="590" spans="1:6" x14ac:dyDescent="0.25">
      <c r="A590" s="2">
        <f t="shared" si="9"/>
        <v>40445</v>
      </c>
      <c r="B590" s="6">
        <f>'[5]Fed Steer Margin'!B590</f>
        <v>859.59</v>
      </c>
      <c r="C590" s="6">
        <f>'[5]Fed Steer Margin'!C590</f>
        <v>417.03297398757206</v>
      </c>
      <c r="D590" s="6">
        <f>'[5]Fed Steer Margin'!D590</f>
        <v>1276.6229739875721</v>
      </c>
      <c r="E590" s="6">
        <f>'[5]Fed Steer Margin'!E590</f>
        <v>1367.1</v>
      </c>
      <c r="F590" s="6">
        <f>'[5]Fed Steer Margin'!F590</f>
        <v>90.477026012427814</v>
      </c>
    </row>
    <row r="591" spans="1:6" x14ac:dyDescent="0.25">
      <c r="A591" s="2">
        <f t="shared" si="9"/>
        <v>40452</v>
      </c>
      <c r="B591" s="6">
        <f>'[5]Fed Steer Margin'!B591</f>
        <v>884.97</v>
      </c>
      <c r="C591" s="6">
        <f>'[5]Fed Steer Margin'!C591</f>
        <v>418.77876998655188</v>
      </c>
      <c r="D591" s="6">
        <f>'[5]Fed Steer Margin'!D591</f>
        <v>1303.7487699865519</v>
      </c>
      <c r="E591" s="6">
        <f>'[5]Fed Steer Margin'!E591</f>
        <v>1354.95</v>
      </c>
      <c r="F591" s="6">
        <f>'[5]Fed Steer Margin'!F591</f>
        <v>51.201230013448139</v>
      </c>
    </row>
    <row r="592" spans="1:6" x14ac:dyDescent="0.25">
      <c r="A592" s="2">
        <f t="shared" si="9"/>
        <v>40459</v>
      </c>
      <c r="B592" s="6">
        <f>'[5]Fed Steer Margin'!B592</f>
        <v>893.79</v>
      </c>
      <c r="C592" s="6">
        <f>'[5]Fed Steer Margin'!C592</f>
        <v>421.19136225833893</v>
      </c>
      <c r="D592" s="6">
        <f>'[5]Fed Steer Margin'!D592</f>
        <v>1314.9813622583388</v>
      </c>
      <c r="E592" s="6">
        <f>'[5]Fed Steer Margin'!E592</f>
        <v>1349.7</v>
      </c>
      <c r="F592" s="6">
        <f>'[5]Fed Steer Margin'!F592</f>
        <v>34.718637741661269</v>
      </c>
    </row>
    <row r="593" spans="1:33" x14ac:dyDescent="0.25">
      <c r="A593" s="2">
        <f t="shared" si="9"/>
        <v>40466</v>
      </c>
      <c r="B593" s="6">
        <f>'[5]Fed Steer Margin'!B593</f>
        <v>884.16</v>
      </c>
      <c r="C593" s="6">
        <f>'[5]Fed Steer Margin'!C593</f>
        <v>425.57184806030784</v>
      </c>
      <c r="D593" s="6">
        <f>'[5]Fed Steer Margin'!D593</f>
        <v>1309.7318480603078</v>
      </c>
      <c r="E593" s="6">
        <f>'[5]Fed Steer Margin'!E593</f>
        <v>1391.25</v>
      </c>
      <c r="F593" s="6">
        <f>'[5]Fed Steer Margin'!F593</f>
        <v>81.518151939692189</v>
      </c>
    </row>
    <row r="594" spans="1:33" x14ac:dyDescent="0.25">
      <c r="A594" s="2">
        <f t="shared" si="9"/>
        <v>40473</v>
      </c>
      <c r="B594" s="6">
        <f>'[5]Fed Steer Margin'!B594</f>
        <v>869.31000000000006</v>
      </c>
      <c r="C594" s="6">
        <f>'[5]Fed Steer Margin'!C594</f>
        <v>430.21416453577075</v>
      </c>
      <c r="D594" s="6">
        <f>'[5]Fed Steer Margin'!D594</f>
        <v>1299.5241645357708</v>
      </c>
      <c r="E594" s="6">
        <f>'[5]Fed Steer Margin'!E594</f>
        <v>1409.25</v>
      </c>
      <c r="F594" s="6">
        <f>'[5]Fed Steer Margin'!F594</f>
        <v>109.72583546422925</v>
      </c>
    </row>
    <row r="595" spans="1:33" x14ac:dyDescent="0.25">
      <c r="A595" s="2">
        <f t="shared" si="9"/>
        <v>40480</v>
      </c>
      <c r="B595" s="6">
        <f>'[5]Fed Steer Margin'!B595</f>
        <v>880.37999999999988</v>
      </c>
      <c r="C595" s="6">
        <f>'[5]Fed Steer Margin'!C595</f>
        <v>435.28272100047297</v>
      </c>
      <c r="D595" s="6">
        <f>'[5]Fed Steer Margin'!D595</f>
        <v>1315.6627210004729</v>
      </c>
      <c r="E595" s="6">
        <f>'[5]Fed Steer Margin'!E595</f>
        <v>1377.15</v>
      </c>
      <c r="F595" s="6">
        <f>'[5]Fed Steer Margin'!F595</f>
        <v>61.487278999527234</v>
      </c>
    </row>
    <row r="596" spans="1:33" x14ac:dyDescent="0.25">
      <c r="A596" s="2">
        <f t="shared" si="9"/>
        <v>40487</v>
      </c>
      <c r="B596" s="6">
        <f>'[5]Fed Steer Margin'!B596</f>
        <v>882.9</v>
      </c>
      <c r="C596" s="6">
        <f>'[5]Fed Steer Margin'!C596</f>
        <v>440.24725380616314</v>
      </c>
      <c r="D596" s="6">
        <f>'[5]Fed Steer Margin'!D596</f>
        <v>1323.147253806163</v>
      </c>
      <c r="E596" s="6">
        <f>'[5]Fed Steer Margin'!E596</f>
        <v>1340.4</v>
      </c>
      <c r="F596" s="6">
        <f>'[5]Fed Steer Margin'!F596</f>
        <v>17.252746193837083</v>
      </c>
    </row>
    <row r="597" spans="1:33" x14ac:dyDescent="0.25">
      <c r="A597" s="2">
        <f t="shared" si="9"/>
        <v>40494</v>
      </c>
      <c r="B597" s="6">
        <f>'[5]Fed Steer Margin'!B597</f>
        <v>892.17</v>
      </c>
      <c r="C597" s="6">
        <f>'[5]Fed Steer Margin'!C597</f>
        <v>444.74879236900756</v>
      </c>
      <c r="D597" s="6">
        <f>'[5]Fed Steer Margin'!D597</f>
        <v>1336.9187923690074</v>
      </c>
      <c r="E597" s="6">
        <f>'[5]Fed Steer Margin'!E597</f>
        <v>1347.3</v>
      </c>
      <c r="F597" s="6">
        <f>'[5]Fed Steer Margin'!F597</f>
        <v>10.381207630992549</v>
      </c>
    </row>
    <row r="598" spans="1:33" x14ac:dyDescent="0.25">
      <c r="A598" s="2">
        <f t="shared" si="9"/>
        <v>40501</v>
      </c>
      <c r="B598" s="6">
        <f>'[5]Fed Steer Margin'!B598</f>
        <v>891.09</v>
      </c>
      <c r="C598" s="6">
        <f>'[5]Fed Steer Margin'!C598</f>
        <v>448.62343162212824</v>
      </c>
      <c r="D598" s="6">
        <f>'[5]Fed Steer Margin'!D598</f>
        <v>1339.7134316221282</v>
      </c>
      <c r="E598" s="6">
        <f>'[5]Fed Steer Margin'!E598</f>
        <v>1408.0500000000002</v>
      </c>
      <c r="F598" s="6">
        <f>'[5]Fed Steer Margin'!F598</f>
        <v>68.336568377872027</v>
      </c>
    </row>
    <row r="599" spans="1:33" x14ac:dyDescent="0.25">
      <c r="A599" s="2">
        <f t="shared" si="9"/>
        <v>40508</v>
      </c>
      <c r="B599" s="6">
        <f>'[5]Fed Steer Margin'!B599</f>
        <v>882.9</v>
      </c>
      <c r="C599" s="6">
        <f>'[5]Fed Steer Margin'!C599</f>
        <v>453.13262375913257</v>
      </c>
      <c r="D599" s="6">
        <f>'[5]Fed Steer Margin'!D599</f>
        <v>1336.0326237591325</v>
      </c>
      <c r="E599" s="6">
        <f>'[5]Fed Steer Margin'!E599</f>
        <v>1436.8500000000001</v>
      </c>
      <c r="F599" s="6">
        <f>'[5]Fed Steer Margin'!F599</f>
        <v>100.81737624086759</v>
      </c>
    </row>
    <row r="600" spans="1:33" x14ac:dyDescent="0.25">
      <c r="A600" s="2">
        <f t="shared" si="9"/>
        <v>40515</v>
      </c>
      <c r="B600" s="6">
        <f>'[5]Fed Steer Margin'!B600</f>
        <v>887.85</v>
      </c>
      <c r="C600" s="6">
        <f>'[5]Fed Steer Margin'!C600</f>
        <v>457.98404889316345</v>
      </c>
      <c r="D600" s="6">
        <f>'[5]Fed Steer Margin'!D600</f>
        <v>1345.8340488931635</v>
      </c>
      <c r="E600" s="6">
        <f>'[5]Fed Steer Margin'!E600</f>
        <v>1443.6</v>
      </c>
      <c r="F600" s="6">
        <f>'[5]Fed Steer Margin'!F600</f>
        <v>97.765951106836383</v>
      </c>
    </row>
    <row r="601" spans="1:33" x14ac:dyDescent="0.25">
      <c r="A601" s="2">
        <f t="shared" si="9"/>
        <v>40522</v>
      </c>
      <c r="B601" s="6">
        <f>'[5]Fed Steer Margin'!B601</f>
        <v>888.39</v>
      </c>
      <c r="C601" s="6">
        <f>'[5]Fed Steer Margin'!C601</f>
        <v>463.68205280090916</v>
      </c>
      <c r="D601" s="6">
        <f>'[5]Fed Steer Margin'!D601</f>
        <v>1352.0720528009092</v>
      </c>
      <c r="E601" s="6">
        <f>'[5]Fed Steer Margin'!E601</f>
        <v>1468.8</v>
      </c>
      <c r="F601" s="6">
        <f>'[5]Fed Steer Margin'!F601</f>
        <v>116.72794719909075</v>
      </c>
    </row>
    <row r="602" spans="1:33" x14ac:dyDescent="0.25">
      <c r="A602" s="2">
        <f t="shared" si="9"/>
        <v>40529</v>
      </c>
      <c r="B602" s="6">
        <f>'[5]Fed Steer Margin'!B602</f>
        <v>890.82</v>
      </c>
      <c r="C602" s="6">
        <f>'[5]Fed Steer Margin'!C602</f>
        <v>470.01660422393979</v>
      </c>
      <c r="D602" s="6">
        <f>'[5]Fed Steer Margin'!D602</f>
        <v>1360.83660422394</v>
      </c>
      <c r="E602" s="6">
        <f>'[5]Fed Steer Margin'!E602</f>
        <v>1424.7</v>
      </c>
      <c r="F602" s="6">
        <f>'[5]Fed Steer Margin'!F602</f>
        <v>63.863395776060088</v>
      </c>
    </row>
    <row r="603" spans="1:33" x14ac:dyDescent="0.25">
      <c r="A603" s="2">
        <f t="shared" si="9"/>
        <v>40536</v>
      </c>
      <c r="B603" s="6">
        <f>'[5]Fed Steer Margin'!B603</f>
        <v>880.29</v>
      </c>
      <c r="C603" s="6">
        <f>'[5]Fed Steer Margin'!C603</f>
        <v>476.52051310522734</v>
      </c>
      <c r="D603" s="6">
        <f>'[5]Fed Steer Margin'!D603</f>
        <v>1356.8105131052273</v>
      </c>
      <c r="E603" s="6">
        <f>'[5]Fed Steer Margin'!E603</f>
        <v>1480.95</v>
      </c>
      <c r="F603" s="6">
        <f>'[5]Fed Steer Margin'!F603</f>
        <v>124.13948689477274</v>
      </c>
    </row>
    <row r="604" spans="1:33" x14ac:dyDescent="0.25">
      <c r="A604" s="2">
        <f t="shared" si="9"/>
        <v>40543</v>
      </c>
      <c r="B604" s="6">
        <f>'[5]Fed Steer Margin'!B604</f>
        <v>922.68</v>
      </c>
      <c r="C604" s="6">
        <f>'[5]Fed Steer Margin'!C604</f>
        <v>483.74198203620978</v>
      </c>
      <c r="D604" s="6">
        <f>'[5]Fed Steer Margin'!D604</f>
        <v>1406.4219820362098</v>
      </c>
      <c r="E604" s="6">
        <f>'[5]Fed Steer Margin'!E604</f>
        <v>1480.95</v>
      </c>
      <c r="F604" s="6">
        <f>'[5]Fed Steer Margin'!F604</f>
        <v>74.528017963790262</v>
      </c>
    </row>
    <row r="605" spans="1:33" s="10" customFormat="1" x14ac:dyDescent="0.25">
      <c r="A605" s="13">
        <f t="shared" si="9"/>
        <v>40550</v>
      </c>
      <c r="B605" s="29">
        <f>'[5]Fed Steer Margin'!B605</f>
        <v>934.02</v>
      </c>
      <c r="C605" s="29">
        <f>'[5]Fed Steer Margin'!C605</f>
        <v>491.01258516777932</v>
      </c>
      <c r="D605" s="29">
        <f>'[5]Fed Steer Margin'!D605</f>
        <v>1425.0325851677794</v>
      </c>
      <c r="E605" s="29">
        <f>'[5]Fed Steer Margin'!E605</f>
        <v>1480.6499999999999</v>
      </c>
      <c r="F605" s="29">
        <f>'[5]Fed Steer Margin'!F605</f>
        <v>55.617414832220447</v>
      </c>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row>
    <row r="606" spans="1:33" x14ac:dyDescent="0.25">
      <c r="A606" s="2">
        <f t="shared" si="9"/>
        <v>40557</v>
      </c>
      <c r="B606" s="6">
        <f>'[5]Fed Steer Margin'!B606</f>
        <v>912.87000000000012</v>
      </c>
      <c r="C606" s="6">
        <f>'[5]Fed Steer Margin'!C606</f>
        <v>497.28210582950265</v>
      </c>
      <c r="D606" s="6">
        <f>'[5]Fed Steer Margin'!D606</f>
        <v>1410.1521058295027</v>
      </c>
      <c r="E606" s="6">
        <f>'[5]Fed Steer Margin'!E606</f>
        <v>1482.3</v>
      </c>
      <c r="F606" s="6">
        <f>'[5]Fed Steer Margin'!F606</f>
        <v>72.147894170497239</v>
      </c>
    </row>
    <row r="607" spans="1:33" x14ac:dyDescent="0.25">
      <c r="A607" s="2">
        <f t="shared" si="9"/>
        <v>40564</v>
      </c>
      <c r="B607" s="6">
        <f>'[5]Fed Steer Margin'!B607</f>
        <v>907.19999999999993</v>
      </c>
      <c r="C607" s="6">
        <f>'[5]Fed Steer Margin'!C607</f>
        <v>504.1454714783448</v>
      </c>
      <c r="D607" s="6">
        <f>'[5]Fed Steer Margin'!D607</f>
        <v>1411.3454714783447</v>
      </c>
      <c r="E607" s="6">
        <f>'[5]Fed Steer Margin'!E607</f>
        <v>1490.85</v>
      </c>
      <c r="F607" s="6">
        <f>'[5]Fed Steer Margin'!F607</f>
        <v>79.504528521655175</v>
      </c>
    </row>
    <row r="608" spans="1:33" x14ac:dyDescent="0.25">
      <c r="A608" s="2">
        <f t="shared" si="9"/>
        <v>40571</v>
      </c>
      <c r="B608" s="6">
        <f>'[5]Fed Steer Margin'!B608</f>
        <v>899.82</v>
      </c>
      <c r="C608" s="6">
        <f>'[5]Fed Steer Margin'!C608</f>
        <v>511.66453909260247</v>
      </c>
      <c r="D608" s="6">
        <f>'[5]Fed Steer Margin'!D608</f>
        <v>1411.4845390926025</v>
      </c>
      <c r="E608" s="6">
        <f>'[5]Fed Steer Margin'!E608</f>
        <v>1529.1</v>
      </c>
      <c r="F608" s="6">
        <f>'[5]Fed Steer Margin'!F608</f>
        <v>117.61546090739739</v>
      </c>
    </row>
    <row r="609" spans="1:6" x14ac:dyDescent="0.25">
      <c r="A609" s="2">
        <f t="shared" si="9"/>
        <v>40578</v>
      </c>
      <c r="B609" s="6">
        <f>'[5]Fed Steer Margin'!B609</f>
        <v>955.89</v>
      </c>
      <c r="C609" s="6">
        <f>'[5]Fed Steer Margin'!C609</f>
        <v>519.1703685574721</v>
      </c>
      <c r="D609" s="6">
        <f>'[5]Fed Steer Margin'!D609</f>
        <v>1475.060368557472</v>
      </c>
      <c r="E609" s="6">
        <f>'[5]Fed Steer Margin'!E609</f>
        <v>1508.1000000000001</v>
      </c>
      <c r="F609" s="6">
        <f>'[5]Fed Steer Margin'!F609</f>
        <v>33.039631442528162</v>
      </c>
    </row>
    <row r="610" spans="1:6" x14ac:dyDescent="0.25">
      <c r="A610" s="2">
        <f t="shared" si="9"/>
        <v>40585</v>
      </c>
      <c r="B610" s="6">
        <f>'[5]Fed Steer Margin'!B610</f>
        <v>927.54</v>
      </c>
      <c r="C610" s="6">
        <f>'[5]Fed Steer Margin'!C610</f>
        <v>526.57694507292285</v>
      </c>
      <c r="D610" s="6">
        <f>'[5]Fed Steer Margin'!D610</f>
        <v>1454.1169450729228</v>
      </c>
      <c r="E610" s="6">
        <f>'[5]Fed Steer Margin'!E610</f>
        <v>1571.1</v>
      </c>
      <c r="F610" s="6">
        <f>'[5]Fed Steer Margin'!F610</f>
        <v>116.98305492707709</v>
      </c>
    </row>
    <row r="611" spans="1:6" x14ac:dyDescent="0.25">
      <c r="A611" s="2">
        <f t="shared" si="9"/>
        <v>40592</v>
      </c>
      <c r="B611" s="6">
        <f>'[5]Fed Steer Margin'!B611</f>
        <v>963.27</v>
      </c>
      <c r="C611" s="6">
        <f>'[5]Fed Steer Margin'!C611</f>
        <v>534.79078466457815</v>
      </c>
      <c r="D611" s="6">
        <f>'[5]Fed Steer Margin'!D611</f>
        <v>1498.060784664578</v>
      </c>
      <c r="E611" s="6">
        <f>'[5]Fed Steer Margin'!E611</f>
        <v>1562.25</v>
      </c>
      <c r="F611" s="6">
        <f>'[5]Fed Steer Margin'!F611</f>
        <v>64.189215335421977</v>
      </c>
    </row>
    <row r="612" spans="1:6" x14ac:dyDescent="0.25">
      <c r="A612" s="2">
        <f t="shared" si="9"/>
        <v>40599</v>
      </c>
      <c r="B612" s="6">
        <f>'[5]Fed Steer Margin'!B612</f>
        <v>950.04</v>
      </c>
      <c r="C612" s="6">
        <f>'[5]Fed Steer Margin'!C612</f>
        <v>542.99176479283062</v>
      </c>
      <c r="D612" s="6">
        <f>'[5]Fed Steer Margin'!D612</f>
        <v>1493.0317647928305</v>
      </c>
      <c r="E612" s="6">
        <f>'[5]Fed Steer Margin'!E612</f>
        <v>1545.15</v>
      </c>
      <c r="F612" s="6">
        <f>'[5]Fed Steer Margin'!F612</f>
        <v>52.118235207169619</v>
      </c>
    </row>
    <row r="613" spans="1:6" x14ac:dyDescent="0.25">
      <c r="A613" s="2">
        <f t="shared" si="9"/>
        <v>40606</v>
      </c>
      <c r="B613" s="6">
        <f>'[5]Fed Steer Margin'!B613</f>
        <v>962.82</v>
      </c>
      <c r="C613" s="6">
        <f>'[5]Fed Steer Margin'!C613</f>
        <v>551.04897087773907</v>
      </c>
      <c r="D613" s="6">
        <f>'[5]Fed Steer Margin'!D613</f>
        <v>1513.8689708777392</v>
      </c>
      <c r="E613" s="6">
        <f>'[5]Fed Steer Margin'!E613</f>
        <v>1554.3000000000002</v>
      </c>
      <c r="F613" s="6">
        <f>'[5]Fed Steer Margin'!F613</f>
        <v>40.431029122260952</v>
      </c>
    </row>
    <row r="614" spans="1:6" x14ac:dyDescent="0.25">
      <c r="A614" s="2">
        <f t="shared" si="9"/>
        <v>40613</v>
      </c>
      <c r="B614" s="6">
        <f>'[5]Fed Steer Margin'!B614</f>
        <v>986.93999999999994</v>
      </c>
      <c r="C614" s="6">
        <f>'[5]Fed Steer Margin'!C614</f>
        <v>559.10491140858301</v>
      </c>
      <c r="D614" s="6">
        <f>'[5]Fed Steer Margin'!D614</f>
        <v>1546.0449114085829</v>
      </c>
      <c r="E614" s="6">
        <f>'[5]Fed Steer Margin'!E614</f>
        <v>1543.35</v>
      </c>
      <c r="F614" s="6">
        <f>'[5]Fed Steer Margin'!F614</f>
        <v>-2.6949114085830388</v>
      </c>
    </row>
    <row r="615" spans="1:6" x14ac:dyDescent="0.25">
      <c r="A615" s="2">
        <f t="shared" si="9"/>
        <v>40620</v>
      </c>
      <c r="B615" s="6">
        <f>'[5]Fed Steer Margin'!B615</f>
        <v>1004.4</v>
      </c>
      <c r="C615" s="6">
        <f>'[5]Fed Steer Margin'!C615</f>
        <v>565.66494030757076</v>
      </c>
      <c r="D615" s="6">
        <f>'[5]Fed Steer Margin'!D615</f>
        <v>1570.0649403075709</v>
      </c>
      <c r="E615" s="6">
        <f>'[5]Fed Steer Margin'!E615</f>
        <v>1575.75</v>
      </c>
      <c r="F615" s="6">
        <f>'[5]Fed Steer Margin'!F615</f>
        <v>5.6850596924291494</v>
      </c>
    </row>
    <row r="616" spans="1:6" x14ac:dyDescent="0.25">
      <c r="A616" s="2">
        <f t="shared" si="9"/>
        <v>40627</v>
      </c>
      <c r="B616" s="6">
        <f>'[5]Fed Steer Margin'!B616</f>
        <v>990.09</v>
      </c>
      <c r="C616" s="6">
        <f>'[5]Fed Steer Margin'!C616</f>
        <v>570.55093361490924</v>
      </c>
      <c r="D616" s="6">
        <f>'[5]Fed Steer Margin'!D616</f>
        <v>1560.6409336149093</v>
      </c>
      <c r="E616" s="6">
        <f>'[5]Fed Steer Margin'!E616</f>
        <v>1573.35</v>
      </c>
      <c r="F616" s="6">
        <f>'[5]Fed Steer Margin'!F616</f>
        <v>12.709066385090637</v>
      </c>
    </row>
    <row r="617" spans="1:6" x14ac:dyDescent="0.25">
      <c r="A617" s="2">
        <f t="shared" si="9"/>
        <v>40634</v>
      </c>
      <c r="B617" s="6">
        <f>'[5]Fed Steer Margin'!B617</f>
        <v>997.11</v>
      </c>
      <c r="C617" s="6">
        <f>'[5]Fed Steer Margin'!C617</f>
        <v>576.6412810484087</v>
      </c>
      <c r="D617" s="6">
        <f>'[5]Fed Steer Margin'!D617</f>
        <v>1573.7512810484086</v>
      </c>
      <c r="E617" s="6">
        <f>'[5]Fed Steer Margin'!E617</f>
        <v>1633.35</v>
      </c>
      <c r="F617" s="6">
        <f>'[5]Fed Steer Margin'!F617</f>
        <v>59.598718951591309</v>
      </c>
    </row>
    <row r="618" spans="1:6" x14ac:dyDescent="0.25">
      <c r="A618" s="2">
        <f t="shared" si="9"/>
        <v>40641</v>
      </c>
      <c r="B618" s="6">
        <f>'[5]Fed Steer Margin'!B618</f>
        <v>990.36</v>
      </c>
      <c r="C618" s="6">
        <f>'[5]Fed Steer Margin'!C618</f>
        <v>583.07426911462926</v>
      </c>
      <c r="D618" s="6">
        <f>'[5]Fed Steer Margin'!D618</f>
        <v>1573.4342691146294</v>
      </c>
      <c r="E618" s="6">
        <f>'[5]Fed Steer Margin'!E618</f>
        <v>1676.25</v>
      </c>
      <c r="F618" s="6">
        <f>'[5]Fed Steer Margin'!F618</f>
        <v>102.81573088537061</v>
      </c>
    </row>
    <row r="619" spans="1:6" x14ac:dyDescent="0.25">
      <c r="A619" s="2">
        <f>A620-7</f>
        <v>40648</v>
      </c>
      <c r="B619" s="6">
        <f>'[5]Fed Steer Margin'!B619</f>
        <v>989.55000000000007</v>
      </c>
      <c r="C619" s="6">
        <f>'[5]Fed Steer Margin'!C619</f>
        <v>591.67473306863019</v>
      </c>
      <c r="D619" s="6">
        <f>'[5]Fed Steer Margin'!D619</f>
        <v>1581.2247330686303</v>
      </c>
      <c r="E619" s="6">
        <f>'[5]Fed Steer Margin'!E619</f>
        <v>1627.05</v>
      </c>
      <c r="F619" s="6">
        <f>'[5]Fed Steer Margin'!F619</f>
        <v>45.825266931369697</v>
      </c>
    </row>
    <row r="620" spans="1:6" x14ac:dyDescent="0.25">
      <c r="A620" s="4">
        <v>40655</v>
      </c>
      <c r="B620" s="6">
        <f>'[5]Fed Steer Margin'!B620</f>
        <v>953.55000000000007</v>
      </c>
      <c r="C620" s="6">
        <f>'[5]Fed Steer Margin'!C620</f>
        <v>598.39155946479082</v>
      </c>
      <c r="D620" s="6">
        <f>'[5]Fed Steer Margin'!D620</f>
        <v>1551.9415594647908</v>
      </c>
      <c r="E620" s="6">
        <f>'[5]Fed Steer Margin'!E620</f>
        <v>1632.75</v>
      </c>
      <c r="F620" s="6">
        <f>'[5]Fed Steer Margin'!F620</f>
        <v>80.808440535209229</v>
      </c>
    </row>
    <row r="621" spans="1:6" x14ac:dyDescent="0.25">
      <c r="A621" s="2">
        <f>A620+7</f>
        <v>40662</v>
      </c>
      <c r="B621" s="6">
        <f>'[5]Fed Steer Margin'!B621</f>
        <v>954.9</v>
      </c>
      <c r="C621" s="6">
        <f>'[5]Fed Steer Margin'!C621</f>
        <v>604.52510790417364</v>
      </c>
      <c r="D621" s="6">
        <f>'[5]Fed Steer Margin'!D621</f>
        <v>1559.4251079041737</v>
      </c>
      <c r="E621" s="6">
        <f>'[5]Fed Steer Margin'!E621</f>
        <v>1639.2</v>
      </c>
      <c r="F621" s="6">
        <f>'[5]Fed Steer Margin'!F621</f>
        <v>79.774892095826317</v>
      </c>
    </row>
    <row r="622" spans="1:6" x14ac:dyDescent="0.25">
      <c r="A622" s="2">
        <f t="shared" ref="A622:A685" si="10">A621+7</f>
        <v>40669</v>
      </c>
      <c r="B622" s="6">
        <f>'[5]Fed Steer Margin'!B622</f>
        <v>962.73</v>
      </c>
      <c r="C622" s="6">
        <f>'[5]Fed Steer Margin'!C622</f>
        <v>609.47931923466865</v>
      </c>
      <c r="D622" s="6">
        <f>'[5]Fed Steer Margin'!D622</f>
        <v>1572.2093192346688</v>
      </c>
      <c r="E622" s="6">
        <f>'[5]Fed Steer Margin'!E622</f>
        <v>1613.55</v>
      </c>
      <c r="F622" s="6">
        <f>'[5]Fed Steer Margin'!F622</f>
        <v>41.340680765331172</v>
      </c>
    </row>
    <row r="623" spans="1:6" x14ac:dyDescent="0.25">
      <c r="A623" s="2">
        <f t="shared" si="10"/>
        <v>40676</v>
      </c>
      <c r="B623" s="6">
        <f>'[5]Fed Steer Margin'!B623</f>
        <v>1031.3999999999999</v>
      </c>
      <c r="C623" s="6">
        <f>'[5]Fed Steer Margin'!C623</f>
        <v>613.75822894191958</v>
      </c>
      <c r="D623" s="6">
        <f>'[5]Fed Steer Margin'!D623</f>
        <v>1645.1582289419193</v>
      </c>
      <c r="E623" s="6">
        <f>'[5]Fed Steer Margin'!E623</f>
        <v>1601.4</v>
      </c>
      <c r="F623" s="6">
        <f>'[5]Fed Steer Margin'!F623</f>
        <v>-43.758228941919242</v>
      </c>
    </row>
    <row r="624" spans="1:6" x14ac:dyDescent="0.25">
      <c r="A624" s="2">
        <f t="shared" si="10"/>
        <v>40683</v>
      </c>
      <c r="B624" s="6">
        <f>'[5]Fed Steer Margin'!B624</f>
        <v>992.07</v>
      </c>
      <c r="C624" s="6">
        <f>'[5]Fed Steer Margin'!C624</f>
        <v>617.97090579155133</v>
      </c>
      <c r="D624" s="6">
        <f>'[5]Fed Steer Margin'!D624</f>
        <v>1610.0409057915513</v>
      </c>
      <c r="E624" s="6">
        <f>'[5]Fed Steer Margin'!E624</f>
        <v>1581.6</v>
      </c>
      <c r="F624" s="6">
        <f>'[5]Fed Steer Margin'!F624</f>
        <v>-28.440905791551359</v>
      </c>
    </row>
    <row r="625" spans="1:6" x14ac:dyDescent="0.25">
      <c r="A625" s="2">
        <f t="shared" si="10"/>
        <v>40690</v>
      </c>
      <c r="B625" s="6">
        <f>'[5]Fed Steer Margin'!B625</f>
        <v>974.07</v>
      </c>
      <c r="C625" s="6">
        <f>'[5]Fed Steer Margin'!C625</f>
        <v>624.57180242757704</v>
      </c>
      <c r="D625" s="6">
        <f>'[5]Fed Steer Margin'!D625</f>
        <v>1598.6418024275772</v>
      </c>
      <c r="E625" s="6">
        <f>'[5]Fed Steer Margin'!E625</f>
        <v>1584.75</v>
      </c>
      <c r="F625" s="6">
        <f>'[5]Fed Steer Margin'!F625</f>
        <v>-13.891802427577204</v>
      </c>
    </row>
    <row r="626" spans="1:6" x14ac:dyDescent="0.25">
      <c r="A626" s="2">
        <f t="shared" si="10"/>
        <v>40697</v>
      </c>
      <c r="B626" s="6">
        <f>'[5]Fed Steer Margin'!B626</f>
        <v>1048.5900000000001</v>
      </c>
      <c r="C626" s="6">
        <f>'[5]Fed Steer Margin'!C626</f>
        <v>631.2942108293571</v>
      </c>
      <c r="D626" s="6">
        <f>'[5]Fed Steer Margin'!D626</f>
        <v>1679.8842108293572</v>
      </c>
      <c r="E626" s="6">
        <f>'[5]Fed Steer Margin'!E626</f>
        <v>1552.5</v>
      </c>
      <c r="F626" s="6">
        <f>'[5]Fed Steer Margin'!F626</f>
        <v>-127.38421082935724</v>
      </c>
    </row>
    <row r="627" spans="1:6" x14ac:dyDescent="0.25">
      <c r="A627" s="2">
        <f t="shared" si="10"/>
        <v>40704</v>
      </c>
      <c r="B627" s="6">
        <f>'[5]Fed Steer Margin'!B627</f>
        <v>1039.68</v>
      </c>
      <c r="C627" s="6">
        <f>'[5]Fed Steer Margin'!C627</f>
        <v>638.2992068280613</v>
      </c>
      <c r="D627" s="6">
        <f>'[5]Fed Steer Margin'!D627</f>
        <v>1677.9792068280613</v>
      </c>
      <c r="E627" s="6">
        <f>'[5]Fed Steer Margin'!E627</f>
        <v>1545.6000000000001</v>
      </c>
      <c r="F627" s="6">
        <f>'[5]Fed Steer Margin'!F627</f>
        <v>-132.37920682806111</v>
      </c>
    </row>
    <row r="628" spans="1:6" x14ac:dyDescent="0.25">
      <c r="A628" s="2">
        <f t="shared" si="10"/>
        <v>40711</v>
      </c>
      <c r="B628" s="6">
        <f>'[5]Fed Steer Margin'!B628</f>
        <v>1049.22</v>
      </c>
      <c r="C628" s="6">
        <f>'[5]Fed Steer Margin'!C628</f>
        <v>645.59002955388235</v>
      </c>
      <c r="D628" s="6">
        <f>'[5]Fed Steer Margin'!D628</f>
        <v>1694.8100295538825</v>
      </c>
      <c r="E628" s="6">
        <f>'[5]Fed Steer Margin'!E628</f>
        <v>1602.6000000000001</v>
      </c>
      <c r="F628" s="6">
        <f>'[5]Fed Steer Margin'!F628</f>
        <v>-92.21002955388235</v>
      </c>
    </row>
    <row r="629" spans="1:6" x14ac:dyDescent="0.25">
      <c r="A629" s="2">
        <f t="shared" si="10"/>
        <v>40718</v>
      </c>
      <c r="B629" s="6">
        <f>'[5]Fed Steer Margin'!B629</f>
        <v>1021.86</v>
      </c>
      <c r="C629" s="6">
        <f>'[5]Fed Steer Margin'!C629</f>
        <v>651.64378349200751</v>
      </c>
      <c r="D629" s="6">
        <f>'[5]Fed Steer Margin'!D629</f>
        <v>1673.5037834920076</v>
      </c>
      <c r="E629" s="6">
        <f>'[5]Fed Steer Margin'!E629</f>
        <v>1653.1499999999999</v>
      </c>
      <c r="F629" s="6">
        <f>'[5]Fed Steer Margin'!F629</f>
        <v>-20.353783492007778</v>
      </c>
    </row>
    <row r="630" spans="1:6" x14ac:dyDescent="0.25">
      <c r="A630" s="2">
        <f t="shared" si="10"/>
        <v>40725</v>
      </c>
      <c r="B630" s="6">
        <f>'[5]Fed Steer Margin'!B630</f>
        <v>1021.86</v>
      </c>
      <c r="C630" s="6">
        <f>'[5]Fed Steer Margin'!C630</f>
        <v>656.34693731191169</v>
      </c>
      <c r="D630" s="6">
        <f>'[5]Fed Steer Margin'!D630</f>
        <v>1678.2069373119116</v>
      </c>
      <c r="E630" s="6">
        <f>'[5]Fed Steer Margin'!E630</f>
        <v>1639.65</v>
      </c>
      <c r="F630" s="6">
        <f>'[5]Fed Steer Margin'!F630</f>
        <v>-38.556937311911497</v>
      </c>
    </row>
    <row r="631" spans="1:6" x14ac:dyDescent="0.25">
      <c r="A631" s="2">
        <f t="shared" si="10"/>
        <v>40732</v>
      </c>
      <c r="B631" s="6">
        <f>'[5]Fed Steer Margin'!B631</f>
        <v>1036.8</v>
      </c>
      <c r="C631" s="6">
        <f>'[5]Fed Steer Margin'!C631</f>
        <v>659.90707963226339</v>
      </c>
      <c r="D631" s="6">
        <f>'[5]Fed Steer Margin'!D631</f>
        <v>1696.7070796322632</v>
      </c>
      <c r="E631" s="6">
        <f>'[5]Fed Steer Margin'!E631</f>
        <v>1639.65</v>
      </c>
      <c r="F631" s="6">
        <f>'[5]Fed Steer Margin'!F631</f>
        <v>-57.05707963226314</v>
      </c>
    </row>
    <row r="632" spans="1:6" x14ac:dyDescent="0.25">
      <c r="A632" s="2">
        <f t="shared" si="10"/>
        <v>40739</v>
      </c>
      <c r="B632" s="6">
        <f>'[5]Fed Steer Margin'!B632</f>
        <v>1055.3400000000001</v>
      </c>
      <c r="C632" s="6">
        <f>'[5]Fed Steer Margin'!C632</f>
        <v>663.04291714964779</v>
      </c>
      <c r="D632" s="6">
        <f>'[5]Fed Steer Margin'!D632</f>
        <v>1718.3829171496479</v>
      </c>
      <c r="E632" s="6">
        <f>'[5]Fed Steer Margin'!E632</f>
        <v>1614.8999999999999</v>
      </c>
      <c r="F632" s="6">
        <f>'[5]Fed Steer Margin'!F632</f>
        <v>-103.48291714964807</v>
      </c>
    </row>
    <row r="633" spans="1:6" x14ac:dyDescent="0.25">
      <c r="A633" s="2">
        <f t="shared" si="10"/>
        <v>40746</v>
      </c>
      <c r="B633" s="6">
        <f>'[5]Fed Steer Margin'!B633</f>
        <v>1070.19</v>
      </c>
      <c r="C633" s="6">
        <f>'[5]Fed Steer Margin'!C633</f>
        <v>668.43654555883109</v>
      </c>
      <c r="D633" s="6">
        <f>'[5]Fed Steer Margin'!D633</f>
        <v>1738.6265455588311</v>
      </c>
      <c r="E633" s="6">
        <f>'[5]Fed Steer Margin'!E633</f>
        <v>1599.75</v>
      </c>
      <c r="F633" s="6">
        <f>'[5]Fed Steer Margin'!F633</f>
        <v>-138.87654555883114</v>
      </c>
    </row>
    <row r="634" spans="1:6" x14ac:dyDescent="0.25">
      <c r="A634" s="2">
        <f t="shared" si="10"/>
        <v>40753</v>
      </c>
      <c r="B634" s="6">
        <f>'[5]Fed Steer Margin'!B634</f>
        <v>1064.97</v>
      </c>
      <c r="C634" s="6">
        <f>'[5]Fed Steer Margin'!C634</f>
        <v>673.7521548645866</v>
      </c>
      <c r="D634" s="6">
        <f>'[5]Fed Steer Margin'!D634</f>
        <v>1738.7221548645866</v>
      </c>
      <c r="E634" s="6">
        <f>'[5]Fed Steer Margin'!E634</f>
        <v>1546.5</v>
      </c>
      <c r="F634" s="6">
        <f>'[5]Fed Steer Margin'!F634</f>
        <v>-192.22215486458663</v>
      </c>
    </row>
    <row r="635" spans="1:6" x14ac:dyDescent="0.25">
      <c r="A635" s="2">
        <f t="shared" si="10"/>
        <v>40760</v>
      </c>
      <c r="B635" s="6">
        <f>'[5]Fed Steer Margin'!B635</f>
        <v>1041.03</v>
      </c>
      <c r="C635" s="6">
        <f>'[5]Fed Steer Margin'!C635</f>
        <v>678.34720259223513</v>
      </c>
      <c r="D635" s="6">
        <f>'[5]Fed Steer Margin'!D635</f>
        <v>1719.3772025922351</v>
      </c>
      <c r="E635" s="6">
        <f>'[5]Fed Steer Margin'!E635</f>
        <v>1567.65</v>
      </c>
      <c r="F635" s="6">
        <f>'[5]Fed Steer Margin'!F635</f>
        <v>-151.72720259223502</v>
      </c>
    </row>
    <row r="636" spans="1:6" x14ac:dyDescent="0.25">
      <c r="A636" s="2">
        <f t="shared" si="10"/>
        <v>40767</v>
      </c>
      <c r="B636" s="6">
        <f>'[5]Fed Steer Margin'!B636</f>
        <v>1092.6000000000001</v>
      </c>
      <c r="C636" s="6">
        <f>'[5]Fed Steer Margin'!C636</f>
        <v>683.4101035258152</v>
      </c>
      <c r="D636" s="6">
        <f>'[5]Fed Steer Margin'!D636</f>
        <v>1776.0101035258153</v>
      </c>
      <c r="E636" s="6">
        <f>'[5]Fed Steer Margin'!E636</f>
        <v>1615.5</v>
      </c>
      <c r="F636" s="6">
        <f>'[5]Fed Steer Margin'!F636</f>
        <v>-160.51010352581534</v>
      </c>
    </row>
    <row r="637" spans="1:6" x14ac:dyDescent="0.25">
      <c r="A637" s="2">
        <f t="shared" si="10"/>
        <v>40774</v>
      </c>
      <c r="B637" s="6">
        <f>'[5]Fed Steer Margin'!B637</f>
        <v>1103.31</v>
      </c>
      <c r="C637" s="6">
        <f>'[5]Fed Steer Margin'!C637</f>
        <v>687.90465714245147</v>
      </c>
      <c r="D637" s="6">
        <f>'[5]Fed Steer Margin'!D637</f>
        <v>1791.2146571424514</v>
      </c>
      <c r="E637" s="6">
        <f>'[5]Fed Steer Margin'!E637</f>
        <v>1641.45</v>
      </c>
      <c r="F637" s="6">
        <f>'[5]Fed Steer Margin'!F637</f>
        <v>-149.76465714245137</v>
      </c>
    </row>
    <row r="638" spans="1:6" x14ac:dyDescent="0.25">
      <c r="A638" s="2">
        <f t="shared" si="10"/>
        <v>40781</v>
      </c>
      <c r="B638" s="6">
        <f>'[5]Fed Steer Margin'!B638</f>
        <v>1074.8700000000001</v>
      </c>
      <c r="C638" s="6">
        <f>'[5]Fed Steer Margin'!C638</f>
        <v>692.36412023922037</v>
      </c>
      <c r="D638" s="6">
        <f>'[5]Fed Steer Margin'!D638</f>
        <v>1767.2341202392204</v>
      </c>
      <c r="E638" s="6">
        <f>'[5]Fed Steer Margin'!E638</f>
        <v>1576.5</v>
      </c>
      <c r="F638" s="6">
        <f>'[5]Fed Steer Margin'!F638</f>
        <v>-190.73412023922037</v>
      </c>
    </row>
    <row r="639" spans="1:6" x14ac:dyDescent="0.25">
      <c r="A639" s="2">
        <f t="shared" si="10"/>
        <v>40788</v>
      </c>
      <c r="B639" s="6">
        <f>'[5]Fed Steer Margin'!B639</f>
        <v>1079.1000000000001</v>
      </c>
      <c r="C639" s="6">
        <f>'[5]Fed Steer Margin'!C639</f>
        <v>697.09386029097323</v>
      </c>
      <c r="D639" s="6">
        <f>'[5]Fed Steer Margin'!D639</f>
        <v>1776.1938602909734</v>
      </c>
      <c r="E639" s="6">
        <f>'[5]Fed Steer Margin'!E639</f>
        <v>1610.5500000000002</v>
      </c>
      <c r="F639" s="6">
        <f>'[5]Fed Steer Margin'!F639</f>
        <v>-165.64386029097318</v>
      </c>
    </row>
    <row r="640" spans="1:6" x14ac:dyDescent="0.25">
      <c r="A640" s="2">
        <f t="shared" si="10"/>
        <v>40795</v>
      </c>
      <c r="B640" s="6">
        <f>'[5]Fed Steer Margin'!B640</f>
        <v>1073.3400000000001</v>
      </c>
      <c r="C640" s="6">
        <f>'[5]Fed Steer Margin'!C640</f>
        <v>701.73186809996446</v>
      </c>
      <c r="D640" s="6">
        <f>'[5]Fed Steer Margin'!D640</f>
        <v>1775.0718680999646</v>
      </c>
      <c r="E640" s="6">
        <f>'[5]Fed Steer Margin'!E640</f>
        <v>1628.55</v>
      </c>
      <c r="F640" s="6">
        <f>'[5]Fed Steer Margin'!F640</f>
        <v>-146.52186809996465</v>
      </c>
    </row>
    <row r="641" spans="1:6" x14ac:dyDescent="0.25">
      <c r="A641" s="2">
        <f t="shared" si="10"/>
        <v>40802</v>
      </c>
      <c r="B641" s="6">
        <f>'[5]Fed Steer Margin'!B641</f>
        <v>1077.48</v>
      </c>
      <c r="C641" s="6">
        <f>'[5]Fed Steer Margin'!C641</f>
        <v>705.2944057658807</v>
      </c>
      <c r="D641" s="6">
        <f>'[5]Fed Steer Margin'!D641</f>
        <v>1782.7744057658806</v>
      </c>
      <c r="E641" s="6">
        <f>'[5]Fed Steer Margin'!E641</f>
        <v>1641.8999999999999</v>
      </c>
      <c r="F641" s="6">
        <f>'[5]Fed Steer Margin'!F641</f>
        <v>-140.87440576588074</v>
      </c>
    </row>
    <row r="642" spans="1:6" x14ac:dyDescent="0.25">
      <c r="A642" s="2">
        <f t="shared" si="10"/>
        <v>40809</v>
      </c>
      <c r="B642" s="6">
        <f>'[5]Fed Steer Margin'!B642</f>
        <v>1054.3500000000001</v>
      </c>
      <c r="C642" s="6">
        <f>'[5]Fed Steer Margin'!C642</f>
        <v>708.86392606132961</v>
      </c>
      <c r="D642" s="6">
        <f>'[5]Fed Steer Margin'!D642</f>
        <v>1763.2139260613299</v>
      </c>
      <c r="E642" s="6">
        <f>'[5]Fed Steer Margin'!E642</f>
        <v>1591.65</v>
      </c>
      <c r="F642" s="6">
        <f>'[5]Fed Steer Margin'!F642</f>
        <v>-171.56392606132977</v>
      </c>
    </row>
    <row r="643" spans="1:6" x14ac:dyDescent="0.25">
      <c r="A643" s="2">
        <f t="shared" si="10"/>
        <v>40816</v>
      </c>
      <c r="B643" s="6">
        <f>'[5]Fed Steer Margin'!B643</f>
        <v>1084.4099999999999</v>
      </c>
      <c r="C643" s="6">
        <f>'[5]Fed Steer Margin'!C643</f>
        <v>712.10040066739236</v>
      </c>
      <c r="D643" s="6">
        <f>'[5]Fed Steer Margin'!D643</f>
        <v>1796.5104006673923</v>
      </c>
      <c r="E643" s="6">
        <f>'[5]Fed Steer Margin'!E643</f>
        <v>1599.8999999999999</v>
      </c>
      <c r="F643" s="6">
        <f>'[5]Fed Steer Margin'!F643</f>
        <v>-196.61040066739247</v>
      </c>
    </row>
    <row r="644" spans="1:6" x14ac:dyDescent="0.25">
      <c r="A644" s="2">
        <f t="shared" si="10"/>
        <v>40823</v>
      </c>
      <c r="B644" s="6">
        <f>'[5]Fed Steer Margin'!B644</f>
        <v>1085.94</v>
      </c>
      <c r="C644" s="6">
        <f>'[5]Fed Steer Margin'!C644</f>
        <v>713.43350182633412</v>
      </c>
      <c r="D644" s="6">
        <f>'[5]Fed Steer Margin'!D644</f>
        <v>1799.3735018263342</v>
      </c>
      <c r="E644" s="6">
        <f>'[5]Fed Steer Margin'!E644</f>
        <v>1620</v>
      </c>
      <c r="F644" s="6">
        <f>'[5]Fed Steer Margin'!F644</f>
        <v>-179.37350182633418</v>
      </c>
    </row>
    <row r="645" spans="1:6" x14ac:dyDescent="0.25">
      <c r="A645" s="2">
        <f t="shared" si="10"/>
        <v>40830</v>
      </c>
      <c r="B645" s="6">
        <f>'[5]Fed Steer Margin'!B645</f>
        <v>1111.68</v>
      </c>
      <c r="C645" s="6">
        <f>'[5]Fed Steer Margin'!C645</f>
        <v>714.14824452247603</v>
      </c>
      <c r="D645" s="6">
        <f>'[5]Fed Steer Margin'!D645</f>
        <v>1825.8282445224761</v>
      </c>
      <c r="E645" s="6">
        <f>'[5]Fed Steer Margin'!E645</f>
        <v>1656.6</v>
      </c>
      <c r="F645" s="6">
        <f>'[5]Fed Steer Margin'!F645</f>
        <v>-169.22824452247619</v>
      </c>
    </row>
    <row r="646" spans="1:6" x14ac:dyDescent="0.25">
      <c r="A646" s="2">
        <f t="shared" si="10"/>
        <v>40837</v>
      </c>
      <c r="B646" s="6">
        <f>'[5]Fed Steer Margin'!B646</f>
        <v>1049.49</v>
      </c>
      <c r="C646" s="6">
        <f>'[5]Fed Steer Margin'!C646</f>
        <v>713.31155653338669</v>
      </c>
      <c r="D646" s="6">
        <f>'[5]Fed Steer Margin'!D646</f>
        <v>1762.8015565333867</v>
      </c>
      <c r="E646" s="6">
        <f>'[5]Fed Steer Margin'!E646</f>
        <v>1649.55</v>
      </c>
      <c r="F646" s="6">
        <f>'[5]Fed Steer Margin'!F646</f>
        <v>-113.25155653338675</v>
      </c>
    </row>
    <row r="647" spans="1:6" x14ac:dyDescent="0.25">
      <c r="A647" s="2">
        <f t="shared" si="10"/>
        <v>40844</v>
      </c>
      <c r="B647" s="6">
        <f>'[5]Fed Steer Margin'!B647</f>
        <v>1072.08</v>
      </c>
      <c r="C647" s="6">
        <f>'[5]Fed Steer Margin'!C647</f>
        <v>710.99625492971052</v>
      </c>
      <c r="D647" s="6">
        <f>'[5]Fed Steer Margin'!D647</f>
        <v>1783.0762549297106</v>
      </c>
      <c r="E647" s="6">
        <f>'[5]Fed Steer Margin'!E647</f>
        <v>1661.55</v>
      </c>
      <c r="F647" s="6">
        <f>'[5]Fed Steer Margin'!F647</f>
        <v>-121.5262549297106</v>
      </c>
    </row>
    <row r="648" spans="1:6" x14ac:dyDescent="0.25">
      <c r="A648" s="2">
        <f t="shared" si="10"/>
        <v>40851</v>
      </c>
      <c r="B648" s="6">
        <f>'[5]Fed Steer Margin'!B648</f>
        <v>1052.82</v>
      </c>
      <c r="C648" s="6">
        <f>'[5]Fed Steer Margin'!C648</f>
        <v>709.0044766233724</v>
      </c>
      <c r="D648" s="6">
        <f>'[5]Fed Steer Margin'!D648</f>
        <v>1761.8244766233724</v>
      </c>
      <c r="E648" s="6">
        <f>'[5]Fed Steer Margin'!E648</f>
        <v>1678.95</v>
      </c>
      <c r="F648" s="6">
        <f>'[5]Fed Steer Margin'!F648</f>
        <v>-82.874476623372402</v>
      </c>
    </row>
    <row r="649" spans="1:6" x14ac:dyDescent="0.25">
      <c r="A649" s="2">
        <f t="shared" si="10"/>
        <v>40858</v>
      </c>
      <c r="B649" s="6">
        <f>'[5]Fed Steer Margin'!B649</f>
        <v>1041.03</v>
      </c>
      <c r="C649" s="6">
        <f>'[5]Fed Steer Margin'!C649</f>
        <v>707.44750064804157</v>
      </c>
      <c r="D649" s="6">
        <f>'[5]Fed Steer Margin'!D649</f>
        <v>1748.4775006480415</v>
      </c>
      <c r="E649" s="6">
        <f>'[5]Fed Steer Margin'!E649</f>
        <v>1699.5</v>
      </c>
      <c r="F649" s="6">
        <f>'[5]Fed Steer Margin'!F649</f>
        <v>-48.977500648041541</v>
      </c>
    </row>
    <row r="650" spans="1:6" x14ac:dyDescent="0.25">
      <c r="A650" s="2">
        <f t="shared" si="10"/>
        <v>40865</v>
      </c>
      <c r="B650" s="6">
        <f>'[5]Fed Steer Margin'!B650</f>
        <v>1044.72</v>
      </c>
      <c r="C650" s="6">
        <f>'[5]Fed Steer Margin'!C650</f>
        <v>706.34788155726278</v>
      </c>
      <c r="D650" s="6">
        <f>'[5]Fed Steer Margin'!D650</f>
        <v>1751.0678815572628</v>
      </c>
      <c r="E650" s="6">
        <f>'[5]Fed Steer Margin'!E650</f>
        <v>1751.1</v>
      </c>
      <c r="F650" s="6">
        <f>'[5]Fed Steer Margin'!F650</f>
        <v>3.211844273710085E-2</v>
      </c>
    </row>
    <row r="651" spans="1:6" x14ac:dyDescent="0.25">
      <c r="A651" s="2">
        <f t="shared" si="10"/>
        <v>40872</v>
      </c>
      <c r="B651" s="6">
        <f>'[5]Fed Steer Margin'!B651</f>
        <v>1039.5900000000001</v>
      </c>
      <c r="C651" s="6">
        <f>'[5]Fed Steer Margin'!C651</f>
        <v>705.1759412423836</v>
      </c>
      <c r="D651" s="6">
        <f>'[5]Fed Steer Margin'!D651</f>
        <v>1744.7659412423836</v>
      </c>
      <c r="E651" s="6">
        <f>'[5]Fed Steer Margin'!E651</f>
        <v>1747.05</v>
      </c>
      <c r="F651" s="6">
        <f>'[5]Fed Steer Margin'!F651</f>
        <v>2.2840587576163216</v>
      </c>
    </row>
    <row r="652" spans="1:6" x14ac:dyDescent="0.25">
      <c r="A652" s="2">
        <f t="shared" si="10"/>
        <v>40879</v>
      </c>
      <c r="B652" s="6">
        <f>'[5]Fed Steer Margin'!B652</f>
        <v>1005.1200000000001</v>
      </c>
      <c r="C652" s="6">
        <f>'[5]Fed Steer Margin'!C652</f>
        <v>700.88112513610201</v>
      </c>
      <c r="D652" s="6">
        <f>'[5]Fed Steer Margin'!D652</f>
        <v>1706.001125136102</v>
      </c>
      <c r="E652" s="6">
        <f>'[5]Fed Steer Margin'!E652</f>
        <v>1790.6999999999998</v>
      </c>
      <c r="F652" s="6">
        <f>'[5]Fed Steer Margin'!F652</f>
        <v>84.6988748638978</v>
      </c>
    </row>
    <row r="653" spans="1:6" x14ac:dyDescent="0.25">
      <c r="A653" s="2">
        <f t="shared" si="10"/>
        <v>40886</v>
      </c>
      <c r="B653" s="6">
        <f>'[5]Fed Steer Margin'!B653</f>
        <v>996.39</v>
      </c>
      <c r="C653" s="6">
        <f>'[5]Fed Steer Margin'!C653</f>
        <v>695.96590805741198</v>
      </c>
      <c r="D653" s="6">
        <f>'[5]Fed Steer Margin'!D653</f>
        <v>1692.3559080574119</v>
      </c>
      <c r="E653" s="6">
        <f>'[5]Fed Steer Margin'!E653</f>
        <v>1773.3</v>
      </c>
      <c r="F653" s="6">
        <f>'[5]Fed Steer Margin'!F653</f>
        <v>80.944091942588102</v>
      </c>
    </row>
    <row r="654" spans="1:6" x14ac:dyDescent="0.25">
      <c r="A654" s="2">
        <f t="shared" si="10"/>
        <v>40893</v>
      </c>
      <c r="B654" s="6">
        <f>'[5]Fed Steer Margin'!B654</f>
        <v>1011.15</v>
      </c>
      <c r="C654" s="6">
        <f>'[5]Fed Steer Margin'!C654</f>
        <v>689.72697456318133</v>
      </c>
      <c r="D654" s="6">
        <f>'[5]Fed Steer Margin'!D654</f>
        <v>1700.8769745631812</v>
      </c>
      <c r="E654" s="6">
        <f>'[5]Fed Steer Margin'!E654</f>
        <v>1742.3999999999999</v>
      </c>
      <c r="F654" s="6">
        <f>'[5]Fed Steer Margin'!F654</f>
        <v>41.523025436818671</v>
      </c>
    </row>
    <row r="655" spans="1:6" x14ac:dyDescent="0.25">
      <c r="A655" s="2">
        <f t="shared" si="10"/>
        <v>40900</v>
      </c>
      <c r="B655" s="6">
        <f>'[5]Fed Steer Margin'!B655</f>
        <v>1062.81</v>
      </c>
      <c r="C655" s="6">
        <f>'[5]Fed Steer Margin'!C655</f>
        <v>682.87010040619009</v>
      </c>
      <c r="D655" s="6">
        <f>'[5]Fed Steer Margin'!D655</f>
        <v>1745.6801004061899</v>
      </c>
      <c r="E655" s="6">
        <f>'[5]Fed Steer Margin'!E655</f>
        <v>1746.6</v>
      </c>
      <c r="F655" s="6">
        <f>'[5]Fed Steer Margin'!F655</f>
        <v>0.91989959380998698</v>
      </c>
    </row>
    <row r="656" spans="1:6" x14ac:dyDescent="0.25">
      <c r="A656" s="2">
        <f t="shared" si="10"/>
        <v>40907</v>
      </c>
      <c r="B656" s="6">
        <f>'[5]Fed Steer Margin'!B656</f>
        <v>1065.1499999999999</v>
      </c>
      <c r="C656" s="6">
        <f>'[5]Fed Steer Margin'!C656</f>
        <v>677.723990720909</v>
      </c>
      <c r="D656" s="6">
        <f>'[5]Fed Steer Margin'!D656</f>
        <v>1742.8739907209088</v>
      </c>
      <c r="E656" s="6">
        <f>'[5]Fed Steer Margin'!E656</f>
        <v>1821.3</v>
      </c>
      <c r="F656" s="6">
        <f>'[5]Fed Steer Margin'!F656</f>
        <v>78.426009279091204</v>
      </c>
    </row>
    <row r="657" spans="1:33" s="10" customFormat="1" x14ac:dyDescent="0.25">
      <c r="A657" s="13">
        <f t="shared" si="10"/>
        <v>40914</v>
      </c>
      <c r="B657" s="29">
        <f>'[5]Fed Steer Margin'!B657</f>
        <v>1103.67</v>
      </c>
      <c r="C657" s="29">
        <f>'[5]Fed Steer Margin'!C657</f>
        <v>674.01915008290644</v>
      </c>
      <c r="D657" s="29">
        <f>'[5]Fed Steer Margin'!D657</f>
        <v>1777.6891500829065</v>
      </c>
      <c r="E657" s="29">
        <f>'[5]Fed Steer Margin'!E657</f>
        <v>1822.5</v>
      </c>
      <c r="F657" s="29">
        <f>'[5]Fed Steer Margin'!F657</f>
        <v>44.810849917093492</v>
      </c>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row>
    <row r="658" spans="1:33" x14ac:dyDescent="0.25">
      <c r="A658" s="2">
        <f t="shared" si="10"/>
        <v>40921</v>
      </c>
      <c r="B658" s="6">
        <f>'[5]Fed Steer Margin'!B658</f>
        <v>1075.32</v>
      </c>
      <c r="C658" s="6">
        <f>'[5]Fed Steer Margin'!C658</f>
        <v>671.21219271609584</v>
      </c>
      <c r="D658" s="6">
        <f>'[5]Fed Steer Margin'!D658</f>
        <v>1746.5321927160958</v>
      </c>
      <c r="E658" s="6">
        <f>'[5]Fed Steer Margin'!E658</f>
        <v>1820.25</v>
      </c>
      <c r="F658" s="6">
        <f>'[5]Fed Steer Margin'!F658</f>
        <v>73.717807283904222</v>
      </c>
    </row>
    <row r="659" spans="1:33" x14ac:dyDescent="0.25">
      <c r="A659" s="2">
        <f t="shared" si="10"/>
        <v>40928</v>
      </c>
      <c r="B659" s="6">
        <f>'[5]Fed Steer Margin'!B659</f>
        <v>1076.94</v>
      </c>
      <c r="C659" s="6">
        <f>'[5]Fed Steer Margin'!C659</f>
        <v>668.26186251384888</v>
      </c>
      <c r="D659" s="6">
        <f>'[5]Fed Steer Margin'!D659</f>
        <v>1745.2018625138489</v>
      </c>
      <c r="E659" s="6">
        <f>'[5]Fed Steer Margin'!E659</f>
        <v>1854.15</v>
      </c>
      <c r="F659" s="6">
        <f>'[5]Fed Steer Margin'!F659</f>
        <v>108.94813748615115</v>
      </c>
    </row>
    <row r="660" spans="1:33" x14ac:dyDescent="0.25">
      <c r="A660" s="2">
        <f t="shared" si="10"/>
        <v>40935</v>
      </c>
      <c r="B660" s="6">
        <f>'[5]Fed Steer Margin'!B660</f>
        <v>1098.0900000000001</v>
      </c>
      <c r="C660" s="6">
        <f>'[5]Fed Steer Margin'!C660</f>
        <v>662.73180526909073</v>
      </c>
      <c r="D660" s="6">
        <f>'[5]Fed Steer Margin'!D660</f>
        <v>1760.8218052690909</v>
      </c>
      <c r="E660" s="6">
        <f>'[5]Fed Steer Margin'!E660</f>
        <v>1848.75</v>
      </c>
      <c r="F660" s="6">
        <f>'[5]Fed Steer Margin'!F660</f>
        <v>87.928194730909127</v>
      </c>
    </row>
    <row r="661" spans="1:33" x14ac:dyDescent="0.25">
      <c r="A661" s="2">
        <f t="shared" si="10"/>
        <v>40942</v>
      </c>
      <c r="B661" s="6">
        <f>'[5]Fed Steer Margin'!B661</f>
        <v>1090.26</v>
      </c>
      <c r="C661" s="6">
        <f>'[5]Fed Steer Margin'!C661</f>
        <v>657.45685476437791</v>
      </c>
      <c r="D661" s="6">
        <f>'[5]Fed Steer Margin'!D661</f>
        <v>1747.7168547643778</v>
      </c>
      <c r="E661" s="6">
        <f>'[5]Fed Steer Margin'!E661</f>
        <v>1789.65</v>
      </c>
      <c r="F661" s="6">
        <f>'[5]Fed Steer Margin'!F661</f>
        <v>41.933145235622305</v>
      </c>
    </row>
    <row r="662" spans="1:33" x14ac:dyDescent="0.25">
      <c r="A662" s="2">
        <f t="shared" si="10"/>
        <v>40949</v>
      </c>
      <c r="B662" s="6">
        <f>'[5]Fed Steer Margin'!B662</f>
        <v>1105.74</v>
      </c>
      <c r="C662" s="6">
        <f>'[5]Fed Steer Margin'!C662</f>
        <v>652.56515002803349</v>
      </c>
      <c r="D662" s="6">
        <f>'[5]Fed Steer Margin'!D662</f>
        <v>1758.3051500280335</v>
      </c>
      <c r="E662" s="6">
        <f>'[5]Fed Steer Margin'!E662</f>
        <v>1855.2</v>
      </c>
      <c r="F662" s="6">
        <f>'[5]Fed Steer Margin'!F662</f>
        <v>96.894849971966551</v>
      </c>
    </row>
    <row r="663" spans="1:33" x14ac:dyDescent="0.25">
      <c r="A663" s="2">
        <f t="shared" si="10"/>
        <v>40956</v>
      </c>
      <c r="B663" s="6">
        <f>'[5]Fed Steer Margin'!B663</f>
        <v>1091.97</v>
      </c>
      <c r="C663" s="6">
        <f>'[5]Fed Steer Margin'!C663</f>
        <v>647.0429729694514</v>
      </c>
      <c r="D663" s="6">
        <f>'[5]Fed Steer Margin'!D663</f>
        <v>1739.0129729694513</v>
      </c>
      <c r="E663" s="6">
        <f>'[5]Fed Steer Margin'!E663</f>
        <v>1784.1</v>
      </c>
      <c r="F663" s="6">
        <f>'[5]Fed Steer Margin'!F663</f>
        <v>45.087027030548597</v>
      </c>
    </row>
    <row r="664" spans="1:33" x14ac:dyDescent="0.25">
      <c r="A664" s="2">
        <f t="shared" si="10"/>
        <v>40963</v>
      </c>
      <c r="B664" s="6">
        <f>'[5]Fed Steer Margin'!B664</f>
        <v>1092.8700000000001</v>
      </c>
      <c r="C664" s="6">
        <f>'[5]Fed Steer Margin'!C664</f>
        <v>641.57259999217172</v>
      </c>
      <c r="D664" s="6">
        <f>'[5]Fed Steer Margin'!D664</f>
        <v>1734.4425999921718</v>
      </c>
      <c r="E664" s="6">
        <f>'[5]Fed Steer Margin'!E664</f>
        <v>1810.2</v>
      </c>
      <c r="F664" s="6">
        <f>'[5]Fed Steer Margin'!F664</f>
        <v>75.75740000782821</v>
      </c>
    </row>
    <row r="665" spans="1:33" x14ac:dyDescent="0.25">
      <c r="A665" s="2">
        <f t="shared" si="10"/>
        <v>40970</v>
      </c>
      <c r="B665" s="6">
        <f>'[5]Fed Steer Margin'!B665</f>
        <v>1093.23</v>
      </c>
      <c r="C665" s="6">
        <f>'[5]Fed Steer Margin'!C665</f>
        <v>635.73559761282024</v>
      </c>
      <c r="D665" s="6">
        <f>'[5]Fed Steer Margin'!D665</f>
        <v>1728.9655976128201</v>
      </c>
      <c r="E665" s="6">
        <f>'[5]Fed Steer Margin'!E665</f>
        <v>1796.55</v>
      </c>
      <c r="F665" s="6">
        <f>'[5]Fed Steer Margin'!F665</f>
        <v>67.584402387179807</v>
      </c>
    </row>
    <row r="666" spans="1:33" x14ac:dyDescent="0.25">
      <c r="A666" s="2">
        <f t="shared" si="10"/>
        <v>40977</v>
      </c>
      <c r="B666" s="6">
        <f>'[5]Fed Steer Margin'!B666</f>
        <v>1057.05</v>
      </c>
      <c r="C666" s="6">
        <f>'[5]Fed Steer Margin'!C666</f>
        <v>630.05951011758668</v>
      </c>
      <c r="D666" s="6">
        <f>'[5]Fed Steer Margin'!D666</f>
        <v>1687.1095101175865</v>
      </c>
      <c r="E666" s="6">
        <f>'[5]Fed Steer Margin'!E666</f>
        <v>1789.65</v>
      </c>
      <c r="F666" s="6">
        <f>'[5]Fed Steer Margin'!F666</f>
        <v>102.54048988241357</v>
      </c>
    </row>
    <row r="667" spans="1:33" x14ac:dyDescent="0.25">
      <c r="A667" s="2">
        <f t="shared" si="10"/>
        <v>40984</v>
      </c>
      <c r="B667" s="6">
        <f>'[5]Fed Steer Margin'!B667</f>
        <v>1142.19</v>
      </c>
      <c r="C667" s="6">
        <f>'[5]Fed Steer Margin'!C667</f>
        <v>624.57884202293269</v>
      </c>
      <c r="D667" s="6">
        <f>'[5]Fed Steer Margin'!D667</f>
        <v>1766.7688420229329</v>
      </c>
      <c r="E667" s="6">
        <f>'[5]Fed Steer Margin'!E667</f>
        <v>1779.8999999999999</v>
      </c>
      <c r="F667" s="6">
        <f>'[5]Fed Steer Margin'!F667</f>
        <v>13.131157977067005</v>
      </c>
    </row>
    <row r="668" spans="1:33" x14ac:dyDescent="0.25">
      <c r="A668" s="2">
        <f t="shared" si="10"/>
        <v>40991</v>
      </c>
      <c r="B668" s="6">
        <f>'[5]Fed Steer Margin'!B668</f>
        <v>1138.8600000000001</v>
      </c>
      <c r="C668" s="6">
        <f>'[5]Fed Steer Margin'!C668</f>
        <v>620.08929152079713</v>
      </c>
      <c r="D668" s="6">
        <f>'[5]Fed Steer Margin'!D668</f>
        <v>1758.9492915207973</v>
      </c>
      <c r="E668" s="6">
        <f>'[5]Fed Steer Margin'!E668</f>
        <v>1797.3</v>
      </c>
      <c r="F668" s="6">
        <f>'[5]Fed Steer Margin'!F668</f>
        <v>38.350708479202694</v>
      </c>
    </row>
    <row r="669" spans="1:33" x14ac:dyDescent="0.25">
      <c r="A669" s="2">
        <f t="shared" si="10"/>
        <v>40998</v>
      </c>
      <c r="B669" s="6">
        <f>'[5]Fed Steer Margin'!B669</f>
        <v>1189.98</v>
      </c>
      <c r="C669" s="6">
        <f>'[5]Fed Steer Margin'!C669</f>
        <v>616.3015742387953</v>
      </c>
      <c r="D669" s="6">
        <f>'[5]Fed Steer Margin'!D669</f>
        <v>1806.2815742387952</v>
      </c>
      <c r="E669" s="6">
        <f>'[5]Fed Steer Margin'!E669</f>
        <v>1737.6000000000001</v>
      </c>
      <c r="F669" s="6">
        <f>'[5]Fed Steer Margin'!F669</f>
        <v>-68.681574238795065</v>
      </c>
    </row>
    <row r="670" spans="1:33" x14ac:dyDescent="0.25">
      <c r="A670" s="2">
        <f t="shared" si="10"/>
        <v>41005</v>
      </c>
      <c r="B670" s="6">
        <f>'[5]Fed Steer Margin'!B670</f>
        <v>1194.1200000000001</v>
      </c>
      <c r="C670" s="6">
        <f>'[5]Fed Steer Margin'!C670</f>
        <v>613.45293550107749</v>
      </c>
      <c r="D670" s="6">
        <f>'[5]Fed Steer Margin'!D670</f>
        <v>1807.5729355010776</v>
      </c>
      <c r="E670" s="6">
        <f>'[5]Fed Steer Margin'!E670</f>
        <v>1671.75</v>
      </c>
      <c r="F670" s="6">
        <f>'[5]Fed Steer Margin'!F670</f>
        <v>-135.82293550107761</v>
      </c>
    </row>
    <row r="671" spans="1:33" x14ac:dyDescent="0.25">
      <c r="A671" s="2">
        <f t="shared" si="10"/>
        <v>41012</v>
      </c>
      <c r="B671" s="6">
        <f>'[5]Fed Steer Margin'!B671</f>
        <v>1199.25</v>
      </c>
      <c r="C671" s="6">
        <f>'[5]Fed Steer Margin'!C671</f>
        <v>611.79629198459656</v>
      </c>
      <c r="D671" s="6">
        <f>'[5]Fed Steer Margin'!D671</f>
        <v>1811.0462919845966</v>
      </c>
      <c r="E671" s="6">
        <f>'[5]Fed Steer Margin'!E671</f>
        <v>1680.75</v>
      </c>
      <c r="F671" s="6">
        <f>'[5]Fed Steer Margin'!F671</f>
        <v>-130.29629198459656</v>
      </c>
    </row>
    <row r="672" spans="1:33" x14ac:dyDescent="0.25">
      <c r="A672" s="2">
        <f t="shared" si="10"/>
        <v>41019</v>
      </c>
      <c r="B672" s="6">
        <f>'[5]Fed Steer Margin'!B672</f>
        <v>1203.03</v>
      </c>
      <c r="C672" s="6">
        <f>'[5]Fed Steer Margin'!C672</f>
        <v>610.15028889594259</v>
      </c>
      <c r="D672" s="6">
        <f>'[5]Fed Steer Margin'!D672</f>
        <v>1813.1802888959426</v>
      </c>
      <c r="E672" s="6">
        <f>'[5]Fed Steer Margin'!E672</f>
        <v>1699.3500000000001</v>
      </c>
      <c r="F672" s="6">
        <f>'[5]Fed Steer Margin'!F672</f>
        <v>-113.83028889594243</v>
      </c>
    </row>
    <row r="673" spans="1:6" x14ac:dyDescent="0.25">
      <c r="A673" s="2">
        <f t="shared" si="10"/>
        <v>41026</v>
      </c>
      <c r="B673" s="6">
        <f>'[5]Fed Steer Margin'!B673</f>
        <v>1175.8500000000001</v>
      </c>
      <c r="C673" s="6">
        <f>'[5]Fed Steer Margin'!C673</f>
        <v>607.38297544019395</v>
      </c>
      <c r="D673" s="6">
        <f>'[5]Fed Steer Margin'!D673</f>
        <v>1783.232975440194</v>
      </c>
      <c r="E673" s="6">
        <f>'[5]Fed Steer Margin'!E673</f>
        <v>1680.9</v>
      </c>
      <c r="F673" s="6">
        <f>'[5]Fed Steer Margin'!F673</f>
        <v>-102.33297544019388</v>
      </c>
    </row>
    <row r="674" spans="1:6" x14ac:dyDescent="0.25">
      <c r="A674" s="2">
        <f t="shared" si="10"/>
        <v>41033</v>
      </c>
      <c r="B674" s="6">
        <f>'[5]Fed Steer Margin'!B674</f>
        <v>1154.79</v>
      </c>
      <c r="C674" s="6">
        <f>'[5]Fed Steer Margin'!C674</f>
        <v>606.55446080148533</v>
      </c>
      <c r="D674" s="6">
        <f>'[5]Fed Steer Margin'!D674</f>
        <v>1761.3444608014852</v>
      </c>
      <c r="E674" s="6">
        <f>'[5]Fed Steer Margin'!E674</f>
        <v>1662</v>
      </c>
      <c r="F674" s="6">
        <f>'[5]Fed Steer Margin'!F674</f>
        <v>-99.344460801485184</v>
      </c>
    </row>
    <row r="675" spans="1:6" x14ac:dyDescent="0.25">
      <c r="A675" s="2">
        <f t="shared" si="10"/>
        <v>41040</v>
      </c>
      <c r="B675" s="6">
        <f>'[5]Fed Steer Margin'!B675</f>
        <v>1205.82</v>
      </c>
      <c r="C675" s="6">
        <f>'[5]Fed Steer Margin'!C675</f>
        <v>605.97108486348213</v>
      </c>
      <c r="D675" s="6">
        <f>'[5]Fed Steer Margin'!D675</f>
        <v>1811.791084863482</v>
      </c>
      <c r="E675" s="6">
        <f>'[5]Fed Steer Margin'!E675</f>
        <v>1716</v>
      </c>
      <c r="F675" s="6">
        <f>'[5]Fed Steer Margin'!F675</f>
        <v>-95.791084863481956</v>
      </c>
    </row>
    <row r="676" spans="1:6" x14ac:dyDescent="0.25">
      <c r="A676" s="2">
        <f t="shared" si="10"/>
        <v>41047</v>
      </c>
      <c r="B676" s="6">
        <f>'[5]Fed Steer Margin'!B676</f>
        <v>1233.18</v>
      </c>
      <c r="C676" s="6">
        <f>'[5]Fed Steer Margin'!C676</f>
        <v>605.05270177001842</v>
      </c>
      <c r="D676" s="6">
        <f>'[5]Fed Steer Margin'!D676</f>
        <v>1838.2327017700186</v>
      </c>
      <c r="E676" s="6">
        <f>'[5]Fed Steer Margin'!E676</f>
        <v>1736.55</v>
      </c>
      <c r="F676" s="6">
        <f>'[5]Fed Steer Margin'!F676</f>
        <v>-101.68270177001864</v>
      </c>
    </row>
    <row r="677" spans="1:6" x14ac:dyDescent="0.25">
      <c r="A677" s="2">
        <f t="shared" si="10"/>
        <v>41054</v>
      </c>
      <c r="B677" s="6">
        <f>'[5]Fed Steer Margin'!B677</f>
        <v>1221.75</v>
      </c>
      <c r="C677" s="6">
        <f>'[5]Fed Steer Margin'!C677</f>
        <v>605.00352539980861</v>
      </c>
      <c r="D677" s="6">
        <f>'[5]Fed Steer Margin'!D677</f>
        <v>1826.7535253998085</v>
      </c>
      <c r="E677" s="6">
        <f>'[5]Fed Steer Margin'!E677</f>
        <v>1768.6499999999999</v>
      </c>
      <c r="F677" s="6">
        <f>'[5]Fed Steer Margin'!F677</f>
        <v>-58.103525399808632</v>
      </c>
    </row>
    <row r="678" spans="1:6" x14ac:dyDescent="0.25">
      <c r="A678" s="2">
        <f t="shared" si="10"/>
        <v>41061</v>
      </c>
      <c r="B678" s="6">
        <f>'[5]Fed Steer Margin'!B678</f>
        <v>1251.54</v>
      </c>
      <c r="C678" s="6">
        <f>'[5]Fed Steer Margin'!C678</f>
        <v>605.49422937691259</v>
      </c>
      <c r="D678" s="6">
        <f>'[5]Fed Steer Margin'!D678</f>
        <v>1857.0342293769127</v>
      </c>
      <c r="E678" s="6">
        <f>'[5]Fed Steer Margin'!E678</f>
        <v>1755</v>
      </c>
      <c r="F678" s="6">
        <f>'[5]Fed Steer Margin'!F678</f>
        <v>-102.03422937691266</v>
      </c>
    </row>
    <row r="679" spans="1:6" x14ac:dyDescent="0.25">
      <c r="A679" s="2">
        <f t="shared" si="10"/>
        <v>41068</v>
      </c>
      <c r="B679" s="6">
        <f>'[5]Fed Steer Margin'!B679</f>
        <v>1186.56</v>
      </c>
      <c r="C679" s="6">
        <f>'[5]Fed Steer Margin'!C679</f>
        <v>606.57171119351813</v>
      </c>
      <c r="D679" s="6">
        <f>'[5]Fed Steer Margin'!D679</f>
        <v>1793.1317111935182</v>
      </c>
      <c r="E679" s="6">
        <f>'[5]Fed Steer Margin'!E679</f>
        <v>1770</v>
      </c>
      <c r="F679" s="6">
        <f>'[5]Fed Steer Margin'!F679</f>
        <v>-23.131711193518186</v>
      </c>
    </row>
    <row r="680" spans="1:6" x14ac:dyDescent="0.25">
      <c r="A680" s="2">
        <f t="shared" si="10"/>
        <v>41075</v>
      </c>
      <c r="B680" s="6">
        <f>'[5]Fed Steer Margin'!B680</f>
        <v>1231.02</v>
      </c>
      <c r="C680" s="6">
        <f>'[5]Fed Steer Margin'!C680</f>
        <v>608.33391933361008</v>
      </c>
      <c r="D680" s="6">
        <f>'[5]Fed Steer Margin'!D680</f>
        <v>1839.3539193336101</v>
      </c>
      <c r="E680" s="6">
        <f>'[5]Fed Steer Margin'!E680</f>
        <v>1774.05</v>
      </c>
      <c r="F680" s="6">
        <f>'[5]Fed Steer Margin'!F680</f>
        <v>-65.303919333610111</v>
      </c>
    </row>
    <row r="681" spans="1:6" x14ac:dyDescent="0.25">
      <c r="A681" s="2">
        <f t="shared" si="10"/>
        <v>41082</v>
      </c>
      <c r="B681" s="6">
        <f>'[5]Fed Steer Margin'!B681</f>
        <v>1197.9900000000002</v>
      </c>
      <c r="C681" s="6">
        <f>'[5]Fed Steer Margin'!C681</f>
        <v>610.53767504109703</v>
      </c>
      <c r="D681" s="6">
        <f>'[5]Fed Steer Margin'!D681</f>
        <v>1808.5276750410972</v>
      </c>
      <c r="E681" s="6">
        <f>'[5]Fed Steer Margin'!E681</f>
        <v>1762.2</v>
      </c>
      <c r="F681" s="6">
        <f>'[5]Fed Steer Margin'!F681</f>
        <v>-46.327675041097109</v>
      </c>
    </row>
    <row r="682" spans="1:6" x14ac:dyDescent="0.25">
      <c r="A682" s="2">
        <f t="shared" si="10"/>
        <v>41089</v>
      </c>
      <c r="B682" s="6">
        <f>'[5]Fed Steer Margin'!B682</f>
        <v>1171.71</v>
      </c>
      <c r="C682" s="6">
        <f>'[5]Fed Steer Margin'!C682</f>
        <v>613.21013917461676</v>
      </c>
      <c r="D682" s="6">
        <f>'[5]Fed Steer Margin'!D682</f>
        <v>1784.9201391746169</v>
      </c>
      <c r="E682" s="6">
        <f>'[5]Fed Steer Margin'!E682</f>
        <v>1728.1499999999999</v>
      </c>
      <c r="F682" s="6">
        <f>'[5]Fed Steer Margin'!F682</f>
        <v>-56.770139174617043</v>
      </c>
    </row>
    <row r="683" spans="1:6" x14ac:dyDescent="0.25">
      <c r="A683" s="2">
        <f t="shared" si="10"/>
        <v>41096</v>
      </c>
      <c r="B683" s="6">
        <f>'[5]Fed Steer Margin'!B683</f>
        <v>1233.3599999999999</v>
      </c>
      <c r="C683" s="6">
        <f>'[5]Fed Steer Margin'!C683</f>
        <v>616.43611022868208</v>
      </c>
      <c r="D683" s="6">
        <f>'[5]Fed Steer Margin'!D683</f>
        <v>1849.796110228682</v>
      </c>
      <c r="E683" s="6">
        <f>'[5]Fed Steer Margin'!E683</f>
        <v>1715.5500000000002</v>
      </c>
      <c r="F683" s="6">
        <f>'[5]Fed Steer Margin'!F683</f>
        <v>-134.2461102286818</v>
      </c>
    </row>
    <row r="684" spans="1:6" x14ac:dyDescent="0.25">
      <c r="A684" s="2">
        <f t="shared" si="10"/>
        <v>41103</v>
      </c>
      <c r="B684" s="6">
        <f>'[5]Fed Steer Margin'!B684</f>
        <v>1214.9100000000001</v>
      </c>
      <c r="C684" s="6">
        <f>'[5]Fed Steer Margin'!C684</f>
        <v>620.8129322264964</v>
      </c>
      <c r="D684" s="6">
        <f>'[5]Fed Steer Margin'!D684</f>
        <v>1835.7229322264966</v>
      </c>
      <c r="E684" s="6">
        <f>'[5]Fed Steer Margin'!E684</f>
        <v>1693.5</v>
      </c>
      <c r="F684" s="6">
        <f>'[5]Fed Steer Margin'!F684</f>
        <v>-142.2229322264966</v>
      </c>
    </row>
    <row r="685" spans="1:6" x14ac:dyDescent="0.25">
      <c r="A685" s="2">
        <f t="shared" si="10"/>
        <v>41110</v>
      </c>
      <c r="B685" s="6">
        <f>'[5]Fed Steer Margin'!B685</f>
        <v>1291.05</v>
      </c>
      <c r="C685" s="6">
        <f>'[5]Fed Steer Margin'!C685</f>
        <v>625.62486563885329</v>
      </c>
      <c r="D685" s="6">
        <f>'[5]Fed Steer Margin'!D685</f>
        <v>1916.6748656388531</v>
      </c>
      <c r="E685" s="6">
        <f>'[5]Fed Steer Margin'!E685</f>
        <v>1648.35</v>
      </c>
      <c r="F685" s="6">
        <f>'[5]Fed Steer Margin'!F685</f>
        <v>-268.32486563885323</v>
      </c>
    </row>
    <row r="686" spans="1:6" x14ac:dyDescent="0.25">
      <c r="A686" s="2">
        <f t="shared" ref="A686:A708" si="11">A685+7</f>
        <v>41117</v>
      </c>
      <c r="B686" s="6">
        <f>'[5]Fed Steer Margin'!B686</f>
        <v>1266.6600000000001</v>
      </c>
      <c r="C686" s="6">
        <f>'[5]Fed Steer Margin'!C686</f>
        <v>633.22114091532512</v>
      </c>
      <c r="D686" s="6">
        <f>'[5]Fed Steer Margin'!D686</f>
        <v>1899.8811409153252</v>
      </c>
      <c r="E686" s="6">
        <f>'[5]Fed Steer Margin'!E686</f>
        <v>1604.55</v>
      </c>
      <c r="F686" s="6">
        <f>'[5]Fed Steer Margin'!F686</f>
        <v>-295.33114091532525</v>
      </c>
    </row>
    <row r="687" spans="1:6" x14ac:dyDescent="0.25">
      <c r="A687" s="2">
        <f t="shared" si="11"/>
        <v>41124</v>
      </c>
      <c r="B687" s="6">
        <f>'[5]Fed Steer Margin'!B687</f>
        <v>1256.1299999999999</v>
      </c>
      <c r="C687" s="6">
        <f>'[5]Fed Steer Margin'!C687</f>
        <v>642.1122293750268</v>
      </c>
      <c r="D687" s="6">
        <f>'[5]Fed Steer Margin'!D687</f>
        <v>1898.2422293750267</v>
      </c>
      <c r="E687" s="6">
        <f>'[5]Fed Steer Margin'!E687</f>
        <v>1648.6499999999999</v>
      </c>
      <c r="F687" s="6">
        <f>'[5]Fed Steer Margin'!F687</f>
        <v>-249.59222937502682</v>
      </c>
    </row>
    <row r="688" spans="1:6" x14ac:dyDescent="0.25">
      <c r="A688" s="2">
        <f t="shared" si="11"/>
        <v>41131</v>
      </c>
      <c r="B688" s="6">
        <f>'[5]Fed Steer Margin'!B688</f>
        <v>1308.42</v>
      </c>
      <c r="C688" s="6">
        <f>'[5]Fed Steer Margin'!C688</f>
        <v>650.6242405553246</v>
      </c>
      <c r="D688" s="6">
        <f>'[5]Fed Steer Margin'!D688</f>
        <v>1959.0442405553247</v>
      </c>
      <c r="E688" s="6">
        <f>'[5]Fed Steer Margin'!E688</f>
        <v>1591.3500000000001</v>
      </c>
      <c r="F688" s="6">
        <f>'[5]Fed Steer Margin'!F688</f>
        <v>-367.69424055532454</v>
      </c>
    </row>
    <row r="689" spans="1:33" x14ac:dyDescent="0.25">
      <c r="A689" s="2">
        <f t="shared" si="11"/>
        <v>41138</v>
      </c>
      <c r="B689" s="6">
        <f>'[5]Fed Steer Margin'!B689</f>
        <v>1262.8799999999999</v>
      </c>
      <c r="C689" s="6">
        <f>'[5]Fed Steer Margin'!C689</f>
        <v>659.08391264072907</v>
      </c>
      <c r="D689" s="6">
        <f>'[5]Fed Steer Margin'!D689</f>
        <v>1921.9639126407289</v>
      </c>
      <c r="E689" s="6">
        <f>'[5]Fed Steer Margin'!E689</f>
        <v>1664.55</v>
      </c>
      <c r="F689" s="6">
        <f>'[5]Fed Steer Margin'!F689</f>
        <v>-257.413912640729</v>
      </c>
    </row>
    <row r="690" spans="1:33" x14ac:dyDescent="0.25">
      <c r="A690" s="2">
        <f t="shared" si="11"/>
        <v>41145</v>
      </c>
      <c r="B690" s="6">
        <f>'[5]Fed Steer Margin'!B690</f>
        <v>1245.2400000000002</v>
      </c>
      <c r="C690" s="6">
        <f>'[5]Fed Steer Margin'!C690</f>
        <v>667.04578050806117</v>
      </c>
      <c r="D690" s="6">
        <f>'[5]Fed Steer Margin'!D690</f>
        <v>1912.2857805080614</v>
      </c>
      <c r="E690" s="6">
        <f>'[5]Fed Steer Margin'!E690</f>
        <v>1690.35</v>
      </c>
      <c r="F690" s="6">
        <f>'[5]Fed Steer Margin'!F690</f>
        <v>-221.9357805080615</v>
      </c>
    </row>
    <row r="691" spans="1:33" x14ac:dyDescent="0.25">
      <c r="A691" s="2">
        <f t="shared" si="11"/>
        <v>41152</v>
      </c>
      <c r="B691" s="6">
        <f>'[5]Fed Steer Margin'!B691</f>
        <v>1258.92</v>
      </c>
      <c r="C691" s="6">
        <f>'[5]Fed Steer Margin'!C691</f>
        <v>675.725957181485</v>
      </c>
      <c r="D691" s="6">
        <f>'[5]Fed Steer Margin'!D691</f>
        <v>1934.6459571814851</v>
      </c>
      <c r="E691" s="6">
        <f>'[5]Fed Steer Margin'!E691</f>
        <v>1695.75</v>
      </c>
      <c r="F691" s="6">
        <f>'[5]Fed Steer Margin'!F691</f>
        <v>-238.89595718148507</v>
      </c>
    </row>
    <row r="692" spans="1:33" x14ac:dyDescent="0.25">
      <c r="A692" s="2">
        <f t="shared" si="11"/>
        <v>41159</v>
      </c>
      <c r="B692" s="6">
        <f>'[5]Fed Steer Margin'!B692</f>
        <v>1182.78</v>
      </c>
      <c r="C692" s="6">
        <f>'[5]Fed Steer Margin'!C692</f>
        <v>683.99308334670673</v>
      </c>
      <c r="D692" s="6">
        <f>'[5]Fed Steer Margin'!D692</f>
        <v>1866.7730833467067</v>
      </c>
      <c r="E692" s="6">
        <f>'[5]Fed Steer Margin'!E692</f>
        <v>1648.6499999999999</v>
      </c>
      <c r="F692" s="6">
        <f>'[5]Fed Steer Margin'!F692</f>
        <v>-218.12308334670684</v>
      </c>
    </row>
    <row r="693" spans="1:33" x14ac:dyDescent="0.25">
      <c r="A693" s="2">
        <f t="shared" si="11"/>
        <v>41166</v>
      </c>
      <c r="B693" s="6">
        <f>'[5]Fed Steer Margin'!B693</f>
        <v>1171.8900000000001</v>
      </c>
      <c r="C693" s="6">
        <f>'[5]Fed Steer Margin'!C693</f>
        <v>691.35383823941311</v>
      </c>
      <c r="D693" s="6">
        <f>'[5]Fed Steer Margin'!D693</f>
        <v>1863.2438382394132</v>
      </c>
      <c r="E693" s="6">
        <f>'[5]Fed Steer Margin'!E693</f>
        <v>1620.3</v>
      </c>
      <c r="F693" s="6">
        <f>'[5]Fed Steer Margin'!F693</f>
        <v>-242.94383823941325</v>
      </c>
    </row>
    <row r="694" spans="1:33" x14ac:dyDescent="0.25">
      <c r="A694" s="2">
        <f t="shared" si="11"/>
        <v>41173</v>
      </c>
      <c r="B694" s="6">
        <f>'[5]Fed Steer Margin'!B694</f>
        <v>1207.8900000000001</v>
      </c>
      <c r="C694" s="6">
        <f>'[5]Fed Steer Margin'!C694</f>
        <v>698.08373008375895</v>
      </c>
      <c r="D694" s="6">
        <f>'[5]Fed Steer Margin'!D694</f>
        <v>1905.9737300837592</v>
      </c>
      <c r="E694" s="6">
        <f>'[5]Fed Steer Margin'!E694</f>
        <v>1647.6000000000001</v>
      </c>
      <c r="F694" s="6">
        <f>'[5]Fed Steer Margin'!F694</f>
        <v>-258.37373008375903</v>
      </c>
    </row>
    <row r="695" spans="1:33" x14ac:dyDescent="0.25">
      <c r="A695" s="2">
        <f t="shared" si="11"/>
        <v>41180</v>
      </c>
      <c r="B695" s="6">
        <f>'[5]Fed Steer Margin'!B695</f>
        <v>1218.69</v>
      </c>
      <c r="C695" s="6">
        <f>'[5]Fed Steer Margin'!C695</f>
        <v>703.10861886339114</v>
      </c>
      <c r="D695" s="6">
        <f>'[5]Fed Steer Margin'!D695</f>
        <v>1921.7986188633913</v>
      </c>
      <c r="E695" s="6">
        <f>'[5]Fed Steer Margin'!E695</f>
        <v>1659.8999999999999</v>
      </c>
      <c r="F695" s="6">
        <f>'[5]Fed Steer Margin'!F695</f>
        <v>-261.89861886339145</v>
      </c>
    </row>
    <row r="696" spans="1:33" x14ac:dyDescent="0.25">
      <c r="A696" s="2">
        <f t="shared" si="11"/>
        <v>41187</v>
      </c>
      <c r="B696" s="6">
        <f>'[5]Fed Steer Margin'!B696</f>
        <v>1180.6200000000001</v>
      </c>
      <c r="C696" s="6">
        <f>'[5]Fed Steer Margin'!C696</f>
        <v>707.93863423666244</v>
      </c>
      <c r="D696" s="6">
        <f>'[5]Fed Steer Margin'!D696</f>
        <v>1888.5586342366626</v>
      </c>
      <c r="E696" s="6">
        <f>'[5]Fed Steer Margin'!E696</f>
        <v>1670.5500000000002</v>
      </c>
      <c r="F696" s="6">
        <f>'[5]Fed Steer Margin'!F696</f>
        <v>-218.00863423666237</v>
      </c>
    </row>
    <row r="697" spans="1:33" x14ac:dyDescent="0.25">
      <c r="A697" s="2">
        <f t="shared" si="11"/>
        <v>41194</v>
      </c>
      <c r="B697" s="6">
        <f>'[5]Fed Steer Margin'!B697</f>
        <v>1223.82</v>
      </c>
      <c r="C697" s="6">
        <f>'[5]Fed Steer Margin'!C697</f>
        <v>713.26780360345276</v>
      </c>
      <c r="D697" s="6">
        <f>'[5]Fed Steer Margin'!D697</f>
        <v>1937.0878036034528</v>
      </c>
      <c r="E697" s="6">
        <f>'[5]Fed Steer Margin'!E697</f>
        <v>1658.1000000000001</v>
      </c>
      <c r="F697" s="6">
        <f>'[5]Fed Steer Margin'!F697</f>
        <v>-278.98780360345268</v>
      </c>
    </row>
    <row r="698" spans="1:33" x14ac:dyDescent="0.25">
      <c r="A698" s="2">
        <f t="shared" si="11"/>
        <v>41201</v>
      </c>
      <c r="B698" s="6">
        <f>'[5]Fed Steer Margin'!B698</f>
        <v>1191.8700000000001</v>
      </c>
      <c r="C698" s="6">
        <f>'[5]Fed Steer Margin'!C698</f>
        <v>717.11802007460017</v>
      </c>
      <c r="D698" s="6">
        <f>'[5]Fed Steer Margin'!D698</f>
        <v>1908.9880200746002</v>
      </c>
      <c r="E698" s="6">
        <f>'[5]Fed Steer Margin'!E698</f>
        <v>1655.1000000000001</v>
      </c>
      <c r="F698" s="6">
        <f>'[5]Fed Steer Margin'!F698</f>
        <v>-253.88802007460004</v>
      </c>
    </row>
    <row r="699" spans="1:33" x14ac:dyDescent="0.25">
      <c r="A699" s="2">
        <f t="shared" si="11"/>
        <v>41208</v>
      </c>
      <c r="B699" s="6">
        <f>'[5]Fed Steer Margin'!B699</f>
        <v>1173.5099999999998</v>
      </c>
      <c r="C699" s="6">
        <f>'[5]Fed Steer Margin'!C699</f>
        <v>721.13592844970299</v>
      </c>
      <c r="D699" s="6">
        <f>'[5]Fed Steer Margin'!D699</f>
        <v>1894.6459284497028</v>
      </c>
      <c r="E699" s="6">
        <f>'[5]Fed Steer Margin'!E699</f>
        <v>1696.3500000000001</v>
      </c>
      <c r="F699" s="6">
        <f>'[5]Fed Steer Margin'!F699</f>
        <v>-198.29592844970261</v>
      </c>
    </row>
    <row r="700" spans="1:33" x14ac:dyDescent="0.25">
      <c r="A700" s="2">
        <f t="shared" si="11"/>
        <v>41215</v>
      </c>
      <c r="B700" s="6">
        <f>'[5]Fed Steer Margin'!B700</f>
        <v>1172.25</v>
      </c>
      <c r="C700" s="6">
        <f>'[5]Fed Steer Margin'!C700</f>
        <v>725.74506925479341</v>
      </c>
      <c r="D700" s="6">
        <f>'[5]Fed Steer Margin'!D700</f>
        <v>1897.9950692547934</v>
      </c>
      <c r="E700" s="6">
        <f>'[5]Fed Steer Margin'!E700</f>
        <v>1697.85</v>
      </c>
      <c r="F700" s="6">
        <f>'[5]Fed Steer Margin'!F700</f>
        <v>-200.1450692547935</v>
      </c>
    </row>
    <row r="701" spans="1:33" s="10" customFormat="1" x14ac:dyDescent="0.25">
      <c r="A701" s="11">
        <f t="shared" si="11"/>
        <v>41222</v>
      </c>
      <c r="B701" s="6">
        <f>'[5]Fed Steer Margin'!B701</f>
        <v>1184.8500000000001</v>
      </c>
      <c r="C701" s="24">
        <f>'[5]Fed Steer Margin'!C701</f>
        <v>729.56573729611841</v>
      </c>
      <c r="D701" s="6">
        <f>'[5]Fed Steer Margin'!D701</f>
        <v>1914.4157372961186</v>
      </c>
      <c r="E701" s="6">
        <f>'[5]Fed Steer Margin'!E701</f>
        <v>1683.75</v>
      </c>
      <c r="F701" s="6">
        <f>'[5]Fed Steer Margin'!F701</f>
        <v>-230.66573729611855</v>
      </c>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row>
    <row r="702" spans="1:33" x14ac:dyDescent="0.25">
      <c r="A702" s="2">
        <f t="shared" si="11"/>
        <v>41229</v>
      </c>
      <c r="B702" s="6">
        <f>'[5]Fed Steer Margin'!B702</f>
        <v>1165.8599999999999</v>
      </c>
      <c r="C702" s="6">
        <f>'[5]Fed Steer Margin'!C702</f>
        <v>732.59122652101905</v>
      </c>
      <c r="D702" s="6">
        <f>'[5]Fed Steer Margin'!D702</f>
        <v>1898.451226521019</v>
      </c>
      <c r="E702" s="6">
        <f>'[5]Fed Steer Margin'!E702</f>
        <v>1644.4499999999998</v>
      </c>
      <c r="F702" s="6">
        <f>'[5]Fed Steer Margin'!F702</f>
        <v>-254.00122652101913</v>
      </c>
    </row>
    <row r="703" spans="1:33" x14ac:dyDescent="0.25">
      <c r="A703" s="2">
        <f t="shared" si="11"/>
        <v>41236</v>
      </c>
      <c r="B703" s="6">
        <f>'[5]Fed Steer Margin'!B703</f>
        <v>1205.3700000000001</v>
      </c>
      <c r="C703" s="6">
        <f>'[5]Fed Steer Margin'!C703</f>
        <v>735.29303747186577</v>
      </c>
      <c r="D703" s="6">
        <f>'[5]Fed Steer Margin'!D703</f>
        <v>1940.6630374718659</v>
      </c>
      <c r="E703" s="6">
        <f>'[5]Fed Steer Margin'!E703</f>
        <v>1681.8000000000002</v>
      </c>
      <c r="F703" s="6">
        <f>'[5]Fed Steer Margin'!F703</f>
        <v>-258.86303747186571</v>
      </c>
    </row>
    <row r="704" spans="1:33" x14ac:dyDescent="0.25">
      <c r="A704" s="2">
        <f t="shared" si="11"/>
        <v>41243</v>
      </c>
      <c r="B704" s="6">
        <f>'[5]Fed Steer Margin'!B704</f>
        <v>1186.47</v>
      </c>
      <c r="C704" s="6">
        <f>'[5]Fed Steer Margin'!C704</f>
        <v>737.78271710348804</v>
      </c>
      <c r="D704" s="6">
        <f>'[5]Fed Steer Margin'!D704</f>
        <v>1924.2527171034881</v>
      </c>
      <c r="E704" s="6">
        <f>'[5]Fed Steer Margin'!E704</f>
        <v>1722.15</v>
      </c>
      <c r="F704" s="6">
        <f>'[5]Fed Steer Margin'!F704</f>
        <v>-202.10271710348798</v>
      </c>
    </row>
    <row r="705" spans="1:33" x14ac:dyDescent="0.25">
      <c r="A705" s="2">
        <f t="shared" si="11"/>
        <v>41250</v>
      </c>
      <c r="B705" s="6">
        <f>'[5]Fed Steer Margin'!B705</f>
        <v>1230.3</v>
      </c>
      <c r="C705" s="6">
        <f>'[5]Fed Steer Margin'!C705</f>
        <v>740.99697029686502</v>
      </c>
      <c r="D705" s="6">
        <f>'[5]Fed Steer Margin'!D705</f>
        <v>1971.2969702968649</v>
      </c>
      <c r="E705" s="6">
        <f>'[5]Fed Steer Margin'!E705</f>
        <v>1712.85</v>
      </c>
      <c r="F705" s="6">
        <f>'[5]Fed Steer Margin'!F705</f>
        <v>-258.44697029686495</v>
      </c>
    </row>
    <row r="706" spans="1:33" x14ac:dyDescent="0.25">
      <c r="A706" s="2">
        <f t="shared" si="11"/>
        <v>41257</v>
      </c>
      <c r="B706" s="6">
        <f>'[5]Fed Steer Margin'!B706</f>
        <v>1232.28</v>
      </c>
      <c r="C706" s="6">
        <f>'[5]Fed Steer Margin'!C706</f>
        <v>745.39630683514258</v>
      </c>
      <c r="D706" s="6">
        <f>'[5]Fed Steer Margin'!D706</f>
        <v>1977.6763068351424</v>
      </c>
      <c r="E706" s="6">
        <f>'[5]Fed Steer Margin'!E706</f>
        <v>1715.25</v>
      </c>
      <c r="F706" s="6">
        <f>'[5]Fed Steer Margin'!F706</f>
        <v>-262.42630683514244</v>
      </c>
    </row>
    <row r="707" spans="1:33" x14ac:dyDescent="0.25">
      <c r="A707" s="2">
        <f t="shared" si="11"/>
        <v>41264</v>
      </c>
      <c r="B707" s="6">
        <f>'[5]Fed Steer Margin'!B707</f>
        <v>1240.3799999999999</v>
      </c>
      <c r="C707" s="6">
        <f>'[5]Fed Steer Margin'!C707</f>
        <v>749.0811515072387</v>
      </c>
      <c r="D707" s="6">
        <f>'[5]Fed Steer Margin'!D707</f>
        <v>1989.4611515072386</v>
      </c>
      <c r="E707" s="6">
        <f>'[5]Fed Steer Margin'!E707</f>
        <v>1698.3</v>
      </c>
      <c r="F707" s="6">
        <f>'[5]Fed Steer Margin'!F707</f>
        <v>-291.16115150723863</v>
      </c>
    </row>
    <row r="708" spans="1:33" x14ac:dyDescent="0.25">
      <c r="A708" s="2">
        <f t="shared" si="11"/>
        <v>41271</v>
      </c>
      <c r="B708" s="6">
        <f>'[5]Fed Steer Margin'!B708</f>
        <v>1233</v>
      </c>
      <c r="C708" s="6">
        <f>'[5]Fed Steer Margin'!C708</f>
        <v>752.50119489769497</v>
      </c>
      <c r="D708" s="6">
        <f>'[5]Fed Steer Margin'!D708</f>
        <v>1985.5011948976949</v>
      </c>
      <c r="E708" s="6">
        <f>'[5]Fed Steer Margin'!E708</f>
        <v>1800.3</v>
      </c>
      <c r="F708" s="6">
        <f>'[5]Fed Steer Margin'!F708</f>
        <v>-185.2011948976949</v>
      </c>
    </row>
    <row r="709" spans="1:33" s="10" customFormat="1" x14ac:dyDescent="0.25">
      <c r="A709" s="13">
        <f>A708+7</f>
        <v>41278</v>
      </c>
      <c r="B709" s="29">
        <f>'[5]Fed Steer Margin'!B709</f>
        <v>1220.04</v>
      </c>
      <c r="C709" s="29">
        <f>'[5]Fed Steer Margin'!C709</f>
        <v>755.13540870913835</v>
      </c>
      <c r="D709" s="29">
        <f>'[5]Fed Steer Margin'!D709</f>
        <v>1975.1754087091383</v>
      </c>
      <c r="E709" s="29">
        <f>'[5]Fed Steer Margin'!E709</f>
        <v>1783.0500000000002</v>
      </c>
      <c r="F709" s="29">
        <f>'[5]Fed Steer Margin'!F709</f>
        <v>-192.12540870913813</v>
      </c>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row>
    <row r="710" spans="1:33" x14ac:dyDescent="0.25">
      <c r="A710" s="2">
        <f t="shared" ref="A710:A773" si="12">A709+7</f>
        <v>41285</v>
      </c>
      <c r="B710" s="6">
        <f>'[5]Fed Steer Margin'!B710</f>
        <v>1241.82</v>
      </c>
      <c r="C710" s="6">
        <f>'[5]Fed Steer Margin'!C710</f>
        <v>755.49853303206726</v>
      </c>
      <c r="D710" s="6">
        <f>'[5]Fed Steer Margin'!D710</f>
        <v>1997.3185330320671</v>
      </c>
      <c r="E710" s="6">
        <f>'[5]Fed Steer Margin'!E710</f>
        <v>1802.3999999999999</v>
      </c>
      <c r="F710" s="6">
        <f>'[5]Fed Steer Margin'!F710</f>
        <v>-194.91853303206722</v>
      </c>
    </row>
    <row r="711" spans="1:33" x14ac:dyDescent="0.25">
      <c r="A711" s="2">
        <f t="shared" si="12"/>
        <v>41292</v>
      </c>
      <c r="B711" s="6">
        <f>'[5]Fed Steer Margin'!B711</f>
        <v>1192.1400000000001</v>
      </c>
      <c r="C711" s="6">
        <f>'[5]Fed Steer Margin'!C711</f>
        <v>754.13538690498899</v>
      </c>
      <c r="D711" s="6">
        <f>'[5]Fed Steer Margin'!D711</f>
        <v>1946.2753869049891</v>
      </c>
      <c r="E711" s="6">
        <f>'[5]Fed Steer Margin'!E711</f>
        <v>1744.5</v>
      </c>
      <c r="F711" s="6">
        <f>'[5]Fed Steer Margin'!F711</f>
        <v>-201.77538690498909</v>
      </c>
    </row>
    <row r="712" spans="1:33" x14ac:dyDescent="0.25">
      <c r="A712" s="2">
        <f t="shared" si="12"/>
        <v>41299</v>
      </c>
      <c r="B712" s="6">
        <f>'[5]Fed Steer Margin'!B712</f>
        <v>1131.93</v>
      </c>
      <c r="C712" s="6">
        <f>'[5]Fed Steer Margin'!C712</f>
        <v>753.03148295234178</v>
      </c>
      <c r="D712" s="6">
        <f>'[5]Fed Steer Margin'!D712</f>
        <v>1884.9614829523418</v>
      </c>
      <c r="E712" s="6">
        <f>'[5]Fed Steer Margin'!E712</f>
        <v>1703.4</v>
      </c>
      <c r="F712" s="6">
        <f>'[5]Fed Steer Margin'!F712</f>
        <v>-181.56148295234175</v>
      </c>
    </row>
    <row r="713" spans="1:33" x14ac:dyDescent="0.25">
      <c r="A713" s="2">
        <f t="shared" si="12"/>
        <v>41306</v>
      </c>
      <c r="B713" s="6">
        <f>'[5]Fed Steer Margin'!B713</f>
        <v>1176.8399999999999</v>
      </c>
      <c r="C713" s="6">
        <f>'[5]Fed Steer Margin'!C713</f>
        <v>749.66678833973458</v>
      </c>
      <c r="D713" s="6">
        <f>'[5]Fed Steer Margin'!D713</f>
        <v>1926.5067883397346</v>
      </c>
      <c r="E713" s="6">
        <f>'[5]Fed Steer Margin'!E713</f>
        <v>1825.95</v>
      </c>
      <c r="F713" s="6">
        <f>'[5]Fed Steer Margin'!F713</f>
        <v>-100.55678833973457</v>
      </c>
    </row>
    <row r="714" spans="1:33" x14ac:dyDescent="0.25">
      <c r="A714" s="2">
        <f t="shared" si="12"/>
        <v>41313</v>
      </c>
      <c r="B714" s="6">
        <f>'[5]Fed Steer Margin'!B714</f>
        <v>1181.97</v>
      </c>
      <c r="C714" s="6">
        <f>'[5]Fed Steer Margin'!C714</f>
        <v>746.24117241946885</v>
      </c>
      <c r="D714" s="6">
        <f>'[5]Fed Steer Margin'!D714</f>
        <v>1928.2111724194688</v>
      </c>
      <c r="E714" s="6">
        <f>'[5]Fed Steer Margin'!E714</f>
        <v>1762.05</v>
      </c>
      <c r="F714" s="6">
        <f>'[5]Fed Steer Margin'!F714</f>
        <v>-166.16117241946881</v>
      </c>
    </row>
    <row r="715" spans="1:33" x14ac:dyDescent="0.25">
      <c r="A715" s="2">
        <f t="shared" si="12"/>
        <v>41320</v>
      </c>
      <c r="B715" s="6">
        <f>'[5]Fed Steer Margin'!B715</f>
        <v>1188.27</v>
      </c>
      <c r="C715" s="6">
        <f>'[5]Fed Steer Margin'!C715</f>
        <v>741.98801627031503</v>
      </c>
      <c r="D715" s="6">
        <f>'[5]Fed Steer Margin'!D715</f>
        <v>1930.258016270315</v>
      </c>
      <c r="E715" s="6">
        <f>'[5]Fed Steer Margin'!E715</f>
        <v>1693.95</v>
      </c>
      <c r="F715" s="6">
        <f>'[5]Fed Steer Margin'!F715</f>
        <v>-236.30801627031497</v>
      </c>
    </row>
    <row r="716" spans="1:33" x14ac:dyDescent="0.25">
      <c r="A716" s="2">
        <f t="shared" si="12"/>
        <v>41327</v>
      </c>
      <c r="B716" s="6">
        <f>'[5]Fed Steer Margin'!B716</f>
        <v>1225.08</v>
      </c>
      <c r="C716" s="6">
        <f>'[5]Fed Steer Margin'!C716</f>
        <v>736.96060899101883</v>
      </c>
      <c r="D716" s="6">
        <f>'[5]Fed Steer Margin'!D716</f>
        <v>1962.0406089910189</v>
      </c>
      <c r="E716" s="6">
        <f>'[5]Fed Steer Margin'!E716</f>
        <v>1771.8000000000002</v>
      </c>
      <c r="F716" s="6">
        <f>'[5]Fed Steer Margin'!F716</f>
        <v>-190.24060899101869</v>
      </c>
    </row>
    <row r="717" spans="1:33" x14ac:dyDescent="0.25">
      <c r="A717" s="2">
        <f t="shared" si="12"/>
        <v>41334</v>
      </c>
      <c r="B717" s="6">
        <f>'[5]Fed Steer Margin'!B717</f>
        <v>1209.1499999999999</v>
      </c>
      <c r="C717" s="6">
        <f>'[5]Fed Steer Margin'!C717</f>
        <v>732.77254232801067</v>
      </c>
      <c r="D717" s="6">
        <f>'[5]Fed Steer Margin'!D717</f>
        <v>1941.9225423280104</v>
      </c>
      <c r="E717" s="6">
        <f>'[5]Fed Steer Margin'!E717</f>
        <v>1815.6000000000001</v>
      </c>
      <c r="F717" s="6">
        <f>'[5]Fed Steer Margin'!F717</f>
        <v>-126.32254232801029</v>
      </c>
    </row>
    <row r="718" spans="1:33" x14ac:dyDescent="0.25">
      <c r="A718" s="2">
        <f t="shared" si="12"/>
        <v>41341</v>
      </c>
      <c r="B718" s="6">
        <f>'[5]Fed Steer Margin'!B718</f>
        <v>1213.1099999999999</v>
      </c>
      <c r="C718" s="6">
        <f>'[5]Fed Steer Margin'!C718</f>
        <v>728.31706207060915</v>
      </c>
      <c r="D718" s="6">
        <f>'[5]Fed Steer Margin'!D718</f>
        <v>1941.4270620706091</v>
      </c>
      <c r="E718" s="6">
        <f>'[5]Fed Steer Margin'!E718</f>
        <v>1712.3999999999999</v>
      </c>
      <c r="F718" s="6">
        <f>'[5]Fed Steer Margin'!F718</f>
        <v>-229.02706207060919</v>
      </c>
    </row>
    <row r="719" spans="1:33" x14ac:dyDescent="0.25">
      <c r="A719" s="2">
        <f t="shared" si="12"/>
        <v>41348</v>
      </c>
      <c r="B719" s="6">
        <f>'[5]Fed Steer Margin'!B719</f>
        <v>1245.1499999999999</v>
      </c>
      <c r="C719" s="6">
        <f>'[5]Fed Steer Margin'!C719</f>
        <v>724.37411461481975</v>
      </c>
      <c r="D719" s="6">
        <f>'[5]Fed Steer Margin'!D719</f>
        <v>1969.5241146148196</v>
      </c>
      <c r="E719" s="6">
        <f>'[5]Fed Steer Margin'!E719</f>
        <v>1769.25</v>
      </c>
      <c r="F719" s="6">
        <f>'[5]Fed Steer Margin'!F719</f>
        <v>-200.27411461481961</v>
      </c>
    </row>
    <row r="720" spans="1:33" x14ac:dyDescent="0.25">
      <c r="A720" s="2">
        <f t="shared" si="12"/>
        <v>41355</v>
      </c>
      <c r="B720" s="6">
        <f>'[5]Fed Steer Margin'!B720</f>
        <v>1253.79</v>
      </c>
      <c r="C720" s="6">
        <f>'[5]Fed Steer Margin'!C720</f>
        <v>721.12165594567341</v>
      </c>
      <c r="D720" s="6">
        <f>'[5]Fed Steer Margin'!D720</f>
        <v>1974.9116559456734</v>
      </c>
      <c r="E720" s="6">
        <f>'[5]Fed Steer Margin'!E720</f>
        <v>1729.65</v>
      </c>
      <c r="F720" s="6">
        <f>'[5]Fed Steer Margin'!F720</f>
        <v>-245.26165594567328</v>
      </c>
    </row>
    <row r="721" spans="1:6" x14ac:dyDescent="0.25">
      <c r="A721" s="2">
        <f t="shared" si="12"/>
        <v>41362</v>
      </c>
      <c r="B721" s="6">
        <f>'[5]Fed Steer Margin'!B721</f>
        <v>1277.28</v>
      </c>
      <c r="C721" s="6">
        <f>'[5]Fed Steer Margin'!C721</f>
        <v>718.9664999926265</v>
      </c>
      <c r="D721" s="6">
        <f>'[5]Fed Steer Margin'!D721</f>
        <v>1996.2464999926265</v>
      </c>
      <c r="E721" s="6">
        <f>'[5]Fed Steer Margin'!E721</f>
        <v>1733.55</v>
      </c>
      <c r="F721" s="6">
        <f>'[5]Fed Steer Margin'!F721</f>
        <v>-262.69649999262651</v>
      </c>
    </row>
    <row r="722" spans="1:6" x14ac:dyDescent="0.25">
      <c r="A722" s="2">
        <f t="shared" si="12"/>
        <v>41369</v>
      </c>
      <c r="B722" s="6">
        <f>'[5]Fed Steer Margin'!B722</f>
        <v>1246.05</v>
      </c>
      <c r="C722" s="6">
        <f>'[5]Fed Steer Margin'!C722</f>
        <v>717.69852659783385</v>
      </c>
      <c r="D722" s="6">
        <f>'[5]Fed Steer Margin'!D722</f>
        <v>1963.7485265978339</v>
      </c>
      <c r="E722" s="6">
        <f>'[5]Fed Steer Margin'!E722</f>
        <v>1697.55</v>
      </c>
      <c r="F722" s="6">
        <f>'[5]Fed Steer Margin'!F722</f>
        <v>-266.19852659783396</v>
      </c>
    </row>
    <row r="723" spans="1:6" x14ac:dyDescent="0.25">
      <c r="A723" s="2">
        <f t="shared" si="12"/>
        <v>41376</v>
      </c>
      <c r="B723" s="6">
        <f>'[5]Fed Steer Margin'!B723</f>
        <v>1222.92</v>
      </c>
      <c r="C723" s="6">
        <f>'[5]Fed Steer Margin'!C723</f>
        <v>716.10919169824035</v>
      </c>
      <c r="D723" s="6">
        <f>'[5]Fed Steer Margin'!D723</f>
        <v>1939.0291916982405</v>
      </c>
      <c r="E723" s="6">
        <f>'[5]Fed Steer Margin'!E723</f>
        <v>1653.1499999999999</v>
      </c>
      <c r="F723" s="6">
        <f>'[5]Fed Steer Margin'!F723</f>
        <v>-285.87919169824067</v>
      </c>
    </row>
    <row r="724" spans="1:6" x14ac:dyDescent="0.25">
      <c r="A724" s="2">
        <f t="shared" si="12"/>
        <v>41383</v>
      </c>
      <c r="B724" s="6">
        <f>'[5]Fed Steer Margin'!B724</f>
        <v>1203.57</v>
      </c>
      <c r="C724" s="6">
        <f>'[5]Fed Steer Margin'!C724</f>
        <v>713.36344683037146</v>
      </c>
      <c r="D724" s="6">
        <f>'[5]Fed Steer Margin'!D724</f>
        <v>1916.9334468303714</v>
      </c>
      <c r="E724" s="6">
        <f>'[5]Fed Steer Margin'!E724</f>
        <v>1737.3</v>
      </c>
      <c r="F724" s="6">
        <f>'[5]Fed Steer Margin'!F724</f>
        <v>-179.63344683037144</v>
      </c>
    </row>
    <row r="725" spans="1:6" x14ac:dyDescent="0.25">
      <c r="A725" s="2">
        <f t="shared" si="12"/>
        <v>41390</v>
      </c>
      <c r="B725" s="6">
        <f>'[5]Fed Steer Margin'!B725</f>
        <v>1149.3</v>
      </c>
      <c r="C725" s="6">
        <f>'[5]Fed Steer Margin'!C725</f>
        <v>711.38382300653609</v>
      </c>
      <c r="D725" s="6">
        <f>'[5]Fed Steer Margin'!D725</f>
        <v>1860.6838230065359</v>
      </c>
      <c r="E725" s="6">
        <f>'[5]Fed Steer Margin'!E725</f>
        <v>1759.5</v>
      </c>
      <c r="F725" s="6">
        <f>'[5]Fed Steer Margin'!F725</f>
        <v>-101.18382300653593</v>
      </c>
    </row>
    <row r="726" spans="1:6" x14ac:dyDescent="0.25">
      <c r="A726" s="2">
        <f t="shared" si="12"/>
        <v>41397</v>
      </c>
      <c r="B726" s="6">
        <f>'[5]Fed Steer Margin'!B726</f>
        <v>1176.93</v>
      </c>
      <c r="C726" s="6">
        <f>'[5]Fed Steer Margin'!C726</f>
        <v>709.3587192742491</v>
      </c>
      <c r="D726" s="6">
        <f>'[5]Fed Steer Margin'!D726</f>
        <v>1886.2887192742492</v>
      </c>
      <c r="E726" s="6">
        <f>'[5]Fed Steer Margin'!E726</f>
        <v>1755.6000000000001</v>
      </c>
      <c r="F726" s="6">
        <f>'[5]Fed Steer Margin'!F726</f>
        <v>-130.68871927424902</v>
      </c>
    </row>
    <row r="727" spans="1:6" x14ac:dyDescent="0.25">
      <c r="A727" s="2">
        <f t="shared" si="12"/>
        <v>41404</v>
      </c>
      <c r="B727" s="6">
        <f>'[5]Fed Steer Margin'!B727</f>
        <v>1145.6100000000001</v>
      </c>
      <c r="C727" s="6">
        <f>'[5]Fed Steer Margin'!C727</f>
        <v>707.36314716860238</v>
      </c>
      <c r="D727" s="6">
        <f>'[5]Fed Steer Margin'!D727</f>
        <v>1852.9731471686025</v>
      </c>
      <c r="E727" s="6">
        <f>'[5]Fed Steer Margin'!E727</f>
        <v>1741.65</v>
      </c>
      <c r="F727" s="6">
        <f>'[5]Fed Steer Margin'!F727</f>
        <v>-111.32314716860242</v>
      </c>
    </row>
    <row r="728" spans="1:6" x14ac:dyDescent="0.25">
      <c r="A728" s="2">
        <f t="shared" si="12"/>
        <v>41411</v>
      </c>
      <c r="B728" s="6">
        <f>'[5]Fed Steer Margin'!B728</f>
        <v>1191.33</v>
      </c>
      <c r="C728" s="6">
        <f>'[5]Fed Steer Margin'!C728</f>
        <v>705.3977421542935</v>
      </c>
      <c r="D728" s="6">
        <f>'[5]Fed Steer Margin'!D728</f>
        <v>1896.7277421542935</v>
      </c>
      <c r="E728" s="6">
        <f>'[5]Fed Steer Margin'!E728</f>
        <v>1832.7</v>
      </c>
      <c r="F728" s="6">
        <f>'[5]Fed Steer Margin'!F728</f>
        <v>-64.027742154293492</v>
      </c>
    </row>
    <row r="729" spans="1:6" x14ac:dyDescent="0.25">
      <c r="A729" s="2">
        <f t="shared" si="12"/>
        <v>41418</v>
      </c>
      <c r="B729" s="6">
        <f>'[5]Fed Steer Margin'!B729</f>
        <v>1184.7599999999998</v>
      </c>
      <c r="C729" s="6">
        <f>'[5]Fed Steer Margin'!C729</f>
        <v>704.10817502372186</v>
      </c>
      <c r="D729" s="6">
        <f>'[5]Fed Steer Margin'!D729</f>
        <v>1888.8681750237215</v>
      </c>
      <c r="E729" s="6">
        <f>'[5]Fed Steer Margin'!E729</f>
        <v>1848.3</v>
      </c>
      <c r="F729" s="6">
        <f>'[5]Fed Steer Margin'!F729</f>
        <v>-40.568175023721551</v>
      </c>
    </row>
    <row r="730" spans="1:6" x14ac:dyDescent="0.25">
      <c r="A730" s="2">
        <f t="shared" si="12"/>
        <v>41425</v>
      </c>
      <c r="B730" s="6">
        <f>'[5]Fed Steer Margin'!B730</f>
        <v>1140.93</v>
      </c>
      <c r="C730" s="6">
        <f>'[5]Fed Steer Margin'!C730</f>
        <v>703.74950943331771</v>
      </c>
      <c r="D730" s="6">
        <f>'[5]Fed Steer Margin'!D730</f>
        <v>1844.6795094333179</v>
      </c>
      <c r="E730" s="6">
        <f>'[5]Fed Steer Margin'!E730</f>
        <v>1896.3</v>
      </c>
      <c r="F730" s="6">
        <f>'[5]Fed Steer Margin'!F730</f>
        <v>51.620490566682065</v>
      </c>
    </row>
    <row r="731" spans="1:6" x14ac:dyDescent="0.25">
      <c r="A731" s="2">
        <f t="shared" si="12"/>
        <v>41432</v>
      </c>
      <c r="B731" s="6">
        <f>'[5]Fed Steer Margin'!B731</f>
        <v>1217.79</v>
      </c>
      <c r="C731" s="6">
        <f>'[5]Fed Steer Margin'!C731</f>
        <v>703.41232700884416</v>
      </c>
      <c r="D731" s="6">
        <f>'[5]Fed Steer Margin'!D731</f>
        <v>1921.2023270088441</v>
      </c>
      <c r="E731" s="6">
        <f>'[5]Fed Steer Margin'!E731</f>
        <v>1900.8</v>
      </c>
      <c r="F731" s="6">
        <f>'[5]Fed Steer Margin'!F731</f>
        <v>-20.402327008844168</v>
      </c>
    </row>
    <row r="732" spans="1:6" x14ac:dyDescent="0.25">
      <c r="A732" s="2">
        <f t="shared" si="12"/>
        <v>41439</v>
      </c>
      <c r="B732" s="6">
        <f>'[5]Fed Steer Margin'!B732</f>
        <v>1227.33</v>
      </c>
      <c r="C732" s="6">
        <f>'[5]Fed Steer Margin'!C732</f>
        <v>702.69051164045834</v>
      </c>
      <c r="D732" s="6">
        <f>'[5]Fed Steer Margin'!D732</f>
        <v>1930.0205116404582</v>
      </c>
      <c r="E732" s="6">
        <f>'[5]Fed Steer Margin'!E732</f>
        <v>1827.15</v>
      </c>
      <c r="F732" s="6">
        <f>'[5]Fed Steer Margin'!F732</f>
        <v>-102.87051164045806</v>
      </c>
    </row>
    <row r="733" spans="1:6" x14ac:dyDescent="0.25">
      <c r="A733" s="2">
        <f t="shared" si="12"/>
        <v>41446</v>
      </c>
      <c r="B733" s="6">
        <f>'[5]Fed Steer Margin'!B733</f>
        <v>1205.73</v>
      </c>
      <c r="C733" s="6">
        <f>'[5]Fed Steer Margin'!C733</f>
        <v>701.34578220695016</v>
      </c>
      <c r="D733" s="6">
        <f>'[5]Fed Steer Margin'!D733</f>
        <v>1907.0757822069502</v>
      </c>
      <c r="E733" s="6">
        <f>'[5]Fed Steer Margin'!E733</f>
        <v>1850.25</v>
      </c>
      <c r="F733" s="6">
        <f>'[5]Fed Steer Margin'!F733</f>
        <v>-56.82578220695018</v>
      </c>
    </row>
    <row r="734" spans="1:6" x14ac:dyDescent="0.25">
      <c r="A734" s="2">
        <f t="shared" si="12"/>
        <v>41453</v>
      </c>
      <c r="B734" s="6">
        <f>'[5]Fed Steer Margin'!B734</f>
        <v>1212.03</v>
      </c>
      <c r="C734" s="6">
        <f>'[5]Fed Steer Margin'!C734</f>
        <v>700.80576897934395</v>
      </c>
      <c r="D734" s="6">
        <f>'[5]Fed Steer Margin'!D734</f>
        <v>1912.8357689793438</v>
      </c>
      <c r="E734" s="6">
        <f>'[5]Fed Steer Margin'!E734</f>
        <v>1906.3500000000001</v>
      </c>
      <c r="F734" s="6">
        <f>'[5]Fed Steer Margin'!F734</f>
        <v>-6.4857689793436748</v>
      </c>
    </row>
    <row r="735" spans="1:6" x14ac:dyDescent="0.25">
      <c r="A735" s="2">
        <f t="shared" si="12"/>
        <v>41460</v>
      </c>
      <c r="B735" s="6">
        <f>'[5]Fed Steer Margin'!B735</f>
        <v>1223.1000000000001</v>
      </c>
      <c r="C735" s="6">
        <f>'[5]Fed Steer Margin'!C735</f>
        <v>700.56650484322972</v>
      </c>
      <c r="D735" s="6">
        <f>'[5]Fed Steer Margin'!D735</f>
        <v>1923.6665048432299</v>
      </c>
      <c r="E735" s="6">
        <f>'[5]Fed Steer Margin'!E735</f>
        <v>1924.35</v>
      </c>
      <c r="F735" s="6">
        <f>'[5]Fed Steer Margin'!F735</f>
        <v>0.68349515677005002</v>
      </c>
    </row>
    <row r="736" spans="1:6" x14ac:dyDescent="0.25">
      <c r="A736" s="2">
        <f t="shared" si="12"/>
        <v>41467</v>
      </c>
      <c r="B736" s="6">
        <f>'[5]Fed Steer Margin'!B736</f>
        <v>1249.83</v>
      </c>
      <c r="C736" s="6">
        <f>'[5]Fed Steer Margin'!C736</f>
        <v>699.72326998334142</v>
      </c>
      <c r="D736" s="6">
        <f>'[5]Fed Steer Margin'!D736</f>
        <v>1949.5532699833414</v>
      </c>
      <c r="E736" s="6">
        <f>'[5]Fed Steer Margin'!E736</f>
        <v>1856.8500000000001</v>
      </c>
      <c r="F736" s="6">
        <f>'[5]Fed Steer Margin'!F736</f>
        <v>-92.703269983341215</v>
      </c>
    </row>
    <row r="737" spans="1:6" x14ac:dyDescent="0.25">
      <c r="A737" s="2">
        <f t="shared" si="12"/>
        <v>41474</v>
      </c>
      <c r="B737" s="6">
        <f>'[5]Fed Steer Margin'!B737</f>
        <v>1189.44</v>
      </c>
      <c r="C737" s="6">
        <f>'[5]Fed Steer Margin'!C737</f>
        <v>700.51833683604332</v>
      </c>
      <c r="D737" s="6">
        <f>'[5]Fed Steer Margin'!D737</f>
        <v>1889.9583368360434</v>
      </c>
      <c r="E737" s="6">
        <f>'[5]Fed Steer Margin'!E737</f>
        <v>1834.65</v>
      </c>
      <c r="F737" s="6">
        <f>'[5]Fed Steer Margin'!F737</f>
        <v>-55.308336836043281</v>
      </c>
    </row>
    <row r="738" spans="1:6" x14ac:dyDescent="0.25">
      <c r="A738" s="2">
        <f t="shared" si="12"/>
        <v>41481</v>
      </c>
      <c r="B738" s="6">
        <f>'[5]Fed Steer Margin'!B738</f>
        <v>1201.95</v>
      </c>
      <c r="C738" s="6">
        <f>'[5]Fed Steer Margin'!C738</f>
        <v>701.4084717720757</v>
      </c>
      <c r="D738" s="6">
        <f>'[5]Fed Steer Margin'!D738</f>
        <v>1903.3584717720757</v>
      </c>
      <c r="E738" s="6">
        <f>'[5]Fed Steer Margin'!E738</f>
        <v>1831.5</v>
      </c>
      <c r="F738" s="6">
        <f>'[5]Fed Steer Margin'!F738</f>
        <v>-71.858471772075745</v>
      </c>
    </row>
    <row r="739" spans="1:6" x14ac:dyDescent="0.25">
      <c r="A739" s="2">
        <f t="shared" si="12"/>
        <v>41488</v>
      </c>
      <c r="B739" s="6">
        <f>'[5]Fed Steer Margin'!B739</f>
        <v>1199.25</v>
      </c>
      <c r="C739" s="6">
        <f>'[5]Fed Steer Margin'!C739</f>
        <v>700.32631248226301</v>
      </c>
      <c r="D739" s="6">
        <f>'[5]Fed Steer Margin'!D739</f>
        <v>1899.5763124822629</v>
      </c>
      <c r="E739" s="6">
        <f>'[5]Fed Steer Margin'!E739</f>
        <v>1847.55</v>
      </c>
      <c r="F739" s="6">
        <f>'[5]Fed Steer Margin'!F739</f>
        <v>-52.026312482262938</v>
      </c>
    </row>
    <row r="740" spans="1:6" x14ac:dyDescent="0.25">
      <c r="A740" s="2">
        <f t="shared" si="12"/>
        <v>41495</v>
      </c>
      <c r="B740" s="6">
        <f>'[5]Fed Steer Margin'!B740</f>
        <v>1177.02</v>
      </c>
      <c r="C740" s="6">
        <f>'[5]Fed Steer Margin'!C740</f>
        <v>697.96770784238197</v>
      </c>
      <c r="D740" s="6">
        <f>'[5]Fed Steer Margin'!D740</f>
        <v>1874.987707842382</v>
      </c>
      <c r="E740" s="6">
        <f>'[5]Fed Steer Margin'!E740</f>
        <v>1797.75</v>
      </c>
      <c r="F740" s="6">
        <f>'[5]Fed Steer Margin'!F740</f>
        <v>-77.237707842381951</v>
      </c>
    </row>
    <row r="741" spans="1:6" x14ac:dyDescent="0.25">
      <c r="A741" s="2">
        <f t="shared" si="12"/>
        <v>41502</v>
      </c>
      <c r="B741" s="6">
        <f>'[5]Fed Steer Margin'!B741</f>
        <v>1129.4099999999999</v>
      </c>
      <c r="C741" s="6">
        <f>'[5]Fed Steer Margin'!C741</f>
        <v>694.36318009695549</v>
      </c>
      <c r="D741" s="6">
        <f>'[5]Fed Steer Margin'!D741</f>
        <v>1823.7731800969555</v>
      </c>
      <c r="E741" s="6">
        <f>'[5]Fed Steer Margin'!E741</f>
        <v>1890.15</v>
      </c>
      <c r="F741" s="6">
        <f>'[5]Fed Steer Margin'!F741</f>
        <v>66.376819903044634</v>
      </c>
    </row>
    <row r="742" spans="1:6" x14ac:dyDescent="0.25">
      <c r="A742" s="2">
        <f t="shared" si="12"/>
        <v>41509</v>
      </c>
      <c r="B742" s="6">
        <f>'[5]Fed Steer Margin'!B742</f>
        <v>1155.6000000000001</v>
      </c>
      <c r="C742" s="6">
        <f>'[5]Fed Steer Margin'!C742</f>
        <v>691.38187951946884</v>
      </c>
      <c r="D742" s="6">
        <f>'[5]Fed Steer Margin'!D742</f>
        <v>1846.981879519469</v>
      </c>
      <c r="E742" s="6">
        <f>'[5]Fed Steer Margin'!E742</f>
        <v>1902.3</v>
      </c>
      <c r="F742" s="6">
        <f>'[5]Fed Steer Margin'!F742</f>
        <v>55.318120480530979</v>
      </c>
    </row>
    <row r="743" spans="1:6" x14ac:dyDescent="0.25">
      <c r="A743" s="2">
        <f t="shared" si="12"/>
        <v>41516</v>
      </c>
      <c r="B743" s="6">
        <f>'[5]Fed Steer Margin'!B743</f>
        <v>1180.17</v>
      </c>
      <c r="C743" s="6">
        <f>'[5]Fed Steer Margin'!C743</f>
        <v>690.18289398180445</v>
      </c>
      <c r="D743" s="6">
        <f>'[5]Fed Steer Margin'!D743</f>
        <v>1870.3528939818045</v>
      </c>
      <c r="E743" s="6">
        <f>'[5]Fed Steer Margin'!E743</f>
        <v>1870.8</v>
      </c>
      <c r="F743" s="6">
        <f>'[5]Fed Steer Margin'!F743</f>
        <v>0.44710601819542717</v>
      </c>
    </row>
    <row r="744" spans="1:6" x14ac:dyDescent="0.25">
      <c r="A744" s="2">
        <f t="shared" si="12"/>
        <v>41523</v>
      </c>
      <c r="B744" s="6">
        <f>'[5]Fed Steer Margin'!B744</f>
        <v>1205.19</v>
      </c>
      <c r="C744" s="6">
        <f>'[5]Fed Steer Margin'!C744</f>
        <v>689.91068244464566</v>
      </c>
      <c r="D744" s="6">
        <f>'[5]Fed Steer Margin'!D744</f>
        <v>1895.1006824446458</v>
      </c>
      <c r="E744" s="6">
        <f>'[5]Fed Steer Margin'!E744</f>
        <v>1822.65</v>
      </c>
      <c r="F744" s="6">
        <f>'[5]Fed Steer Margin'!F744</f>
        <v>-72.450682444645736</v>
      </c>
    </row>
    <row r="745" spans="1:6" x14ac:dyDescent="0.25">
      <c r="A745" s="2">
        <f t="shared" si="12"/>
        <v>41530</v>
      </c>
      <c r="B745" s="6">
        <f>'[5]Fed Steer Margin'!B745</f>
        <v>1158.03</v>
      </c>
      <c r="C745" s="6">
        <f>'[5]Fed Steer Margin'!C745</f>
        <v>688.84898579875221</v>
      </c>
      <c r="D745" s="6">
        <f>'[5]Fed Steer Margin'!D745</f>
        <v>1846.8789857987522</v>
      </c>
      <c r="E745" s="6">
        <f>'[5]Fed Steer Margin'!E745</f>
        <v>1814.25</v>
      </c>
      <c r="F745" s="6">
        <f>'[5]Fed Steer Margin'!F745</f>
        <v>-32.628985798752183</v>
      </c>
    </row>
    <row r="746" spans="1:6" x14ac:dyDescent="0.25">
      <c r="A746" s="2">
        <f t="shared" si="12"/>
        <v>41537</v>
      </c>
      <c r="B746" s="6">
        <f>'[5]Fed Steer Margin'!B746</f>
        <v>1157.22</v>
      </c>
      <c r="C746" s="6">
        <f>'[5]Fed Steer Margin'!C746</f>
        <v>687.0314126056436</v>
      </c>
      <c r="D746" s="6">
        <f>'[5]Fed Steer Margin'!D746</f>
        <v>1844.2514126056435</v>
      </c>
      <c r="E746" s="6">
        <f>'[5]Fed Steer Margin'!E746</f>
        <v>1787.7</v>
      </c>
      <c r="F746" s="6">
        <f>'[5]Fed Steer Margin'!F746</f>
        <v>-56.551412605643463</v>
      </c>
    </row>
    <row r="747" spans="1:6" x14ac:dyDescent="0.25">
      <c r="A747" s="2">
        <f t="shared" si="12"/>
        <v>41544</v>
      </c>
      <c r="B747" s="6">
        <f>'[5]Fed Steer Margin'!B747</f>
        <v>1163.52</v>
      </c>
      <c r="C747" s="6">
        <f>'[5]Fed Steer Margin'!C747</f>
        <v>681.25028151345009</v>
      </c>
      <c r="D747" s="6">
        <f>'[5]Fed Steer Margin'!D747</f>
        <v>1844.7702815134501</v>
      </c>
      <c r="E747" s="6">
        <f>'[5]Fed Steer Margin'!E747</f>
        <v>1744.65</v>
      </c>
      <c r="F747" s="6">
        <f>'[5]Fed Steer Margin'!F747</f>
        <v>-100.12028151344998</v>
      </c>
    </row>
    <row r="748" spans="1:6" x14ac:dyDescent="0.25">
      <c r="A748" s="2">
        <f t="shared" si="12"/>
        <v>41551</v>
      </c>
      <c r="B748" s="6">
        <f>'[5]Fed Steer Margin'!B748</f>
        <v>1153.98</v>
      </c>
      <c r="C748" s="6">
        <f>'[5]Fed Steer Margin'!C748</f>
        <v>673.6376940949242</v>
      </c>
      <c r="D748" s="6">
        <f>'[5]Fed Steer Margin'!D748</f>
        <v>1827.6176940949242</v>
      </c>
      <c r="E748" s="6">
        <f>'[5]Fed Steer Margin'!E748</f>
        <v>1820.4</v>
      </c>
      <c r="F748" s="6">
        <f>'[5]Fed Steer Margin'!F748</f>
        <v>-7.2176940949241271</v>
      </c>
    </row>
    <row r="749" spans="1:6" x14ac:dyDescent="0.25">
      <c r="A749" s="2">
        <f t="shared" si="12"/>
        <v>41558</v>
      </c>
      <c r="B749" s="6">
        <f>'[5]Fed Steer Margin'!B749</f>
        <v>1109.1599999999999</v>
      </c>
      <c r="C749" s="6">
        <f>'[5]Fed Steer Margin'!C749</f>
        <v>666.06284299589765</v>
      </c>
      <c r="D749" s="6">
        <f>'[5]Fed Steer Margin'!D749</f>
        <v>1775.2228429958975</v>
      </c>
      <c r="E749" s="6">
        <f>'[5]Fed Steer Margin'!E749</f>
        <v>1811.1</v>
      </c>
      <c r="F749" s="6">
        <f>'[5]Fed Steer Margin'!F749</f>
        <v>35.877157004102401</v>
      </c>
    </row>
    <row r="750" spans="1:6" x14ac:dyDescent="0.25">
      <c r="A750" s="2">
        <f t="shared" si="12"/>
        <v>41565</v>
      </c>
      <c r="B750" s="6">
        <f>'[5]Fed Steer Margin'!B750</f>
        <v>1112.94</v>
      </c>
      <c r="C750" s="6">
        <f>'[5]Fed Steer Margin'!C750</f>
        <v>658.76131145995976</v>
      </c>
      <c r="D750" s="6">
        <f>'[5]Fed Steer Margin'!D750</f>
        <v>1771.7013114599599</v>
      </c>
      <c r="E750" s="6">
        <f>'[5]Fed Steer Margin'!E750</f>
        <v>1772.1</v>
      </c>
      <c r="F750" s="6">
        <f>'[5]Fed Steer Margin'!F750</f>
        <v>0.39868854003998422</v>
      </c>
    </row>
    <row r="751" spans="1:6" x14ac:dyDescent="0.25">
      <c r="A751" s="2">
        <f t="shared" si="12"/>
        <v>41572</v>
      </c>
      <c r="B751" s="6">
        <f>'[5]Fed Steer Margin'!B751</f>
        <v>1087.6499999999999</v>
      </c>
      <c r="C751" s="6">
        <f>'[5]Fed Steer Margin'!C751</f>
        <v>652.33675295409807</v>
      </c>
      <c r="D751" s="6">
        <f>'[5]Fed Steer Margin'!D751</f>
        <v>1739.9867529540979</v>
      </c>
      <c r="E751" s="6">
        <f>'[5]Fed Steer Margin'!E751</f>
        <v>1815.15</v>
      </c>
      <c r="F751" s="6">
        <f>'[5]Fed Steer Margin'!F751</f>
        <v>75.163247045902153</v>
      </c>
    </row>
    <row r="752" spans="1:6" x14ac:dyDescent="0.25">
      <c r="A752" s="2">
        <f t="shared" si="12"/>
        <v>41579</v>
      </c>
      <c r="B752" s="6">
        <f>'[5]Fed Steer Margin'!B752</f>
        <v>1102.68</v>
      </c>
      <c r="C752" s="6">
        <f>'[5]Fed Steer Margin'!C752</f>
        <v>646.032698904526</v>
      </c>
      <c r="D752" s="6">
        <f>'[5]Fed Steer Margin'!D752</f>
        <v>1748.712698904526</v>
      </c>
      <c r="E752" s="6">
        <f>'[5]Fed Steer Margin'!E752</f>
        <v>1825.8</v>
      </c>
      <c r="F752" s="6">
        <f>'[5]Fed Steer Margin'!F752</f>
        <v>77.087301095474004</v>
      </c>
    </row>
    <row r="753" spans="1:33" x14ac:dyDescent="0.25">
      <c r="A753" s="2">
        <f t="shared" si="12"/>
        <v>41586</v>
      </c>
      <c r="B753" s="6">
        <f>'[5]Fed Steer Margin'!B753</f>
        <v>1110.96</v>
      </c>
      <c r="C753" s="6">
        <f>'[5]Fed Steer Margin'!C753</f>
        <v>639.61379415394993</v>
      </c>
      <c r="D753" s="6">
        <f>'[5]Fed Steer Margin'!D753</f>
        <v>1750.5737941539501</v>
      </c>
      <c r="E753" s="6">
        <f>'[5]Fed Steer Margin'!E753</f>
        <v>1870.6499999999999</v>
      </c>
      <c r="F753" s="6">
        <f>'[5]Fed Steer Margin'!F753</f>
        <v>120.07620584604979</v>
      </c>
    </row>
    <row r="754" spans="1:33" x14ac:dyDescent="0.25">
      <c r="A754" s="2">
        <f t="shared" si="12"/>
        <v>41593</v>
      </c>
      <c r="B754" s="6">
        <f>'[5]Fed Steer Margin'!B754</f>
        <v>1130.49</v>
      </c>
      <c r="C754" s="6">
        <f>'[5]Fed Steer Margin'!C754</f>
        <v>633.15205738061354</v>
      </c>
      <c r="D754" s="6">
        <f>'[5]Fed Steer Margin'!D754</f>
        <v>1763.6420573806136</v>
      </c>
      <c r="E754" s="6">
        <f>'[5]Fed Steer Margin'!E754</f>
        <v>1834.95</v>
      </c>
      <c r="F754" s="6">
        <f>'[5]Fed Steer Margin'!F754</f>
        <v>71.307942619386495</v>
      </c>
    </row>
    <row r="755" spans="1:33" x14ac:dyDescent="0.25">
      <c r="A755" s="2">
        <f t="shared" si="12"/>
        <v>41600</v>
      </c>
      <c r="B755" s="6">
        <f>'[5]Fed Steer Margin'!B755</f>
        <v>1122.93</v>
      </c>
      <c r="C755" s="6">
        <f>'[5]Fed Steer Margin'!C755</f>
        <v>627.27648194200913</v>
      </c>
      <c r="D755" s="6">
        <f>'[5]Fed Steer Margin'!D755</f>
        <v>1750.2064819420093</v>
      </c>
      <c r="E755" s="6">
        <f>'[5]Fed Steer Margin'!E755</f>
        <v>1816.05</v>
      </c>
      <c r="F755" s="6">
        <f>'[5]Fed Steer Margin'!F755</f>
        <v>65.84351805799065</v>
      </c>
    </row>
    <row r="756" spans="1:33" x14ac:dyDescent="0.25">
      <c r="A756" s="2">
        <f t="shared" si="12"/>
        <v>41607</v>
      </c>
      <c r="B756" s="6">
        <f>'[5]Fed Steer Margin'!B756</f>
        <v>1120.95</v>
      </c>
      <c r="C756" s="6">
        <f>'[5]Fed Steer Margin'!C756</f>
        <v>621.3333343699951</v>
      </c>
      <c r="D756" s="6">
        <f>'[5]Fed Steer Margin'!D756</f>
        <v>1742.2833343699951</v>
      </c>
      <c r="E756" s="6">
        <f>'[5]Fed Steer Margin'!E756</f>
        <v>1852.8</v>
      </c>
      <c r="F756" s="6">
        <f>'[5]Fed Steer Margin'!F756</f>
        <v>110.51666563000481</v>
      </c>
    </row>
    <row r="757" spans="1:33" x14ac:dyDescent="0.25">
      <c r="A757" s="2">
        <f t="shared" si="12"/>
        <v>41614</v>
      </c>
      <c r="B757" s="6">
        <f>'[5]Fed Steer Margin'!B757</f>
        <v>1154.07</v>
      </c>
      <c r="C757" s="6">
        <f>'[5]Fed Steer Margin'!C757</f>
        <v>615.76044336754035</v>
      </c>
      <c r="D757" s="6">
        <f>'[5]Fed Steer Margin'!D757</f>
        <v>1769.8304433675403</v>
      </c>
      <c r="E757" s="6">
        <f>'[5]Fed Steer Margin'!E757</f>
        <v>1807.05</v>
      </c>
      <c r="F757" s="6">
        <f>'[5]Fed Steer Margin'!F757</f>
        <v>37.219556632459671</v>
      </c>
    </row>
    <row r="758" spans="1:33" x14ac:dyDescent="0.25">
      <c r="A758" s="2">
        <f t="shared" si="12"/>
        <v>41621</v>
      </c>
      <c r="B758" s="6">
        <f>'[5]Fed Steer Margin'!B758</f>
        <v>1175.31</v>
      </c>
      <c r="C758" s="6">
        <f>'[5]Fed Steer Margin'!C758</f>
        <v>610.01018773119961</v>
      </c>
      <c r="D758" s="6">
        <f>'[5]Fed Steer Margin'!D758</f>
        <v>1785.3201877311994</v>
      </c>
      <c r="E758" s="6">
        <f>'[5]Fed Steer Margin'!E758</f>
        <v>1825.6499999999999</v>
      </c>
      <c r="F758" s="6">
        <f>'[5]Fed Steer Margin'!F758</f>
        <v>40.329812268800424</v>
      </c>
    </row>
    <row r="759" spans="1:33" x14ac:dyDescent="0.25">
      <c r="A759" s="2">
        <f t="shared" si="12"/>
        <v>41628</v>
      </c>
      <c r="B759" s="6">
        <f>'[5]Fed Steer Margin'!B759</f>
        <v>1158.03</v>
      </c>
      <c r="C759" s="6">
        <f>'[5]Fed Steer Margin'!C759</f>
        <v>604.06272103855679</v>
      </c>
      <c r="D759" s="6">
        <f>'[5]Fed Steer Margin'!D759</f>
        <v>1762.0927210385566</v>
      </c>
      <c r="E759" s="6">
        <f>'[5]Fed Steer Margin'!E759</f>
        <v>1832.3999999999999</v>
      </c>
      <c r="F759" s="6">
        <f>'[5]Fed Steer Margin'!F759</f>
        <v>70.307278961443217</v>
      </c>
    </row>
    <row r="760" spans="1:33" x14ac:dyDescent="0.25">
      <c r="A760" s="2">
        <f t="shared" si="12"/>
        <v>41635</v>
      </c>
      <c r="B760" s="6">
        <f>'[5]Fed Steer Margin'!B760</f>
        <v>1192.4100000000001</v>
      </c>
      <c r="C760" s="6">
        <f>'[5]Fed Steer Margin'!C760</f>
        <v>598.37697881940608</v>
      </c>
      <c r="D760" s="6">
        <f>'[5]Fed Steer Margin'!D760</f>
        <v>1790.7869788194062</v>
      </c>
      <c r="E760" s="6">
        <f>'[5]Fed Steer Margin'!E760</f>
        <v>1930.8</v>
      </c>
      <c r="F760" s="6">
        <f>'[5]Fed Steer Margin'!F760</f>
        <v>140.0130211805938</v>
      </c>
    </row>
    <row r="761" spans="1:33" s="10" customFormat="1" x14ac:dyDescent="0.25">
      <c r="A761" s="13">
        <f t="shared" si="12"/>
        <v>41642</v>
      </c>
      <c r="B761" s="29">
        <f>'[5]Fed Steer Margin'!B761</f>
        <v>1240.6499999999999</v>
      </c>
      <c r="C761" s="29">
        <f>'[5]Fed Steer Margin'!C761</f>
        <v>592.21704765046513</v>
      </c>
      <c r="D761" s="29">
        <f>'[5]Fed Steer Margin'!D761</f>
        <v>1832.8670476504649</v>
      </c>
      <c r="E761" s="29">
        <f>'[5]Fed Steer Margin'!E761</f>
        <v>2029.2</v>
      </c>
      <c r="F761" s="29">
        <f>'[5]Fed Steer Margin'!F761</f>
        <v>196.33295234953516</v>
      </c>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row>
    <row r="762" spans="1:33" x14ac:dyDescent="0.25">
      <c r="A762" s="2">
        <f t="shared" si="12"/>
        <v>41649</v>
      </c>
      <c r="B762" s="6">
        <f>'[5]Fed Steer Margin'!B762</f>
        <v>1202.58</v>
      </c>
      <c r="C762" s="6">
        <f>'[5]Fed Steer Margin'!C762</f>
        <v>585.57968330207268</v>
      </c>
      <c r="D762" s="6">
        <f>'[5]Fed Steer Margin'!D762</f>
        <v>1788.1596833020726</v>
      </c>
      <c r="E762" s="6">
        <f>'[5]Fed Steer Margin'!E762</f>
        <v>2062.9499999999998</v>
      </c>
      <c r="F762" s="6">
        <f>'[5]Fed Steer Margin'!F762</f>
        <v>274.79031669792721</v>
      </c>
    </row>
    <row r="763" spans="1:33" x14ac:dyDescent="0.25">
      <c r="A763" s="2">
        <f t="shared" si="12"/>
        <v>41656</v>
      </c>
      <c r="B763" s="6">
        <f>'[5]Fed Steer Margin'!B763</f>
        <v>1203.03</v>
      </c>
      <c r="C763" s="6">
        <f>'[5]Fed Steer Margin'!C763</f>
        <v>579.87493163959459</v>
      </c>
      <c r="D763" s="6">
        <f>'[5]Fed Steer Margin'!D763</f>
        <v>1782.9049316395945</v>
      </c>
      <c r="E763" s="6">
        <f>'[5]Fed Steer Margin'!E763</f>
        <v>2022.4500000000003</v>
      </c>
      <c r="F763" s="6">
        <f>'[5]Fed Steer Margin'!F763</f>
        <v>239.54506836040582</v>
      </c>
    </row>
    <row r="764" spans="1:33" x14ac:dyDescent="0.25">
      <c r="A764" s="2">
        <f t="shared" si="12"/>
        <v>41663</v>
      </c>
      <c r="B764" s="6">
        <f>'[5]Fed Steer Margin'!B764</f>
        <v>1220.22</v>
      </c>
      <c r="C764" s="6">
        <f>'[5]Fed Steer Margin'!C764</f>
        <v>574.04294469148783</v>
      </c>
      <c r="D764" s="6">
        <f>'[5]Fed Steer Margin'!D764</f>
        <v>1794.262944691488</v>
      </c>
      <c r="E764" s="6">
        <f>'[5]Fed Steer Margin'!E764</f>
        <v>2094</v>
      </c>
      <c r="F764" s="6">
        <f>'[5]Fed Steer Margin'!F764</f>
        <v>299.73705530851203</v>
      </c>
    </row>
    <row r="765" spans="1:33" x14ac:dyDescent="0.25">
      <c r="A765" s="2">
        <f t="shared" si="12"/>
        <v>41670</v>
      </c>
      <c r="B765" s="6">
        <f>'[5]Fed Steer Margin'!B765</f>
        <v>1235.6099999999999</v>
      </c>
      <c r="C765" s="6">
        <f>'[5]Fed Steer Margin'!C765</f>
        <v>568.2736993465378</v>
      </c>
      <c r="D765" s="6">
        <f>'[5]Fed Steer Margin'!D765</f>
        <v>1803.8836993465377</v>
      </c>
      <c r="E765" s="6">
        <f>'[5]Fed Steer Margin'!E765</f>
        <v>2212.6499999999996</v>
      </c>
      <c r="F765" s="6">
        <f>'[5]Fed Steer Margin'!F765</f>
        <v>408.76630065346194</v>
      </c>
    </row>
    <row r="766" spans="1:33" x14ac:dyDescent="0.25">
      <c r="A766" s="2">
        <f t="shared" si="12"/>
        <v>41677</v>
      </c>
      <c r="B766" s="6">
        <f>'[5]Fed Steer Margin'!B766</f>
        <v>1244.97</v>
      </c>
      <c r="C766" s="6">
        <f>'[5]Fed Steer Margin'!C766</f>
        <v>563.55517075626562</v>
      </c>
      <c r="D766" s="6">
        <f>'[5]Fed Steer Margin'!D766</f>
        <v>1808.5251707562657</v>
      </c>
      <c r="E766" s="6">
        <f>'[5]Fed Steer Margin'!E766</f>
        <v>2174.25</v>
      </c>
      <c r="F766" s="6">
        <f>'[5]Fed Steer Margin'!F766</f>
        <v>365.72482924373435</v>
      </c>
    </row>
    <row r="767" spans="1:33" x14ac:dyDescent="0.25">
      <c r="A767" s="2">
        <f t="shared" si="12"/>
        <v>41684</v>
      </c>
      <c r="B767" s="6">
        <f>'[5]Fed Steer Margin'!B767</f>
        <v>1298.3399999999999</v>
      </c>
      <c r="C767" s="6">
        <f>'[5]Fed Steer Margin'!C767</f>
        <v>560.492563486064</v>
      </c>
      <c r="D767" s="6">
        <f>'[5]Fed Steer Margin'!D767</f>
        <v>1858.8325634860639</v>
      </c>
      <c r="E767" s="6">
        <f>'[5]Fed Steer Margin'!E767</f>
        <v>2168.5499999999997</v>
      </c>
      <c r="F767" s="6">
        <f>'[5]Fed Steer Margin'!F767</f>
        <v>309.71743651393581</v>
      </c>
    </row>
    <row r="768" spans="1:33" x14ac:dyDescent="0.25">
      <c r="A768" s="2">
        <f t="shared" si="12"/>
        <v>41691</v>
      </c>
      <c r="B768" s="6">
        <f>'[5]Fed Steer Margin'!B768</f>
        <v>1312.11</v>
      </c>
      <c r="C768" s="6">
        <f>'[5]Fed Steer Margin'!C768</f>
        <v>558.21172497528948</v>
      </c>
      <c r="D768" s="6">
        <f>'[5]Fed Steer Margin'!D768</f>
        <v>1870.3217249752893</v>
      </c>
      <c r="E768" s="6">
        <f>'[5]Fed Steer Margin'!E768</f>
        <v>2187.9</v>
      </c>
      <c r="F768" s="6">
        <f>'[5]Fed Steer Margin'!F768</f>
        <v>317.57827502471082</v>
      </c>
    </row>
    <row r="769" spans="1:6" x14ac:dyDescent="0.25">
      <c r="A769" s="2">
        <f t="shared" si="12"/>
        <v>41698</v>
      </c>
      <c r="B769" s="6">
        <f>'[5]Fed Steer Margin'!B769</f>
        <v>1310.8500000000001</v>
      </c>
      <c r="C769" s="6">
        <f>'[5]Fed Steer Margin'!C769</f>
        <v>555.94156927261599</v>
      </c>
      <c r="D769" s="6">
        <f>'[5]Fed Steer Margin'!D769</f>
        <v>1866.791569272616</v>
      </c>
      <c r="E769" s="6">
        <f>'[5]Fed Steer Margin'!E769</f>
        <v>2230.9499999999998</v>
      </c>
      <c r="F769" s="6">
        <f>'[5]Fed Steer Margin'!F769</f>
        <v>364.1584307273838</v>
      </c>
    </row>
    <row r="770" spans="1:6" x14ac:dyDescent="0.25">
      <c r="A770" s="2">
        <f t="shared" si="12"/>
        <v>41705</v>
      </c>
      <c r="B770" s="6">
        <f>'[5]Fed Steer Margin'!B770</f>
        <v>1319.31</v>
      </c>
      <c r="C770" s="6">
        <f>'[5]Fed Steer Margin'!C770</f>
        <v>552.4709867978188</v>
      </c>
      <c r="D770" s="6">
        <f>'[5]Fed Steer Margin'!D770</f>
        <v>1871.7809867978187</v>
      </c>
      <c r="E770" s="6">
        <f>'[5]Fed Steer Margin'!E770</f>
        <v>2210.6999999999998</v>
      </c>
      <c r="F770" s="6">
        <f>'[5]Fed Steer Margin'!F770</f>
        <v>338.91901320218108</v>
      </c>
    </row>
    <row r="771" spans="1:6" x14ac:dyDescent="0.25">
      <c r="A771" s="2">
        <f t="shared" si="12"/>
        <v>41712</v>
      </c>
      <c r="B771" s="6">
        <f>'[5]Fed Steer Margin'!B771</f>
        <v>1335.6000000000001</v>
      </c>
      <c r="C771" s="6">
        <f>'[5]Fed Steer Margin'!C771</f>
        <v>548.34067936902579</v>
      </c>
      <c r="D771" s="6">
        <f>'[5]Fed Steer Margin'!D771</f>
        <v>1883.9406793690259</v>
      </c>
      <c r="E771" s="6">
        <f>'[5]Fed Steer Margin'!E771</f>
        <v>2226.6</v>
      </c>
      <c r="F771" s="6">
        <f>'[5]Fed Steer Margin'!F771</f>
        <v>342.65932063097398</v>
      </c>
    </row>
    <row r="772" spans="1:6" x14ac:dyDescent="0.25">
      <c r="A772" s="2">
        <f t="shared" si="12"/>
        <v>41719</v>
      </c>
      <c r="B772" s="6">
        <f>'[5]Fed Steer Margin'!B772</f>
        <v>1346.58</v>
      </c>
      <c r="C772" s="6">
        <f>'[5]Fed Steer Margin'!C772</f>
        <v>544.55546217176868</v>
      </c>
      <c r="D772" s="6">
        <f>'[5]Fed Steer Margin'!D772</f>
        <v>1891.1354621717687</v>
      </c>
      <c r="E772" s="6">
        <f>'[5]Fed Steer Margin'!E772</f>
        <v>2257.5</v>
      </c>
      <c r="F772" s="6">
        <f>'[5]Fed Steer Margin'!F772</f>
        <v>366.36453782823128</v>
      </c>
    </row>
    <row r="773" spans="1:6" x14ac:dyDescent="0.25">
      <c r="A773" s="2">
        <f t="shared" si="12"/>
        <v>41726</v>
      </c>
      <c r="B773" s="6">
        <f>'[5]Fed Steer Margin'!B773</f>
        <v>1313.64</v>
      </c>
      <c r="C773" s="6">
        <f>'[5]Fed Steer Margin'!C773</f>
        <v>541.37879027437566</v>
      </c>
      <c r="D773" s="6">
        <f>'[5]Fed Steer Margin'!D773</f>
        <v>1855.0187902743758</v>
      </c>
      <c r="E773" s="6">
        <f>'[5]Fed Steer Margin'!E773</f>
        <v>2277.75</v>
      </c>
      <c r="F773" s="6">
        <f>'[5]Fed Steer Margin'!F773</f>
        <v>422.73120972562424</v>
      </c>
    </row>
    <row r="774" spans="1:6" x14ac:dyDescent="0.25">
      <c r="A774" s="2">
        <f t="shared" ref="A774:A837" si="13">A773+7</f>
        <v>41733</v>
      </c>
      <c r="B774" s="6">
        <f>'[5]Fed Steer Margin'!B774</f>
        <v>1358.91</v>
      </c>
      <c r="C774" s="6">
        <f>'[5]Fed Steer Margin'!C774</f>
        <v>542.14302403344584</v>
      </c>
      <c r="D774" s="6">
        <f>'[5]Fed Steer Margin'!D774</f>
        <v>1901.053024033446</v>
      </c>
      <c r="E774" s="6">
        <f>'[5]Fed Steer Margin'!E774</f>
        <v>2154.4499999999998</v>
      </c>
      <c r="F774" s="6">
        <f>'[5]Fed Steer Margin'!F774</f>
        <v>253.39697596655378</v>
      </c>
    </row>
    <row r="775" spans="1:6" x14ac:dyDescent="0.25">
      <c r="A775" s="2">
        <f t="shared" si="13"/>
        <v>41740</v>
      </c>
      <c r="B775" s="6">
        <f>'[5]Fed Steer Margin'!B775</f>
        <v>1384.2</v>
      </c>
      <c r="C775" s="6">
        <f>'[5]Fed Steer Margin'!C775</f>
        <v>544.77215065021687</v>
      </c>
      <c r="D775" s="6">
        <f>'[5]Fed Steer Margin'!D775</f>
        <v>1928.9721506502169</v>
      </c>
      <c r="E775" s="6">
        <f>'[5]Fed Steer Margin'!E775</f>
        <v>2273.85</v>
      </c>
      <c r="F775" s="6">
        <f>'[5]Fed Steer Margin'!F775</f>
        <v>344.87784934978299</v>
      </c>
    </row>
    <row r="776" spans="1:6" x14ac:dyDescent="0.25">
      <c r="A776" s="2">
        <f t="shared" si="13"/>
        <v>41747</v>
      </c>
      <c r="B776" s="6">
        <f>'[5]Fed Steer Margin'!B776</f>
        <v>1388.79</v>
      </c>
      <c r="C776" s="6">
        <f>'[5]Fed Steer Margin'!C776</f>
        <v>547.47428817424179</v>
      </c>
      <c r="D776" s="6">
        <f>'[5]Fed Steer Margin'!D776</f>
        <v>1936.2642881742418</v>
      </c>
      <c r="E776" s="6">
        <f>'[5]Fed Steer Margin'!E776</f>
        <v>2225.5500000000002</v>
      </c>
      <c r="F776" s="6">
        <f>'[5]Fed Steer Margin'!F776</f>
        <v>289.28571182575843</v>
      </c>
    </row>
    <row r="777" spans="1:6" x14ac:dyDescent="0.25">
      <c r="A777" s="2">
        <f t="shared" si="13"/>
        <v>41754</v>
      </c>
      <c r="B777" s="6">
        <f>'[5]Fed Steer Margin'!B777</f>
        <v>1412.55</v>
      </c>
      <c r="C777" s="6">
        <f>'[5]Fed Steer Margin'!C777</f>
        <v>550.80725784596382</v>
      </c>
      <c r="D777" s="6">
        <f>'[5]Fed Steer Margin'!D777</f>
        <v>1963.3572578459639</v>
      </c>
      <c r="E777" s="6">
        <f>'[5]Fed Steer Margin'!E777</f>
        <v>2274.15</v>
      </c>
      <c r="F777" s="6">
        <f>'[5]Fed Steer Margin'!F777</f>
        <v>310.7927421540362</v>
      </c>
    </row>
    <row r="778" spans="1:6" x14ac:dyDescent="0.25">
      <c r="A778" s="2">
        <f t="shared" si="13"/>
        <v>41761</v>
      </c>
      <c r="B778" s="6">
        <f>'[5]Fed Steer Margin'!B778</f>
        <v>1332.36</v>
      </c>
      <c r="C778" s="6">
        <f>'[5]Fed Steer Margin'!C778</f>
        <v>554.69042893180585</v>
      </c>
      <c r="D778" s="6">
        <f>'[5]Fed Steer Margin'!D778</f>
        <v>1887.0504289318058</v>
      </c>
      <c r="E778" s="6">
        <f>'[5]Fed Steer Margin'!E778</f>
        <v>2291.1000000000004</v>
      </c>
      <c r="F778" s="6">
        <f>'[5]Fed Steer Margin'!F778</f>
        <v>404.04957106819461</v>
      </c>
    </row>
    <row r="779" spans="1:6" x14ac:dyDescent="0.25">
      <c r="A779" s="2">
        <f t="shared" si="13"/>
        <v>41768</v>
      </c>
      <c r="B779" s="6">
        <f>'[5]Fed Steer Margin'!B779</f>
        <v>1373.58</v>
      </c>
      <c r="C779" s="6">
        <f>'[5]Fed Steer Margin'!C779</f>
        <v>558.78379352299294</v>
      </c>
      <c r="D779" s="6">
        <f>'[5]Fed Steer Margin'!D779</f>
        <v>1932.3637935229929</v>
      </c>
      <c r="E779" s="6">
        <f>'[5]Fed Steer Margin'!E779</f>
        <v>2286.4500000000003</v>
      </c>
      <c r="F779" s="6">
        <f>'[5]Fed Steer Margin'!F779</f>
        <v>354.08620647700741</v>
      </c>
    </row>
    <row r="780" spans="1:6" x14ac:dyDescent="0.25">
      <c r="A780" s="2">
        <f t="shared" si="13"/>
        <v>41775</v>
      </c>
      <c r="B780" s="6">
        <f>'[5]Fed Steer Margin'!B780</f>
        <v>1332.81</v>
      </c>
      <c r="C780" s="6">
        <f>'[5]Fed Steer Margin'!C780</f>
        <v>563.42785783831516</v>
      </c>
      <c r="D780" s="6">
        <f>'[5]Fed Steer Margin'!D780</f>
        <v>1896.237857838315</v>
      </c>
      <c r="E780" s="6">
        <f>'[5]Fed Steer Margin'!E780</f>
        <v>2332.8000000000002</v>
      </c>
      <c r="F780" s="6">
        <f>'[5]Fed Steer Margin'!F780</f>
        <v>436.56214216168519</v>
      </c>
    </row>
    <row r="781" spans="1:6" x14ac:dyDescent="0.25">
      <c r="A781" s="2">
        <f t="shared" si="13"/>
        <v>41782</v>
      </c>
      <c r="B781" s="6">
        <f>'[5]Fed Steer Margin'!B781</f>
        <v>1387.08</v>
      </c>
      <c r="C781" s="6">
        <f>'[5]Fed Steer Margin'!C781</f>
        <v>567.21841413704567</v>
      </c>
      <c r="D781" s="6">
        <f>'[5]Fed Steer Margin'!D781</f>
        <v>1954.2984141370457</v>
      </c>
      <c r="E781" s="6">
        <f>'[5]Fed Steer Margin'!E781</f>
        <v>2347.9499999999998</v>
      </c>
      <c r="F781" s="6">
        <f>'[5]Fed Steer Margin'!F781</f>
        <v>393.65158586295411</v>
      </c>
    </row>
    <row r="782" spans="1:6" x14ac:dyDescent="0.25">
      <c r="A782" s="2">
        <f t="shared" si="13"/>
        <v>41789</v>
      </c>
      <c r="B782" s="6">
        <f>'[5]Fed Steer Margin'!B782</f>
        <v>1341.09</v>
      </c>
      <c r="C782" s="6">
        <f>'[5]Fed Steer Margin'!C782</f>
        <v>570.60974294035123</v>
      </c>
      <c r="D782" s="6">
        <f>'[5]Fed Steer Margin'!D782</f>
        <v>1911.6997429403511</v>
      </c>
      <c r="E782" s="6">
        <f>'[5]Fed Steer Margin'!E782</f>
        <v>2285.85</v>
      </c>
      <c r="F782" s="6">
        <f>'[5]Fed Steer Margin'!F782</f>
        <v>374.15025705964877</v>
      </c>
    </row>
    <row r="783" spans="1:6" x14ac:dyDescent="0.25">
      <c r="A783" s="2">
        <f t="shared" si="13"/>
        <v>41796</v>
      </c>
      <c r="B783" s="6">
        <f>'[5]Fed Steer Margin'!B783</f>
        <v>1368.45</v>
      </c>
      <c r="C783" s="6">
        <f>'[5]Fed Steer Margin'!C783</f>
        <v>573.67068040496849</v>
      </c>
      <c r="D783" s="6">
        <f>'[5]Fed Steer Margin'!D783</f>
        <v>1942.1206804049684</v>
      </c>
      <c r="E783" s="6">
        <f>'[5]Fed Steer Margin'!E783</f>
        <v>2376</v>
      </c>
      <c r="F783" s="6">
        <f>'[5]Fed Steer Margin'!F783</f>
        <v>433.87931959503157</v>
      </c>
    </row>
    <row r="784" spans="1:6" x14ac:dyDescent="0.25">
      <c r="A784" s="2">
        <f t="shared" si="13"/>
        <v>41803</v>
      </c>
      <c r="B784" s="6">
        <f>'[5]Fed Steer Margin'!B784</f>
        <v>1389.06</v>
      </c>
      <c r="C784" s="6">
        <f>'[5]Fed Steer Margin'!C784</f>
        <v>575.87796373118704</v>
      </c>
      <c r="D784" s="6">
        <f>'[5]Fed Steer Margin'!D784</f>
        <v>1964.937963731187</v>
      </c>
      <c r="E784" s="6">
        <f>'[5]Fed Steer Margin'!E784</f>
        <v>2421.2999999999997</v>
      </c>
      <c r="F784" s="6">
        <f>'[5]Fed Steer Margin'!F784</f>
        <v>456.36203626881274</v>
      </c>
    </row>
    <row r="785" spans="1:6" x14ac:dyDescent="0.25">
      <c r="A785" s="2">
        <f t="shared" si="13"/>
        <v>41810</v>
      </c>
      <c r="B785" s="6">
        <f>'[5]Fed Steer Margin'!B785</f>
        <v>1449.18</v>
      </c>
      <c r="C785" s="6">
        <f>'[5]Fed Steer Margin'!C785</f>
        <v>577.22588804587815</v>
      </c>
      <c r="D785" s="6">
        <f>'[5]Fed Steer Margin'!D785</f>
        <v>2026.4058880458783</v>
      </c>
      <c r="E785" s="6">
        <f>'[5]Fed Steer Margin'!E785</f>
        <v>2411.6999999999998</v>
      </c>
      <c r="F785" s="6">
        <f>'[5]Fed Steer Margin'!F785</f>
        <v>385.29411195412149</v>
      </c>
    </row>
    <row r="786" spans="1:6" x14ac:dyDescent="0.25">
      <c r="A786" s="2">
        <f t="shared" si="13"/>
        <v>41817</v>
      </c>
      <c r="B786" s="6">
        <f>'[5]Fed Steer Margin'!B786</f>
        <v>1427.1299999999999</v>
      </c>
      <c r="C786" s="6">
        <f>'[5]Fed Steer Margin'!C786</f>
        <v>578.41497314141793</v>
      </c>
      <c r="D786" s="6">
        <f>'[5]Fed Steer Margin'!D786</f>
        <v>2005.5449731414178</v>
      </c>
      <c r="E786" s="6">
        <f>'[5]Fed Steer Margin'!E786</f>
        <v>2436.15</v>
      </c>
      <c r="F786" s="6">
        <f>'[5]Fed Steer Margin'!F786</f>
        <v>430.60502685858228</v>
      </c>
    </row>
    <row r="787" spans="1:6" x14ac:dyDescent="0.25">
      <c r="A787" s="2">
        <f t="shared" si="13"/>
        <v>41824</v>
      </c>
      <c r="B787" s="6">
        <f>'[5]Fed Steer Margin'!B787</f>
        <v>1404.9900000000002</v>
      </c>
      <c r="C787" s="6">
        <f>'[5]Fed Steer Margin'!C787</f>
        <v>579.46587366064671</v>
      </c>
      <c r="D787" s="6">
        <f>'[5]Fed Steer Margin'!D787</f>
        <v>1984.4558736606468</v>
      </c>
      <c r="E787" s="6">
        <f>'[5]Fed Steer Margin'!E787</f>
        <v>2466.2999999999997</v>
      </c>
      <c r="F787" s="6">
        <f>'[5]Fed Steer Margin'!F787</f>
        <v>481.8441263393529</v>
      </c>
    </row>
    <row r="788" spans="1:6" x14ac:dyDescent="0.25">
      <c r="A788" s="2">
        <f t="shared" si="13"/>
        <v>41831</v>
      </c>
      <c r="B788" s="6">
        <f>'[5]Fed Steer Margin'!B788</f>
        <v>1400.7599999999998</v>
      </c>
      <c r="C788" s="6">
        <f>'[5]Fed Steer Margin'!C788</f>
        <v>579.52051849499003</v>
      </c>
      <c r="D788" s="6">
        <f>'[5]Fed Steer Margin'!D788</f>
        <v>1980.2805184949898</v>
      </c>
      <c r="E788" s="6">
        <f>'[5]Fed Steer Margin'!E788</f>
        <v>2539.35</v>
      </c>
      <c r="F788" s="6">
        <f>'[5]Fed Steer Margin'!F788</f>
        <v>559.06948150501012</v>
      </c>
    </row>
    <row r="789" spans="1:6" x14ac:dyDescent="0.25">
      <c r="A789" s="2">
        <f t="shared" si="13"/>
        <v>41838</v>
      </c>
      <c r="B789" s="6">
        <f>'[5]Fed Steer Margin'!B789</f>
        <v>1496.61</v>
      </c>
      <c r="C789" s="6">
        <f>'[5]Fed Steer Margin'!C789</f>
        <v>578.89463740580879</v>
      </c>
      <c r="D789" s="6">
        <f>'[5]Fed Steer Margin'!D789</f>
        <v>2075.5046374058088</v>
      </c>
      <c r="E789" s="6">
        <f>'[5]Fed Steer Margin'!E789</f>
        <v>2517.6</v>
      </c>
      <c r="F789" s="6">
        <f>'[5]Fed Steer Margin'!F789</f>
        <v>442.0953625941911</v>
      </c>
    </row>
    <row r="790" spans="1:6" x14ac:dyDescent="0.25">
      <c r="A790" s="2">
        <f t="shared" si="13"/>
        <v>41845</v>
      </c>
      <c r="B790" s="6">
        <f>'[5]Fed Steer Margin'!B790</f>
        <v>1450.71</v>
      </c>
      <c r="C790" s="6">
        <f>'[5]Fed Steer Margin'!C790</f>
        <v>577.93280946866946</v>
      </c>
      <c r="D790" s="6">
        <f>'[5]Fed Steer Margin'!D790</f>
        <v>2028.6428094686694</v>
      </c>
      <c r="E790" s="6">
        <f>'[5]Fed Steer Margin'!E790</f>
        <v>2517.9</v>
      </c>
      <c r="F790" s="6">
        <f>'[5]Fed Steer Margin'!F790</f>
        <v>489.25719053133071</v>
      </c>
    </row>
    <row r="791" spans="1:6" x14ac:dyDescent="0.25">
      <c r="A791" s="2">
        <f t="shared" si="13"/>
        <v>41852</v>
      </c>
      <c r="B791" s="6">
        <f>'[5]Fed Steer Margin'!B791</f>
        <v>1474.92</v>
      </c>
      <c r="C791" s="6">
        <f>'[5]Fed Steer Margin'!C791</f>
        <v>575.82826144823821</v>
      </c>
      <c r="D791" s="6">
        <f>'[5]Fed Steer Margin'!D791</f>
        <v>2050.7482614482383</v>
      </c>
      <c r="E791" s="6">
        <f>'[5]Fed Steer Margin'!E791</f>
        <v>2617.3500000000004</v>
      </c>
      <c r="F791" s="6">
        <f>'[5]Fed Steer Margin'!F791</f>
        <v>566.60173855176208</v>
      </c>
    </row>
    <row r="792" spans="1:6" x14ac:dyDescent="0.25">
      <c r="A792" s="2">
        <f t="shared" si="13"/>
        <v>41859</v>
      </c>
      <c r="B792" s="6">
        <f>'[5]Fed Steer Margin'!B792</f>
        <v>1471.95</v>
      </c>
      <c r="C792" s="6">
        <f>'[5]Fed Steer Margin'!C792</f>
        <v>572.72387822813062</v>
      </c>
      <c r="D792" s="6">
        <f>'[5]Fed Steer Margin'!D792</f>
        <v>2044.6738782281307</v>
      </c>
      <c r="E792" s="6">
        <f>'[5]Fed Steer Margin'!E792</f>
        <v>2558.85</v>
      </c>
      <c r="F792" s="6">
        <f>'[5]Fed Steer Margin'!F792</f>
        <v>514.17612177186925</v>
      </c>
    </row>
    <row r="793" spans="1:6" x14ac:dyDescent="0.25">
      <c r="A793" s="2">
        <f t="shared" si="13"/>
        <v>41866</v>
      </c>
      <c r="B793" s="6">
        <f>'[5]Fed Steer Margin'!B793</f>
        <v>1510.56</v>
      </c>
      <c r="C793" s="6">
        <f>'[5]Fed Steer Margin'!C793</f>
        <v>569.8399688143719</v>
      </c>
      <c r="D793" s="6">
        <f>'[5]Fed Steer Margin'!D793</f>
        <v>2080.3999688143717</v>
      </c>
      <c r="E793" s="6">
        <f>'[5]Fed Steer Margin'!E793</f>
        <v>2515.2000000000003</v>
      </c>
      <c r="F793" s="6">
        <f>'[5]Fed Steer Margin'!F793</f>
        <v>434.80003118562854</v>
      </c>
    </row>
    <row r="794" spans="1:6" x14ac:dyDescent="0.25">
      <c r="A794" s="2">
        <f t="shared" si="13"/>
        <v>41873</v>
      </c>
      <c r="B794" s="6">
        <f>'[5]Fed Steer Margin'!B794</f>
        <v>1450.08</v>
      </c>
      <c r="C794" s="6">
        <f>'[5]Fed Steer Margin'!C794</f>
        <v>566.88866603943529</v>
      </c>
      <c r="D794" s="6">
        <f>'[5]Fed Steer Margin'!D794</f>
        <v>2016.9686660394352</v>
      </c>
      <c r="E794" s="6">
        <f>'[5]Fed Steer Margin'!E794</f>
        <v>2474.4</v>
      </c>
      <c r="F794" s="6">
        <f>'[5]Fed Steer Margin'!F794</f>
        <v>457.43133396056487</v>
      </c>
    </row>
    <row r="795" spans="1:6" x14ac:dyDescent="0.25">
      <c r="A795" s="2">
        <f t="shared" si="13"/>
        <v>41880</v>
      </c>
      <c r="B795" s="6">
        <f>'[5]Fed Steer Margin'!B795</f>
        <v>1405.6200000000001</v>
      </c>
      <c r="C795" s="6">
        <f>'[5]Fed Steer Margin'!C795</f>
        <v>564.56256792114164</v>
      </c>
      <c r="D795" s="6">
        <f>'[5]Fed Steer Margin'!D795</f>
        <v>1970.1825679211418</v>
      </c>
      <c r="E795" s="6">
        <f>'[5]Fed Steer Margin'!E795</f>
        <v>2343</v>
      </c>
      <c r="F795" s="6">
        <f>'[5]Fed Steer Margin'!F795</f>
        <v>372.81743207885825</v>
      </c>
    </row>
    <row r="796" spans="1:6" x14ac:dyDescent="0.25">
      <c r="A796" s="2">
        <f t="shared" si="13"/>
        <v>41887</v>
      </c>
      <c r="B796" s="6">
        <f>'[5]Fed Steer Margin'!B796</f>
        <v>1538.28</v>
      </c>
      <c r="C796" s="6">
        <f>'[5]Fed Steer Margin'!C796</f>
        <v>562.61917667177624</v>
      </c>
      <c r="D796" s="6">
        <f>'[5]Fed Steer Margin'!D796</f>
        <v>2100.8991766717763</v>
      </c>
      <c r="E796" s="6">
        <f>'[5]Fed Steer Margin'!E796</f>
        <v>2365.65</v>
      </c>
      <c r="F796" s="6">
        <f>'[5]Fed Steer Margin'!F796</f>
        <v>264.75082332822376</v>
      </c>
    </row>
    <row r="797" spans="1:6" x14ac:dyDescent="0.25">
      <c r="A797" s="2">
        <f t="shared" si="13"/>
        <v>41894</v>
      </c>
      <c r="B797" s="6">
        <f>'[5]Fed Steer Margin'!B797</f>
        <v>1459.44</v>
      </c>
      <c r="C797" s="6">
        <f>'[5]Fed Steer Margin'!C797</f>
        <v>561.50799337730348</v>
      </c>
      <c r="D797" s="6">
        <f>'[5]Fed Steer Margin'!D797</f>
        <v>2020.9479933773036</v>
      </c>
      <c r="E797" s="6">
        <f>'[5]Fed Steer Margin'!E797</f>
        <v>2301.9</v>
      </c>
      <c r="F797" s="6">
        <f>'[5]Fed Steer Margin'!F797</f>
        <v>280.95200662269644</v>
      </c>
    </row>
    <row r="798" spans="1:6" x14ac:dyDescent="0.25">
      <c r="A798" s="2">
        <f t="shared" si="13"/>
        <v>41901</v>
      </c>
      <c r="B798" s="6">
        <f>'[5]Fed Steer Margin'!B798</f>
        <v>1490.04</v>
      </c>
      <c r="C798" s="6">
        <f>'[5]Fed Steer Margin'!C798</f>
        <v>560.26237968641158</v>
      </c>
      <c r="D798" s="6">
        <f>'[5]Fed Steer Margin'!D798</f>
        <v>2050.3023796864118</v>
      </c>
      <c r="E798" s="6">
        <f>'[5]Fed Steer Margin'!E798</f>
        <v>2393.85</v>
      </c>
      <c r="F798" s="6">
        <f>'[5]Fed Steer Margin'!F798</f>
        <v>343.54762031358814</v>
      </c>
    </row>
    <row r="799" spans="1:6" x14ac:dyDescent="0.25">
      <c r="A799" s="2">
        <f t="shared" si="13"/>
        <v>41908</v>
      </c>
      <c r="B799" s="6">
        <f>'[5]Fed Steer Margin'!B799</f>
        <v>1510.02</v>
      </c>
      <c r="C799" s="6">
        <f>'[5]Fed Steer Margin'!C799</f>
        <v>559.10321852486402</v>
      </c>
      <c r="D799" s="6">
        <f>'[5]Fed Steer Margin'!D799</f>
        <v>2069.1232185248641</v>
      </c>
      <c r="E799" s="6">
        <f>'[5]Fed Steer Margin'!E799</f>
        <v>2419.7999999999997</v>
      </c>
      <c r="F799" s="6">
        <f>'[5]Fed Steer Margin'!F799</f>
        <v>350.67678147513561</v>
      </c>
    </row>
    <row r="800" spans="1:6" x14ac:dyDescent="0.25">
      <c r="A800" s="2">
        <f t="shared" si="13"/>
        <v>41915</v>
      </c>
      <c r="B800" s="6">
        <f>'[5]Fed Steer Margin'!B800</f>
        <v>1529.64</v>
      </c>
      <c r="C800" s="6">
        <f>'[5]Fed Steer Margin'!C800</f>
        <v>556.35295771899382</v>
      </c>
      <c r="D800" s="6">
        <f>'[5]Fed Steer Margin'!D800</f>
        <v>2085.9929577189941</v>
      </c>
      <c r="E800" s="6">
        <f>'[5]Fed Steer Margin'!E800</f>
        <v>2422.1999999999998</v>
      </c>
      <c r="F800" s="6">
        <f>'[5]Fed Steer Margin'!F800</f>
        <v>336.20704228100567</v>
      </c>
    </row>
    <row r="801" spans="1:33" x14ac:dyDescent="0.25">
      <c r="A801" s="2">
        <f t="shared" si="13"/>
        <v>41922</v>
      </c>
      <c r="B801" s="6">
        <f>'[5]Fed Steer Margin'!B801</f>
        <v>1546.6499999999999</v>
      </c>
      <c r="C801" s="6">
        <f>'[5]Fed Steer Margin'!C801</f>
        <v>550.7391458104139</v>
      </c>
      <c r="D801" s="6">
        <f>'[5]Fed Steer Margin'!D801</f>
        <v>2097.3891458104135</v>
      </c>
      <c r="E801" s="6">
        <f>'[5]Fed Steer Margin'!E801</f>
        <v>2494.35</v>
      </c>
      <c r="F801" s="6">
        <f>'[5]Fed Steer Margin'!F801</f>
        <v>396.96085418958637</v>
      </c>
    </row>
    <row r="802" spans="1:33" x14ac:dyDescent="0.25">
      <c r="A802" s="2">
        <f t="shared" si="13"/>
        <v>41929</v>
      </c>
      <c r="B802" s="6">
        <f>'[5]Fed Steer Margin'!B802</f>
        <v>1515.5099999999998</v>
      </c>
      <c r="C802" s="6">
        <f>'[5]Fed Steer Margin'!C802</f>
        <v>545.62987767670973</v>
      </c>
      <c r="D802" s="6">
        <f>'[5]Fed Steer Margin'!D802</f>
        <v>2061.1398776767096</v>
      </c>
      <c r="E802" s="6">
        <f>'[5]Fed Steer Margin'!E802</f>
        <v>2494.65</v>
      </c>
      <c r="F802" s="6">
        <f>'[5]Fed Steer Margin'!F802</f>
        <v>433.51012232329049</v>
      </c>
    </row>
    <row r="803" spans="1:33" x14ac:dyDescent="0.25">
      <c r="A803" s="2">
        <f t="shared" si="13"/>
        <v>41936</v>
      </c>
      <c r="B803" s="6">
        <f>'[5]Fed Steer Margin'!B803</f>
        <v>1483.56</v>
      </c>
      <c r="C803" s="6">
        <f>'[5]Fed Steer Margin'!C803</f>
        <v>539.79645374635641</v>
      </c>
      <c r="D803" s="6">
        <f>'[5]Fed Steer Margin'!D803</f>
        <v>2023.3564537463562</v>
      </c>
      <c r="E803" s="6">
        <f>'[5]Fed Steer Margin'!E803</f>
        <v>2534.5500000000002</v>
      </c>
      <c r="F803" s="6">
        <f>'[5]Fed Steer Margin'!F803</f>
        <v>511.19354625364394</v>
      </c>
    </row>
    <row r="804" spans="1:33" x14ac:dyDescent="0.25">
      <c r="A804" s="2">
        <f t="shared" si="13"/>
        <v>41943</v>
      </c>
      <c r="B804" s="6">
        <f>'[5]Fed Steer Margin'!B804</f>
        <v>1535.67</v>
      </c>
      <c r="C804" s="6">
        <f>'[5]Fed Steer Margin'!C804</f>
        <v>534.19779769012916</v>
      </c>
      <c r="D804" s="6">
        <f>'[5]Fed Steer Margin'!D804</f>
        <v>2069.867797690129</v>
      </c>
      <c r="E804" s="6">
        <f>'[5]Fed Steer Margin'!E804</f>
        <v>2563.7999999999997</v>
      </c>
      <c r="F804" s="6">
        <f>'[5]Fed Steer Margin'!F804</f>
        <v>493.93220230987072</v>
      </c>
    </row>
    <row r="805" spans="1:33" x14ac:dyDescent="0.25">
      <c r="A805" s="2">
        <f t="shared" si="13"/>
        <v>41950</v>
      </c>
      <c r="B805" s="6">
        <f>'[5]Fed Steer Margin'!B805</f>
        <v>1559.34</v>
      </c>
      <c r="C805" s="6">
        <f>'[5]Fed Steer Margin'!C805</f>
        <v>529.20618109437692</v>
      </c>
      <c r="D805" s="6">
        <f>'[5]Fed Steer Margin'!D805</f>
        <v>2088.5461810943771</v>
      </c>
      <c r="E805" s="6">
        <f>'[5]Fed Steer Margin'!E805</f>
        <v>2577</v>
      </c>
      <c r="F805" s="6">
        <f>'[5]Fed Steer Margin'!F805</f>
        <v>488.45381890562294</v>
      </c>
    </row>
    <row r="806" spans="1:33" x14ac:dyDescent="0.25">
      <c r="A806" s="2">
        <f t="shared" si="13"/>
        <v>41957</v>
      </c>
      <c r="B806" s="6">
        <f>'[5]Fed Steer Margin'!B806</f>
        <v>1567.89</v>
      </c>
      <c r="C806" s="6">
        <f>'[5]Fed Steer Margin'!C806</f>
        <v>524.24633781736566</v>
      </c>
      <c r="D806" s="6">
        <f>'[5]Fed Steer Margin'!D806</f>
        <v>2092.1363378173655</v>
      </c>
      <c r="E806" s="6">
        <f>'[5]Fed Steer Margin'!E806</f>
        <v>2610.6</v>
      </c>
      <c r="F806" s="6">
        <f>'[5]Fed Steer Margin'!F806</f>
        <v>518.46366218263438</v>
      </c>
    </row>
    <row r="807" spans="1:33" x14ac:dyDescent="0.25">
      <c r="A807" s="2">
        <f t="shared" si="13"/>
        <v>41964</v>
      </c>
      <c r="B807" s="6">
        <f>'[5]Fed Steer Margin'!B807</f>
        <v>1589.7599999999998</v>
      </c>
      <c r="C807" s="6">
        <f>'[5]Fed Steer Margin'!C807</f>
        <v>519.56366815253841</v>
      </c>
      <c r="D807" s="6">
        <f>'[5]Fed Steer Margin'!D807</f>
        <v>2109.3236681525382</v>
      </c>
      <c r="E807" s="6">
        <f>'[5]Fed Steer Margin'!E807</f>
        <v>2621.1000000000004</v>
      </c>
      <c r="F807" s="6">
        <f>'[5]Fed Steer Margin'!F807</f>
        <v>511.77633184746219</v>
      </c>
    </row>
    <row r="808" spans="1:33" x14ac:dyDescent="0.25">
      <c r="A808" s="2">
        <f t="shared" si="13"/>
        <v>41971</v>
      </c>
      <c r="B808" s="6">
        <f>'[5]Fed Steer Margin'!B808</f>
        <v>1590.66</v>
      </c>
      <c r="C808" s="6">
        <f>'[5]Fed Steer Margin'!C808</f>
        <v>515.71956772905719</v>
      </c>
      <c r="D808" s="6">
        <f>'[5]Fed Steer Margin'!D808</f>
        <v>2106.3795677290573</v>
      </c>
      <c r="E808" s="6">
        <f>'[5]Fed Steer Margin'!E808</f>
        <v>2670.75</v>
      </c>
      <c r="F808" s="6">
        <f>'[5]Fed Steer Margin'!F808</f>
        <v>564.37043227094273</v>
      </c>
    </row>
    <row r="809" spans="1:33" x14ac:dyDescent="0.25">
      <c r="A809" s="2">
        <f t="shared" si="13"/>
        <v>41978</v>
      </c>
      <c r="B809" s="6">
        <f>'[5]Fed Steer Margin'!B809</f>
        <v>1607.1299999999999</v>
      </c>
      <c r="C809" s="6">
        <f>'[5]Fed Steer Margin'!C809</f>
        <v>512.52939141460831</v>
      </c>
      <c r="D809" s="6">
        <f>'[5]Fed Steer Margin'!D809</f>
        <v>2119.6593914146083</v>
      </c>
      <c r="E809" s="6">
        <f>'[5]Fed Steer Margin'!E809</f>
        <v>2674.9500000000003</v>
      </c>
      <c r="F809" s="6">
        <f>'[5]Fed Steer Margin'!F809</f>
        <v>555.29060858539196</v>
      </c>
    </row>
    <row r="810" spans="1:33" x14ac:dyDescent="0.25">
      <c r="A810" s="2">
        <f t="shared" si="13"/>
        <v>41985</v>
      </c>
      <c r="B810" s="6">
        <f>'[5]Fed Steer Margin'!B810</f>
        <v>1638.72</v>
      </c>
      <c r="C810" s="6">
        <f>'[5]Fed Steer Margin'!C810</f>
        <v>509.90395544577751</v>
      </c>
      <c r="D810" s="6">
        <f>'[5]Fed Steer Margin'!D810</f>
        <v>2148.6239554457775</v>
      </c>
      <c r="E810" s="6">
        <f>'[5]Fed Steer Margin'!E810</f>
        <v>2703.75</v>
      </c>
      <c r="F810" s="6">
        <f>'[5]Fed Steer Margin'!F810</f>
        <v>555.12604455422252</v>
      </c>
    </row>
    <row r="811" spans="1:33" x14ac:dyDescent="0.25">
      <c r="A811" s="2">
        <f t="shared" si="13"/>
        <v>41992</v>
      </c>
      <c r="B811" s="6">
        <f>'[5]Fed Steer Margin'!B811</f>
        <v>1723.95</v>
      </c>
      <c r="C811" s="6">
        <f>'[5]Fed Steer Margin'!C811</f>
        <v>508.11829865879986</v>
      </c>
      <c r="D811" s="6">
        <f>'[5]Fed Steer Margin'!D811</f>
        <v>2232.0682986587999</v>
      </c>
      <c r="E811" s="6">
        <f>'[5]Fed Steer Margin'!E811</f>
        <v>2626.0499999999997</v>
      </c>
      <c r="F811" s="6">
        <f>'[5]Fed Steer Margin'!F811</f>
        <v>393.98170134119982</v>
      </c>
    </row>
    <row r="812" spans="1:33" x14ac:dyDescent="0.25">
      <c r="A812" s="2">
        <f t="shared" si="13"/>
        <v>41999</v>
      </c>
      <c r="B812" s="6">
        <f>'[5]Fed Steer Margin'!B812</f>
        <v>1719.9900000000002</v>
      </c>
      <c r="C812" s="6">
        <f>'[5]Fed Steer Margin'!C812</f>
        <v>507.30019577534489</v>
      </c>
      <c r="D812" s="6">
        <f>'[5]Fed Steer Margin'!D812</f>
        <v>2227.2901957753452</v>
      </c>
      <c r="E812" s="6">
        <f>'[5]Fed Steer Margin'!E812</f>
        <v>2361.2999999999997</v>
      </c>
      <c r="F812" s="6">
        <f>'[5]Fed Steer Margin'!F812</f>
        <v>134.00980422465454</v>
      </c>
    </row>
    <row r="813" spans="1:33" s="10" customFormat="1" x14ac:dyDescent="0.25">
      <c r="A813" s="13">
        <f t="shared" si="13"/>
        <v>42006</v>
      </c>
      <c r="B813" s="29">
        <f>'[5]Fed Steer Margin'!B813</f>
        <v>1850.94</v>
      </c>
      <c r="C813" s="29">
        <f>'[5]Fed Steer Margin'!C813</f>
        <v>507.0074726741808</v>
      </c>
      <c r="D813" s="29">
        <f>'[5]Fed Steer Margin'!D813</f>
        <v>2357.947472674181</v>
      </c>
      <c r="E813" s="29">
        <f>'[5]Fed Steer Margin'!E813</f>
        <v>2533.7999999999997</v>
      </c>
      <c r="F813" s="29">
        <f>'[5]Fed Steer Margin'!F813</f>
        <v>175.85252732581876</v>
      </c>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row>
    <row r="814" spans="1:33" x14ac:dyDescent="0.25">
      <c r="A814" s="2">
        <f t="shared" si="13"/>
        <v>42013</v>
      </c>
      <c r="B814" s="6">
        <f>'[5]Fed Steer Margin'!B814</f>
        <v>1765.17</v>
      </c>
      <c r="C814" s="6">
        <f>'[5]Fed Steer Margin'!C814</f>
        <v>505.96493298710146</v>
      </c>
      <c r="D814" s="6">
        <f>'[5]Fed Steer Margin'!D814</f>
        <v>2271.1349329871014</v>
      </c>
      <c r="E814" s="6">
        <f>'[5]Fed Steer Margin'!E814</f>
        <v>2722.6499999999996</v>
      </c>
      <c r="F814" s="6">
        <f>'[5]Fed Steer Margin'!F814</f>
        <v>451.51506701289827</v>
      </c>
    </row>
    <row r="815" spans="1:33" x14ac:dyDescent="0.25">
      <c r="A815" s="2">
        <f t="shared" si="13"/>
        <v>42020</v>
      </c>
      <c r="B815" s="6">
        <f>'[5]Fed Steer Margin'!B815</f>
        <v>1771.6499999999999</v>
      </c>
      <c r="C815" s="6">
        <f>'[5]Fed Steer Margin'!C815</f>
        <v>505.94194235997139</v>
      </c>
      <c r="D815" s="6">
        <f>'[5]Fed Steer Margin'!D815</f>
        <v>2277.5919423599712</v>
      </c>
      <c r="E815" s="6">
        <f>'[5]Fed Steer Margin'!E815</f>
        <v>2793.6000000000004</v>
      </c>
      <c r="F815" s="6">
        <f>'[5]Fed Steer Margin'!F815</f>
        <v>516.00805764002916</v>
      </c>
    </row>
    <row r="816" spans="1:33" x14ac:dyDescent="0.25">
      <c r="A816" s="2">
        <f t="shared" si="13"/>
        <v>42027</v>
      </c>
      <c r="B816" s="6">
        <f>'[5]Fed Steer Margin'!B816</f>
        <v>1882.6200000000001</v>
      </c>
      <c r="C816" s="6">
        <f>'[5]Fed Steer Margin'!C816</f>
        <v>506.6069243261187</v>
      </c>
      <c r="D816" s="6">
        <f>'[5]Fed Steer Margin'!D816</f>
        <v>2389.2269243261189</v>
      </c>
      <c r="E816" s="6">
        <f>'[5]Fed Steer Margin'!E816</f>
        <v>2798.85</v>
      </c>
      <c r="F816" s="6">
        <f>'[5]Fed Steer Margin'!F816</f>
        <v>409.62307567388098</v>
      </c>
    </row>
    <row r="817" spans="1:6" x14ac:dyDescent="0.25">
      <c r="A817" s="2">
        <f t="shared" si="13"/>
        <v>42034</v>
      </c>
      <c r="B817" s="6">
        <f>'[5]Fed Steer Margin'!B817</f>
        <v>1869.21</v>
      </c>
      <c r="C817" s="6">
        <f>'[5]Fed Steer Margin'!C817</f>
        <v>508.27464280432474</v>
      </c>
      <c r="D817" s="6">
        <f>'[5]Fed Steer Margin'!D817</f>
        <v>2377.4846428043247</v>
      </c>
      <c r="E817" s="6">
        <f>'[5]Fed Steer Margin'!E817</f>
        <v>2788.65</v>
      </c>
      <c r="F817" s="6">
        <f>'[5]Fed Steer Margin'!F817</f>
        <v>411.16535719567537</v>
      </c>
    </row>
    <row r="818" spans="1:6" x14ac:dyDescent="0.25">
      <c r="A818" s="2">
        <f t="shared" si="13"/>
        <v>42041</v>
      </c>
      <c r="B818" s="6">
        <f>'[5]Fed Steer Margin'!B818</f>
        <v>1890</v>
      </c>
      <c r="C818" s="6">
        <f>'[5]Fed Steer Margin'!C818</f>
        <v>510.41922171338558</v>
      </c>
      <c r="D818" s="6">
        <f>'[5]Fed Steer Margin'!D818</f>
        <v>2400.4192217133855</v>
      </c>
      <c r="E818" s="6">
        <f>'[5]Fed Steer Margin'!E818</f>
        <v>2819.1</v>
      </c>
      <c r="F818" s="6">
        <f>'[5]Fed Steer Margin'!F818</f>
        <v>418.68077828661444</v>
      </c>
    </row>
    <row r="819" spans="1:6" x14ac:dyDescent="0.25">
      <c r="A819" s="2">
        <f t="shared" si="13"/>
        <v>42048</v>
      </c>
      <c r="B819" s="6">
        <f>'[5]Fed Steer Margin'!B819</f>
        <v>1947.2400000000002</v>
      </c>
      <c r="C819" s="6">
        <f>'[5]Fed Steer Margin'!C819</f>
        <v>513.97658327589295</v>
      </c>
      <c r="D819" s="6">
        <f>'[5]Fed Steer Margin'!D819</f>
        <v>2461.2165832758933</v>
      </c>
      <c r="E819" s="6">
        <f>'[5]Fed Steer Margin'!E819</f>
        <v>2831.25</v>
      </c>
      <c r="F819" s="6">
        <f>'[5]Fed Steer Margin'!F819</f>
        <v>370.0334167241067</v>
      </c>
    </row>
    <row r="820" spans="1:6" x14ac:dyDescent="0.25">
      <c r="A820" s="2">
        <f t="shared" si="13"/>
        <v>42055</v>
      </c>
      <c r="B820" s="6">
        <f>'[5]Fed Steer Margin'!B820</f>
        <v>1937.79</v>
      </c>
      <c r="C820" s="6">
        <f>'[5]Fed Steer Margin'!C820</f>
        <v>517.45358755572988</v>
      </c>
      <c r="D820" s="6">
        <f>'[5]Fed Steer Margin'!D820</f>
        <v>2455.2435875557298</v>
      </c>
      <c r="E820" s="6">
        <f>'[5]Fed Steer Margin'!E820</f>
        <v>2871.6</v>
      </c>
      <c r="F820" s="6">
        <f>'[5]Fed Steer Margin'!F820</f>
        <v>416.35641244427006</v>
      </c>
    </row>
    <row r="821" spans="1:6" x14ac:dyDescent="0.25">
      <c r="A821" s="2">
        <f t="shared" si="13"/>
        <v>42062</v>
      </c>
      <c r="B821" s="6">
        <f>'[5]Fed Steer Margin'!B821</f>
        <v>1816.11</v>
      </c>
      <c r="C821" s="6">
        <f>'[5]Fed Steer Margin'!C821</f>
        <v>520.69575632995247</v>
      </c>
      <c r="D821" s="6">
        <f>'[5]Fed Steer Margin'!D821</f>
        <v>2336.8057563299526</v>
      </c>
      <c r="E821" s="6">
        <f>'[5]Fed Steer Margin'!E821</f>
        <v>2847.75</v>
      </c>
      <c r="F821" s="6">
        <f>'[5]Fed Steer Margin'!F821</f>
        <v>510.9442436700474</v>
      </c>
    </row>
    <row r="822" spans="1:6" x14ac:dyDescent="0.25">
      <c r="A822" s="2">
        <f t="shared" si="13"/>
        <v>42069</v>
      </c>
      <c r="B822" s="6">
        <f>'[5]Fed Steer Margin'!B822</f>
        <v>1845.9900000000002</v>
      </c>
      <c r="C822" s="6">
        <f>'[5]Fed Steer Margin'!C822</f>
        <v>523.20361697626868</v>
      </c>
      <c r="D822" s="6">
        <f>'[5]Fed Steer Margin'!D822</f>
        <v>2369.1936169762689</v>
      </c>
      <c r="E822" s="6">
        <f>'[5]Fed Steer Margin'!E822</f>
        <v>2863.7999999999997</v>
      </c>
      <c r="F822" s="6">
        <f>'[5]Fed Steer Margin'!F822</f>
        <v>494.60638302373081</v>
      </c>
    </row>
    <row r="823" spans="1:6" x14ac:dyDescent="0.25">
      <c r="A823" s="2">
        <f t="shared" si="13"/>
        <v>42076</v>
      </c>
      <c r="B823" s="6">
        <f>'[5]Fed Steer Margin'!B823</f>
        <v>1979.0099999999998</v>
      </c>
      <c r="C823" s="6">
        <f>'[5]Fed Steer Margin'!C823</f>
        <v>525.08911569664292</v>
      </c>
      <c r="D823" s="6">
        <f>'[5]Fed Steer Margin'!D823</f>
        <v>2504.0991156966429</v>
      </c>
      <c r="E823" s="6">
        <f>'[5]Fed Steer Margin'!E823</f>
        <v>2932.2</v>
      </c>
      <c r="F823" s="6">
        <f>'[5]Fed Steer Margin'!F823</f>
        <v>428.10088430335691</v>
      </c>
    </row>
    <row r="824" spans="1:6" x14ac:dyDescent="0.25">
      <c r="A824" s="2">
        <f t="shared" si="13"/>
        <v>42083</v>
      </c>
      <c r="B824" s="6">
        <f>'[5]Fed Steer Margin'!B824</f>
        <v>2013.48</v>
      </c>
      <c r="C824" s="6">
        <f>'[5]Fed Steer Margin'!C824</f>
        <v>526.15883925955586</v>
      </c>
      <c r="D824" s="6">
        <f>'[5]Fed Steer Margin'!D824</f>
        <v>2539.6388392595559</v>
      </c>
      <c r="E824" s="6">
        <f>'[5]Fed Steer Margin'!E824</f>
        <v>2942.1</v>
      </c>
      <c r="F824" s="6">
        <f>'[5]Fed Steer Margin'!F824</f>
        <v>402.46116074044403</v>
      </c>
    </row>
    <row r="825" spans="1:6" x14ac:dyDescent="0.25">
      <c r="A825" s="2">
        <f t="shared" si="13"/>
        <v>42090</v>
      </c>
      <c r="B825" s="6">
        <f>'[5]Fed Steer Margin'!B825</f>
        <v>1985.94</v>
      </c>
      <c r="C825" s="6">
        <f>'[5]Fed Steer Margin'!C825</f>
        <v>526.63922445587457</v>
      </c>
      <c r="D825" s="6">
        <f>'[5]Fed Steer Margin'!D825</f>
        <v>2512.5792244558747</v>
      </c>
      <c r="E825" s="6">
        <f>'[5]Fed Steer Margin'!E825</f>
        <v>2932.3500000000004</v>
      </c>
      <c r="F825" s="6">
        <f>'[5]Fed Steer Margin'!F825</f>
        <v>419.77077554412563</v>
      </c>
    </row>
    <row r="826" spans="1:6" x14ac:dyDescent="0.25">
      <c r="A826" s="2">
        <f t="shared" si="13"/>
        <v>42097</v>
      </c>
      <c r="B826" s="6">
        <f>'[5]Fed Steer Margin'!B826</f>
        <v>2093.85</v>
      </c>
      <c r="C826" s="6">
        <f>'[5]Fed Steer Margin'!C826</f>
        <v>527.23620318062888</v>
      </c>
      <c r="D826" s="6">
        <f>'[5]Fed Steer Margin'!D826</f>
        <v>2621.0862031806287</v>
      </c>
      <c r="E826" s="6">
        <f>'[5]Fed Steer Margin'!E826</f>
        <v>2934.75</v>
      </c>
      <c r="F826" s="6">
        <f>'[5]Fed Steer Margin'!F826</f>
        <v>313.66379681937133</v>
      </c>
    </row>
    <row r="827" spans="1:6" x14ac:dyDescent="0.25">
      <c r="A827" s="2">
        <f t="shared" si="13"/>
        <v>42104</v>
      </c>
      <c r="B827" s="6">
        <f>'[5]Fed Steer Margin'!B827</f>
        <v>2173.0499999999997</v>
      </c>
      <c r="C827" s="6">
        <f>'[5]Fed Steer Margin'!C827</f>
        <v>529.20880827361486</v>
      </c>
      <c r="D827" s="6">
        <f>'[5]Fed Steer Margin'!D827</f>
        <v>2702.2588082736147</v>
      </c>
      <c r="E827" s="6">
        <f>'[5]Fed Steer Margin'!E827</f>
        <v>3049.7999999999997</v>
      </c>
      <c r="F827" s="6">
        <f>'[5]Fed Steer Margin'!F827</f>
        <v>347.54119172638502</v>
      </c>
    </row>
    <row r="828" spans="1:6" x14ac:dyDescent="0.25">
      <c r="A828" s="2">
        <f t="shared" si="13"/>
        <v>42111</v>
      </c>
      <c r="B828" s="6">
        <f>'[5]Fed Steer Margin'!B828</f>
        <v>2145.42</v>
      </c>
      <c r="C828" s="6">
        <f>'[5]Fed Steer Margin'!C828</f>
        <v>533.31254832781281</v>
      </c>
      <c r="D828" s="6">
        <f>'[5]Fed Steer Margin'!D828</f>
        <v>2678.7325483278128</v>
      </c>
      <c r="E828" s="6">
        <f>'[5]Fed Steer Margin'!E828</f>
        <v>3010.5</v>
      </c>
      <c r="F828" s="6">
        <f>'[5]Fed Steer Margin'!F828</f>
        <v>331.76745167218724</v>
      </c>
    </row>
    <row r="829" spans="1:6" x14ac:dyDescent="0.25">
      <c r="A829" s="2">
        <f t="shared" si="13"/>
        <v>42118</v>
      </c>
      <c r="B829" s="6">
        <f>'[5]Fed Steer Margin'!B829</f>
        <v>2154.87</v>
      </c>
      <c r="C829" s="6">
        <f>'[5]Fed Steer Margin'!C829</f>
        <v>536.18251875285284</v>
      </c>
      <c r="D829" s="6">
        <f>'[5]Fed Steer Margin'!D829</f>
        <v>2691.0525187528528</v>
      </c>
      <c r="E829" s="6">
        <f>'[5]Fed Steer Margin'!E829</f>
        <v>2983.2</v>
      </c>
      <c r="F829" s="6">
        <f>'[5]Fed Steer Margin'!F829</f>
        <v>292.14748124714697</v>
      </c>
    </row>
    <row r="830" spans="1:6" x14ac:dyDescent="0.25">
      <c r="A830" s="2">
        <f t="shared" si="13"/>
        <v>42125</v>
      </c>
      <c r="B830" s="6">
        <f>'[5]Fed Steer Margin'!B830</f>
        <v>2089.71</v>
      </c>
      <c r="C830" s="6">
        <f>'[5]Fed Steer Margin'!C830</f>
        <v>539.4813068383055</v>
      </c>
      <c r="D830" s="6">
        <f>'[5]Fed Steer Margin'!D830</f>
        <v>2629.1913068383055</v>
      </c>
      <c r="E830" s="6">
        <f>'[5]Fed Steer Margin'!E830</f>
        <v>2906.85</v>
      </c>
      <c r="F830" s="6">
        <f>'[5]Fed Steer Margin'!F830</f>
        <v>277.65869316169437</v>
      </c>
    </row>
    <row r="831" spans="1:6" x14ac:dyDescent="0.25">
      <c r="A831" s="2">
        <f t="shared" si="13"/>
        <v>42132</v>
      </c>
      <c r="B831" s="6">
        <f>'[5]Fed Steer Margin'!B831</f>
        <v>2122.4700000000003</v>
      </c>
      <c r="C831" s="6">
        <f>'[5]Fed Steer Margin'!C831</f>
        <v>541.82401089829875</v>
      </c>
      <c r="D831" s="6">
        <f>'[5]Fed Steer Margin'!D831</f>
        <v>2664.2940108982989</v>
      </c>
      <c r="E831" s="6">
        <f>'[5]Fed Steer Margin'!E831</f>
        <v>2970.3</v>
      </c>
      <c r="F831" s="6">
        <f>'[5]Fed Steer Margin'!F831</f>
        <v>306.00598910170129</v>
      </c>
    </row>
    <row r="832" spans="1:6" x14ac:dyDescent="0.25">
      <c r="A832" s="2">
        <f t="shared" si="13"/>
        <v>42139</v>
      </c>
      <c r="B832" s="6">
        <f>'[5]Fed Steer Margin'!B832</f>
        <v>2063.25</v>
      </c>
      <c r="C832" s="6">
        <f>'[5]Fed Steer Margin'!C832</f>
        <v>543.13898135010675</v>
      </c>
      <c r="D832" s="6">
        <f>'[5]Fed Steer Margin'!D832</f>
        <v>2606.3889813501069</v>
      </c>
      <c r="E832" s="6">
        <f>'[5]Fed Steer Margin'!E832</f>
        <v>2953.2</v>
      </c>
      <c r="F832" s="6">
        <f>'[5]Fed Steer Margin'!F832</f>
        <v>346.81101864989296</v>
      </c>
    </row>
    <row r="833" spans="1:6" x14ac:dyDescent="0.25">
      <c r="A833" s="2">
        <f t="shared" si="13"/>
        <v>42146</v>
      </c>
      <c r="B833" s="6">
        <f>'[5]Fed Steer Margin'!B833</f>
        <v>2187.54</v>
      </c>
      <c r="C833" s="6">
        <f>'[5]Fed Steer Margin'!C833</f>
        <v>543.90807484843879</v>
      </c>
      <c r="D833" s="6">
        <f>'[5]Fed Steer Margin'!D833</f>
        <v>2731.4480748484389</v>
      </c>
      <c r="E833" s="6">
        <f>'[5]Fed Steer Margin'!E833</f>
        <v>2992.5</v>
      </c>
      <c r="F833" s="6">
        <f>'[5]Fed Steer Margin'!F833</f>
        <v>261.05192515156114</v>
      </c>
    </row>
    <row r="834" spans="1:6" x14ac:dyDescent="0.25">
      <c r="A834" s="2">
        <f t="shared" si="13"/>
        <v>42153</v>
      </c>
      <c r="B834" s="6">
        <f>'[5]Fed Steer Margin'!B834</f>
        <v>2164.41</v>
      </c>
      <c r="C834" s="6">
        <f>'[5]Fed Steer Margin'!C834</f>
        <v>544.10757824256973</v>
      </c>
      <c r="D834" s="6">
        <f>'[5]Fed Steer Margin'!D834</f>
        <v>2708.5175782425695</v>
      </c>
      <c r="E834" s="6">
        <f>'[5]Fed Steer Margin'!E834</f>
        <v>2983.9500000000003</v>
      </c>
      <c r="F834" s="6">
        <f>'[5]Fed Steer Margin'!F834</f>
        <v>275.4324217574308</v>
      </c>
    </row>
    <row r="835" spans="1:6" x14ac:dyDescent="0.25">
      <c r="A835" s="2">
        <f t="shared" si="13"/>
        <v>42160</v>
      </c>
      <c r="B835" s="6">
        <f>'[5]Fed Steer Margin'!B835</f>
        <v>2126.25</v>
      </c>
      <c r="C835" s="6">
        <f>'[5]Fed Steer Margin'!C835</f>
        <v>544.09094934931181</v>
      </c>
      <c r="D835" s="6">
        <f>'[5]Fed Steer Margin'!D835</f>
        <v>2670.3409493493118</v>
      </c>
      <c r="E835" s="6">
        <f>'[5]Fed Steer Margin'!E835</f>
        <v>3048.8999999999996</v>
      </c>
      <c r="F835" s="6">
        <f>'[5]Fed Steer Margin'!F835</f>
        <v>378.55905065068782</v>
      </c>
    </row>
    <row r="836" spans="1:6" x14ac:dyDescent="0.25">
      <c r="A836" s="2">
        <f t="shared" si="13"/>
        <v>42167</v>
      </c>
      <c r="B836" s="6">
        <f>'[5]Fed Steer Margin'!B836</f>
        <v>2184.5699999999997</v>
      </c>
      <c r="C836" s="6">
        <f>'[5]Fed Steer Margin'!C836</f>
        <v>544.08226679385257</v>
      </c>
      <c r="D836" s="6">
        <f>'[5]Fed Steer Margin'!D836</f>
        <v>2728.6522667938525</v>
      </c>
      <c r="E836" s="6">
        <f>'[5]Fed Steer Margin'!E836</f>
        <v>2955.9</v>
      </c>
      <c r="F836" s="6">
        <f>'[5]Fed Steer Margin'!F836</f>
        <v>227.24773320614759</v>
      </c>
    </row>
    <row r="837" spans="1:6" x14ac:dyDescent="0.25">
      <c r="A837" s="2">
        <f t="shared" si="13"/>
        <v>42174</v>
      </c>
      <c r="B837" s="6">
        <f>'[5]Fed Steer Margin'!B837</f>
        <v>2184.5699999999997</v>
      </c>
      <c r="C837" s="6">
        <f>'[5]Fed Steer Margin'!C837</f>
        <v>543.79473548759449</v>
      </c>
      <c r="D837" s="6">
        <f>'[5]Fed Steer Margin'!D837</f>
        <v>2728.3647354875943</v>
      </c>
      <c r="E837" s="6">
        <f>'[5]Fed Steer Margin'!E837</f>
        <v>2925.1499999999996</v>
      </c>
      <c r="F837" s="6">
        <f>'[5]Fed Steer Margin'!F837</f>
        <v>196.78526451240532</v>
      </c>
    </row>
    <row r="838" spans="1:6" x14ac:dyDescent="0.25">
      <c r="A838" s="2">
        <f t="shared" ref="A838:A901" si="14">A837+7</f>
        <v>42181</v>
      </c>
      <c r="B838" s="6">
        <f>'[5]Fed Steer Margin'!B838</f>
        <v>1939.14</v>
      </c>
      <c r="C838" s="6">
        <f>'[5]Fed Steer Margin'!C838</f>
        <v>542.70708084359535</v>
      </c>
      <c r="D838" s="6">
        <f>'[5]Fed Steer Margin'!D838</f>
        <v>2481.8470808435954</v>
      </c>
      <c r="E838" s="6">
        <f>'[5]Fed Steer Margin'!E838</f>
        <v>2950.95</v>
      </c>
      <c r="F838" s="6">
        <f>'[5]Fed Steer Margin'!F838</f>
        <v>469.10291915640437</v>
      </c>
    </row>
    <row r="839" spans="1:6" x14ac:dyDescent="0.25">
      <c r="A839" s="2">
        <f t="shared" si="14"/>
        <v>42188</v>
      </c>
      <c r="B839" s="6">
        <f>'[5]Fed Steer Margin'!B839</f>
        <v>2139.9300000000003</v>
      </c>
      <c r="C839" s="6">
        <f>'[5]Fed Steer Margin'!C839</f>
        <v>541.41465296152307</v>
      </c>
      <c r="D839" s="6">
        <f>'[5]Fed Steer Margin'!D839</f>
        <v>2681.3446529615235</v>
      </c>
      <c r="E839" s="6">
        <f>'[5]Fed Steer Margin'!E839</f>
        <v>2907.9</v>
      </c>
      <c r="F839" s="6">
        <f>'[5]Fed Steer Margin'!F839</f>
        <v>226.55534703847661</v>
      </c>
    </row>
    <row r="840" spans="1:6" x14ac:dyDescent="0.25">
      <c r="A840" s="2">
        <f t="shared" si="14"/>
        <v>42195</v>
      </c>
      <c r="B840" s="6">
        <f>'[5]Fed Steer Margin'!B840</f>
        <v>1921.32</v>
      </c>
      <c r="C840" s="6">
        <f>'[5]Fed Steer Margin'!C840</f>
        <v>540.95657152876072</v>
      </c>
      <c r="D840" s="6">
        <f>'[5]Fed Steer Margin'!D840</f>
        <v>2462.2765715287605</v>
      </c>
      <c r="E840" s="6">
        <f>'[5]Fed Steer Margin'!E840</f>
        <v>2980.0499999999997</v>
      </c>
      <c r="F840" s="6">
        <f>'[5]Fed Steer Margin'!F840</f>
        <v>517.77342847123919</v>
      </c>
    </row>
    <row r="841" spans="1:6" x14ac:dyDescent="0.25">
      <c r="A841" s="2">
        <f t="shared" si="14"/>
        <v>42202</v>
      </c>
      <c r="B841" s="6">
        <f>'[5]Fed Steer Margin'!B841</f>
        <v>2142.54</v>
      </c>
      <c r="C841" s="6">
        <f>'[5]Fed Steer Margin'!C841</f>
        <v>541.75163931909844</v>
      </c>
      <c r="D841" s="6">
        <f>'[5]Fed Steer Margin'!D841</f>
        <v>2684.2916393190985</v>
      </c>
      <c r="E841" s="6">
        <f>'[5]Fed Steer Margin'!E841</f>
        <v>2936.55</v>
      </c>
      <c r="F841" s="6">
        <f>'[5]Fed Steer Margin'!F841</f>
        <v>252.25836068090166</v>
      </c>
    </row>
    <row r="842" spans="1:6" x14ac:dyDescent="0.25">
      <c r="A842" s="2">
        <f t="shared" si="14"/>
        <v>42209</v>
      </c>
      <c r="B842" s="6">
        <f>'[5]Fed Steer Margin'!B842</f>
        <v>2154.7799999999997</v>
      </c>
      <c r="C842" s="6">
        <f>'[5]Fed Steer Margin'!C842</f>
        <v>542.47654417641638</v>
      </c>
      <c r="D842" s="6">
        <f>'[5]Fed Steer Margin'!D842</f>
        <v>2697.2565441764164</v>
      </c>
      <c r="E842" s="6">
        <f>'[5]Fed Steer Margin'!E842</f>
        <v>2931</v>
      </c>
      <c r="F842" s="6">
        <f>'[5]Fed Steer Margin'!F842</f>
        <v>233.74345582358364</v>
      </c>
    </row>
    <row r="843" spans="1:6" x14ac:dyDescent="0.25">
      <c r="A843" s="2">
        <f t="shared" si="14"/>
        <v>42216</v>
      </c>
      <c r="B843" s="6">
        <f>'[5]Fed Steer Margin'!B843</f>
        <v>2098.44</v>
      </c>
      <c r="C843" s="6">
        <f>'[5]Fed Steer Margin'!C843</f>
        <v>542.94541695954433</v>
      </c>
      <c r="D843" s="6">
        <f>'[5]Fed Steer Margin'!D843</f>
        <v>2641.3854169595443</v>
      </c>
      <c r="E843" s="6">
        <f>'[5]Fed Steer Margin'!E843</f>
        <v>2853.8999999999996</v>
      </c>
      <c r="F843" s="6">
        <f>'[5]Fed Steer Margin'!F843</f>
        <v>212.51458304045536</v>
      </c>
    </row>
    <row r="844" spans="1:6" x14ac:dyDescent="0.25">
      <c r="A844" s="2">
        <f t="shared" si="14"/>
        <v>42223</v>
      </c>
      <c r="B844" s="6">
        <f>'[5]Fed Steer Margin'!B844</f>
        <v>2044.44</v>
      </c>
      <c r="C844" s="6">
        <f>'[5]Fed Steer Margin'!C844</f>
        <v>542.01541060098282</v>
      </c>
      <c r="D844" s="6">
        <f>'[5]Fed Steer Margin'!D844</f>
        <v>2586.4554106009828</v>
      </c>
      <c r="E844" s="6">
        <f>'[5]Fed Steer Margin'!E844</f>
        <v>2836.35</v>
      </c>
      <c r="F844" s="6">
        <f>'[5]Fed Steer Margin'!F844</f>
        <v>249.89458939901715</v>
      </c>
    </row>
    <row r="845" spans="1:6" x14ac:dyDescent="0.25">
      <c r="A845" s="2">
        <f t="shared" si="14"/>
        <v>42230</v>
      </c>
      <c r="B845" s="6">
        <f>'[5]Fed Steer Margin'!B845</f>
        <v>2023.7400000000002</v>
      </c>
      <c r="C845" s="6">
        <f>'[5]Fed Steer Margin'!C845</f>
        <v>541.0777241701411</v>
      </c>
      <c r="D845" s="6">
        <f>'[5]Fed Steer Margin'!D845</f>
        <v>2564.8177241701414</v>
      </c>
      <c r="E845" s="6">
        <f>'[5]Fed Steer Margin'!E845</f>
        <v>2852.7000000000003</v>
      </c>
      <c r="F845" s="6">
        <f>'[5]Fed Steer Margin'!F845</f>
        <v>287.88227582985883</v>
      </c>
    </row>
    <row r="846" spans="1:6" x14ac:dyDescent="0.25">
      <c r="A846" s="2">
        <f t="shared" si="14"/>
        <v>42237</v>
      </c>
      <c r="B846" s="6">
        <f>'[5]Fed Steer Margin'!B846</f>
        <v>2072.0699999999997</v>
      </c>
      <c r="C846" s="6">
        <f>'[5]Fed Steer Margin'!C846</f>
        <v>539.54852319315046</v>
      </c>
      <c r="D846" s="6">
        <f>'[5]Fed Steer Margin'!D846</f>
        <v>2611.6185231931504</v>
      </c>
      <c r="E846" s="6">
        <f>'[5]Fed Steer Margin'!E846</f>
        <v>2803.35</v>
      </c>
      <c r="F846" s="6">
        <f>'[5]Fed Steer Margin'!F846</f>
        <v>191.73147680684951</v>
      </c>
    </row>
    <row r="847" spans="1:6" x14ac:dyDescent="0.25">
      <c r="A847" s="2">
        <f t="shared" si="14"/>
        <v>42244</v>
      </c>
      <c r="B847" s="6">
        <f>'[5]Fed Steer Margin'!B847</f>
        <v>1956.1499999999999</v>
      </c>
      <c r="C847" s="6">
        <f>'[5]Fed Steer Margin'!C847</f>
        <v>537.88026901247815</v>
      </c>
      <c r="D847" s="6">
        <f>'[5]Fed Steer Margin'!D847</f>
        <v>2494.0302690124781</v>
      </c>
      <c r="E847" s="6">
        <f>'[5]Fed Steer Margin'!E847</f>
        <v>2811.2999999999997</v>
      </c>
      <c r="F847" s="6">
        <f>'[5]Fed Steer Margin'!F847</f>
        <v>317.2697309875216</v>
      </c>
    </row>
    <row r="848" spans="1:6" x14ac:dyDescent="0.25">
      <c r="A848" s="2">
        <f t="shared" si="14"/>
        <v>42251</v>
      </c>
      <c r="B848" s="6">
        <f>'[5]Fed Steer Margin'!B848</f>
        <v>2002.68</v>
      </c>
      <c r="C848" s="6">
        <f>'[5]Fed Steer Margin'!C848</f>
        <v>536.14338317648071</v>
      </c>
      <c r="D848" s="6">
        <f>'[5]Fed Steer Margin'!D848</f>
        <v>2538.823383176481</v>
      </c>
      <c r="E848" s="6">
        <f>'[5]Fed Steer Margin'!E848</f>
        <v>2773.65</v>
      </c>
      <c r="F848" s="6">
        <f>'[5]Fed Steer Margin'!F848</f>
        <v>234.82661682351909</v>
      </c>
    </row>
    <row r="849" spans="1:6" x14ac:dyDescent="0.25">
      <c r="A849" s="2">
        <f t="shared" si="14"/>
        <v>42258</v>
      </c>
      <c r="B849" s="6">
        <f>'[5]Fed Steer Margin'!B849</f>
        <v>2040.57</v>
      </c>
      <c r="C849" s="6">
        <f>'[5]Fed Steer Margin'!C849</f>
        <v>534.40693885004646</v>
      </c>
      <c r="D849" s="6">
        <f>'[5]Fed Steer Margin'!D849</f>
        <v>2574.9769388500463</v>
      </c>
      <c r="E849" s="6">
        <f>'[5]Fed Steer Margin'!E849</f>
        <v>2726.7</v>
      </c>
      <c r="F849" s="6">
        <f>'[5]Fed Steer Margin'!F849</f>
        <v>151.72306114995354</v>
      </c>
    </row>
    <row r="850" spans="1:6" x14ac:dyDescent="0.25">
      <c r="A850" s="2">
        <f t="shared" si="14"/>
        <v>42265</v>
      </c>
      <c r="B850" s="6">
        <f>'[5]Fed Steer Margin'!B850</f>
        <v>2034.18</v>
      </c>
      <c r="C850" s="6">
        <f>'[5]Fed Steer Margin'!C850</f>
        <v>533.06171894438569</v>
      </c>
      <c r="D850" s="6">
        <f>'[5]Fed Steer Margin'!D850</f>
        <v>2567.2417189443859</v>
      </c>
      <c r="E850" s="6">
        <f>'[5]Fed Steer Margin'!E850</f>
        <v>2682</v>
      </c>
      <c r="F850" s="6">
        <f>'[5]Fed Steer Margin'!F850</f>
        <v>114.75828105561413</v>
      </c>
    </row>
    <row r="851" spans="1:6" x14ac:dyDescent="0.25">
      <c r="A851" s="2">
        <f t="shared" si="14"/>
        <v>42272</v>
      </c>
      <c r="B851" s="6">
        <f>'[5]Fed Steer Margin'!B851</f>
        <v>2048.13</v>
      </c>
      <c r="C851" s="6">
        <f>'[5]Fed Steer Margin'!C851</f>
        <v>532.15382453777602</v>
      </c>
      <c r="D851" s="6">
        <f>'[5]Fed Steer Margin'!D851</f>
        <v>2580.2838245377761</v>
      </c>
      <c r="E851" s="6">
        <f>'[5]Fed Steer Margin'!E851</f>
        <v>2563.9500000000003</v>
      </c>
      <c r="F851" s="6">
        <f>'[5]Fed Steer Margin'!F851</f>
        <v>-16.333824537775854</v>
      </c>
    </row>
    <row r="852" spans="1:6" x14ac:dyDescent="0.25">
      <c r="A852" s="2">
        <f t="shared" si="14"/>
        <v>42279</v>
      </c>
      <c r="B852" s="6">
        <f>'[5]Fed Steer Margin'!B852</f>
        <v>2113.56</v>
      </c>
      <c r="C852" s="6">
        <f>'[5]Fed Steer Margin'!C852</f>
        <v>531.45642209010157</v>
      </c>
      <c r="D852" s="6">
        <f>'[5]Fed Steer Margin'!D852</f>
        <v>2645.0164220901015</v>
      </c>
      <c r="E852" s="6">
        <f>'[5]Fed Steer Margin'!E852</f>
        <v>2458.65</v>
      </c>
      <c r="F852" s="6">
        <f>'[5]Fed Steer Margin'!F852</f>
        <v>-186.36642209010142</v>
      </c>
    </row>
    <row r="853" spans="1:6" x14ac:dyDescent="0.25">
      <c r="A853" s="2">
        <f t="shared" si="14"/>
        <v>42286</v>
      </c>
      <c r="B853" s="6">
        <f>'[5]Fed Steer Margin'!B853</f>
        <v>2148.5699999999997</v>
      </c>
      <c r="C853" s="6">
        <f>'[5]Fed Steer Margin'!C853</f>
        <v>530.40564593352849</v>
      </c>
      <c r="D853" s="6">
        <f>'[5]Fed Steer Margin'!D853</f>
        <v>2678.9756459335281</v>
      </c>
      <c r="E853" s="6">
        <f>'[5]Fed Steer Margin'!E853</f>
        <v>2330.5500000000002</v>
      </c>
      <c r="F853" s="6">
        <f>'[5]Fed Steer Margin'!F853</f>
        <v>-348.4256459335279</v>
      </c>
    </row>
    <row r="854" spans="1:6" x14ac:dyDescent="0.25">
      <c r="A854" s="2">
        <f t="shared" si="14"/>
        <v>42293</v>
      </c>
      <c r="B854" s="6">
        <f>'[5]Fed Steer Margin'!B854</f>
        <v>2171.52</v>
      </c>
      <c r="C854" s="6">
        <f>'[5]Fed Steer Margin'!C854</f>
        <v>529.24406553722247</v>
      </c>
      <c r="D854" s="6">
        <f>'[5]Fed Steer Margin'!D854</f>
        <v>2700.7640655372225</v>
      </c>
      <c r="E854" s="6">
        <f>'[5]Fed Steer Margin'!E854</f>
        <v>2369.6999999999998</v>
      </c>
      <c r="F854" s="6">
        <f>'[5]Fed Steer Margin'!F854</f>
        <v>-331.06406553722263</v>
      </c>
    </row>
    <row r="855" spans="1:6" x14ac:dyDescent="0.25">
      <c r="A855" s="2">
        <f t="shared" si="14"/>
        <v>42300</v>
      </c>
      <c r="B855" s="6">
        <f>'[5]Fed Steer Margin'!B855</f>
        <v>2122.65</v>
      </c>
      <c r="C855" s="6">
        <f>'[5]Fed Steer Margin'!C855</f>
        <v>527.34558140548938</v>
      </c>
      <c r="D855" s="6">
        <f>'[5]Fed Steer Margin'!D855</f>
        <v>2649.9955814054892</v>
      </c>
      <c r="E855" s="6">
        <f>'[5]Fed Steer Margin'!E855</f>
        <v>2436</v>
      </c>
      <c r="F855" s="6">
        <f>'[5]Fed Steer Margin'!F855</f>
        <v>-213.99558140548925</v>
      </c>
    </row>
    <row r="856" spans="1:6" x14ac:dyDescent="0.25">
      <c r="A856" s="2">
        <f t="shared" si="14"/>
        <v>42307</v>
      </c>
      <c r="B856" s="6">
        <f>'[5]Fed Steer Margin'!B856</f>
        <v>2129.58</v>
      </c>
      <c r="C856" s="6">
        <f>'[5]Fed Steer Margin'!C856</f>
        <v>526.10392341605996</v>
      </c>
      <c r="D856" s="6">
        <f>'[5]Fed Steer Margin'!D856</f>
        <v>2655.6839234160598</v>
      </c>
      <c r="E856" s="6">
        <f>'[5]Fed Steer Margin'!E856</f>
        <v>2483.5499999999997</v>
      </c>
      <c r="F856" s="6">
        <f>'[5]Fed Steer Margin'!F856</f>
        <v>-172.13392341606004</v>
      </c>
    </row>
    <row r="857" spans="1:6" x14ac:dyDescent="0.25">
      <c r="A857" s="2">
        <f t="shared" si="14"/>
        <v>42314</v>
      </c>
      <c r="B857" s="6">
        <f>'[5]Fed Steer Margin'!B857</f>
        <v>2140.65</v>
      </c>
      <c r="C857" s="6">
        <f>'[5]Fed Steer Margin'!C857</f>
        <v>525.33981370345646</v>
      </c>
      <c r="D857" s="6">
        <f>'[5]Fed Steer Margin'!D857</f>
        <v>2665.9898137034565</v>
      </c>
      <c r="E857" s="6">
        <f>'[5]Fed Steer Margin'!E857</f>
        <v>2460.4499999999998</v>
      </c>
      <c r="F857" s="6">
        <f>'[5]Fed Steer Margin'!F857</f>
        <v>-205.53981370345673</v>
      </c>
    </row>
    <row r="858" spans="1:6" x14ac:dyDescent="0.25">
      <c r="A858" s="2">
        <f t="shared" si="14"/>
        <v>42321</v>
      </c>
      <c r="B858" s="6">
        <f>'[5]Fed Steer Margin'!B858</f>
        <v>2117.16</v>
      </c>
      <c r="C858" s="6">
        <f>'[5]Fed Steer Margin'!C858</f>
        <v>525.13458241488706</v>
      </c>
      <c r="D858" s="6">
        <f>'[5]Fed Steer Margin'!D858</f>
        <v>2642.2945824148869</v>
      </c>
      <c r="E858" s="6">
        <f>'[5]Fed Steer Margin'!E858</f>
        <v>2409.6</v>
      </c>
      <c r="F858" s="6">
        <f>'[5]Fed Steer Margin'!F858</f>
        <v>-232.69458241488701</v>
      </c>
    </row>
    <row r="859" spans="1:6" x14ac:dyDescent="0.25">
      <c r="A859" s="2">
        <f t="shared" si="14"/>
        <v>42328</v>
      </c>
      <c r="B859" s="6">
        <f>'[5]Fed Steer Margin'!B859</f>
        <v>2163.96</v>
      </c>
      <c r="C859" s="6">
        <f>'[5]Fed Steer Margin'!C859</f>
        <v>525.07947138166935</v>
      </c>
      <c r="D859" s="6">
        <f>'[5]Fed Steer Margin'!D859</f>
        <v>2689.0394713816695</v>
      </c>
      <c r="E859" s="6">
        <f>'[5]Fed Steer Margin'!E859</f>
        <v>2304.6</v>
      </c>
      <c r="F859" s="6">
        <f>'[5]Fed Steer Margin'!F859</f>
        <v>-384.43947138166959</v>
      </c>
    </row>
    <row r="860" spans="1:6" x14ac:dyDescent="0.25">
      <c r="A860" s="2">
        <f t="shared" si="14"/>
        <v>42335</v>
      </c>
      <c r="B860" s="6">
        <f>'[5]Fed Steer Margin'!B860</f>
        <v>2238.84</v>
      </c>
      <c r="C860" s="6">
        <f>'[5]Fed Steer Margin'!C860</f>
        <v>525.40335058836649</v>
      </c>
      <c r="D860" s="6">
        <f>'[5]Fed Steer Margin'!D860</f>
        <v>2764.2433505883664</v>
      </c>
      <c r="E860" s="6">
        <f>'[5]Fed Steer Margin'!E860</f>
        <v>2335.65</v>
      </c>
      <c r="F860" s="6">
        <f>'[5]Fed Steer Margin'!F860</f>
        <v>-428.59335058836632</v>
      </c>
    </row>
    <row r="861" spans="1:6" x14ac:dyDescent="0.25">
      <c r="A861" s="2">
        <f t="shared" si="14"/>
        <v>42342</v>
      </c>
      <c r="B861" s="6">
        <f>'[5]Fed Steer Margin'!B861</f>
        <v>2147.4</v>
      </c>
      <c r="C861" s="6">
        <f>'[5]Fed Steer Margin'!C861</f>
        <v>526.23570021123101</v>
      </c>
      <c r="D861" s="6">
        <f>'[5]Fed Steer Margin'!D861</f>
        <v>2673.6357002112309</v>
      </c>
      <c r="E861" s="6">
        <f>'[5]Fed Steer Margin'!E861</f>
        <v>2313.8999999999996</v>
      </c>
      <c r="F861" s="6">
        <f>'[5]Fed Steer Margin'!F861</f>
        <v>-359.73570021123123</v>
      </c>
    </row>
    <row r="862" spans="1:6" x14ac:dyDescent="0.25">
      <c r="A862" s="2">
        <f t="shared" si="14"/>
        <v>42349</v>
      </c>
      <c r="B862" s="6">
        <f>'[5]Fed Steer Margin'!B862</f>
        <v>2143.7999999999997</v>
      </c>
      <c r="C862" s="6">
        <f>'[5]Fed Steer Margin'!C862</f>
        <v>527.29426070444879</v>
      </c>
      <c r="D862" s="6">
        <f>'[5]Fed Steer Margin'!D862</f>
        <v>2671.0942607044485</v>
      </c>
      <c r="E862" s="6">
        <f>'[5]Fed Steer Margin'!E862</f>
        <v>2295.1499999999996</v>
      </c>
      <c r="F862" s="6">
        <f>'[5]Fed Steer Margin'!F862</f>
        <v>-375.94426070444888</v>
      </c>
    </row>
    <row r="863" spans="1:6" x14ac:dyDescent="0.25">
      <c r="A863" s="2">
        <f t="shared" si="14"/>
        <v>42356</v>
      </c>
      <c r="B863" s="6">
        <f>'[5]Fed Steer Margin'!B863</f>
        <v>2117.4300000000003</v>
      </c>
      <c r="C863" s="6">
        <f>'[5]Fed Steer Margin'!C863</f>
        <v>528.26724696502458</v>
      </c>
      <c r="D863" s="6">
        <f>'[5]Fed Steer Margin'!D863</f>
        <v>2645.697246965025</v>
      </c>
      <c r="E863" s="6">
        <f>'[5]Fed Steer Margin'!E863</f>
        <v>2263.65</v>
      </c>
      <c r="F863" s="6">
        <f>'[5]Fed Steer Margin'!F863</f>
        <v>-382.0472469650249</v>
      </c>
    </row>
    <row r="864" spans="1:6" x14ac:dyDescent="0.25">
      <c r="A864" s="2">
        <f t="shared" si="14"/>
        <v>42363</v>
      </c>
      <c r="B864" s="6">
        <f>'[5]Fed Steer Margin'!B864</f>
        <v>2177.46</v>
      </c>
      <c r="C864" s="6">
        <f>'[5]Fed Steer Margin'!C864</f>
        <v>529.39231167631112</v>
      </c>
      <c r="D864" s="6">
        <f>'[5]Fed Steer Margin'!D864</f>
        <v>2706.8523116763113</v>
      </c>
      <c r="E864" s="6">
        <f>'[5]Fed Steer Margin'!E864</f>
        <v>2595.6</v>
      </c>
      <c r="F864" s="6">
        <f>'[5]Fed Steer Margin'!F864</f>
        <v>-111.25231167631136</v>
      </c>
    </row>
    <row r="865" spans="1:33" s="10" customFormat="1" x14ac:dyDescent="0.25">
      <c r="A865" s="13">
        <f t="shared" si="14"/>
        <v>42370</v>
      </c>
      <c r="B865" s="29">
        <f>'[5]Fed Steer Margin'!B865</f>
        <v>2147.85</v>
      </c>
      <c r="C865" s="29">
        <f>'[5]Fed Steer Margin'!C865</f>
        <v>530.70803086975604</v>
      </c>
      <c r="D865" s="29">
        <f>'[5]Fed Steer Margin'!D865</f>
        <v>2678.5580308697558</v>
      </c>
      <c r="E865" s="29">
        <f>'[5]Fed Steer Margin'!E865</f>
        <v>2595.6</v>
      </c>
      <c r="F865" s="29">
        <f>'[5]Fed Steer Margin'!F865</f>
        <v>-82.95803086975593</v>
      </c>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row>
    <row r="866" spans="1:33" x14ac:dyDescent="0.25">
      <c r="A866" s="2">
        <f t="shared" si="14"/>
        <v>42377</v>
      </c>
      <c r="B866" s="6">
        <f>'[5]Fed Steer Margin'!B866</f>
        <v>2124.36</v>
      </c>
      <c r="C866" s="6">
        <f>'[5]Fed Steer Margin'!C866</f>
        <v>531.46261553575948</v>
      </c>
      <c r="D866" s="6">
        <f>'[5]Fed Steer Margin'!D866</f>
        <v>2655.8226155357597</v>
      </c>
      <c r="E866" s="6">
        <f>'[5]Fed Steer Margin'!E866</f>
        <v>2595.6</v>
      </c>
      <c r="F866" s="6">
        <f>'[5]Fed Steer Margin'!F866</f>
        <v>-60.222615535759815</v>
      </c>
    </row>
    <row r="867" spans="1:33" x14ac:dyDescent="0.25">
      <c r="A867" s="2">
        <f t="shared" si="14"/>
        <v>42384</v>
      </c>
      <c r="B867" s="6">
        <f>'[5]Fed Steer Margin'!B867</f>
        <v>2175.48</v>
      </c>
      <c r="C867" s="6">
        <f>'[5]Fed Steer Margin'!C867</f>
        <v>530.6410740228755</v>
      </c>
      <c r="D867" s="6">
        <f>'[5]Fed Steer Margin'!D867</f>
        <v>2706.1210740228753</v>
      </c>
      <c r="E867" s="6">
        <f>'[5]Fed Steer Margin'!E867</f>
        <v>2571.4500000000003</v>
      </c>
      <c r="F867" s="6">
        <f>'[5]Fed Steer Margin'!F867</f>
        <v>-134.67107402287502</v>
      </c>
    </row>
    <row r="868" spans="1:33" x14ac:dyDescent="0.25">
      <c r="A868" s="2">
        <f t="shared" si="14"/>
        <v>42391</v>
      </c>
      <c r="B868" s="6">
        <f>'[5]Fed Steer Margin'!B868</f>
        <v>2161.98</v>
      </c>
      <c r="C868" s="6">
        <f>'[5]Fed Steer Margin'!C868</f>
        <v>529.79397149970384</v>
      </c>
      <c r="D868" s="6">
        <f>'[5]Fed Steer Margin'!D868</f>
        <v>2691.7739714997037</v>
      </c>
      <c r="E868" s="6">
        <f>'[5]Fed Steer Margin'!E868</f>
        <v>2583.75</v>
      </c>
      <c r="F868" s="6">
        <f>'[5]Fed Steer Margin'!F868</f>
        <v>-108.02397149970375</v>
      </c>
    </row>
    <row r="869" spans="1:33" x14ac:dyDescent="0.25">
      <c r="A869" s="2">
        <f t="shared" si="14"/>
        <v>42398</v>
      </c>
      <c r="B869" s="6">
        <f>'[5]Fed Steer Margin'!B869</f>
        <v>2170.5299999999997</v>
      </c>
      <c r="C869" s="6">
        <f>'[5]Fed Steer Margin'!C869</f>
        <v>529.3552533187169</v>
      </c>
      <c r="D869" s="6">
        <f>'[5]Fed Steer Margin'!D869</f>
        <v>2699.8852533187164</v>
      </c>
      <c r="E869" s="6">
        <f>'[5]Fed Steer Margin'!E869</f>
        <v>2583</v>
      </c>
      <c r="F869" s="6">
        <f>'[5]Fed Steer Margin'!F869</f>
        <v>-116.88525331871642</v>
      </c>
    </row>
    <row r="870" spans="1:33" x14ac:dyDescent="0.25">
      <c r="A870" s="2">
        <f t="shared" si="14"/>
        <v>42405</v>
      </c>
      <c r="B870" s="6">
        <f>'[5]Fed Steer Margin'!B870</f>
        <v>2166.9300000000003</v>
      </c>
      <c r="C870" s="6">
        <f>'[5]Fed Steer Margin'!C870</f>
        <v>529.69663321107134</v>
      </c>
      <c r="D870" s="6">
        <f>'[5]Fed Steer Margin'!D870</f>
        <v>2696.6266332110717</v>
      </c>
      <c r="E870" s="6">
        <f>'[5]Fed Steer Margin'!E870</f>
        <v>2558.5499999999997</v>
      </c>
      <c r="F870" s="6">
        <f>'[5]Fed Steer Margin'!F870</f>
        <v>-138.07663321107202</v>
      </c>
    </row>
    <row r="871" spans="1:33" x14ac:dyDescent="0.25">
      <c r="A871" s="2">
        <f t="shared" si="14"/>
        <v>42412</v>
      </c>
      <c r="B871" s="6">
        <f>'[5]Fed Steer Margin'!B871</f>
        <v>2245.9500000000003</v>
      </c>
      <c r="C871" s="6">
        <f>'[5]Fed Steer Margin'!C871</f>
        <v>530.6091092190012</v>
      </c>
      <c r="D871" s="6">
        <f>'[5]Fed Steer Margin'!D871</f>
        <v>2776.5591092190016</v>
      </c>
      <c r="E871" s="6">
        <f>'[5]Fed Steer Margin'!E871</f>
        <v>2558.85</v>
      </c>
      <c r="F871" s="6">
        <f>'[5]Fed Steer Margin'!F871</f>
        <v>-217.70910921900168</v>
      </c>
    </row>
    <row r="872" spans="1:33" x14ac:dyDescent="0.25">
      <c r="A872" s="2">
        <f t="shared" si="14"/>
        <v>42419</v>
      </c>
      <c r="B872" s="6">
        <f>'[5]Fed Steer Margin'!B872</f>
        <v>2201.2200000000003</v>
      </c>
      <c r="C872" s="6">
        <f>'[5]Fed Steer Margin'!C872</f>
        <v>531.07420746596858</v>
      </c>
      <c r="D872" s="6">
        <f>'[5]Fed Steer Margin'!D872</f>
        <v>2732.2942074659686</v>
      </c>
      <c r="E872" s="6">
        <f>'[5]Fed Steer Margin'!E872</f>
        <v>2518.35</v>
      </c>
      <c r="F872" s="6">
        <f>'[5]Fed Steer Margin'!F872</f>
        <v>-213.9442074659687</v>
      </c>
    </row>
    <row r="873" spans="1:33" x14ac:dyDescent="0.25">
      <c r="A873" s="2">
        <f t="shared" si="14"/>
        <v>42426</v>
      </c>
      <c r="B873" s="6">
        <f>'[5]Fed Steer Margin'!B873</f>
        <v>2199.7799999999997</v>
      </c>
      <c r="C873" s="6">
        <f>'[5]Fed Steer Margin'!C873</f>
        <v>531.55370084084257</v>
      </c>
      <c r="D873" s="6">
        <f>'[5]Fed Steer Margin'!D873</f>
        <v>2731.3337008408425</v>
      </c>
      <c r="E873" s="6">
        <f>'[5]Fed Steer Margin'!E873</f>
        <v>2486.5500000000002</v>
      </c>
      <c r="F873" s="6">
        <f>'[5]Fed Steer Margin'!F873</f>
        <v>-244.78370084084236</v>
      </c>
    </row>
    <row r="874" spans="1:33" x14ac:dyDescent="0.25">
      <c r="A874" s="2">
        <f t="shared" si="14"/>
        <v>42433</v>
      </c>
      <c r="B874" s="6">
        <f>'[5]Fed Steer Margin'!B874</f>
        <v>2186.46</v>
      </c>
      <c r="C874" s="6">
        <f>'[5]Fed Steer Margin'!C874</f>
        <v>531.56487599876937</v>
      </c>
      <c r="D874" s="6">
        <f>'[5]Fed Steer Margin'!D874</f>
        <v>2718.0248759987694</v>
      </c>
      <c r="E874" s="6">
        <f>'[5]Fed Steer Margin'!E874</f>
        <v>2510.5500000000002</v>
      </c>
      <c r="F874" s="6">
        <f>'[5]Fed Steer Margin'!F874</f>
        <v>-207.47487599876922</v>
      </c>
    </row>
    <row r="875" spans="1:33" x14ac:dyDescent="0.25">
      <c r="A875" s="2">
        <f t="shared" si="14"/>
        <v>42440</v>
      </c>
      <c r="B875" s="6">
        <f>'[5]Fed Steer Margin'!B875</f>
        <v>2182.77</v>
      </c>
      <c r="C875" s="6">
        <f>'[5]Fed Steer Margin'!C875</f>
        <v>531.3878244886796</v>
      </c>
      <c r="D875" s="6">
        <f>'[5]Fed Steer Margin'!D875</f>
        <v>2714.1578244886796</v>
      </c>
      <c r="E875" s="6">
        <f>'[5]Fed Steer Margin'!E875</f>
        <v>2530.0499999999997</v>
      </c>
      <c r="F875" s="6">
        <f>'[5]Fed Steer Margin'!F875</f>
        <v>-184.10782448867985</v>
      </c>
    </row>
    <row r="876" spans="1:33" x14ac:dyDescent="0.25">
      <c r="A876" s="2">
        <f t="shared" si="14"/>
        <v>42447</v>
      </c>
      <c r="B876" s="6">
        <f>'[5]Fed Steer Margin'!B876</f>
        <v>2305.7999999999997</v>
      </c>
      <c r="C876" s="6">
        <f>'[5]Fed Steer Margin'!C876</f>
        <v>531.17266490483962</v>
      </c>
      <c r="D876" s="6">
        <f>'[5]Fed Steer Margin'!D876</f>
        <v>2836.9726649048393</v>
      </c>
      <c r="E876" s="6">
        <f>'[5]Fed Steer Margin'!E876</f>
        <v>2489.5500000000002</v>
      </c>
      <c r="F876" s="6">
        <f>'[5]Fed Steer Margin'!F876</f>
        <v>-347.42266490483917</v>
      </c>
    </row>
    <row r="877" spans="1:33" x14ac:dyDescent="0.25">
      <c r="A877" s="2">
        <f t="shared" si="14"/>
        <v>42454</v>
      </c>
      <c r="B877" s="6">
        <f>'[5]Fed Steer Margin'!B877</f>
        <v>2189.52</v>
      </c>
      <c r="C877" s="6">
        <f>'[5]Fed Steer Margin'!C877</f>
        <v>530.56515892304378</v>
      </c>
      <c r="D877" s="6">
        <f>'[5]Fed Steer Margin'!D877</f>
        <v>2720.0851589230438</v>
      </c>
      <c r="E877" s="6">
        <f>'[5]Fed Steer Margin'!E877</f>
        <v>2456.6999999999998</v>
      </c>
      <c r="F877" s="6">
        <f>'[5]Fed Steer Margin'!F877</f>
        <v>-263.38515892304395</v>
      </c>
    </row>
    <row r="878" spans="1:33" x14ac:dyDescent="0.25">
      <c r="A878" s="2">
        <f t="shared" si="14"/>
        <v>42461</v>
      </c>
      <c r="B878" s="6">
        <f>'[5]Fed Steer Margin'!B878</f>
        <v>2185.29</v>
      </c>
      <c r="C878" s="6">
        <f>'[5]Fed Steer Margin'!C878</f>
        <v>529.35041592158484</v>
      </c>
      <c r="D878" s="6">
        <f>'[5]Fed Steer Margin'!D878</f>
        <v>2714.6404159215849</v>
      </c>
      <c r="E878" s="6">
        <f>'[5]Fed Steer Margin'!E878</f>
        <v>2436.2999999999997</v>
      </c>
      <c r="F878" s="6">
        <f>'[5]Fed Steer Margin'!F878</f>
        <v>-278.34041592158519</v>
      </c>
    </row>
    <row r="879" spans="1:33" x14ac:dyDescent="0.25">
      <c r="A879" s="2">
        <f t="shared" si="14"/>
        <v>42468</v>
      </c>
      <c r="B879" s="6">
        <f>'[5]Fed Steer Margin'!B879</f>
        <v>2078.64</v>
      </c>
      <c r="C879" s="6">
        <f>'[5]Fed Steer Margin'!C879</f>
        <v>527.77244186357143</v>
      </c>
      <c r="D879" s="6">
        <f>'[5]Fed Steer Margin'!D879</f>
        <v>2606.4124418635711</v>
      </c>
      <c r="E879" s="6">
        <f>'[5]Fed Steer Margin'!E879</f>
        <v>2365.0499999999997</v>
      </c>
      <c r="F879" s="6">
        <f>'[5]Fed Steer Margin'!F879</f>
        <v>-241.36244186357135</v>
      </c>
    </row>
    <row r="880" spans="1:33" x14ac:dyDescent="0.25">
      <c r="A880" s="2">
        <f t="shared" si="14"/>
        <v>42475</v>
      </c>
      <c r="B880" s="6">
        <f>'[5]Fed Steer Margin'!B880</f>
        <v>2118.33</v>
      </c>
      <c r="C880" s="6">
        <f>'[5]Fed Steer Margin'!C880</f>
        <v>526.13960002336364</v>
      </c>
      <c r="D880" s="6">
        <f>'[5]Fed Steer Margin'!D880</f>
        <v>2644.4696000233635</v>
      </c>
      <c r="E880" s="6">
        <f>'[5]Fed Steer Margin'!E880</f>
        <v>2257.3500000000004</v>
      </c>
      <c r="F880" s="6">
        <f>'[5]Fed Steer Margin'!F880</f>
        <v>-387.11960002336309</v>
      </c>
    </row>
    <row r="881" spans="1:6" x14ac:dyDescent="0.25">
      <c r="A881" s="2">
        <f t="shared" si="14"/>
        <v>42482</v>
      </c>
      <c r="B881" s="6">
        <f>'[5]Fed Steer Margin'!B881</f>
        <v>2153.0699999999997</v>
      </c>
      <c r="C881" s="6">
        <f>'[5]Fed Steer Margin'!C881</f>
        <v>525.20623580470249</v>
      </c>
      <c r="D881" s="6">
        <f>'[5]Fed Steer Margin'!D881</f>
        <v>2678.2762358047021</v>
      </c>
      <c r="E881" s="6">
        <f>'[5]Fed Steer Margin'!E881</f>
        <v>2235.4499999999998</v>
      </c>
      <c r="F881" s="6">
        <f>'[5]Fed Steer Margin'!F881</f>
        <v>-442.82623580470226</v>
      </c>
    </row>
    <row r="882" spans="1:6" x14ac:dyDescent="0.25">
      <c r="A882" s="2">
        <f t="shared" si="14"/>
        <v>42489</v>
      </c>
      <c r="B882" s="6">
        <f>'[5]Fed Steer Margin'!B882</f>
        <v>2101.9500000000003</v>
      </c>
      <c r="C882" s="6">
        <f>'[5]Fed Steer Margin'!C882</f>
        <v>525.6261182988942</v>
      </c>
      <c r="D882" s="6">
        <f>'[5]Fed Steer Margin'!D882</f>
        <v>2627.5761182988945</v>
      </c>
      <c r="E882" s="6">
        <f>'[5]Fed Steer Margin'!E882</f>
        <v>2225.6999999999998</v>
      </c>
      <c r="F882" s="6">
        <f>'[5]Fed Steer Margin'!F882</f>
        <v>-401.87611829889465</v>
      </c>
    </row>
    <row r="883" spans="1:6" x14ac:dyDescent="0.25">
      <c r="A883" s="2">
        <f t="shared" si="14"/>
        <v>42496</v>
      </c>
      <c r="B883" s="6">
        <f>'[5]Fed Steer Margin'!B883</f>
        <v>2059.7400000000002</v>
      </c>
      <c r="C883" s="6">
        <f>'[5]Fed Steer Margin'!C883</f>
        <v>525.7085562206754</v>
      </c>
      <c r="D883" s="6">
        <f>'[5]Fed Steer Margin'!D883</f>
        <v>2585.4485562206755</v>
      </c>
      <c r="E883" s="6">
        <f>'[5]Fed Steer Margin'!E883</f>
        <v>2215.35</v>
      </c>
      <c r="F883" s="6">
        <f>'[5]Fed Steer Margin'!F883</f>
        <v>-370.09855622067562</v>
      </c>
    </row>
    <row r="884" spans="1:6" x14ac:dyDescent="0.25">
      <c r="A884" s="2">
        <f t="shared" si="14"/>
        <v>42503</v>
      </c>
      <c r="B884" s="6">
        <f>'[5]Fed Steer Margin'!B884</f>
        <v>1953.9900000000002</v>
      </c>
      <c r="C884" s="6">
        <f>'[5]Fed Steer Margin'!C884</f>
        <v>525.71994665311558</v>
      </c>
      <c r="D884" s="6">
        <f>'[5]Fed Steer Margin'!D884</f>
        <v>2479.7099466531158</v>
      </c>
      <c r="E884" s="6">
        <f>'[5]Fed Steer Margin'!E884</f>
        <v>2225.1</v>
      </c>
      <c r="F884" s="6">
        <f>'[5]Fed Steer Margin'!F884</f>
        <v>-254.60994665311591</v>
      </c>
    </row>
    <row r="885" spans="1:6" x14ac:dyDescent="0.25">
      <c r="A885" s="2">
        <f t="shared" si="14"/>
        <v>42510</v>
      </c>
      <c r="B885" s="6">
        <f>'[5]Fed Steer Margin'!B885</f>
        <v>1893.96</v>
      </c>
      <c r="C885" s="6">
        <f>'[5]Fed Steer Margin'!C885</f>
        <v>526.45012758100711</v>
      </c>
      <c r="D885" s="6">
        <f>'[5]Fed Steer Margin'!D885</f>
        <v>2420.4101275810071</v>
      </c>
      <c r="E885" s="6">
        <f>'[5]Fed Steer Margin'!E885</f>
        <v>2371.8000000000002</v>
      </c>
      <c r="F885" s="6">
        <f>'[5]Fed Steer Margin'!F885</f>
        <v>-48.610127581006964</v>
      </c>
    </row>
    <row r="886" spans="1:6" x14ac:dyDescent="0.25">
      <c r="A886" s="2">
        <f t="shared" si="14"/>
        <v>42517</v>
      </c>
      <c r="B886" s="6">
        <f>'[5]Fed Steer Margin'!B886</f>
        <v>1875.06</v>
      </c>
      <c r="C886" s="6">
        <f>'[5]Fed Steer Margin'!C886</f>
        <v>528.32892326836634</v>
      </c>
      <c r="D886" s="6">
        <f>'[5]Fed Steer Margin'!D886</f>
        <v>2403.3889232683664</v>
      </c>
      <c r="E886" s="6">
        <f>'[5]Fed Steer Margin'!E886</f>
        <v>2374.0500000000002</v>
      </c>
      <c r="F886" s="6">
        <f>'[5]Fed Steer Margin'!F886</f>
        <v>-29.338923268366216</v>
      </c>
    </row>
    <row r="887" spans="1:6" x14ac:dyDescent="0.25">
      <c r="A887" s="2">
        <f t="shared" si="14"/>
        <v>42524</v>
      </c>
      <c r="B887" s="6">
        <f>'[5]Fed Steer Margin'!B887</f>
        <v>1944.6299999999999</v>
      </c>
      <c r="C887" s="6">
        <f>'[5]Fed Steer Margin'!C887</f>
        <v>530.5554156411888</v>
      </c>
      <c r="D887" s="6">
        <f>'[5]Fed Steer Margin'!D887</f>
        <v>2475.1854156411887</v>
      </c>
      <c r="E887" s="6">
        <f>'[5]Fed Steer Margin'!E887</f>
        <v>2361.2999999999997</v>
      </c>
      <c r="F887" s="6">
        <f>'[5]Fed Steer Margin'!F887</f>
        <v>-113.88541564118896</v>
      </c>
    </row>
    <row r="888" spans="1:6" x14ac:dyDescent="0.25">
      <c r="A888" s="2">
        <f t="shared" si="14"/>
        <v>42531</v>
      </c>
      <c r="B888" s="6">
        <f>'[5]Fed Steer Margin'!B888</f>
        <v>1841.3999999999999</v>
      </c>
      <c r="C888" s="6">
        <f>'[5]Fed Steer Margin'!C888</f>
        <v>532.83466796709297</v>
      </c>
      <c r="D888" s="6">
        <f>'[5]Fed Steer Margin'!D888</f>
        <v>2374.2346679670927</v>
      </c>
      <c r="E888" s="6">
        <f>'[5]Fed Steer Margin'!E888</f>
        <v>2331.6</v>
      </c>
      <c r="F888" s="6">
        <f>'[5]Fed Steer Margin'!F888</f>
        <v>-42.63466796709281</v>
      </c>
    </row>
    <row r="889" spans="1:6" x14ac:dyDescent="0.25">
      <c r="A889" s="2">
        <f t="shared" si="14"/>
        <v>42538</v>
      </c>
      <c r="B889" s="6">
        <f>'[5]Fed Steer Margin'!B889</f>
        <v>1813.5</v>
      </c>
      <c r="C889" s="6">
        <f>'[5]Fed Steer Margin'!C889</f>
        <v>535.13533748402938</v>
      </c>
      <c r="D889" s="6">
        <f>'[5]Fed Steer Margin'!D889</f>
        <v>2348.6353374840292</v>
      </c>
      <c r="E889" s="6">
        <f>'[5]Fed Steer Margin'!E889</f>
        <v>2279.6999999999998</v>
      </c>
      <c r="F889" s="6">
        <f>'[5]Fed Steer Margin'!F889</f>
        <v>-68.935337484029333</v>
      </c>
    </row>
    <row r="890" spans="1:6" x14ac:dyDescent="0.25">
      <c r="A890" s="2">
        <f t="shared" si="14"/>
        <v>42545</v>
      </c>
      <c r="B890" s="6">
        <f>'[5]Fed Steer Margin'!B890</f>
        <v>1760.31</v>
      </c>
      <c r="C890" s="6">
        <f>'[5]Fed Steer Margin'!C890</f>
        <v>537.5454642883625</v>
      </c>
      <c r="D890" s="6">
        <f>'[5]Fed Steer Margin'!D890</f>
        <v>2297.8554642883623</v>
      </c>
      <c r="E890" s="6">
        <f>'[5]Fed Steer Margin'!E890</f>
        <v>2215.0499999999997</v>
      </c>
      <c r="F890" s="6">
        <f>'[5]Fed Steer Margin'!F890</f>
        <v>-82.8054642883626</v>
      </c>
    </row>
    <row r="891" spans="1:6" x14ac:dyDescent="0.25">
      <c r="A891" s="2">
        <f t="shared" si="14"/>
        <v>42552</v>
      </c>
      <c r="B891" s="6">
        <f>'[5]Fed Steer Margin'!B891</f>
        <v>1760.31</v>
      </c>
      <c r="C891" s="6">
        <f>'[5]Fed Steer Margin'!C891</f>
        <v>538.33898603712146</v>
      </c>
      <c r="D891" s="6">
        <f>'[5]Fed Steer Margin'!D891</f>
        <v>2298.6489860371212</v>
      </c>
      <c r="E891" s="6">
        <f>'[5]Fed Steer Margin'!E891</f>
        <v>2203.9500000000003</v>
      </c>
      <c r="F891" s="6">
        <f>'[5]Fed Steer Margin'!F891</f>
        <v>-94.698986037120903</v>
      </c>
    </row>
    <row r="892" spans="1:6" x14ac:dyDescent="0.25">
      <c r="A892" s="2">
        <f t="shared" si="14"/>
        <v>42559</v>
      </c>
      <c r="B892" s="6">
        <f>'[5]Fed Steer Margin'!B892</f>
        <v>2009.97</v>
      </c>
      <c r="C892" s="6">
        <f>'[5]Fed Steer Margin'!C892</f>
        <v>539.0360506989374</v>
      </c>
      <c r="D892" s="6">
        <f>'[5]Fed Steer Margin'!D892</f>
        <v>2549.0060506989375</v>
      </c>
      <c r="E892" s="6">
        <f>'[5]Fed Steer Margin'!E892</f>
        <v>2254.9500000000003</v>
      </c>
      <c r="F892" s="6">
        <f>'[5]Fed Steer Margin'!F892</f>
        <v>-294.05605069893727</v>
      </c>
    </row>
    <row r="893" spans="1:6" x14ac:dyDescent="0.25">
      <c r="A893" s="2">
        <f t="shared" si="14"/>
        <v>42566</v>
      </c>
      <c r="B893" s="6">
        <f>'[5]Fed Steer Margin'!B893</f>
        <v>1974.78</v>
      </c>
      <c r="C893" s="6">
        <f>'[5]Fed Steer Margin'!C893</f>
        <v>539.09559279847394</v>
      </c>
      <c r="D893" s="6">
        <f>'[5]Fed Steer Margin'!D893</f>
        <v>2513.8755927984739</v>
      </c>
      <c r="E893" s="6">
        <f>'[5]Fed Steer Margin'!E893</f>
        <v>2289.15</v>
      </c>
      <c r="F893" s="6">
        <f>'[5]Fed Steer Margin'!F893</f>
        <v>-224.72559279847383</v>
      </c>
    </row>
    <row r="894" spans="1:6" x14ac:dyDescent="0.25">
      <c r="A894" s="2">
        <f t="shared" si="14"/>
        <v>42573</v>
      </c>
      <c r="B894" s="6">
        <f>'[5]Fed Steer Margin'!B894</f>
        <v>1973.34</v>
      </c>
      <c r="C894" s="6">
        <f>'[5]Fed Steer Margin'!C894</f>
        <v>539.65875340885782</v>
      </c>
      <c r="D894" s="6">
        <f>'[5]Fed Steer Margin'!D894</f>
        <v>2512.9987534088577</v>
      </c>
      <c r="E894" s="6">
        <f>'[5]Fed Steer Margin'!E894</f>
        <v>2237.4</v>
      </c>
      <c r="F894" s="6">
        <f>'[5]Fed Steer Margin'!F894</f>
        <v>-275.59875340885765</v>
      </c>
    </row>
    <row r="895" spans="1:6" x14ac:dyDescent="0.25">
      <c r="A895" s="2">
        <f t="shared" si="14"/>
        <v>42580</v>
      </c>
      <c r="B895" s="6">
        <f>'[5]Fed Steer Margin'!B895</f>
        <v>1912.95</v>
      </c>
      <c r="C895" s="6">
        <f>'[5]Fed Steer Margin'!C895</f>
        <v>539.62118786564633</v>
      </c>
      <c r="D895" s="6">
        <f>'[5]Fed Steer Margin'!D895</f>
        <v>2452.5711878656466</v>
      </c>
      <c r="E895" s="6">
        <f>'[5]Fed Steer Margin'!E895</f>
        <v>2193.6000000000004</v>
      </c>
      <c r="F895" s="6">
        <f>'[5]Fed Steer Margin'!F895</f>
        <v>-258.97118786564624</v>
      </c>
    </row>
    <row r="896" spans="1:6" x14ac:dyDescent="0.25">
      <c r="A896" s="2">
        <f t="shared" si="14"/>
        <v>42587</v>
      </c>
      <c r="B896" s="6">
        <f>'[5]Fed Steer Margin'!B896</f>
        <v>1918.89</v>
      </c>
      <c r="C896" s="6">
        <f>'[5]Fed Steer Margin'!C896</f>
        <v>538.60776984326276</v>
      </c>
      <c r="D896" s="6">
        <f>'[5]Fed Steer Margin'!D896</f>
        <v>2457.4977698432631</v>
      </c>
      <c r="E896" s="6">
        <f>'[5]Fed Steer Margin'!E896</f>
        <v>2234.6999999999998</v>
      </c>
      <c r="F896" s="6">
        <f>'[5]Fed Steer Margin'!F896</f>
        <v>-222.79776984326327</v>
      </c>
    </row>
    <row r="897" spans="1:6" x14ac:dyDescent="0.25">
      <c r="A897" s="2">
        <f t="shared" si="14"/>
        <v>42594</v>
      </c>
      <c r="B897" s="6">
        <f>'[5]Fed Steer Margin'!B897</f>
        <v>1891.17</v>
      </c>
      <c r="C897" s="6">
        <f>'[5]Fed Steer Margin'!C897</f>
        <v>537.01000920810134</v>
      </c>
      <c r="D897" s="6">
        <f>'[5]Fed Steer Margin'!D897</f>
        <v>2428.1800092081012</v>
      </c>
      <c r="E897" s="6">
        <f>'[5]Fed Steer Margin'!E897</f>
        <v>2278.5</v>
      </c>
      <c r="F897" s="6">
        <f>'[5]Fed Steer Margin'!F897</f>
        <v>-149.68000920810118</v>
      </c>
    </row>
    <row r="898" spans="1:6" x14ac:dyDescent="0.25">
      <c r="A898" s="2">
        <f t="shared" si="14"/>
        <v>42601</v>
      </c>
      <c r="B898" s="6">
        <f>'[5]Fed Steer Margin'!B898</f>
        <v>1860.21</v>
      </c>
      <c r="C898" s="6">
        <f>'[5]Fed Steer Margin'!C898</f>
        <v>535.41688355597591</v>
      </c>
      <c r="D898" s="6">
        <f>'[5]Fed Steer Margin'!D898</f>
        <v>2395.6268835559758</v>
      </c>
      <c r="E898" s="6">
        <f>'[5]Fed Steer Margin'!E898</f>
        <v>2112</v>
      </c>
      <c r="F898" s="6">
        <f>'[5]Fed Steer Margin'!F898</f>
        <v>-283.62688355597584</v>
      </c>
    </row>
    <row r="899" spans="1:6" x14ac:dyDescent="0.25">
      <c r="A899" s="2">
        <f t="shared" si="14"/>
        <v>42608</v>
      </c>
      <c r="B899" s="6">
        <f>'[5]Fed Steer Margin'!B899</f>
        <v>1823.8500000000001</v>
      </c>
      <c r="C899" s="6">
        <f>'[5]Fed Steer Margin'!C899</f>
        <v>534.40106896563282</v>
      </c>
      <c r="D899" s="6">
        <f>'[5]Fed Steer Margin'!D899</f>
        <v>2358.2510689656328</v>
      </c>
      <c r="E899" s="6">
        <f>'[5]Fed Steer Margin'!E899</f>
        <v>2075.85</v>
      </c>
      <c r="F899" s="6">
        <f>'[5]Fed Steer Margin'!F899</f>
        <v>-282.40106896563293</v>
      </c>
    </row>
    <row r="900" spans="1:6" x14ac:dyDescent="0.25">
      <c r="A900" s="2">
        <f t="shared" si="14"/>
        <v>42615</v>
      </c>
      <c r="B900" s="6">
        <f>'[5]Fed Steer Margin'!B900</f>
        <v>1786.05</v>
      </c>
      <c r="C900" s="6">
        <f>'[5]Fed Steer Margin'!C900</f>
        <v>533.11623823742468</v>
      </c>
      <c r="D900" s="6">
        <f>'[5]Fed Steer Margin'!D900</f>
        <v>2319.1662382374247</v>
      </c>
      <c r="E900" s="6">
        <f>'[5]Fed Steer Margin'!E900</f>
        <v>2001.45</v>
      </c>
      <c r="F900" s="6">
        <f>'[5]Fed Steer Margin'!F900</f>
        <v>-317.7162382374247</v>
      </c>
    </row>
    <row r="901" spans="1:6" x14ac:dyDescent="0.25">
      <c r="A901" s="2">
        <f t="shared" si="14"/>
        <v>42622</v>
      </c>
      <c r="B901" s="6">
        <f>'[5]Fed Steer Margin'!B901</f>
        <v>1732.32</v>
      </c>
      <c r="C901" s="6">
        <f>'[5]Fed Steer Margin'!C901</f>
        <v>531.93609155514673</v>
      </c>
      <c r="D901" s="6">
        <f>'[5]Fed Steer Margin'!D901</f>
        <v>2264.2560915551467</v>
      </c>
      <c r="E901" s="6">
        <f>'[5]Fed Steer Margin'!E901</f>
        <v>1897.8</v>
      </c>
      <c r="F901" s="6">
        <f>'[5]Fed Steer Margin'!F901</f>
        <v>-366.45609155514671</v>
      </c>
    </row>
    <row r="902" spans="1:6" x14ac:dyDescent="0.25">
      <c r="A902" s="2">
        <f t="shared" ref="A902:A965" si="15">A901+7</f>
        <v>42629</v>
      </c>
      <c r="B902" s="6">
        <f>'[5]Fed Steer Margin'!B902</f>
        <v>1716.66</v>
      </c>
      <c r="C902" s="6">
        <f>'[5]Fed Steer Margin'!C902</f>
        <v>531.53955192785736</v>
      </c>
      <c r="D902" s="6">
        <f>'[5]Fed Steer Margin'!D902</f>
        <v>2248.1995519278576</v>
      </c>
      <c r="E902" s="6">
        <f>'[5]Fed Steer Margin'!E902</f>
        <v>1894.8</v>
      </c>
      <c r="F902" s="6">
        <f>'[5]Fed Steer Margin'!F902</f>
        <v>-353.3995519278576</v>
      </c>
    </row>
    <row r="903" spans="1:6" x14ac:dyDescent="0.25">
      <c r="A903" s="2">
        <f t="shared" si="15"/>
        <v>42636</v>
      </c>
      <c r="B903" s="6">
        <f>'[5]Fed Steer Margin'!B903</f>
        <v>1663.92</v>
      </c>
      <c r="C903" s="6">
        <f>'[5]Fed Steer Margin'!C903</f>
        <v>531.25161708495</v>
      </c>
      <c r="D903" s="6">
        <f>'[5]Fed Steer Margin'!D903</f>
        <v>2195.17161708495</v>
      </c>
      <c r="E903" s="6">
        <f>'[5]Fed Steer Margin'!E903</f>
        <v>1936.3500000000001</v>
      </c>
      <c r="F903" s="6">
        <f>'[5]Fed Steer Margin'!F903</f>
        <v>-258.82161708494982</v>
      </c>
    </row>
    <row r="904" spans="1:6" x14ac:dyDescent="0.25">
      <c r="A904" s="2">
        <f t="shared" si="15"/>
        <v>42643</v>
      </c>
      <c r="B904" s="6">
        <f>'[5]Fed Steer Margin'!B904</f>
        <v>1704.06</v>
      </c>
      <c r="C904" s="6">
        <f>'[5]Fed Steer Margin'!C904</f>
        <v>530.87868743506476</v>
      </c>
      <c r="D904" s="6">
        <f>'[5]Fed Steer Margin'!D904</f>
        <v>2234.9386874350648</v>
      </c>
      <c r="E904" s="6">
        <f>'[5]Fed Steer Margin'!E904</f>
        <v>1885.6499999999999</v>
      </c>
      <c r="F904" s="6">
        <f>'[5]Fed Steer Margin'!F904</f>
        <v>-349.28868743506496</v>
      </c>
    </row>
    <row r="905" spans="1:6" x14ac:dyDescent="0.25">
      <c r="A905" s="2">
        <f t="shared" si="15"/>
        <v>42650</v>
      </c>
      <c r="B905" s="6">
        <f>'[5]Fed Steer Margin'!B905</f>
        <v>1647.45</v>
      </c>
      <c r="C905" s="6">
        <f>'[5]Fed Steer Margin'!C905</f>
        <v>530.49904861704351</v>
      </c>
      <c r="D905" s="6">
        <f>'[5]Fed Steer Margin'!D905</f>
        <v>2177.9490486170434</v>
      </c>
      <c r="E905" s="6">
        <f>'[5]Fed Steer Margin'!E905</f>
        <v>1897.8</v>
      </c>
      <c r="F905" s="6">
        <f>'[5]Fed Steer Margin'!F905</f>
        <v>-280.14904861704349</v>
      </c>
    </row>
    <row r="906" spans="1:6" x14ac:dyDescent="0.25">
      <c r="A906" s="2">
        <f t="shared" si="15"/>
        <v>42657</v>
      </c>
      <c r="B906" s="6">
        <f>'[5]Fed Steer Margin'!B906</f>
        <v>1629.54</v>
      </c>
      <c r="C906" s="6">
        <f>'[5]Fed Steer Margin'!C906</f>
        <v>530.98398869403013</v>
      </c>
      <c r="D906" s="6">
        <f>'[5]Fed Steer Margin'!D906</f>
        <v>2160.5239886940299</v>
      </c>
      <c r="E906" s="6">
        <f>'[5]Fed Steer Margin'!E906</f>
        <v>1903.35</v>
      </c>
      <c r="F906" s="6">
        <f>'[5]Fed Steer Margin'!F906</f>
        <v>-257.17398869402996</v>
      </c>
    </row>
    <row r="907" spans="1:6" x14ac:dyDescent="0.25">
      <c r="A907" s="2">
        <f t="shared" si="15"/>
        <v>42664</v>
      </c>
      <c r="B907" s="6">
        <f>'[5]Fed Steer Margin'!B907</f>
        <v>1553.22</v>
      </c>
      <c r="C907" s="6">
        <f>'[5]Fed Steer Margin'!C907</f>
        <v>531.84369153755893</v>
      </c>
      <c r="D907" s="6">
        <f>'[5]Fed Steer Margin'!D907</f>
        <v>2085.063691537559</v>
      </c>
      <c r="E907" s="6">
        <f>'[5]Fed Steer Margin'!E907</f>
        <v>1855.05</v>
      </c>
      <c r="F907" s="6">
        <f>'[5]Fed Steer Margin'!F907</f>
        <v>-230.013691537559</v>
      </c>
    </row>
    <row r="908" spans="1:6" x14ac:dyDescent="0.25">
      <c r="A908" s="2">
        <f t="shared" si="15"/>
        <v>42671</v>
      </c>
      <c r="B908" s="6">
        <f>'[5]Fed Steer Margin'!B908</f>
        <v>1483.7400000000002</v>
      </c>
      <c r="C908" s="6">
        <f>'[5]Fed Steer Margin'!C908</f>
        <v>532.21630965817099</v>
      </c>
      <c r="D908" s="6">
        <f>'[5]Fed Steer Margin'!D908</f>
        <v>2015.9563096581712</v>
      </c>
      <c r="E908" s="6">
        <f>'[5]Fed Steer Margin'!E908</f>
        <v>1852.05</v>
      </c>
      <c r="F908" s="6">
        <f>'[5]Fed Steer Margin'!F908</f>
        <v>-163.90630965817127</v>
      </c>
    </row>
    <row r="909" spans="1:6" x14ac:dyDescent="0.25">
      <c r="A909" s="2">
        <f t="shared" si="15"/>
        <v>42678</v>
      </c>
      <c r="B909" s="6">
        <f>'[5]Fed Steer Margin'!B909</f>
        <v>1514.97</v>
      </c>
      <c r="C909" s="6">
        <f>'[5]Fed Steer Margin'!C909</f>
        <v>532.01663433125373</v>
      </c>
      <c r="D909" s="6">
        <f>'[5]Fed Steer Margin'!D909</f>
        <v>2046.9866343312538</v>
      </c>
      <c r="E909" s="6">
        <f>'[5]Fed Steer Margin'!E909</f>
        <v>1856.8500000000001</v>
      </c>
      <c r="F909" s="6">
        <f>'[5]Fed Steer Margin'!F909</f>
        <v>-190.13663433125362</v>
      </c>
    </row>
    <row r="910" spans="1:6" x14ac:dyDescent="0.25">
      <c r="A910" s="2">
        <f t="shared" si="15"/>
        <v>42685</v>
      </c>
      <c r="B910" s="6">
        <f>'[5]Fed Steer Margin'!B910</f>
        <v>1507.95</v>
      </c>
      <c r="C910" s="6">
        <f>'[5]Fed Steer Margin'!C910</f>
        <v>531.10281498986717</v>
      </c>
      <c r="D910" s="6">
        <f>'[5]Fed Steer Margin'!D910</f>
        <v>2039.0528149898673</v>
      </c>
      <c r="E910" s="6">
        <f>'[5]Fed Steer Margin'!E910</f>
        <v>1866.3</v>
      </c>
      <c r="F910" s="6">
        <f>'[5]Fed Steer Margin'!F910</f>
        <v>-172.75281498986737</v>
      </c>
    </row>
    <row r="911" spans="1:6" x14ac:dyDescent="0.25">
      <c r="A911" s="2">
        <f t="shared" si="15"/>
        <v>42692</v>
      </c>
      <c r="B911" s="6">
        <f>'[5]Fed Steer Margin'!B911</f>
        <v>1570.23</v>
      </c>
      <c r="C911" s="6">
        <f>'[5]Fed Steer Margin'!C911</f>
        <v>530.06621457497795</v>
      </c>
      <c r="D911" s="6">
        <f>'[5]Fed Steer Margin'!D911</f>
        <v>2100.296214574978</v>
      </c>
      <c r="E911" s="6">
        <f>'[5]Fed Steer Margin'!E911</f>
        <v>1903.5</v>
      </c>
      <c r="F911" s="6">
        <f>'[5]Fed Steer Margin'!F911</f>
        <v>-196.79621457497797</v>
      </c>
    </row>
    <row r="912" spans="1:6" x14ac:dyDescent="0.25">
      <c r="A912" s="2">
        <f t="shared" si="15"/>
        <v>42699</v>
      </c>
      <c r="B912" s="6">
        <f>'[5]Fed Steer Margin'!B912</f>
        <v>1654.83</v>
      </c>
      <c r="C912" s="6">
        <f>'[5]Fed Steer Margin'!C912</f>
        <v>528.1849797782744</v>
      </c>
      <c r="D912" s="6">
        <f>'[5]Fed Steer Margin'!D912</f>
        <v>2183.0149797782742</v>
      </c>
      <c r="E912" s="6">
        <f>'[5]Fed Steer Margin'!E912</f>
        <v>1933.7999999999997</v>
      </c>
      <c r="F912" s="6">
        <f>'[5]Fed Steer Margin'!F912</f>
        <v>-249.21497977827448</v>
      </c>
    </row>
    <row r="913" spans="1:33" x14ac:dyDescent="0.25">
      <c r="A913" s="2">
        <f t="shared" si="15"/>
        <v>42706</v>
      </c>
      <c r="B913" s="6">
        <f>'[5]Fed Steer Margin'!B913</f>
        <v>1636.83</v>
      </c>
      <c r="C913" s="6">
        <f>'[5]Fed Steer Margin'!C913</f>
        <v>525.60700983693141</v>
      </c>
      <c r="D913" s="6">
        <f>'[5]Fed Steer Margin'!D913</f>
        <v>2162.4370098369313</v>
      </c>
      <c r="E913" s="6">
        <f>'[5]Fed Steer Margin'!E913</f>
        <v>1966.9499999999998</v>
      </c>
      <c r="F913" s="6">
        <f>'[5]Fed Steer Margin'!F913</f>
        <v>-195.48700983693152</v>
      </c>
    </row>
    <row r="914" spans="1:33" x14ac:dyDescent="0.25">
      <c r="A914" s="2">
        <f t="shared" si="15"/>
        <v>42713</v>
      </c>
      <c r="B914" s="6">
        <f>'[5]Fed Steer Margin'!B914</f>
        <v>1647.81</v>
      </c>
      <c r="C914" s="6">
        <f>'[5]Fed Steer Margin'!C914</f>
        <v>521.95259651532888</v>
      </c>
      <c r="D914" s="6">
        <f>'[5]Fed Steer Margin'!D914</f>
        <v>2169.7625965153288</v>
      </c>
      <c r="E914" s="6">
        <f>'[5]Fed Steer Margin'!E914</f>
        <v>2022.6000000000001</v>
      </c>
      <c r="F914" s="6">
        <f>'[5]Fed Steer Margin'!F914</f>
        <v>-147.16259651532869</v>
      </c>
    </row>
    <row r="915" spans="1:33" x14ac:dyDescent="0.25">
      <c r="A915" s="2">
        <f t="shared" si="15"/>
        <v>42720</v>
      </c>
      <c r="B915" s="6">
        <f>'[5]Fed Steer Margin'!B915</f>
        <v>1586.52</v>
      </c>
      <c r="C915" s="6">
        <f>'[5]Fed Steer Margin'!C915</f>
        <v>518.07939170664201</v>
      </c>
      <c r="D915" s="6">
        <f>'[5]Fed Steer Margin'!D915</f>
        <v>2104.5993917066421</v>
      </c>
      <c r="E915" s="6">
        <f>'[5]Fed Steer Margin'!E915</f>
        <v>1986.7499999999998</v>
      </c>
      <c r="F915" s="6">
        <f>'[5]Fed Steer Margin'!F915</f>
        <v>-117.84939170664234</v>
      </c>
    </row>
    <row r="916" spans="1:33" x14ac:dyDescent="0.25">
      <c r="A916" s="2">
        <f t="shared" si="15"/>
        <v>42727</v>
      </c>
      <c r="B916" s="6">
        <f>'[5]Fed Steer Margin'!B916</f>
        <v>1506.69</v>
      </c>
      <c r="C916" s="6">
        <f>'[5]Fed Steer Margin'!C916</f>
        <v>514.01408702444178</v>
      </c>
      <c r="D916" s="6">
        <f>'[5]Fed Steer Margin'!D916</f>
        <v>2020.7040870244418</v>
      </c>
      <c r="E916" s="6">
        <f>'[5]Fed Steer Margin'!E916</f>
        <v>1925.4</v>
      </c>
      <c r="F916" s="6">
        <f>'[5]Fed Steer Margin'!F916</f>
        <v>-95.304087024441742</v>
      </c>
    </row>
    <row r="917" spans="1:33" x14ac:dyDescent="0.25">
      <c r="A917" s="2">
        <f t="shared" si="15"/>
        <v>42734</v>
      </c>
      <c r="B917" s="6">
        <f>'[5]Fed Steer Margin'!B917</f>
        <v>1486.17</v>
      </c>
      <c r="C917" s="6">
        <f>'[5]Fed Steer Margin'!C917</f>
        <v>509.43300829131556</v>
      </c>
      <c r="D917" s="6">
        <f>'[5]Fed Steer Margin'!D917</f>
        <v>1995.6030082913157</v>
      </c>
      <c r="E917" s="6">
        <f>'[5]Fed Steer Margin'!E917</f>
        <v>2087.85</v>
      </c>
      <c r="F917" s="6">
        <f>'[5]Fed Steer Margin'!F917</f>
        <v>92.246991708684163</v>
      </c>
    </row>
    <row r="918" spans="1:33" s="10" customFormat="1" x14ac:dyDescent="0.25">
      <c r="A918" s="13">
        <f t="shared" si="15"/>
        <v>42741</v>
      </c>
      <c r="B918" s="29">
        <f>'[5]Fed Steer Margin'!B918</f>
        <v>1528.7400000000002</v>
      </c>
      <c r="C918" s="29">
        <f>'[5]Fed Steer Margin'!C918</f>
        <v>506.23682384891055</v>
      </c>
      <c r="D918" s="29">
        <f>'[5]Fed Steer Margin'!D918</f>
        <v>2034.9768238489107</v>
      </c>
      <c r="E918" s="29">
        <f>'[5]Fed Steer Margin'!E918</f>
        <v>2123.85</v>
      </c>
      <c r="F918" s="29">
        <f>'[5]Fed Steer Margin'!F918</f>
        <v>88.873176151089183</v>
      </c>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row>
    <row r="919" spans="1:33" x14ac:dyDescent="0.25">
      <c r="A919" s="2">
        <f t="shared" si="15"/>
        <v>42748</v>
      </c>
      <c r="B919" s="6">
        <f>'[5]Fed Steer Margin'!B919</f>
        <v>1566.18</v>
      </c>
      <c r="C919" s="6">
        <f>'[5]Fed Steer Margin'!C919</f>
        <v>503.1569639231268</v>
      </c>
      <c r="D919" s="6">
        <f>'[5]Fed Steer Margin'!D919</f>
        <v>2069.3369639231269</v>
      </c>
      <c r="E919" s="6">
        <f>'[5]Fed Steer Margin'!E919</f>
        <v>2193.15</v>
      </c>
      <c r="F919" s="6">
        <f>'[5]Fed Steer Margin'!F919</f>
        <v>123.81303607687323</v>
      </c>
    </row>
    <row r="920" spans="1:33" x14ac:dyDescent="0.25">
      <c r="A920" s="2">
        <f t="shared" si="15"/>
        <v>42755</v>
      </c>
      <c r="B920" s="6">
        <f>'[5]Fed Steer Margin'!B920</f>
        <v>1547.1000000000001</v>
      </c>
      <c r="C920" s="6">
        <f>'[5]Fed Steer Margin'!C920</f>
        <v>501.07767001245611</v>
      </c>
      <c r="D920" s="6">
        <f>'[5]Fed Steer Margin'!D920</f>
        <v>2048.1776700124565</v>
      </c>
      <c r="E920" s="6">
        <f>'[5]Fed Steer Margin'!E920</f>
        <v>2126.5500000000002</v>
      </c>
      <c r="F920" s="6">
        <f>'[5]Fed Steer Margin'!F920</f>
        <v>78.372329987543708</v>
      </c>
    </row>
    <row r="921" spans="1:33" x14ac:dyDescent="0.25">
      <c r="A921" s="2">
        <f t="shared" si="15"/>
        <v>42762</v>
      </c>
      <c r="B921" s="6">
        <f>'[5]Fed Steer Margin'!B921</f>
        <v>1516.32</v>
      </c>
      <c r="C921" s="6">
        <f>'[5]Fed Steer Margin'!C921</f>
        <v>499.09018992167898</v>
      </c>
      <c r="D921" s="6">
        <f>'[5]Fed Steer Margin'!D921</f>
        <v>2015.4101899216789</v>
      </c>
      <c r="E921" s="6">
        <f>'[5]Fed Steer Margin'!E921</f>
        <v>2230.8000000000002</v>
      </c>
      <c r="F921" s="6">
        <f>'[5]Fed Steer Margin'!F921</f>
        <v>215.38981007832126</v>
      </c>
    </row>
    <row r="922" spans="1:33" x14ac:dyDescent="0.25">
      <c r="A922" s="2">
        <f t="shared" si="15"/>
        <v>42769</v>
      </c>
      <c r="B922" s="6">
        <f>'[5]Fed Steer Margin'!B922</f>
        <v>1507.14</v>
      </c>
      <c r="C922" s="6">
        <f>'[5]Fed Steer Margin'!C922</f>
        <v>497.43413973388641</v>
      </c>
      <c r="D922" s="6">
        <f>'[5]Fed Steer Margin'!D922</f>
        <v>2004.5741397338866</v>
      </c>
      <c r="E922" s="6">
        <f>'[5]Fed Steer Margin'!E922</f>
        <v>2166.75</v>
      </c>
      <c r="F922" s="6">
        <f>'[5]Fed Steer Margin'!F922</f>
        <v>162.17586026611343</v>
      </c>
    </row>
    <row r="923" spans="1:33" x14ac:dyDescent="0.25">
      <c r="A923" s="2">
        <f t="shared" si="15"/>
        <v>42776</v>
      </c>
      <c r="B923" s="6">
        <f>'[5]Fed Steer Margin'!B923</f>
        <v>1556.28</v>
      </c>
      <c r="C923" s="6">
        <f>'[5]Fed Steer Margin'!C923</f>
        <v>496.03023319916053</v>
      </c>
      <c r="D923" s="6">
        <f>'[5]Fed Steer Margin'!D923</f>
        <v>2052.3102331991604</v>
      </c>
      <c r="E923" s="6">
        <f>'[5]Fed Steer Margin'!E923</f>
        <v>2166.6</v>
      </c>
      <c r="F923" s="6">
        <f>'[5]Fed Steer Margin'!F923</f>
        <v>114.28976680083952</v>
      </c>
    </row>
    <row r="924" spans="1:33" x14ac:dyDescent="0.25">
      <c r="A924" s="2">
        <f t="shared" si="15"/>
        <v>42783</v>
      </c>
      <c r="B924" s="6">
        <f>'[5]Fed Steer Margin'!B924</f>
        <v>1566.72</v>
      </c>
      <c r="C924" s="6">
        <f>'[5]Fed Steer Margin'!C924</f>
        <v>495.42023765176481</v>
      </c>
      <c r="D924" s="6">
        <f>'[5]Fed Steer Margin'!D924</f>
        <v>2062.1402376517649</v>
      </c>
      <c r="E924" s="6">
        <f>'[5]Fed Steer Margin'!E924</f>
        <v>2207.25</v>
      </c>
      <c r="F924" s="6">
        <f>'[5]Fed Steer Margin'!F924</f>
        <v>145.10976234823511</v>
      </c>
    </row>
    <row r="925" spans="1:33" x14ac:dyDescent="0.25">
      <c r="A925" s="2">
        <f t="shared" si="15"/>
        <v>42790</v>
      </c>
      <c r="B925" s="6">
        <f>'[5]Fed Steer Margin'!B925</f>
        <v>1551.1499999999999</v>
      </c>
      <c r="C925" s="6">
        <f>'[5]Fed Steer Margin'!C925</f>
        <v>495.09006077814735</v>
      </c>
      <c r="D925" s="6">
        <f>'[5]Fed Steer Margin'!D925</f>
        <v>2046.2400607781472</v>
      </c>
      <c r="E925" s="6">
        <f>'[5]Fed Steer Margin'!E925</f>
        <v>2199.9</v>
      </c>
      <c r="F925" s="6">
        <f>'[5]Fed Steer Margin'!F925</f>
        <v>153.65993922185294</v>
      </c>
    </row>
    <row r="926" spans="1:33" x14ac:dyDescent="0.25">
      <c r="A926" s="2">
        <f t="shared" si="15"/>
        <v>42797</v>
      </c>
      <c r="B926" s="6">
        <f>'[5]Fed Steer Margin'!B926</f>
        <v>1496.61</v>
      </c>
      <c r="C926" s="6">
        <f>'[5]Fed Steer Margin'!C926</f>
        <v>494.47175985569356</v>
      </c>
      <c r="D926" s="6">
        <f>'[5]Fed Steer Margin'!D926</f>
        <v>1991.0817598556935</v>
      </c>
      <c r="E926" s="6">
        <f>'[5]Fed Steer Margin'!E926</f>
        <v>2196.9</v>
      </c>
      <c r="F926" s="6">
        <f>'[5]Fed Steer Margin'!F926</f>
        <v>205.81824014430663</v>
      </c>
    </row>
    <row r="927" spans="1:33" x14ac:dyDescent="0.25">
      <c r="A927" s="2">
        <f t="shared" si="15"/>
        <v>42804</v>
      </c>
      <c r="B927" s="6">
        <f>'[5]Fed Steer Margin'!B927</f>
        <v>1416.96</v>
      </c>
      <c r="C927" s="6">
        <f>'[5]Fed Steer Margin'!C927</f>
        <v>494.34237849391104</v>
      </c>
      <c r="D927" s="6">
        <f>'[5]Fed Steer Margin'!D927</f>
        <v>1911.302378493911</v>
      </c>
      <c r="E927" s="6">
        <f>'[5]Fed Steer Margin'!E927</f>
        <v>2252.7000000000003</v>
      </c>
      <c r="F927" s="6">
        <f>'[5]Fed Steer Margin'!F927</f>
        <v>341.39762150608931</v>
      </c>
    </row>
    <row r="928" spans="1:33" x14ac:dyDescent="0.25">
      <c r="A928" s="2">
        <f t="shared" si="15"/>
        <v>42811</v>
      </c>
      <c r="B928" s="6">
        <f>'[5]Fed Steer Margin'!B928</f>
        <v>1493.46</v>
      </c>
      <c r="C928" s="6">
        <f>'[5]Fed Steer Margin'!C928</f>
        <v>494.45712368800781</v>
      </c>
      <c r="D928" s="6">
        <f>'[5]Fed Steer Margin'!D928</f>
        <v>1987.9171236880079</v>
      </c>
      <c r="E928" s="6">
        <f>'[5]Fed Steer Margin'!E928</f>
        <v>2374.65</v>
      </c>
      <c r="F928" s="6">
        <f>'[5]Fed Steer Margin'!F928</f>
        <v>386.73287631199219</v>
      </c>
    </row>
    <row r="929" spans="1:6" x14ac:dyDescent="0.25">
      <c r="A929" s="2">
        <f t="shared" si="15"/>
        <v>42818</v>
      </c>
      <c r="B929" s="6">
        <f>'[5]Fed Steer Margin'!B929</f>
        <v>1540.44</v>
      </c>
      <c r="C929" s="6">
        <f>'[5]Fed Steer Margin'!C929</f>
        <v>493.7018175634891</v>
      </c>
      <c r="D929" s="6">
        <f>'[5]Fed Steer Margin'!D929</f>
        <v>2034.1418175634892</v>
      </c>
      <c r="E929" s="6">
        <f>'[5]Fed Steer Margin'!E929</f>
        <v>2362.9499999999998</v>
      </c>
      <c r="F929" s="6">
        <f>'[5]Fed Steer Margin'!F929</f>
        <v>328.80818243651061</v>
      </c>
    </row>
    <row r="930" spans="1:6" x14ac:dyDescent="0.25">
      <c r="A930" s="2">
        <f t="shared" si="15"/>
        <v>42825</v>
      </c>
      <c r="B930" s="6">
        <f>'[5]Fed Steer Margin'!B930</f>
        <v>1613.8799999999999</v>
      </c>
      <c r="C930" s="6">
        <f>'[5]Fed Steer Margin'!C930</f>
        <v>493.00965699493941</v>
      </c>
      <c r="D930" s="6">
        <f>'[5]Fed Steer Margin'!D930</f>
        <v>2106.8896569949393</v>
      </c>
      <c r="E930" s="6">
        <f>'[5]Fed Steer Margin'!E930</f>
        <v>2398.5</v>
      </c>
      <c r="F930" s="6">
        <f>'[5]Fed Steer Margin'!F930</f>
        <v>291.61034300506071</v>
      </c>
    </row>
    <row r="931" spans="1:6" x14ac:dyDescent="0.25">
      <c r="A931" s="2">
        <f t="shared" si="15"/>
        <v>42832</v>
      </c>
      <c r="B931" s="6">
        <f>'[5]Fed Steer Margin'!B931</f>
        <v>1416.96</v>
      </c>
      <c r="C931" s="6">
        <f>'[5]Fed Steer Margin'!C931</f>
        <v>492.39460100573103</v>
      </c>
      <c r="D931" s="6">
        <f>'[5]Fed Steer Margin'!D931</f>
        <v>1909.3546010057312</v>
      </c>
      <c r="E931" s="6">
        <f>'[5]Fed Steer Margin'!E931</f>
        <v>2337</v>
      </c>
      <c r="F931" s="6">
        <f>'[5]Fed Steer Margin'!F931</f>
        <v>427.64539899426882</v>
      </c>
    </row>
    <row r="932" spans="1:6" x14ac:dyDescent="0.25">
      <c r="A932" s="2">
        <f t="shared" si="15"/>
        <v>42839</v>
      </c>
      <c r="B932" s="6">
        <f>'[5]Fed Steer Margin'!B932</f>
        <v>1592.1000000000001</v>
      </c>
      <c r="C932" s="6">
        <f>'[5]Fed Steer Margin'!C932</f>
        <v>492.15900430995555</v>
      </c>
      <c r="D932" s="6">
        <f>'[5]Fed Steer Margin'!D932</f>
        <v>2084.2590043099558</v>
      </c>
      <c r="E932" s="6">
        <f>'[5]Fed Steer Margin'!E932</f>
        <v>2281.5</v>
      </c>
      <c r="F932" s="6">
        <f>'[5]Fed Steer Margin'!F932</f>
        <v>197.2409956900442</v>
      </c>
    </row>
    <row r="933" spans="1:6" x14ac:dyDescent="0.25">
      <c r="A933" s="2">
        <f t="shared" si="15"/>
        <v>42846</v>
      </c>
      <c r="B933" s="6">
        <f>'[5]Fed Steer Margin'!B933</f>
        <v>1525.5</v>
      </c>
      <c r="C933" s="6">
        <f>'[5]Fed Steer Margin'!C933</f>
        <v>491.80813344589779</v>
      </c>
      <c r="D933" s="6">
        <f>'[5]Fed Steer Margin'!D933</f>
        <v>2017.3081334458977</v>
      </c>
      <c r="E933" s="6">
        <f>'[5]Fed Steer Margin'!E933</f>
        <v>2390.25</v>
      </c>
      <c r="F933" s="6">
        <f>'[5]Fed Steer Margin'!F933</f>
        <v>372.94186655410226</v>
      </c>
    </row>
    <row r="934" spans="1:6" x14ac:dyDescent="0.25">
      <c r="A934" s="2">
        <f t="shared" si="15"/>
        <v>42853</v>
      </c>
      <c r="B934" s="6">
        <f>'[5]Fed Steer Margin'!B934</f>
        <v>1469.07</v>
      </c>
      <c r="C934" s="6">
        <f>'[5]Fed Steer Margin'!C934</f>
        <v>491.13927815829021</v>
      </c>
      <c r="D934" s="6">
        <f>'[5]Fed Steer Margin'!D934</f>
        <v>1960.2092781582901</v>
      </c>
      <c r="E934" s="6">
        <f>'[5]Fed Steer Margin'!E934</f>
        <v>2445.75</v>
      </c>
      <c r="F934" s="6">
        <f>'[5]Fed Steer Margin'!F934</f>
        <v>485.54072184170991</v>
      </c>
    </row>
    <row r="935" spans="1:6" x14ac:dyDescent="0.25">
      <c r="A935" s="2">
        <f t="shared" si="15"/>
        <v>42860</v>
      </c>
      <c r="B935" s="6">
        <f>'[5]Fed Steer Margin'!B935</f>
        <v>1514.16</v>
      </c>
      <c r="C935" s="6">
        <f>'[5]Fed Steer Margin'!C935</f>
        <v>490.56264411424718</v>
      </c>
      <c r="D935" s="6">
        <f>'[5]Fed Steer Margin'!D935</f>
        <v>2004.7226441142473</v>
      </c>
      <c r="E935" s="6">
        <f>'[5]Fed Steer Margin'!E935</f>
        <v>2517.75</v>
      </c>
      <c r="F935" s="6">
        <f>'[5]Fed Steer Margin'!F935</f>
        <v>513.02735588575274</v>
      </c>
    </row>
    <row r="936" spans="1:6" x14ac:dyDescent="0.25">
      <c r="A936" s="2">
        <f t="shared" si="15"/>
        <v>42867</v>
      </c>
      <c r="B936" s="6">
        <f>'[5]Fed Steer Margin'!B936</f>
        <v>1457.28</v>
      </c>
      <c r="C936" s="6">
        <f>'[5]Fed Steer Margin'!C936</f>
        <v>490.35674681432198</v>
      </c>
      <c r="D936" s="6">
        <f>'[5]Fed Steer Margin'!D936</f>
        <v>1947.6367468143219</v>
      </c>
      <c r="E936" s="6">
        <f>'[5]Fed Steer Margin'!E936</f>
        <v>2656.65</v>
      </c>
      <c r="F936" s="6">
        <f>'[5]Fed Steer Margin'!F936</f>
        <v>709.0132531856782</v>
      </c>
    </row>
    <row r="937" spans="1:6" x14ac:dyDescent="0.25">
      <c r="A937" s="2">
        <f t="shared" si="15"/>
        <v>42874</v>
      </c>
      <c r="B937" s="6">
        <f>'[5]Fed Steer Margin'!B937</f>
        <v>1530</v>
      </c>
      <c r="C937" s="6">
        <f>'[5]Fed Steer Margin'!C937</f>
        <v>490.81301491478843</v>
      </c>
      <c r="D937" s="6">
        <f>'[5]Fed Steer Margin'!D937</f>
        <v>2020.8130149147885</v>
      </c>
      <c r="E937" s="6">
        <f>'[5]Fed Steer Margin'!E937</f>
        <v>2607.4500000000003</v>
      </c>
      <c r="F937" s="6">
        <f>'[5]Fed Steer Margin'!F937</f>
        <v>586.63698508521179</v>
      </c>
    </row>
    <row r="938" spans="1:6" x14ac:dyDescent="0.25">
      <c r="A938" s="2">
        <f t="shared" si="15"/>
        <v>42881</v>
      </c>
      <c r="B938" s="6">
        <f>'[5]Fed Steer Margin'!B938</f>
        <v>1488.2400000000002</v>
      </c>
      <c r="C938" s="6">
        <f>'[5]Fed Steer Margin'!C938</f>
        <v>491.38874308182488</v>
      </c>
      <c r="D938" s="6">
        <f>'[5]Fed Steer Margin'!D938</f>
        <v>1979.6287430818252</v>
      </c>
      <c r="E938" s="6">
        <f>'[5]Fed Steer Margin'!E938</f>
        <v>2559.3000000000002</v>
      </c>
      <c r="F938" s="6">
        <f>'[5]Fed Steer Margin'!F938</f>
        <v>579.671256918175</v>
      </c>
    </row>
    <row r="939" spans="1:6" x14ac:dyDescent="0.25">
      <c r="A939" s="2">
        <f t="shared" si="15"/>
        <v>42888</v>
      </c>
      <c r="B939" s="6">
        <f>'[5]Fed Steer Margin'!B939</f>
        <v>1599.21</v>
      </c>
      <c r="C939" s="6">
        <f>'[5]Fed Steer Margin'!C939</f>
        <v>492.17737577827552</v>
      </c>
      <c r="D939" s="6">
        <f>'[5]Fed Steer Margin'!D939</f>
        <v>2091.3873757782758</v>
      </c>
      <c r="E939" s="6">
        <f>'[5]Fed Steer Margin'!E939</f>
        <v>2585.25</v>
      </c>
      <c r="F939" s="6">
        <f>'[5]Fed Steer Margin'!F939</f>
        <v>493.86262422172422</v>
      </c>
    </row>
    <row r="940" spans="1:6" x14ac:dyDescent="0.25">
      <c r="A940" s="2">
        <f t="shared" si="15"/>
        <v>42895</v>
      </c>
      <c r="B940" s="6">
        <f>'[5]Fed Steer Margin'!B940</f>
        <v>1621.17</v>
      </c>
      <c r="C940" s="6">
        <f>'[5]Fed Steer Margin'!C940</f>
        <v>492.66713713836964</v>
      </c>
      <c r="D940" s="6">
        <f>'[5]Fed Steer Margin'!D940</f>
        <v>2113.8371371383696</v>
      </c>
      <c r="E940" s="6">
        <f>'[5]Fed Steer Margin'!E940</f>
        <v>2685</v>
      </c>
      <c r="F940" s="6">
        <f>'[5]Fed Steer Margin'!F940</f>
        <v>571.1628628616304</v>
      </c>
    </row>
    <row r="941" spans="1:6" x14ac:dyDescent="0.25">
      <c r="A941" s="2">
        <f t="shared" si="15"/>
        <v>42902</v>
      </c>
      <c r="B941" s="6">
        <f>'[5]Fed Steer Margin'!B941</f>
        <v>1625.1299999999999</v>
      </c>
      <c r="C941" s="6">
        <f>'[5]Fed Steer Margin'!C941</f>
        <v>493.96715917477076</v>
      </c>
      <c r="D941" s="6">
        <f>'[5]Fed Steer Margin'!D941</f>
        <v>2119.0971591747707</v>
      </c>
      <c r="E941" s="6">
        <f>'[5]Fed Steer Margin'!E941</f>
        <v>2618.85</v>
      </c>
      <c r="F941" s="6">
        <f>'[5]Fed Steer Margin'!F941</f>
        <v>499.75284082522921</v>
      </c>
    </row>
    <row r="942" spans="1:6" x14ac:dyDescent="0.25">
      <c r="A942" s="2">
        <f t="shared" si="15"/>
        <v>42909</v>
      </c>
      <c r="B942" s="6">
        <f>'[5]Fed Steer Margin'!B942</f>
        <v>1622.16</v>
      </c>
      <c r="C942" s="6">
        <f>'[5]Fed Steer Margin'!C942</f>
        <v>494.9837953550421</v>
      </c>
      <c r="D942" s="6">
        <f>'[5]Fed Steer Margin'!D942</f>
        <v>2117.1437953550421</v>
      </c>
      <c r="E942" s="6">
        <f>'[5]Fed Steer Margin'!E942</f>
        <v>2491.65</v>
      </c>
      <c r="F942" s="6">
        <f>'[5]Fed Steer Margin'!F942</f>
        <v>374.50620464495796</v>
      </c>
    </row>
    <row r="943" spans="1:6" x14ac:dyDescent="0.25">
      <c r="A943" s="2">
        <f t="shared" si="15"/>
        <v>42916</v>
      </c>
      <c r="B943" s="6">
        <f>'[5]Fed Steer Margin'!B943</f>
        <v>1632.42</v>
      </c>
      <c r="C943" s="6">
        <f>'[5]Fed Steer Margin'!C943</f>
        <v>495.54900549884997</v>
      </c>
      <c r="D943" s="6">
        <f>'[5]Fed Steer Margin'!D943</f>
        <v>2127.96900549885</v>
      </c>
      <c r="E943" s="6">
        <f>'[5]Fed Steer Margin'!E943</f>
        <v>2428.9500000000003</v>
      </c>
      <c r="F943" s="6">
        <f>'[5]Fed Steer Margin'!F943</f>
        <v>300.98099450115024</v>
      </c>
    </row>
    <row r="944" spans="1:6" x14ac:dyDescent="0.25">
      <c r="A944" s="2">
        <f t="shared" si="15"/>
        <v>42923</v>
      </c>
      <c r="B944" s="6">
        <f>'[5]Fed Steer Margin'!B944</f>
        <v>1471.41</v>
      </c>
      <c r="C944" s="6">
        <f>'[5]Fed Steer Margin'!C944</f>
        <v>496.1316899614352</v>
      </c>
      <c r="D944" s="6">
        <f>'[5]Fed Steer Margin'!D944</f>
        <v>1967.5416899614352</v>
      </c>
      <c r="E944" s="6">
        <f>'[5]Fed Steer Margin'!E944</f>
        <v>2300.5500000000002</v>
      </c>
      <c r="F944" s="6">
        <f>'[5]Fed Steer Margin'!F944</f>
        <v>333.00831003856501</v>
      </c>
    </row>
    <row r="945" spans="1:6" x14ac:dyDescent="0.25">
      <c r="A945" s="2">
        <f t="shared" si="15"/>
        <v>42930</v>
      </c>
      <c r="B945" s="6">
        <f>'[5]Fed Steer Margin'!B945</f>
        <v>1702.71</v>
      </c>
      <c r="C945" s="6">
        <f>'[5]Fed Steer Margin'!C945</f>
        <v>497.41843005671086</v>
      </c>
      <c r="D945" s="6">
        <f>'[5]Fed Steer Margin'!D945</f>
        <v>2200.1284300567108</v>
      </c>
      <c r="E945" s="6">
        <f>'[5]Fed Steer Margin'!E945</f>
        <v>2326.65</v>
      </c>
      <c r="F945" s="6">
        <f>'[5]Fed Steer Margin'!F945</f>
        <v>126.52156994328925</v>
      </c>
    </row>
    <row r="946" spans="1:6" x14ac:dyDescent="0.25">
      <c r="A946" s="2">
        <f t="shared" si="15"/>
        <v>42937</v>
      </c>
      <c r="B946" s="6">
        <f>'[5]Fed Steer Margin'!B946</f>
        <v>1607.31</v>
      </c>
      <c r="C946" s="6">
        <f>'[5]Fed Steer Margin'!C946</f>
        <v>498.42500762522769</v>
      </c>
      <c r="D946" s="6">
        <f>'[5]Fed Steer Margin'!D946</f>
        <v>2105.7350076252278</v>
      </c>
      <c r="E946" s="6">
        <f>'[5]Fed Steer Margin'!E946</f>
        <v>2276.85</v>
      </c>
      <c r="F946" s="6">
        <f>'[5]Fed Steer Margin'!F946</f>
        <v>171.1149923747721</v>
      </c>
    </row>
    <row r="947" spans="1:6" x14ac:dyDescent="0.25">
      <c r="A947" s="2">
        <f t="shared" si="15"/>
        <v>42944</v>
      </c>
      <c r="B947" s="6">
        <f>'[5]Fed Steer Margin'!B947</f>
        <v>1546.92</v>
      </c>
      <c r="C947" s="6">
        <f>'[5]Fed Steer Margin'!C947</f>
        <v>499.04615939041076</v>
      </c>
      <c r="D947" s="6">
        <f>'[5]Fed Steer Margin'!D947</f>
        <v>2045.9661593904109</v>
      </c>
      <c r="E947" s="6">
        <f>'[5]Fed Steer Margin'!E947</f>
        <v>2188.5</v>
      </c>
      <c r="F947" s="6">
        <f>'[5]Fed Steer Margin'!F947</f>
        <v>142.53384060958911</v>
      </c>
    </row>
    <row r="948" spans="1:6" x14ac:dyDescent="0.25">
      <c r="A948" s="2">
        <f t="shared" si="15"/>
        <v>42951</v>
      </c>
      <c r="B948" s="6">
        <f>'[5]Fed Steer Margin'!B948</f>
        <v>1581.3</v>
      </c>
      <c r="C948" s="6">
        <f>'[5]Fed Steer Margin'!C948</f>
        <v>498.92348324767636</v>
      </c>
      <c r="D948" s="6">
        <f>'[5]Fed Steer Margin'!D948</f>
        <v>2080.2234832476761</v>
      </c>
      <c r="E948" s="6">
        <f>'[5]Fed Steer Margin'!E948</f>
        <v>2184.15</v>
      </c>
      <c r="F948" s="6">
        <f>'[5]Fed Steer Margin'!F948</f>
        <v>103.92651675232401</v>
      </c>
    </row>
    <row r="949" spans="1:6" x14ac:dyDescent="0.25">
      <c r="A949" s="2">
        <f t="shared" si="15"/>
        <v>42958</v>
      </c>
      <c r="B949" s="6">
        <f>'[5]Fed Steer Margin'!B949</f>
        <v>1583.55</v>
      </c>
      <c r="C949" s="6">
        <f>'[5]Fed Steer Margin'!C949</f>
        <v>498.41256738984714</v>
      </c>
      <c r="D949" s="6">
        <f>'[5]Fed Steer Margin'!D949</f>
        <v>2081.9625673898472</v>
      </c>
      <c r="E949" s="6">
        <f>'[5]Fed Steer Margin'!E949</f>
        <v>2180.25</v>
      </c>
      <c r="F949" s="6">
        <f>'[5]Fed Steer Margin'!F949</f>
        <v>98.287432610152791</v>
      </c>
    </row>
    <row r="950" spans="1:6" x14ac:dyDescent="0.25">
      <c r="A950" s="2">
        <f t="shared" si="15"/>
        <v>42965</v>
      </c>
      <c r="B950" s="6">
        <f>'[5]Fed Steer Margin'!B950</f>
        <v>1593.09</v>
      </c>
      <c r="C950" s="6">
        <f>'[5]Fed Steer Margin'!C950</f>
        <v>497.89272579823398</v>
      </c>
      <c r="D950" s="6">
        <f>'[5]Fed Steer Margin'!D950</f>
        <v>2090.9827257982338</v>
      </c>
      <c r="E950" s="6">
        <f>'[5]Fed Steer Margin'!E950</f>
        <v>2112.75</v>
      </c>
      <c r="F950" s="6">
        <f>'[5]Fed Steer Margin'!F950</f>
        <v>21.767274201766213</v>
      </c>
    </row>
    <row r="951" spans="1:6" x14ac:dyDescent="0.25">
      <c r="A951" s="2">
        <f t="shared" si="15"/>
        <v>42972</v>
      </c>
      <c r="B951" s="6">
        <f>'[5]Fed Steer Margin'!B951</f>
        <v>1507.23</v>
      </c>
      <c r="C951" s="6">
        <f>'[5]Fed Steer Margin'!C951</f>
        <v>496.8476945378543</v>
      </c>
      <c r="D951" s="6">
        <f>'[5]Fed Steer Margin'!D951</f>
        <v>2004.0776945378543</v>
      </c>
      <c r="E951" s="6">
        <f>'[5]Fed Steer Margin'!E951</f>
        <v>2040.9</v>
      </c>
      <c r="F951" s="6">
        <f>'[5]Fed Steer Margin'!F951</f>
        <v>36.822305462145778</v>
      </c>
    </row>
    <row r="952" spans="1:6" x14ac:dyDescent="0.25">
      <c r="A952" s="2">
        <f t="shared" si="15"/>
        <v>42979</v>
      </c>
      <c r="B952" s="6">
        <f>'[5]Fed Steer Margin'!B952</f>
        <v>1513.98</v>
      </c>
      <c r="C952" s="6">
        <f>'[5]Fed Steer Margin'!C952</f>
        <v>495.49774510758482</v>
      </c>
      <c r="D952" s="6">
        <f>'[5]Fed Steer Margin'!D952</f>
        <v>2009.4777451075847</v>
      </c>
      <c r="E952" s="6">
        <f>'[5]Fed Steer Margin'!E952</f>
        <v>1933.5</v>
      </c>
      <c r="F952" s="6">
        <f>'[5]Fed Steer Margin'!F952</f>
        <v>-75.977745107584724</v>
      </c>
    </row>
    <row r="953" spans="1:6" x14ac:dyDescent="0.25">
      <c r="A953" s="2">
        <f t="shared" si="15"/>
        <v>42986</v>
      </c>
      <c r="B953" s="6">
        <f>'[5]Fed Steer Margin'!B953</f>
        <v>1509.21</v>
      </c>
      <c r="C953" s="6">
        <f>'[5]Fed Steer Margin'!C953</f>
        <v>494.49224668959999</v>
      </c>
      <c r="D953" s="6">
        <f>'[5]Fed Steer Margin'!D953</f>
        <v>2003.7022466896001</v>
      </c>
      <c r="E953" s="6">
        <f>'[5]Fed Steer Margin'!E953</f>
        <v>1876.9499999999998</v>
      </c>
      <c r="F953" s="6">
        <f>'[5]Fed Steer Margin'!F953</f>
        <v>-126.75224668960027</v>
      </c>
    </row>
    <row r="954" spans="1:6" x14ac:dyDescent="0.25">
      <c r="A954" s="2">
        <f t="shared" si="15"/>
        <v>42993</v>
      </c>
      <c r="B954" s="6">
        <f>'[5]Fed Steer Margin'!B954</f>
        <v>1540.2599999999998</v>
      </c>
      <c r="C954" s="6">
        <f>'[5]Fed Steer Margin'!C954</f>
        <v>493.49476750311584</v>
      </c>
      <c r="D954" s="6">
        <f>'[5]Fed Steer Margin'!D954</f>
        <v>2033.7547675031155</v>
      </c>
      <c r="E954" s="6">
        <f>'[5]Fed Steer Margin'!E954</f>
        <v>1867.95</v>
      </c>
      <c r="F954" s="6">
        <f>'[5]Fed Steer Margin'!F954</f>
        <v>-165.8047675031155</v>
      </c>
    </row>
    <row r="955" spans="1:6" x14ac:dyDescent="0.25">
      <c r="A955" s="2">
        <f t="shared" si="15"/>
        <v>43000</v>
      </c>
      <c r="B955" s="6">
        <f>'[5]Fed Steer Margin'!B955</f>
        <v>1526.3999999999999</v>
      </c>
      <c r="C955" s="6">
        <f>'[5]Fed Steer Margin'!C955</f>
        <v>492.60569563255626</v>
      </c>
      <c r="D955" s="6">
        <f>'[5]Fed Steer Margin'!D955</f>
        <v>2019.0056956325561</v>
      </c>
      <c r="E955" s="6">
        <f>'[5]Fed Steer Margin'!E955</f>
        <v>1858.95</v>
      </c>
      <c r="F955" s="6">
        <f>'[5]Fed Steer Margin'!F955</f>
        <v>-160.05569563255608</v>
      </c>
    </row>
    <row r="956" spans="1:6" x14ac:dyDescent="0.25">
      <c r="A956" s="2">
        <f t="shared" si="15"/>
        <v>43007</v>
      </c>
      <c r="B956" s="6">
        <f>'[5]Fed Steer Margin'!B956</f>
        <v>1540.8</v>
      </c>
      <c r="C956" s="6">
        <f>'[5]Fed Steer Margin'!C956</f>
        <v>492.01372807649636</v>
      </c>
      <c r="D956" s="6">
        <f>'[5]Fed Steer Margin'!D956</f>
        <v>2032.8137280764963</v>
      </c>
      <c r="E956" s="6">
        <f>'[5]Fed Steer Margin'!E956</f>
        <v>1870.5</v>
      </c>
      <c r="F956" s="6">
        <f>'[5]Fed Steer Margin'!F956</f>
        <v>-162.31372807649632</v>
      </c>
    </row>
    <row r="957" spans="1:6" x14ac:dyDescent="0.25">
      <c r="A957" s="2">
        <f t="shared" si="15"/>
        <v>43014</v>
      </c>
      <c r="B957" s="6">
        <f>'[5]Fed Steer Margin'!B957</f>
        <v>1513.6200000000001</v>
      </c>
      <c r="C957" s="6">
        <f>'[5]Fed Steer Margin'!C957</f>
        <v>491.44652683081017</v>
      </c>
      <c r="D957" s="6">
        <f>'[5]Fed Steer Margin'!D957</f>
        <v>2005.0665268308103</v>
      </c>
      <c r="E957" s="6">
        <f>'[5]Fed Steer Margin'!E957</f>
        <v>1957.8000000000002</v>
      </c>
      <c r="F957" s="6">
        <f>'[5]Fed Steer Margin'!F957</f>
        <v>-47.266526830810108</v>
      </c>
    </row>
    <row r="958" spans="1:6" x14ac:dyDescent="0.25">
      <c r="A958" s="2">
        <f t="shared" si="15"/>
        <v>43021</v>
      </c>
      <c r="B958" s="6">
        <f>'[5]Fed Steer Margin'!B958</f>
        <v>1499.4900000000002</v>
      </c>
      <c r="C958" s="6">
        <f>'[5]Fed Steer Margin'!C958</f>
        <v>490.71390269693313</v>
      </c>
      <c r="D958" s="6">
        <f>'[5]Fed Steer Margin'!D958</f>
        <v>1990.2039026969333</v>
      </c>
      <c r="E958" s="6">
        <f>'[5]Fed Steer Margin'!E958</f>
        <v>1975.9499999999998</v>
      </c>
      <c r="F958" s="6">
        <f>'[5]Fed Steer Margin'!F958</f>
        <v>-14.253902696933437</v>
      </c>
    </row>
    <row r="959" spans="1:6" x14ac:dyDescent="0.25">
      <c r="A959" s="2">
        <f t="shared" si="15"/>
        <v>43028</v>
      </c>
      <c r="B959" s="6">
        <f>'[5]Fed Steer Margin'!B959</f>
        <v>1496.34</v>
      </c>
      <c r="C959" s="6">
        <f>'[5]Fed Steer Margin'!C959</f>
        <v>489.87233372377551</v>
      </c>
      <c r="D959" s="6">
        <f>'[5]Fed Steer Margin'!D959</f>
        <v>1986.2123337237754</v>
      </c>
      <c r="E959" s="6">
        <f>'[5]Fed Steer Margin'!E959</f>
        <v>1974.6</v>
      </c>
      <c r="F959" s="6">
        <f>'[5]Fed Steer Margin'!F959</f>
        <v>-11.612333723775464</v>
      </c>
    </row>
    <row r="960" spans="1:6" x14ac:dyDescent="0.25">
      <c r="A960" s="2">
        <f t="shared" si="15"/>
        <v>43035</v>
      </c>
      <c r="B960" s="6">
        <f>'[5]Fed Steer Margin'!B960</f>
        <v>1540.8</v>
      </c>
      <c r="C960" s="6">
        <f>'[5]Fed Steer Margin'!C960</f>
        <v>488.55137400927521</v>
      </c>
      <c r="D960" s="6">
        <f>'[5]Fed Steer Margin'!D960</f>
        <v>2029.3513740092751</v>
      </c>
      <c r="E960" s="6">
        <f>'[5]Fed Steer Margin'!E960</f>
        <v>2012.9999999999998</v>
      </c>
      <c r="F960" s="6">
        <f>'[5]Fed Steer Margin'!F960</f>
        <v>-16.351374009275332</v>
      </c>
    </row>
    <row r="961" spans="1:33" x14ac:dyDescent="0.25">
      <c r="A961" s="2">
        <f t="shared" si="15"/>
        <v>43042</v>
      </c>
      <c r="B961" s="6">
        <f>'[5]Fed Steer Margin'!B961</f>
        <v>1608.57</v>
      </c>
      <c r="C961" s="6">
        <f>'[5]Fed Steer Margin'!C961</f>
        <v>487.44090961041798</v>
      </c>
      <c r="D961" s="6">
        <f>'[5]Fed Steer Margin'!D961</f>
        <v>2096.0109096104179</v>
      </c>
      <c r="E961" s="6">
        <f>'[5]Fed Steer Margin'!E961</f>
        <v>2012.9999999999998</v>
      </c>
      <c r="F961" s="6">
        <f>'[5]Fed Steer Margin'!F961</f>
        <v>-83.010909610418139</v>
      </c>
    </row>
    <row r="962" spans="1:33" x14ac:dyDescent="0.25">
      <c r="A962" s="2">
        <f t="shared" si="15"/>
        <v>43049</v>
      </c>
      <c r="B962" s="6">
        <f>'[5]Fed Steer Margin'!B962</f>
        <v>1583.55</v>
      </c>
      <c r="C962" s="6">
        <f>'[5]Fed Steer Margin'!C962</f>
        <v>486.3839649532448</v>
      </c>
      <c r="D962" s="6">
        <f>'[5]Fed Steer Margin'!D962</f>
        <v>2069.9339649532449</v>
      </c>
      <c r="E962" s="6">
        <f>'[5]Fed Steer Margin'!E962</f>
        <v>2099.8500000000004</v>
      </c>
      <c r="F962" s="6">
        <f>'[5]Fed Steer Margin'!F962</f>
        <v>29.916035046755496</v>
      </c>
    </row>
    <row r="963" spans="1:33" x14ac:dyDescent="0.25">
      <c r="A963" s="2">
        <f t="shared" si="15"/>
        <v>43056</v>
      </c>
      <c r="B963" s="6">
        <f>'[5]Fed Steer Margin'!B963</f>
        <v>1629.72</v>
      </c>
      <c r="C963" s="6">
        <f>'[5]Fed Steer Margin'!C963</f>
        <v>485.12962338581042</v>
      </c>
      <c r="D963" s="6">
        <f>'[5]Fed Steer Margin'!D963</f>
        <v>2114.8496233858104</v>
      </c>
      <c r="E963" s="6">
        <f>'[5]Fed Steer Margin'!E963</f>
        <v>2086.2000000000003</v>
      </c>
      <c r="F963" s="6">
        <f>'[5]Fed Steer Margin'!F963</f>
        <v>-28.649623385810173</v>
      </c>
    </row>
    <row r="964" spans="1:33" x14ac:dyDescent="0.25">
      <c r="A964" s="2">
        <f t="shared" si="15"/>
        <v>43063</v>
      </c>
      <c r="B964" s="6">
        <f>'[5]Fed Steer Margin'!B964</f>
        <v>1652.94</v>
      </c>
      <c r="C964" s="6">
        <f>'[5]Fed Steer Margin'!C964</f>
        <v>483.73230497127656</v>
      </c>
      <c r="D964" s="6">
        <f>'[5]Fed Steer Margin'!D964</f>
        <v>2136.6723049712764</v>
      </c>
      <c r="E964" s="6">
        <f>'[5]Fed Steer Margin'!E964</f>
        <v>2049.3000000000002</v>
      </c>
      <c r="F964" s="6">
        <f>'[5]Fed Steer Margin'!F964</f>
        <v>-87.372304971276208</v>
      </c>
    </row>
    <row r="965" spans="1:33" x14ac:dyDescent="0.25">
      <c r="A965" s="2">
        <f t="shared" si="15"/>
        <v>43070</v>
      </c>
      <c r="B965" s="6">
        <f>'[5]Fed Steer Margin'!B965</f>
        <v>1624.05</v>
      </c>
      <c r="C965" s="6">
        <f>'[5]Fed Steer Margin'!C965</f>
        <v>482.76015845706434</v>
      </c>
      <c r="D965" s="6">
        <f>'[5]Fed Steer Margin'!D965</f>
        <v>2106.8101584570641</v>
      </c>
      <c r="E965" s="6">
        <f>'[5]Fed Steer Margin'!E965</f>
        <v>2038.0500000000002</v>
      </c>
      <c r="F965" s="6">
        <f>'[5]Fed Steer Margin'!F965</f>
        <v>-68.760158457063881</v>
      </c>
    </row>
    <row r="966" spans="1:33" x14ac:dyDescent="0.25">
      <c r="A966" s="2">
        <f>A965+7</f>
        <v>43077</v>
      </c>
      <c r="B966" s="6">
        <f>'[5]Fed Steer Margin'!B966</f>
        <v>1708.11</v>
      </c>
      <c r="C966" s="6">
        <f>'[5]Fed Steer Margin'!C966</f>
        <v>481.80947853062975</v>
      </c>
      <c r="D966" s="6">
        <f>'[5]Fed Steer Margin'!D966</f>
        <v>2189.9194785306295</v>
      </c>
      <c r="E966" s="6">
        <f>'[5]Fed Steer Margin'!E966</f>
        <v>2063.1</v>
      </c>
      <c r="F966" s="6">
        <f>'[5]Fed Steer Margin'!F966</f>
        <v>-126.81947853062957</v>
      </c>
    </row>
    <row r="967" spans="1:33" x14ac:dyDescent="0.25">
      <c r="A967" s="2">
        <f>A966+7</f>
        <v>43084</v>
      </c>
      <c r="B967" s="6">
        <f>'[5]Fed Steer Margin'!B967</f>
        <v>1710.6299999999999</v>
      </c>
      <c r="C967" s="6">
        <f>'[5]Fed Steer Margin'!C967</f>
        <v>480.81811765846271</v>
      </c>
      <c r="D967" s="6">
        <f>'[5]Fed Steer Margin'!D967</f>
        <v>2191.4481176584627</v>
      </c>
      <c r="E967" s="6">
        <f>'[5]Fed Steer Margin'!E967</f>
        <v>2034.6</v>
      </c>
      <c r="F967" s="6">
        <f>'[5]Fed Steer Margin'!F967</f>
        <v>-156.8481176584628</v>
      </c>
    </row>
    <row r="968" spans="1:33" x14ac:dyDescent="0.25">
      <c r="A968" s="2">
        <f>A967+7</f>
        <v>43091</v>
      </c>
      <c r="B968" s="6">
        <f>'[5]Fed Steer Margin'!B968</f>
        <v>1614.6000000000001</v>
      </c>
      <c r="C968" s="6">
        <f>'[5]Fed Steer Margin'!C968</f>
        <v>479.67342997131334</v>
      </c>
      <c r="D968" s="6">
        <f>'[5]Fed Steer Margin'!D968</f>
        <v>2094.2734299713134</v>
      </c>
      <c r="E968" s="6">
        <f>'[5]Fed Steer Margin'!E968</f>
        <v>2084.6999999999998</v>
      </c>
      <c r="F968" s="6">
        <f>'[5]Fed Steer Margin'!F968</f>
        <v>-9.5734299713135442</v>
      </c>
    </row>
    <row r="969" spans="1:33" x14ac:dyDescent="0.25">
      <c r="A969" s="2">
        <f>A968+7</f>
        <v>43098</v>
      </c>
      <c r="B969" s="6">
        <f>'[5]Fed Steer Margin'!B969</f>
        <v>1593.9900000000002</v>
      </c>
      <c r="C969" s="6">
        <f>'[5]Fed Steer Margin'!C969</f>
        <v>478.72492952381361</v>
      </c>
      <c r="D969" s="6">
        <f>'[5]Fed Steer Margin'!D969</f>
        <v>2072.7149295238137</v>
      </c>
      <c r="E969" s="6">
        <f>'[5]Fed Steer Margin'!E969</f>
        <v>2078.1</v>
      </c>
      <c r="F969" s="6">
        <f>'[5]Fed Steer Margin'!F969</f>
        <v>5.3850704761862289</v>
      </c>
    </row>
    <row r="970" spans="1:33" s="10" customFormat="1" x14ac:dyDescent="0.25">
      <c r="A970" s="13">
        <f t="shared" ref="A970:A1033" si="16">A969+7</f>
        <v>43105</v>
      </c>
      <c r="B970" s="29">
        <f>'[5]Fed Steer Margin'!B970</f>
        <v>1559.7</v>
      </c>
      <c r="C970" s="29">
        <f>'[5]Fed Steer Margin'!C970</f>
        <v>478.31668063619327</v>
      </c>
      <c r="D970" s="29">
        <f>'[5]Fed Steer Margin'!D970</f>
        <v>2038.0166806361933</v>
      </c>
      <c r="E970" s="29">
        <f>'[5]Fed Steer Margin'!E970</f>
        <v>2239.0500000000002</v>
      </c>
      <c r="F970" s="29">
        <f>'[5]Fed Steer Margin'!F970</f>
        <v>201.03331936380687</v>
      </c>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row>
    <row r="971" spans="1:33" x14ac:dyDescent="0.25">
      <c r="A971" s="2">
        <f t="shared" si="16"/>
        <v>43112</v>
      </c>
      <c r="B971" s="6">
        <f>'[5]Fed Steer Margin'!B971</f>
        <v>1574.82</v>
      </c>
      <c r="C971" s="6">
        <f>'[5]Fed Steer Margin'!C971</f>
        <v>478.25851242731267</v>
      </c>
      <c r="D971" s="6">
        <f>'[5]Fed Steer Margin'!D971</f>
        <v>2053.0785124273125</v>
      </c>
      <c r="E971" s="6">
        <f>'[5]Fed Steer Margin'!E971</f>
        <v>2207.7000000000003</v>
      </c>
      <c r="F971" s="6">
        <f>'[5]Fed Steer Margin'!F971</f>
        <v>154.62148757268778</v>
      </c>
    </row>
    <row r="972" spans="1:33" x14ac:dyDescent="0.25">
      <c r="A972" s="2">
        <f t="shared" si="16"/>
        <v>43119</v>
      </c>
      <c r="B972" s="6">
        <f>'[5]Fed Steer Margin'!B972</f>
        <v>1609.02</v>
      </c>
      <c r="C972" s="6">
        <f>'[5]Fed Steer Margin'!C972</f>
        <v>477.46748110501392</v>
      </c>
      <c r="D972" s="6">
        <f>'[5]Fed Steer Margin'!D972</f>
        <v>2086.487481105014</v>
      </c>
      <c r="E972" s="6">
        <f>'[5]Fed Steer Margin'!E972</f>
        <v>2015.4</v>
      </c>
      <c r="F972" s="6">
        <f>'[5]Fed Steer Margin'!F972</f>
        <v>-71.087481105013921</v>
      </c>
    </row>
    <row r="973" spans="1:33" x14ac:dyDescent="0.25">
      <c r="A973" s="2">
        <f t="shared" si="16"/>
        <v>43126</v>
      </c>
      <c r="B973" s="6">
        <f>'[5]Fed Steer Margin'!B973</f>
        <v>1541.79</v>
      </c>
      <c r="C973" s="6">
        <f>'[5]Fed Steer Margin'!C973</f>
        <v>477.38352826730721</v>
      </c>
      <c r="D973" s="6">
        <f>'[5]Fed Steer Margin'!D973</f>
        <v>2019.1735282673071</v>
      </c>
      <c r="E973" s="6">
        <f>'[5]Fed Steer Margin'!E973</f>
        <v>2048.25</v>
      </c>
      <c r="F973" s="6">
        <f>'[5]Fed Steer Margin'!F973</f>
        <v>29.07647173269288</v>
      </c>
    </row>
    <row r="974" spans="1:33" x14ac:dyDescent="0.25">
      <c r="A974" s="2">
        <f t="shared" si="16"/>
        <v>43133</v>
      </c>
      <c r="B974" s="6">
        <f>'[5]Fed Steer Margin'!B974</f>
        <v>1505.61</v>
      </c>
      <c r="C974" s="6">
        <f>'[5]Fed Steer Margin'!C974</f>
        <v>477.86603816384218</v>
      </c>
      <c r="D974" s="6">
        <f>'[5]Fed Steer Margin'!D974</f>
        <v>1983.4760381638421</v>
      </c>
      <c r="E974" s="6">
        <f>'[5]Fed Steer Margin'!E974</f>
        <v>2124.9</v>
      </c>
      <c r="F974" s="6">
        <f>'[5]Fed Steer Margin'!F974</f>
        <v>141.42396183615801</v>
      </c>
    </row>
    <row r="975" spans="1:33" x14ac:dyDescent="0.25">
      <c r="A975" s="2">
        <f t="shared" si="16"/>
        <v>43140</v>
      </c>
      <c r="B975" s="6">
        <f>'[5]Fed Steer Margin'!B975</f>
        <v>1600.11</v>
      </c>
      <c r="C975" s="6">
        <f>'[5]Fed Steer Margin'!C975</f>
        <v>478.96936146360088</v>
      </c>
      <c r="D975" s="6">
        <f>'[5]Fed Steer Margin'!D975</f>
        <v>2079.0793614636009</v>
      </c>
      <c r="E975" s="6">
        <f>'[5]Fed Steer Margin'!E975</f>
        <v>2171.1000000000004</v>
      </c>
      <c r="F975" s="6">
        <f>'[5]Fed Steer Margin'!F975</f>
        <v>92.020638536399474</v>
      </c>
    </row>
    <row r="976" spans="1:33" x14ac:dyDescent="0.25">
      <c r="A976" s="2">
        <f t="shared" si="16"/>
        <v>43147</v>
      </c>
      <c r="B976" s="6">
        <f>'[5]Fed Steer Margin'!B976</f>
        <v>1575.45</v>
      </c>
      <c r="C976" s="6">
        <f>'[5]Fed Steer Margin'!C976</f>
        <v>480.71974416677108</v>
      </c>
      <c r="D976" s="6">
        <f>'[5]Fed Steer Margin'!D976</f>
        <v>2056.1697441667711</v>
      </c>
      <c r="E976" s="6">
        <f>'[5]Fed Steer Margin'!E976</f>
        <v>2193.6000000000004</v>
      </c>
      <c r="F976" s="6">
        <f>'[5]Fed Steer Margin'!F976</f>
        <v>137.43025583322924</v>
      </c>
    </row>
    <row r="977" spans="1:6" x14ac:dyDescent="0.25">
      <c r="A977" s="2">
        <f t="shared" si="16"/>
        <v>43154</v>
      </c>
      <c r="B977" s="6">
        <f>'[5]Fed Steer Margin'!B977</f>
        <v>1563.39</v>
      </c>
      <c r="C977" s="6">
        <f>'[5]Fed Steer Margin'!C977</f>
        <v>482.85796465956548</v>
      </c>
      <c r="D977" s="6">
        <f>'[5]Fed Steer Margin'!D977</f>
        <v>2046.2479646595657</v>
      </c>
      <c r="E977" s="6">
        <f>'[5]Fed Steer Margin'!E977</f>
        <v>2240.4</v>
      </c>
      <c r="F977" s="6">
        <f>'[5]Fed Steer Margin'!F977</f>
        <v>194.1520353404344</v>
      </c>
    </row>
    <row r="978" spans="1:6" x14ac:dyDescent="0.25">
      <c r="A978" s="2">
        <f t="shared" si="16"/>
        <v>43161</v>
      </c>
      <c r="B978" s="6">
        <f>'[5]Fed Steer Margin'!B978</f>
        <v>1581.3</v>
      </c>
      <c r="C978" s="6">
        <f>'[5]Fed Steer Margin'!C978</f>
        <v>485.25947177554559</v>
      </c>
      <c r="D978" s="6">
        <f>'[5]Fed Steer Margin'!D978</f>
        <v>2066.5594717755457</v>
      </c>
      <c r="E978" s="6">
        <f>'[5]Fed Steer Margin'!E978</f>
        <v>2213.5499999999997</v>
      </c>
      <c r="F978" s="6">
        <f>'[5]Fed Steer Margin'!F978</f>
        <v>146.99052822445401</v>
      </c>
    </row>
    <row r="979" spans="1:6" x14ac:dyDescent="0.25">
      <c r="A979" s="2">
        <f t="shared" si="16"/>
        <v>43168</v>
      </c>
      <c r="B979" s="6">
        <f>'[5]Fed Steer Margin'!B979</f>
        <v>1659.5099999999998</v>
      </c>
      <c r="C979" s="6">
        <f>'[5]Fed Steer Margin'!C979</f>
        <v>488.28594274193523</v>
      </c>
      <c r="D979" s="6">
        <f>'[5]Fed Steer Margin'!D979</f>
        <v>2147.7959427419351</v>
      </c>
      <c r="E979" s="6">
        <f>'[5]Fed Steer Margin'!E979</f>
        <v>2237.1</v>
      </c>
      <c r="F979" s="6">
        <f>'[5]Fed Steer Margin'!F979</f>
        <v>89.304057258064859</v>
      </c>
    </row>
    <row r="980" spans="1:6" x14ac:dyDescent="0.25">
      <c r="A980" s="2">
        <f t="shared" si="16"/>
        <v>43175</v>
      </c>
      <c r="B980" s="6">
        <f>'[5]Fed Steer Margin'!B980</f>
        <v>1570.59</v>
      </c>
      <c r="C980" s="6">
        <f>'[5]Fed Steer Margin'!C980</f>
        <v>491.24468442279851</v>
      </c>
      <c r="D980" s="6">
        <f>'[5]Fed Steer Margin'!D980</f>
        <v>2061.8346844227985</v>
      </c>
      <c r="E980" s="6">
        <f>'[5]Fed Steer Margin'!E980</f>
        <v>2268</v>
      </c>
      <c r="F980" s="6">
        <f>'[5]Fed Steer Margin'!F980</f>
        <v>206.16531557720145</v>
      </c>
    </row>
    <row r="981" spans="1:6" x14ac:dyDescent="0.25">
      <c r="A981" s="2">
        <f t="shared" si="16"/>
        <v>43182</v>
      </c>
      <c r="B981" s="6">
        <f>'[5]Fed Steer Margin'!B981</f>
        <v>1663.47</v>
      </c>
      <c r="C981" s="6">
        <f>'[5]Fed Steer Margin'!C981</f>
        <v>493.92863986488192</v>
      </c>
      <c r="D981" s="6">
        <f>'[5]Fed Steer Margin'!D981</f>
        <v>2157.3986398648822</v>
      </c>
      <c r="E981" s="6">
        <f>'[5]Fed Steer Margin'!E981</f>
        <v>2219.1</v>
      </c>
      <c r="F981" s="6">
        <f>'[5]Fed Steer Margin'!F981</f>
        <v>61.701360135117739</v>
      </c>
    </row>
    <row r="982" spans="1:6" x14ac:dyDescent="0.25">
      <c r="A982" s="2">
        <f t="shared" si="16"/>
        <v>43189</v>
      </c>
      <c r="B982" s="6">
        <f>'[5]Fed Steer Margin'!B982</f>
        <v>1683.36</v>
      </c>
      <c r="C982" s="6">
        <f>'[5]Fed Steer Margin'!C982</f>
        <v>496.50588447132009</v>
      </c>
      <c r="D982" s="6">
        <f>'[5]Fed Steer Margin'!D982</f>
        <v>2179.86588447132</v>
      </c>
      <c r="E982" s="6">
        <f>'[5]Fed Steer Margin'!E982</f>
        <v>2192.85</v>
      </c>
      <c r="F982" s="6">
        <f>'[5]Fed Steer Margin'!F982</f>
        <v>12.984115528679922</v>
      </c>
    </row>
    <row r="983" spans="1:6" x14ac:dyDescent="0.25">
      <c r="A983" s="2">
        <f t="shared" si="16"/>
        <v>43196</v>
      </c>
      <c r="B983" s="6">
        <f>'[5]Fed Steer Margin'!B983</f>
        <v>1721.34</v>
      </c>
      <c r="C983" s="6">
        <f>'[5]Fed Steer Margin'!C983</f>
        <v>499.34324456425765</v>
      </c>
      <c r="D983" s="6">
        <f>'[5]Fed Steer Margin'!D983</f>
        <v>2220.6832445642576</v>
      </c>
      <c r="E983" s="6">
        <f>'[5]Fed Steer Margin'!E983</f>
        <v>2156.6999999999998</v>
      </c>
      <c r="F983" s="6">
        <f>'[5]Fed Steer Margin'!F983</f>
        <v>-63.983244564257802</v>
      </c>
    </row>
    <row r="984" spans="1:6" x14ac:dyDescent="0.25">
      <c r="A984" s="2">
        <f t="shared" si="16"/>
        <v>43203</v>
      </c>
      <c r="B984" s="6">
        <f>'[5]Fed Steer Margin'!B984</f>
        <v>1834.92</v>
      </c>
      <c r="C984" s="6">
        <f>'[5]Fed Steer Margin'!C984</f>
        <v>502.54383407813873</v>
      </c>
      <c r="D984" s="6">
        <f>'[5]Fed Steer Margin'!D984</f>
        <v>2337.4638340781389</v>
      </c>
      <c r="E984" s="6">
        <f>'[5]Fed Steer Margin'!E984</f>
        <v>2088.15</v>
      </c>
      <c r="F984" s="6">
        <f>'[5]Fed Steer Margin'!F984</f>
        <v>-249.31383407813883</v>
      </c>
    </row>
    <row r="985" spans="1:6" x14ac:dyDescent="0.25">
      <c r="A985" s="2">
        <f t="shared" si="16"/>
        <v>43210</v>
      </c>
      <c r="B985" s="6">
        <f>'[5]Fed Steer Margin'!B985</f>
        <v>1823.67</v>
      </c>
      <c r="C985" s="6">
        <f>'[5]Fed Steer Margin'!C985</f>
        <v>506.08150713613952</v>
      </c>
      <c r="D985" s="6">
        <f>'[5]Fed Steer Margin'!D985</f>
        <v>2329.7515071361395</v>
      </c>
      <c r="E985" s="6">
        <f>'[5]Fed Steer Margin'!E985</f>
        <v>2126.85</v>
      </c>
      <c r="F985" s="6">
        <f>'[5]Fed Steer Margin'!F985</f>
        <v>-202.90150713613957</v>
      </c>
    </row>
    <row r="986" spans="1:6" x14ac:dyDescent="0.25">
      <c r="A986" s="2">
        <f t="shared" si="16"/>
        <v>43217</v>
      </c>
      <c r="B986" s="6">
        <f>'[5]Fed Steer Margin'!B986</f>
        <v>1825.7400000000002</v>
      </c>
      <c r="C986" s="6">
        <f>'[5]Fed Steer Margin'!C986</f>
        <v>509.29543775945672</v>
      </c>
      <c r="D986" s="6">
        <f>'[5]Fed Steer Margin'!D986</f>
        <v>2335.0354377594567</v>
      </c>
      <c r="E986" s="6">
        <f>'[5]Fed Steer Margin'!E986</f>
        <v>2138.1</v>
      </c>
      <c r="F986" s="6">
        <f>'[5]Fed Steer Margin'!F986</f>
        <v>-196.93543775945682</v>
      </c>
    </row>
    <row r="987" spans="1:6" x14ac:dyDescent="0.25">
      <c r="A987" s="2">
        <f t="shared" si="16"/>
        <v>43224</v>
      </c>
      <c r="B987" s="6">
        <f>'[5]Fed Steer Margin'!B987</f>
        <v>1825.7400000000002</v>
      </c>
      <c r="C987" s="6">
        <f>'[5]Fed Steer Margin'!C987</f>
        <v>513.08579770515348</v>
      </c>
      <c r="D987" s="6">
        <f>'[5]Fed Steer Margin'!D987</f>
        <v>2338.8257977051535</v>
      </c>
      <c r="E987" s="6">
        <f>'[5]Fed Steer Margin'!E987</f>
        <v>2045.5500000000002</v>
      </c>
      <c r="F987" s="6">
        <f>'[5]Fed Steer Margin'!F987</f>
        <v>-293.27579770515331</v>
      </c>
    </row>
    <row r="988" spans="1:6" x14ac:dyDescent="0.25">
      <c r="A988" s="2">
        <f t="shared" si="16"/>
        <v>43231</v>
      </c>
      <c r="B988" s="6">
        <f>'[5]Fed Steer Margin'!B988</f>
        <v>1786.23</v>
      </c>
      <c r="C988" s="6">
        <f>'[5]Fed Steer Margin'!C988</f>
        <v>517.39888951354055</v>
      </c>
      <c r="D988" s="6">
        <f>'[5]Fed Steer Margin'!D988</f>
        <v>2303.6288895135403</v>
      </c>
      <c r="E988" s="6">
        <f>'[5]Fed Steer Margin'!E988</f>
        <v>2280</v>
      </c>
      <c r="F988" s="6">
        <f>'[5]Fed Steer Margin'!F988</f>
        <v>-23.628889513540344</v>
      </c>
    </row>
    <row r="989" spans="1:6" x14ac:dyDescent="0.25">
      <c r="A989" s="2">
        <f t="shared" si="16"/>
        <v>43238</v>
      </c>
      <c r="B989" s="6">
        <f>'[5]Fed Steer Margin'!B989</f>
        <v>1695.2400000000002</v>
      </c>
      <c r="C989" s="6">
        <f>'[5]Fed Steer Margin'!C989</f>
        <v>521.72068616860497</v>
      </c>
      <c r="D989" s="6">
        <f>'[5]Fed Steer Margin'!D989</f>
        <v>2216.9606861686052</v>
      </c>
      <c r="E989" s="6">
        <f>'[5]Fed Steer Margin'!E989</f>
        <v>2155.8000000000002</v>
      </c>
      <c r="F989" s="6">
        <f>'[5]Fed Steer Margin'!F989</f>
        <v>-61.160686168605025</v>
      </c>
    </row>
    <row r="990" spans="1:6" x14ac:dyDescent="0.25">
      <c r="A990" s="2">
        <f t="shared" si="16"/>
        <v>43245</v>
      </c>
      <c r="B990" s="6">
        <f>'[5]Fed Steer Margin'!B990</f>
        <v>1849.05</v>
      </c>
      <c r="C990" s="6">
        <f>'[5]Fed Steer Margin'!C990</f>
        <v>526.10830273494912</v>
      </c>
      <c r="D990" s="6">
        <f>'[5]Fed Steer Margin'!D990</f>
        <v>2375.1583027349488</v>
      </c>
      <c r="E990" s="6">
        <f>'[5]Fed Steer Margin'!E990</f>
        <v>2148.4499999999998</v>
      </c>
      <c r="F990" s="6">
        <f>'[5]Fed Steer Margin'!F990</f>
        <v>-226.70830273494903</v>
      </c>
    </row>
    <row r="991" spans="1:6" x14ac:dyDescent="0.25">
      <c r="A991" s="2">
        <f t="shared" si="16"/>
        <v>43252</v>
      </c>
      <c r="B991" s="6">
        <f>'[5]Fed Steer Margin'!B991</f>
        <v>1779.03</v>
      </c>
      <c r="C991" s="6">
        <f>'[5]Fed Steer Margin'!C991</f>
        <v>530.86899913622437</v>
      </c>
      <c r="D991" s="6">
        <f>'[5]Fed Steer Margin'!D991</f>
        <v>2309.8989991362241</v>
      </c>
      <c r="E991" s="6">
        <f>'[5]Fed Steer Margin'!E991</f>
        <v>2129.6999999999998</v>
      </c>
      <c r="F991" s="6">
        <f>'[5]Fed Steer Margin'!F991</f>
        <v>-180.1989991362243</v>
      </c>
    </row>
    <row r="992" spans="1:6" x14ac:dyDescent="0.25">
      <c r="A992" s="2">
        <f t="shared" si="16"/>
        <v>43259</v>
      </c>
      <c r="B992" s="6">
        <f>'[5]Fed Steer Margin'!B992</f>
        <v>1797.57</v>
      </c>
      <c r="C992" s="6">
        <f>'[5]Fed Steer Margin'!C992</f>
        <v>535.11589222551095</v>
      </c>
      <c r="D992" s="6">
        <f>'[5]Fed Steer Margin'!D992</f>
        <v>2332.685892225511</v>
      </c>
      <c r="E992" s="6">
        <f>'[5]Fed Steer Margin'!E992</f>
        <v>2158.9500000000003</v>
      </c>
      <c r="F992" s="6">
        <f>'[5]Fed Steer Margin'!F992</f>
        <v>-173.73589222551072</v>
      </c>
    </row>
    <row r="993" spans="1:6" x14ac:dyDescent="0.25">
      <c r="A993" s="2">
        <f t="shared" si="16"/>
        <v>43266</v>
      </c>
      <c r="B993" s="6">
        <f>'[5]Fed Steer Margin'!B993</f>
        <v>1912.77</v>
      </c>
      <c r="C993" s="6">
        <f>'[5]Fed Steer Margin'!C993</f>
        <v>538.72482432976824</v>
      </c>
      <c r="D993" s="6">
        <f>'[5]Fed Steer Margin'!D993</f>
        <v>2451.4948243297681</v>
      </c>
      <c r="E993" s="6">
        <f>'[5]Fed Steer Margin'!E993</f>
        <v>2204.5500000000002</v>
      </c>
      <c r="F993" s="6">
        <f>'[5]Fed Steer Margin'!F993</f>
        <v>-246.94482432976793</v>
      </c>
    </row>
    <row r="994" spans="1:6" x14ac:dyDescent="0.25">
      <c r="A994" s="2">
        <f t="shared" si="16"/>
        <v>43273</v>
      </c>
      <c r="B994" s="6">
        <f>'[5]Fed Steer Margin'!B994</f>
        <v>1958.31</v>
      </c>
      <c r="C994" s="6">
        <f>'[5]Fed Steer Margin'!C994</f>
        <v>541.86046084338091</v>
      </c>
      <c r="D994" s="6">
        <f>'[5]Fed Steer Margin'!D994</f>
        <v>2500.1704608433811</v>
      </c>
      <c r="E994" s="6">
        <f>'[5]Fed Steer Margin'!E994</f>
        <v>2196.4500000000003</v>
      </c>
      <c r="F994" s="6">
        <f>'[5]Fed Steer Margin'!F994</f>
        <v>-303.72046084338081</v>
      </c>
    </row>
    <row r="995" spans="1:6" x14ac:dyDescent="0.25">
      <c r="A995" s="2">
        <f t="shared" si="16"/>
        <v>43280</v>
      </c>
      <c r="B995" s="6">
        <f>'[5]Fed Steer Margin'!B995</f>
        <v>1801.08</v>
      </c>
      <c r="C995" s="6">
        <f>'[5]Fed Steer Margin'!C995</f>
        <v>544.36450917437833</v>
      </c>
      <c r="D995" s="6">
        <f>'[5]Fed Steer Margin'!D995</f>
        <v>2345.4445091743783</v>
      </c>
      <c r="E995" s="6">
        <f>'[5]Fed Steer Margin'!E995</f>
        <v>2121.75</v>
      </c>
      <c r="F995" s="6">
        <f>'[5]Fed Steer Margin'!F995</f>
        <v>-223.69450917437825</v>
      </c>
    </row>
    <row r="996" spans="1:6" x14ac:dyDescent="0.25">
      <c r="A996" s="2">
        <f t="shared" si="16"/>
        <v>43287</v>
      </c>
      <c r="B996" s="6">
        <f>'[5]Fed Steer Margin'!B996</f>
        <v>1773</v>
      </c>
      <c r="C996" s="6">
        <f>'[5]Fed Steer Margin'!C996</f>
        <v>546.67150718670553</v>
      </c>
      <c r="D996" s="6">
        <f>'[5]Fed Steer Margin'!D996</f>
        <v>2319.6715071867056</v>
      </c>
      <c r="E996" s="6">
        <f>'[5]Fed Steer Margin'!E996</f>
        <v>2080.35</v>
      </c>
      <c r="F996" s="6">
        <f>'[5]Fed Steer Margin'!F996</f>
        <v>-239.32150718670573</v>
      </c>
    </row>
    <row r="997" spans="1:6" x14ac:dyDescent="0.25">
      <c r="A997" s="2">
        <f t="shared" si="16"/>
        <v>43294</v>
      </c>
      <c r="B997" s="6">
        <f>'[5]Fed Steer Margin'!B997</f>
        <v>1751.67</v>
      </c>
      <c r="C997" s="6">
        <f>'[5]Fed Steer Margin'!C997</f>
        <v>548.54936766225387</v>
      </c>
      <c r="D997" s="6">
        <f>'[5]Fed Steer Margin'!D997</f>
        <v>2300.2193676622537</v>
      </c>
      <c r="E997" s="6">
        <f>'[5]Fed Steer Margin'!E997</f>
        <v>2147.5499999999997</v>
      </c>
      <c r="F997" s="6">
        <f>'[5]Fed Steer Margin'!F997</f>
        <v>-152.66936766225399</v>
      </c>
    </row>
    <row r="998" spans="1:6" x14ac:dyDescent="0.25">
      <c r="A998" s="2">
        <f t="shared" si="16"/>
        <v>43301</v>
      </c>
      <c r="B998" s="6">
        <f>'[5]Fed Steer Margin'!B998</f>
        <v>1710.81</v>
      </c>
      <c r="C998" s="6">
        <f>'[5]Fed Steer Margin'!C998</f>
        <v>549.81921144431897</v>
      </c>
      <c r="D998" s="6">
        <f>'[5]Fed Steer Margin'!D998</f>
        <v>2260.629211444319</v>
      </c>
      <c r="E998" s="6">
        <f>'[5]Fed Steer Margin'!E998</f>
        <v>2079.9</v>
      </c>
      <c r="F998" s="6">
        <f>'[5]Fed Steer Margin'!F998</f>
        <v>-180.72921144431893</v>
      </c>
    </row>
    <row r="999" spans="1:6" x14ac:dyDescent="0.25">
      <c r="A999" s="2">
        <f t="shared" si="16"/>
        <v>43308</v>
      </c>
      <c r="B999" s="6">
        <f>'[5]Fed Steer Margin'!B999</f>
        <v>1658.7</v>
      </c>
      <c r="C999" s="6">
        <f>'[5]Fed Steer Margin'!C999</f>
        <v>551.1424052150445</v>
      </c>
      <c r="D999" s="6">
        <f>'[5]Fed Steer Margin'!D999</f>
        <v>2209.8424052150444</v>
      </c>
      <c r="E999" s="6">
        <f>'[5]Fed Steer Margin'!E999</f>
        <v>2110.35</v>
      </c>
      <c r="F999" s="6">
        <f>'[5]Fed Steer Margin'!F999</f>
        <v>-99.492405215044528</v>
      </c>
    </row>
    <row r="1000" spans="1:6" x14ac:dyDescent="0.25">
      <c r="A1000" s="2">
        <f t="shared" si="16"/>
        <v>43315</v>
      </c>
      <c r="B1000" s="6">
        <f>'[5]Fed Steer Margin'!B1000</f>
        <v>1634.58</v>
      </c>
      <c r="C1000" s="6">
        <f>'[5]Fed Steer Margin'!C1000</f>
        <v>552.52195132301688</v>
      </c>
      <c r="D1000" s="6">
        <f>'[5]Fed Steer Margin'!D1000</f>
        <v>2187.1019513230167</v>
      </c>
      <c r="E1000" s="6">
        <f>'[5]Fed Steer Margin'!E1000</f>
        <v>2113.9500000000003</v>
      </c>
      <c r="F1000" s="6">
        <f>'[5]Fed Steer Margin'!F1000</f>
        <v>-73.151951323016419</v>
      </c>
    </row>
    <row r="1001" spans="1:6" x14ac:dyDescent="0.25">
      <c r="A1001" s="2">
        <f t="shared" si="16"/>
        <v>43322</v>
      </c>
      <c r="B1001" s="6">
        <f>'[5]Fed Steer Margin'!B1001</f>
        <v>1719.72</v>
      </c>
      <c r="C1001" s="6">
        <f>'[5]Fed Steer Margin'!C1001</f>
        <v>553.89231752146793</v>
      </c>
      <c r="D1001" s="6">
        <f>'[5]Fed Steer Margin'!D1001</f>
        <v>2273.612317521468</v>
      </c>
      <c r="E1001" s="6">
        <f>'[5]Fed Steer Margin'!E1001</f>
        <v>2086.8000000000002</v>
      </c>
      <c r="F1001" s="6">
        <f>'[5]Fed Steer Margin'!F1001</f>
        <v>-186.81231752146778</v>
      </c>
    </row>
    <row r="1002" spans="1:6" x14ac:dyDescent="0.25">
      <c r="A1002" s="2">
        <f t="shared" si="16"/>
        <v>43329</v>
      </c>
      <c r="B1002" s="6">
        <f>'[5]Fed Steer Margin'!B1002</f>
        <v>1673.19</v>
      </c>
      <c r="C1002" s="6">
        <f>'[5]Fed Steer Margin'!C1002</f>
        <v>555.06049006673788</v>
      </c>
      <c r="D1002" s="6">
        <f>'[5]Fed Steer Margin'!D1002</f>
        <v>2228.2504900667382</v>
      </c>
      <c r="E1002" s="6">
        <f>'[5]Fed Steer Margin'!E1002</f>
        <v>2080.8000000000002</v>
      </c>
      <c r="F1002" s="6">
        <f>'[5]Fed Steer Margin'!F1002</f>
        <v>-147.45049006673798</v>
      </c>
    </row>
    <row r="1003" spans="1:6" x14ac:dyDescent="0.25">
      <c r="A1003" s="2">
        <f t="shared" si="16"/>
        <v>43336</v>
      </c>
      <c r="B1003" s="6">
        <f>'[5]Fed Steer Margin'!B1003</f>
        <v>1667.52</v>
      </c>
      <c r="C1003" s="6">
        <f>'[5]Fed Steer Margin'!C1003</f>
        <v>555.90148687176088</v>
      </c>
      <c r="D1003" s="6">
        <f>'[5]Fed Steer Margin'!D1003</f>
        <v>2223.4214868717609</v>
      </c>
      <c r="E1003" s="6">
        <f>'[5]Fed Steer Margin'!E1003</f>
        <v>1996.05</v>
      </c>
      <c r="F1003" s="6">
        <f>'[5]Fed Steer Margin'!F1003</f>
        <v>-227.37148687176091</v>
      </c>
    </row>
    <row r="1004" spans="1:6" x14ac:dyDescent="0.25">
      <c r="A1004" s="2">
        <f t="shared" si="16"/>
        <v>43343</v>
      </c>
      <c r="B1004" s="6">
        <f>'[5]Fed Steer Margin'!B1004</f>
        <v>1608.21</v>
      </c>
      <c r="C1004" s="6">
        <f>'[5]Fed Steer Margin'!C1004</f>
        <v>556.34235217350863</v>
      </c>
      <c r="D1004" s="6">
        <f>'[5]Fed Steer Margin'!D1004</f>
        <v>2164.5523521735086</v>
      </c>
      <c r="E1004" s="6">
        <f>'[5]Fed Steer Margin'!E1004</f>
        <v>1995.3000000000002</v>
      </c>
      <c r="F1004" s="6">
        <f>'[5]Fed Steer Margin'!F1004</f>
        <v>-169.25235217350837</v>
      </c>
    </row>
    <row r="1005" spans="1:6" x14ac:dyDescent="0.25">
      <c r="A1005" s="2">
        <f t="shared" si="16"/>
        <v>43350</v>
      </c>
      <c r="B1005" s="6">
        <f>'[5]Fed Steer Margin'!B1005</f>
        <v>1617.93</v>
      </c>
      <c r="C1005" s="6">
        <f>'[5]Fed Steer Margin'!C1005</f>
        <v>556.80611845992235</v>
      </c>
      <c r="D1005" s="6">
        <f>'[5]Fed Steer Margin'!D1005</f>
        <v>2174.7361184599222</v>
      </c>
      <c r="E1005" s="6">
        <f>'[5]Fed Steer Margin'!E1005</f>
        <v>1999.35</v>
      </c>
      <c r="F1005" s="6">
        <f>'[5]Fed Steer Margin'!F1005</f>
        <v>-175.38611845992227</v>
      </c>
    </row>
    <row r="1006" spans="1:6" x14ac:dyDescent="0.25">
      <c r="A1006" s="2">
        <f t="shared" si="16"/>
        <v>43357</v>
      </c>
      <c r="B1006" s="6">
        <f>'[5]Fed Steer Margin'!B1006</f>
        <v>1608.48</v>
      </c>
      <c r="C1006" s="6">
        <f>'[5]Fed Steer Margin'!C1006</f>
        <v>557.22267634869741</v>
      </c>
      <c r="D1006" s="6">
        <f>'[5]Fed Steer Margin'!D1006</f>
        <v>2165.7026763486974</v>
      </c>
      <c r="E1006" s="6">
        <f>'[5]Fed Steer Margin'!E1006</f>
        <v>2009.4</v>
      </c>
      <c r="F1006" s="6">
        <f>'[5]Fed Steer Margin'!F1006</f>
        <v>-156.30267634869733</v>
      </c>
    </row>
    <row r="1007" spans="1:6" x14ac:dyDescent="0.25">
      <c r="A1007" s="2">
        <f t="shared" si="16"/>
        <v>43364</v>
      </c>
      <c r="B1007" s="6">
        <f>'[5]Fed Steer Margin'!B1007</f>
        <v>1587.6000000000001</v>
      </c>
      <c r="C1007" s="6">
        <f>'[5]Fed Steer Margin'!C1007</f>
        <v>557.28007628187265</v>
      </c>
      <c r="D1007" s="6">
        <f>'[5]Fed Steer Margin'!D1007</f>
        <v>2144.8800762818728</v>
      </c>
      <c r="E1007" s="6">
        <f>'[5]Fed Steer Margin'!E1007</f>
        <v>2051.3999999999996</v>
      </c>
      <c r="F1007" s="6">
        <f>'[5]Fed Steer Margin'!F1007</f>
        <v>-93.480076281873153</v>
      </c>
    </row>
    <row r="1008" spans="1:6" x14ac:dyDescent="0.25">
      <c r="A1008" s="2">
        <f t="shared" si="16"/>
        <v>43371</v>
      </c>
      <c r="B1008" s="6">
        <f>'[5]Fed Steer Margin'!B1008</f>
        <v>1465.29</v>
      </c>
      <c r="C1008" s="6">
        <f>'[5]Fed Steer Margin'!C1008</f>
        <v>557.07824514923357</v>
      </c>
      <c r="D1008" s="6">
        <f>'[5]Fed Steer Margin'!D1008</f>
        <v>2022.3682451492336</v>
      </c>
      <c r="E1008" s="6">
        <f>'[5]Fed Steer Margin'!E1008</f>
        <v>2008.0500000000002</v>
      </c>
      <c r="F1008" s="6">
        <f>'[5]Fed Steer Margin'!F1008</f>
        <v>-14.318245149233462</v>
      </c>
    </row>
    <row r="1009" spans="1:33" x14ac:dyDescent="0.25">
      <c r="A1009" s="2">
        <f t="shared" si="16"/>
        <v>43378</v>
      </c>
      <c r="B1009" s="6">
        <f>'[5]Fed Steer Margin'!B1009</f>
        <v>1476.45</v>
      </c>
      <c r="C1009" s="6">
        <f>'[5]Fed Steer Margin'!C1009</f>
        <v>557.09907838514141</v>
      </c>
      <c r="D1009" s="6">
        <f>'[5]Fed Steer Margin'!D1009</f>
        <v>2033.5490783851415</v>
      </c>
      <c r="E1009" s="6">
        <f>'[5]Fed Steer Margin'!E1009</f>
        <v>2075.25</v>
      </c>
      <c r="F1009" s="6">
        <f>'[5]Fed Steer Margin'!F1009</f>
        <v>41.700921614858544</v>
      </c>
    </row>
    <row r="1010" spans="1:33" x14ac:dyDescent="0.25">
      <c r="A1010" s="2">
        <f t="shared" si="16"/>
        <v>43385</v>
      </c>
      <c r="B1010" s="6">
        <f>'[5]Fed Steer Margin'!B1010</f>
        <v>1451.16</v>
      </c>
      <c r="C1010" s="6">
        <f>'[5]Fed Steer Margin'!C1010</f>
        <v>556.24224424272438</v>
      </c>
      <c r="D1010" s="6">
        <f>'[5]Fed Steer Margin'!D1010</f>
        <v>2007.4022442427245</v>
      </c>
      <c r="E1010" s="6">
        <f>'[5]Fed Steer Margin'!E1010</f>
        <v>2020.8</v>
      </c>
      <c r="F1010" s="6">
        <f>'[5]Fed Steer Margin'!F1010</f>
        <v>13.39775575727549</v>
      </c>
    </row>
    <row r="1011" spans="1:33" x14ac:dyDescent="0.25">
      <c r="A1011" s="2">
        <f t="shared" si="16"/>
        <v>43392</v>
      </c>
      <c r="B1011" s="6">
        <f>'[5]Fed Steer Margin'!B1011</f>
        <v>1460.52</v>
      </c>
      <c r="C1011" s="6">
        <f>'[5]Fed Steer Margin'!C1011</f>
        <v>554.86637531375948</v>
      </c>
      <c r="D1011" s="6">
        <f>'[5]Fed Steer Margin'!D1011</f>
        <v>2015.3863753137593</v>
      </c>
      <c r="E1011" s="6">
        <f>'[5]Fed Steer Margin'!E1011</f>
        <v>2086.9499999999998</v>
      </c>
      <c r="F1011" s="6">
        <f>'[5]Fed Steer Margin'!F1011</f>
        <v>71.563624686240473</v>
      </c>
    </row>
    <row r="1012" spans="1:33" x14ac:dyDescent="0.25">
      <c r="A1012" s="2">
        <f t="shared" si="16"/>
        <v>43399</v>
      </c>
      <c r="B1012" s="6">
        <f>'[5]Fed Steer Margin'!B1012</f>
        <v>1451.43</v>
      </c>
      <c r="C1012" s="6">
        <f>'[5]Fed Steer Margin'!C1012</f>
        <v>552.8859938780995</v>
      </c>
      <c r="D1012" s="6">
        <f>'[5]Fed Steer Margin'!D1012</f>
        <v>2004.3159938780996</v>
      </c>
      <c r="E1012" s="6">
        <f>'[5]Fed Steer Margin'!E1012</f>
        <v>2024.55</v>
      </c>
      <c r="F1012" s="6">
        <f>'[5]Fed Steer Margin'!F1012</f>
        <v>20.234006121900393</v>
      </c>
    </row>
    <row r="1013" spans="1:33" x14ac:dyDescent="0.25">
      <c r="A1013" s="2">
        <f t="shared" si="16"/>
        <v>43406</v>
      </c>
      <c r="B1013" s="6">
        <f>'[5]Fed Steer Margin'!B1013</f>
        <v>1540.2599999999998</v>
      </c>
      <c r="C1013" s="6">
        <f>'[5]Fed Steer Margin'!C1013</f>
        <v>550.83652769171761</v>
      </c>
      <c r="D1013" s="6">
        <f>'[5]Fed Steer Margin'!D1013</f>
        <v>2091.0965276917173</v>
      </c>
      <c r="E1013" s="6">
        <f>'[5]Fed Steer Margin'!E1013</f>
        <v>1917.15</v>
      </c>
      <c r="F1013" s="6">
        <f>'[5]Fed Steer Margin'!F1013</f>
        <v>-173.94652769171716</v>
      </c>
    </row>
    <row r="1014" spans="1:33" x14ac:dyDescent="0.25">
      <c r="A1014" s="2">
        <f t="shared" si="16"/>
        <v>43413</v>
      </c>
      <c r="B1014" s="6">
        <f>'[5]Fed Steer Margin'!B1014</f>
        <v>1523.61</v>
      </c>
      <c r="C1014" s="6">
        <f>'[5]Fed Steer Margin'!C1014</f>
        <v>548.2756118940747</v>
      </c>
      <c r="D1014" s="6">
        <f>'[5]Fed Steer Margin'!D1014</f>
        <v>2071.8856118940748</v>
      </c>
      <c r="E1014" s="6">
        <f>'[5]Fed Steer Margin'!E1014</f>
        <v>2001.9</v>
      </c>
      <c r="F1014" s="6">
        <f>'[5]Fed Steer Margin'!F1014</f>
        <v>-69.985611894074736</v>
      </c>
    </row>
    <row r="1015" spans="1:33" x14ac:dyDescent="0.25">
      <c r="A1015" s="2">
        <f t="shared" si="16"/>
        <v>43420</v>
      </c>
      <c r="B1015" s="6">
        <f>'[5]Fed Steer Margin'!B1015</f>
        <v>1493.28</v>
      </c>
      <c r="C1015" s="6">
        <f>'[5]Fed Steer Margin'!C1015</f>
        <v>544.90418599547513</v>
      </c>
      <c r="D1015" s="6">
        <f>'[5]Fed Steer Margin'!D1015</f>
        <v>2038.1841859954752</v>
      </c>
      <c r="E1015" s="6">
        <f>'[5]Fed Steer Margin'!E1015</f>
        <v>1977.3</v>
      </c>
      <c r="F1015" s="6">
        <f>'[5]Fed Steer Margin'!F1015</f>
        <v>-60.884185995475264</v>
      </c>
    </row>
    <row r="1016" spans="1:33" x14ac:dyDescent="0.25">
      <c r="A1016" s="2">
        <f t="shared" si="16"/>
        <v>43427</v>
      </c>
      <c r="B1016" s="6">
        <f>'[5]Fed Steer Margin'!B1016</f>
        <v>1542.8700000000001</v>
      </c>
      <c r="C1016" s="6">
        <f>'[5]Fed Steer Margin'!C1016</f>
        <v>541.26832426735245</v>
      </c>
      <c r="D1016" s="6">
        <f>'[5]Fed Steer Margin'!D1016</f>
        <v>2084.1383242673528</v>
      </c>
      <c r="E1016" s="6">
        <f>'[5]Fed Steer Margin'!E1016</f>
        <v>1981.9499999999998</v>
      </c>
      <c r="F1016" s="6">
        <f>'[5]Fed Steer Margin'!F1016</f>
        <v>-102.18832426735298</v>
      </c>
    </row>
    <row r="1017" spans="1:33" x14ac:dyDescent="0.25">
      <c r="A1017" s="2">
        <f t="shared" si="16"/>
        <v>43434</v>
      </c>
      <c r="B1017" s="6">
        <f>'[5]Fed Steer Margin'!B1017</f>
        <v>1482.21</v>
      </c>
      <c r="C1017" s="6">
        <f>'[5]Fed Steer Margin'!C1017</f>
        <v>537.52093210522492</v>
      </c>
      <c r="D1017" s="6">
        <f>'[5]Fed Steer Margin'!D1017</f>
        <v>2019.7309321052248</v>
      </c>
      <c r="E1017" s="6">
        <f>'[5]Fed Steer Margin'!E1017</f>
        <v>1904.85</v>
      </c>
      <c r="F1017" s="6">
        <f>'[5]Fed Steer Margin'!F1017</f>
        <v>-114.88093210522493</v>
      </c>
    </row>
    <row r="1018" spans="1:33" x14ac:dyDescent="0.25">
      <c r="A1018" s="2">
        <f t="shared" si="16"/>
        <v>43441</v>
      </c>
      <c r="B1018" s="6">
        <f>'[5]Fed Steer Margin'!B1018</f>
        <v>1518.1200000000001</v>
      </c>
      <c r="C1018" s="6">
        <f>'[5]Fed Steer Margin'!C1018</f>
        <v>533.89039689146909</v>
      </c>
      <c r="D1018" s="6">
        <f>'[5]Fed Steer Margin'!D1018</f>
        <v>2052.0103968914691</v>
      </c>
      <c r="E1018" s="6">
        <f>'[5]Fed Steer Margin'!E1018</f>
        <v>1964.8500000000001</v>
      </c>
      <c r="F1018" s="6">
        <f>'[5]Fed Steer Margin'!F1018</f>
        <v>-87.160396891468963</v>
      </c>
    </row>
    <row r="1019" spans="1:33" x14ac:dyDescent="0.25">
      <c r="A1019" s="2">
        <f t="shared" si="16"/>
        <v>43448</v>
      </c>
      <c r="B1019" s="6">
        <f>'[5]Fed Steer Margin'!B1019</f>
        <v>1546.83</v>
      </c>
      <c r="C1019" s="6">
        <f>'[5]Fed Steer Margin'!C1019</f>
        <v>530.93091675648952</v>
      </c>
      <c r="D1019" s="6">
        <f>'[5]Fed Steer Margin'!D1019</f>
        <v>2077.7609167564897</v>
      </c>
      <c r="E1019" s="6">
        <f>'[5]Fed Steer Margin'!E1019</f>
        <v>2023.5</v>
      </c>
      <c r="F1019" s="6">
        <f>'[5]Fed Steer Margin'!F1019</f>
        <v>-54.260916756489678</v>
      </c>
    </row>
    <row r="1020" spans="1:33" x14ac:dyDescent="0.25">
      <c r="A1020" s="2">
        <f t="shared" si="16"/>
        <v>43455</v>
      </c>
      <c r="B1020" s="6">
        <f>'[5]Fed Steer Margin'!B1020</f>
        <v>1528.02</v>
      </c>
      <c r="C1020" s="6">
        <f>'[5]Fed Steer Margin'!C1020</f>
        <v>528.89736759725088</v>
      </c>
      <c r="D1020" s="6">
        <f>'[5]Fed Steer Margin'!D1020</f>
        <v>2056.9173675972506</v>
      </c>
      <c r="E1020" s="6">
        <f>'[5]Fed Steer Margin'!E1020</f>
        <v>2018.8500000000001</v>
      </c>
      <c r="F1020" s="6">
        <f>'[5]Fed Steer Margin'!F1020</f>
        <v>-38.067367597250495</v>
      </c>
    </row>
    <row r="1021" spans="1:33" x14ac:dyDescent="0.25">
      <c r="A1021" s="2">
        <f t="shared" si="16"/>
        <v>43462</v>
      </c>
      <c r="B1021" s="6">
        <f>'[5]Fed Steer Margin'!B1021</f>
        <v>1548.54</v>
      </c>
      <c r="C1021" s="6">
        <f>'[5]Fed Steer Margin'!C1021</f>
        <v>527.48943387503425</v>
      </c>
      <c r="D1021" s="6">
        <f>'[5]Fed Steer Margin'!D1021</f>
        <v>2076.0294338750341</v>
      </c>
      <c r="E1021" s="6">
        <f>'[5]Fed Steer Margin'!E1021</f>
        <v>1968.4499999999998</v>
      </c>
      <c r="F1021" s="6">
        <f>'[5]Fed Steer Margin'!F1021</f>
        <v>-107.57943387503428</v>
      </c>
    </row>
    <row r="1022" spans="1:33" s="10" customFormat="1" x14ac:dyDescent="0.25">
      <c r="A1022" s="13">
        <f t="shared" si="16"/>
        <v>43469</v>
      </c>
      <c r="B1022" s="29">
        <f>'[5]Fed Steer Margin'!B1022</f>
        <v>1515.69</v>
      </c>
      <c r="C1022" s="29">
        <f>'[5]Fed Steer Margin'!C1022</f>
        <v>526.50213747909663</v>
      </c>
      <c r="D1022" s="29">
        <f>'[5]Fed Steer Margin'!D1022</f>
        <v>2042.1921374790968</v>
      </c>
      <c r="E1022" s="29">
        <f>'[5]Fed Steer Margin'!E1022</f>
        <v>2141.5500000000002</v>
      </c>
      <c r="F1022" s="29">
        <f>'[5]Fed Steer Margin'!F1022</f>
        <v>99.357862520903382</v>
      </c>
      <c r="G1022" s="24"/>
      <c r="H1022" s="24"/>
      <c r="I1022" s="24"/>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4"/>
      <c r="AF1022" s="24"/>
      <c r="AG1022" s="24"/>
    </row>
    <row r="1023" spans="1:33" x14ac:dyDescent="0.25">
      <c r="A1023" s="2">
        <f t="shared" si="16"/>
        <v>43476</v>
      </c>
      <c r="B1023" s="6">
        <f>'[5]Fed Steer Margin'!B1023</f>
        <v>1523.97</v>
      </c>
      <c r="C1023" s="6">
        <f>'[5]Fed Steer Margin'!C1023</f>
        <v>525.80263696673467</v>
      </c>
      <c r="D1023" s="6">
        <f>'[5]Fed Steer Margin'!D1023</f>
        <v>2049.7726369667348</v>
      </c>
      <c r="E1023" s="6">
        <f>'[5]Fed Steer Margin'!E1023</f>
        <v>2100.3000000000002</v>
      </c>
      <c r="F1023" s="6">
        <f>'[5]Fed Steer Margin'!F1023</f>
        <v>50.527363033265374</v>
      </c>
    </row>
    <row r="1024" spans="1:33" x14ac:dyDescent="0.25">
      <c r="A1024" s="2">
        <f t="shared" si="16"/>
        <v>43483</v>
      </c>
      <c r="B1024" s="6">
        <f>'[5]Fed Steer Margin'!B1024</f>
        <v>1541.8799999999999</v>
      </c>
      <c r="C1024" s="6">
        <f>'[5]Fed Steer Margin'!C1024</f>
        <v>525.72752875760068</v>
      </c>
      <c r="D1024" s="6">
        <f>'[5]Fed Steer Margin'!D1024</f>
        <v>2067.6075287576004</v>
      </c>
      <c r="E1024" s="6">
        <f>'[5]Fed Steer Margin'!E1024</f>
        <v>2068.5</v>
      </c>
      <c r="F1024" s="6">
        <f>'[5]Fed Steer Margin'!F1024</f>
        <v>0.89247124239955156</v>
      </c>
    </row>
    <row r="1025" spans="1:6" x14ac:dyDescent="0.25">
      <c r="A1025" s="2">
        <f t="shared" si="16"/>
        <v>43490</v>
      </c>
      <c r="B1025" s="6">
        <f>'[5]Fed Steer Margin'!B1025</f>
        <v>1607.4900000000002</v>
      </c>
      <c r="C1025" s="6">
        <f>'[5]Fed Steer Margin'!C1025</f>
        <v>525.93527799835886</v>
      </c>
      <c r="D1025" s="6">
        <f>'[5]Fed Steer Margin'!D1025</f>
        <v>2133.425277998359</v>
      </c>
      <c r="E1025" s="6">
        <f>'[5]Fed Steer Margin'!E1025</f>
        <v>2129.8500000000004</v>
      </c>
      <c r="F1025" s="6">
        <f>'[5]Fed Steer Margin'!F1025</f>
        <v>-3.5752779983586152</v>
      </c>
    </row>
    <row r="1026" spans="1:6" x14ac:dyDescent="0.25">
      <c r="A1026" s="2">
        <f t="shared" si="16"/>
        <v>43497</v>
      </c>
      <c r="B1026" s="6">
        <f>'[5]Fed Steer Margin'!B1026</f>
        <v>1654.2</v>
      </c>
      <c r="C1026" s="6">
        <f>'[5]Fed Steer Margin'!C1026</f>
        <v>526.02876777510767</v>
      </c>
      <c r="D1026" s="6">
        <f>'[5]Fed Steer Margin'!D1026</f>
        <v>2180.2287677751078</v>
      </c>
      <c r="E1026" s="6">
        <f>'[5]Fed Steer Margin'!E1026</f>
        <v>2137.8000000000002</v>
      </c>
      <c r="F1026" s="6">
        <f>'[5]Fed Steer Margin'!F1026</f>
        <v>-42.428767775107644</v>
      </c>
    </row>
    <row r="1027" spans="1:6" x14ac:dyDescent="0.25">
      <c r="A1027" s="2">
        <f t="shared" si="16"/>
        <v>43504</v>
      </c>
      <c r="B1027" s="6">
        <f>'[5]Fed Steer Margin'!B1027</f>
        <v>1680.66</v>
      </c>
      <c r="C1027" s="6">
        <f>'[5]Fed Steer Margin'!C1027</f>
        <v>525.59584646565486</v>
      </c>
      <c r="D1027" s="6">
        <f>'[5]Fed Steer Margin'!D1027</f>
        <v>2206.2558464656549</v>
      </c>
      <c r="E1027" s="6">
        <f>'[5]Fed Steer Margin'!E1027</f>
        <v>2209.7999999999997</v>
      </c>
      <c r="F1027" s="6">
        <f>'[5]Fed Steer Margin'!F1027</f>
        <v>3.5441535343447867</v>
      </c>
    </row>
    <row r="1028" spans="1:6" x14ac:dyDescent="0.25">
      <c r="A1028" s="2">
        <f t="shared" si="16"/>
        <v>43511</v>
      </c>
      <c r="B1028" s="6">
        <f>'[5]Fed Steer Margin'!B1028</f>
        <v>1684.17</v>
      </c>
      <c r="C1028" s="6">
        <f>'[5]Fed Steer Margin'!C1028</f>
        <v>524.75096328446739</v>
      </c>
      <c r="D1028" s="6">
        <f>'[5]Fed Steer Margin'!D1028</f>
        <v>2208.9209632844677</v>
      </c>
      <c r="E1028" s="6">
        <f>'[5]Fed Steer Margin'!E1028</f>
        <v>2193.4499999999998</v>
      </c>
      <c r="F1028" s="6">
        <f>'[5]Fed Steer Margin'!F1028</f>
        <v>-15.470963284467871</v>
      </c>
    </row>
    <row r="1029" spans="1:6" x14ac:dyDescent="0.25">
      <c r="A1029" s="2">
        <f t="shared" si="16"/>
        <v>43518</v>
      </c>
      <c r="B1029" s="6">
        <f>'[5]Fed Steer Margin'!B1029</f>
        <v>1709.3700000000001</v>
      </c>
      <c r="C1029" s="6">
        <f>'[5]Fed Steer Margin'!C1029</f>
        <v>523.9889138987412</v>
      </c>
      <c r="D1029" s="6">
        <f>'[5]Fed Steer Margin'!D1029</f>
        <v>2233.3589138987413</v>
      </c>
      <c r="E1029" s="6">
        <f>'[5]Fed Steer Margin'!E1029</f>
        <v>2162.25</v>
      </c>
      <c r="F1029" s="6">
        <f>'[5]Fed Steer Margin'!F1029</f>
        <v>-71.108913898741321</v>
      </c>
    </row>
    <row r="1030" spans="1:6" x14ac:dyDescent="0.25">
      <c r="A1030" s="2">
        <f t="shared" si="16"/>
        <v>43525</v>
      </c>
      <c r="B1030" s="6">
        <f>'[5]Fed Steer Margin'!B1030</f>
        <v>1703.79</v>
      </c>
      <c r="C1030" s="6">
        <f>'[5]Fed Steer Margin'!C1030</f>
        <v>523.10578036116578</v>
      </c>
      <c r="D1030" s="6">
        <f>'[5]Fed Steer Margin'!D1030</f>
        <v>2226.8957803611656</v>
      </c>
      <c r="E1030" s="6">
        <f>'[5]Fed Steer Margin'!E1030</f>
        <v>2095.0499999999997</v>
      </c>
      <c r="F1030" s="6">
        <f>'[5]Fed Steer Margin'!F1030</f>
        <v>-131.84578036116591</v>
      </c>
    </row>
    <row r="1031" spans="1:6" x14ac:dyDescent="0.25">
      <c r="A1031" s="2">
        <f t="shared" si="16"/>
        <v>43532</v>
      </c>
      <c r="B1031" s="6">
        <f>'[5]Fed Steer Margin'!B1031</f>
        <v>1658.97</v>
      </c>
      <c r="C1031" s="6">
        <f>'[5]Fed Steer Margin'!C1031</f>
        <v>522.2477768148342</v>
      </c>
      <c r="D1031" s="6">
        <f>'[5]Fed Steer Margin'!D1031</f>
        <v>2181.217776814834</v>
      </c>
      <c r="E1031" s="6">
        <f>'[5]Fed Steer Margin'!E1031</f>
        <v>2000.1000000000001</v>
      </c>
      <c r="F1031" s="6">
        <f>'[5]Fed Steer Margin'!F1031</f>
        <v>-181.11777681483386</v>
      </c>
    </row>
    <row r="1032" spans="1:6" x14ac:dyDescent="0.25">
      <c r="A1032" s="147">
        <f t="shared" si="16"/>
        <v>43539</v>
      </c>
      <c r="B1032" s="36">
        <f>'[5]Fed Steer Margin'!B1032</f>
        <v>1763.64</v>
      </c>
      <c r="C1032" s="36">
        <f>'[5]Fed Steer Margin'!C1032</f>
        <v>521.30860795556816</v>
      </c>
      <c r="D1032" s="36">
        <f>'[5]Fed Steer Margin'!D1032</f>
        <v>2284.9486079555681</v>
      </c>
      <c r="E1032" s="36">
        <f>'[5]Fed Steer Margin'!E1032</f>
        <v>1979.55</v>
      </c>
      <c r="F1032" s="36">
        <f>'[5]Fed Steer Margin'!F1032</f>
        <v>-305.3986079555682</v>
      </c>
    </row>
    <row r="1033" spans="1:6" x14ac:dyDescent="0.25">
      <c r="A1033" s="147">
        <f t="shared" si="16"/>
        <v>43546</v>
      </c>
      <c r="B1033" s="36">
        <f>'[5]Fed Steer Margin'!B1033</f>
        <v>1788.03</v>
      </c>
      <c r="C1033" s="36">
        <f>'[5]Fed Steer Margin'!C1033</f>
        <v>520.23806929294449</v>
      </c>
      <c r="D1033" s="36">
        <f>'[5]Fed Steer Margin'!D1033</f>
        <v>2308.2680692929443</v>
      </c>
      <c r="E1033" s="36">
        <f>'[5]Fed Steer Margin'!E1033</f>
        <v>1855.2</v>
      </c>
      <c r="F1033" s="36">
        <f>'[5]Fed Steer Margin'!F1033</f>
        <v>-453.0680692929443</v>
      </c>
    </row>
    <row r="1034" spans="1:6" x14ac:dyDescent="0.25">
      <c r="A1034" s="2">
        <f t="shared" ref="A1034:A1097" si="17">A1033+7</f>
        <v>43553</v>
      </c>
      <c r="B1034" s="6">
        <f>'[5]Fed Steer Margin'!B1034</f>
        <v>1809.45</v>
      </c>
      <c r="C1034" s="6">
        <f>'[5]Fed Steer Margin'!C1034</f>
        <v>519.57947244011405</v>
      </c>
      <c r="D1034" s="6">
        <f>'[5]Fed Steer Margin'!D1034</f>
        <v>2329.0294724401142</v>
      </c>
      <c r="E1034" s="6">
        <f>'[5]Fed Steer Margin'!E1034</f>
        <v>2085.1499999999996</v>
      </c>
      <c r="F1034" s="6">
        <f>'[5]Fed Steer Margin'!F1034</f>
        <v>-243.87947244011457</v>
      </c>
    </row>
    <row r="1035" spans="1:6" x14ac:dyDescent="0.25">
      <c r="A1035" s="2">
        <f t="shared" si="17"/>
        <v>43560</v>
      </c>
      <c r="B1035" s="6">
        <f>'[5]Fed Steer Margin'!B1035</f>
        <v>1858.23</v>
      </c>
      <c r="C1035" s="6">
        <f>'[5]Fed Steer Margin'!C1035</f>
        <v>519.35295276372744</v>
      </c>
      <c r="D1035" s="6">
        <f>'[5]Fed Steer Margin'!D1035</f>
        <v>2377.5829527637275</v>
      </c>
      <c r="E1035" s="6">
        <f>'[5]Fed Steer Margin'!E1035</f>
        <v>2111.5500000000002</v>
      </c>
      <c r="F1035" s="6">
        <f>'[5]Fed Steer Margin'!F1035</f>
        <v>-266.03295276372728</v>
      </c>
    </row>
    <row r="1036" spans="1:6" x14ac:dyDescent="0.25">
      <c r="A1036" s="2">
        <f t="shared" si="17"/>
        <v>43567</v>
      </c>
      <c r="B1036" s="6">
        <f>'[5]Fed Steer Margin'!B1036</f>
        <v>1856.07</v>
      </c>
      <c r="C1036" s="6">
        <f>'[5]Fed Steer Margin'!C1036</f>
        <v>518.8500856800315</v>
      </c>
      <c r="D1036" s="6">
        <f>'[5]Fed Steer Margin'!D1036</f>
        <v>2374.9200856800317</v>
      </c>
      <c r="E1036" s="6">
        <f>'[5]Fed Steer Margin'!E1036</f>
        <v>2227.6499999999996</v>
      </c>
      <c r="F1036" s="6">
        <f>'[5]Fed Steer Margin'!F1036</f>
        <v>-147.27008568003203</v>
      </c>
    </row>
    <row r="1037" spans="1:6" x14ac:dyDescent="0.25">
      <c r="A1037" s="2">
        <f t="shared" si="17"/>
        <v>43574</v>
      </c>
      <c r="B1037" s="6">
        <f>'[5]Fed Steer Margin'!B1037</f>
        <v>1838.34</v>
      </c>
      <c r="C1037" s="6">
        <f>'[5]Fed Steer Margin'!C1037</f>
        <v>519.02864913812232</v>
      </c>
      <c r="D1037" s="6">
        <f>'[5]Fed Steer Margin'!D1037</f>
        <v>2357.3686491381222</v>
      </c>
      <c r="E1037" s="6">
        <f>'[5]Fed Steer Margin'!E1037</f>
        <v>2210.6999999999998</v>
      </c>
      <c r="F1037" s="6">
        <f>'[5]Fed Steer Margin'!F1037</f>
        <v>-146.66864913812242</v>
      </c>
    </row>
    <row r="1038" spans="1:6" x14ac:dyDescent="0.25">
      <c r="A1038" s="2">
        <f t="shared" si="17"/>
        <v>43581</v>
      </c>
      <c r="B1038" s="6">
        <f>'[5]Fed Steer Margin'!B1038</f>
        <v>1774.53</v>
      </c>
      <c r="C1038" s="6">
        <f>'[5]Fed Steer Margin'!C1038</f>
        <v>519.13055348026194</v>
      </c>
      <c r="D1038" s="6">
        <f>'[5]Fed Steer Margin'!D1038</f>
        <v>2293.660553480262</v>
      </c>
      <c r="E1038" s="6">
        <f>'[5]Fed Steer Margin'!E1038</f>
        <v>2142.75</v>
      </c>
      <c r="F1038" s="6">
        <f>'[5]Fed Steer Margin'!F1038</f>
        <v>-150.91055348026202</v>
      </c>
    </row>
    <row r="1039" spans="1:6" x14ac:dyDescent="0.25">
      <c r="A1039" s="2">
        <f t="shared" si="17"/>
        <v>43588</v>
      </c>
      <c r="B1039" s="6">
        <f>'[5]Fed Steer Margin'!B1039</f>
        <v>1734.03</v>
      </c>
      <c r="C1039" s="6">
        <f>'[5]Fed Steer Margin'!C1039</f>
        <v>519.51500612330278</v>
      </c>
      <c r="D1039" s="6">
        <f>'[5]Fed Steer Margin'!D1039</f>
        <v>2253.5450061233028</v>
      </c>
      <c r="E1039" s="6">
        <f>'[5]Fed Steer Margin'!E1039</f>
        <v>2269.0500000000002</v>
      </c>
      <c r="F1039" s="6">
        <f>'[5]Fed Steer Margin'!F1039</f>
        <v>15.504993876697426</v>
      </c>
    </row>
    <row r="1040" spans="1:6" x14ac:dyDescent="0.25">
      <c r="A1040" s="2">
        <f t="shared" si="17"/>
        <v>43595</v>
      </c>
      <c r="B1040" s="6">
        <f>'[5]Fed Steer Margin'!B1040</f>
        <v>1739.16</v>
      </c>
      <c r="C1040" s="6">
        <f>'[5]Fed Steer Margin'!C1040</f>
        <v>520.56014031577286</v>
      </c>
      <c r="D1040" s="6">
        <f>'[5]Fed Steer Margin'!D1040</f>
        <v>2259.7201403157728</v>
      </c>
      <c r="E1040" s="6">
        <f>'[5]Fed Steer Margin'!E1040</f>
        <v>2236.0499999999997</v>
      </c>
      <c r="F1040" s="6">
        <f>'[5]Fed Steer Margin'!F1040</f>
        <v>-23.670140315773097</v>
      </c>
    </row>
    <row r="1041" spans="1:6" x14ac:dyDescent="0.25">
      <c r="A1041" s="2">
        <f t="shared" si="17"/>
        <v>43602</v>
      </c>
      <c r="B1041" s="6">
        <f>'[5]Fed Steer Margin'!B1041</f>
        <v>1638.09</v>
      </c>
      <c r="C1041" s="6">
        <f>'[5]Fed Steer Margin'!C1041</f>
        <v>521.4583800480309</v>
      </c>
      <c r="D1041" s="6">
        <f>'[5]Fed Steer Margin'!D1041</f>
        <v>2159.5483800480306</v>
      </c>
      <c r="E1041" s="6">
        <f>'[5]Fed Steer Margin'!E1041</f>
        <v>2256.15</v>
      </c>
      <c r="F1041" s="6">
        <f>'[5]Fed Steer Margin'!F1041</f>
        <v>96.601619951969496</v>
      </c>
    </row>
    <row r="1042" spans="1:6" x14ac:dyDescent="0.25">
      <c r="A1042" s="2">
        <f t="shared" si="17"/>
        <v>43609</v>
      </c>
      <c r="B1042" s="6">
        <f>'[5]Fed Steer Margin'!B1042</f>
        <v>1761.39</v>
      </c>
      <c r="C1042" s="6">
        <f>'[5]Fed Steer Margin'!C1042</f>
        <v>523.1591781670827</v>
      </c>
      <c r="D1042" s="6">
        <f>'[5]Fed Steer Margin'!D1042</f>
        <v>2284.5491781670826</v>
      </c>
      <c r="E1042" s="6">
        <f>'[5]Fed Steer Margin'!E1042</f>
        <v>2102.4</v>
      </c>
      <c r="F1042" s="6">
        <f>'[5]Fed Steer Margin'!F1042</f>
        <v>-182.14917816708248</v>
      </c>
    </row>
    <row r="1043" spans="1:6" x14ac:dyDescent="0.25">
      <c r="A1043" s="2">
        <f t="shared" si="17"/>
        <v>43616</v>
      </c>
      <c r="B1043" s="6">
        <f>'[5]Fed Steer Margin'!B1043</f>
        <v>1716.3</v>
      </c>
      <c r="C1043" s="6">
        <f>'[5]Fed Steer Margin'!C1043</f>
        <v>525.82968249676537</v>
      </c>
      <c r="D1043" s="6">
        <f>'[5]Fed Steer Margin'!D1043</f>
        <v>2242.1296824967653</v>
      </c>
      <c r="E1043" s="6">
        <f>'[5]Fed Steer Margin'!E1043</f>
        <v>2158.65</v>
      </c>
      <c r="F1043" s="6">
        <f>'[5]Fed Steer Margin'!F1043</f>
        <v>-83.479682496765236</v>
      </c>
    </row>
    <row r="1044" spans="1:6" x14ac:dyDescent="0.25">
      <c r="A1044" s="2">
        <f t="shared" si="17"/>
        <v>43623</v>
      </c>
      <c r="B1044" s="6">
        <f>'[5]Fed Steer Margin'!B1044</f>
        <v>1745.1000000000001</v>
      </c>
      <c r="C1044" s="6">
        <f>'[5]Fed Steer Margin'!C1044</f>
        <v>529.74145426173982</v>
      </c>
      <c r="D1044" s="6">
        <f>'[5]Fed Steer Margin'!D1044</f>
        <v>2274.8414542617402</v>
      </c>
      <c r="E1044" s="6">
        <f>'[5]Fed Steer Margin'!E1044</f>
        <v>2174.1</v>
      </c>
      <c r="F1044" s="6">
        <f>'[5]Fed Steer Margin'!F1044</f>
        <v>-100.74145426174027</v>
      </c>
    </row>
    <row r="1045" spans="1:6" x14ac:dyDescent="0.25">
      <c r="A1045" s="2">
        <f t="shared" si="17"/>
        <v>43630</v>
      </c>
      <c r="B1045" s="6">
        <f>'[5]Fed Steer Margin'!B1045</f>
        <v>1778.31</v>
      </c>
      <c r="C1045" s="6">
        <f>'[5]Fed Steer Margin'!C1045</f>
        <v>533.63072447257946</v>
      </c>
      <c r="D1045" s="6">
        <f>'[5]Fed Steer Margin'!D1045</f>
        <v>2311.9407244725794</v>
      </c>
      <c r="E1045" s="6">
        <f>'[5]Fed Steer Margin'!E1045</f>
        <v>2153.25</v>
      </c>
      <c r="F1045" s="6">
        <f>'[5]Fed Steer Margin'!F1045</f>
        <v>-158.6907244725794</v>
      </c>
    </row>
    <row r="1046" spans="1:6" x14ac:dyDescent="0.25">
      <c r="A1046" s="2">
        <f t="shared" si="17"/>
        <v>43637</v>
      </c>
      <c r="B1046" s="6">
        <f>'[5]Fed Steer Margin'!B1046</f>
        <v>1788.48</v>
      </c>
      <c r="C1046" s="6">
        <f>'[5]Fed Steer Margin'!C1046</f>
        <v>537.55224442303495</v>
      </c>
      <c r="D1046" s="6">
        <f>'[5]Fed Steer Margin'!D1046</f>
        <v>2326.0322444230351</v>
      </c>
      <c r="E1046" s="6">
        <f>'[5]Fed Steer Margin'!E1046</f>
        <v>2162.85</v>
      </c>
      <c r="F1046" s="6">
        <f>'[5]Fed Steer Margin'!F1046</f>
        <v>-163.18224442303517</v>
      </c>
    </row>
    <row r="1047" spans="1:6" x14ac:dyDescent="0.25">
      <c r="A1047" s="2">
        <f t="shared" si="17"/>
        <v>43644</v>
      </c>
      <c r="B1047" s="6">
        <f>'[5]Fed Steer Margin'!B1047</f>
        <v>1725.03</v>
      </c>
      <c r="C1047" s="6">
        <f>'[5]Fed Steer Margin'!C1047</f>
        <v>541.20315493685894</v>
      </c>
      <c r="D1047" s="6">
        <f>'[5]Fed Steer Margin'!D1047</f>
        <v>2266.2331549368591</v>
      </c>
      <c r="E1047" s="6">
        <f>'[5]Fed Steer Margin'!E1047</f>
        <v>2163.4499999999998</v>
      </c>
      <c r="F1047" s="6">
        <f>'[5]Fed Steer Margin'!F1047</f>
        <v>-102.78315493685932</v>
      </c>
    </row>
    <row r="1048" spans="1:6" x14ac:dyDescent="0.25">
      <c r="A1048" s="2">
        <f t="shared" si="17"/>
        <v>43651</v>
      </c>
      <c r="B1048" s="6">
        <f>'[5]Fed Steer Margin'!B1048</f>
        <v>1797.93</v>
      </c>
      <c r="C1048" s="6">
        <f>'[5]Fed Steer Margin'!C1048</f>
        <v>544.75998054044135</v>
      </c>
      <c r="D1048" s="6">
        <f>'[5]Fed Steer Margin'!D1048</f>
        <v>2342.6899805404414</v>
      </c>
      <c r="E1048" s="6">
        <f>'[5]Fed Steer Margin'!E1048</f>
        <v>2128.65</v>
      </c>
      <c r="F1048" s="6">
        <f>'[5]Fed Steer Margin'!F1048</f>
        <v>-214.03998054044132</v>
      </c>
    </row>
    <row r="1049" spans="1:6" x14ac:dyDescent="0.25">
      <c r="A1049" s="2">
        <f t="shared" si="17"/>
        <v>43658</v>
      </c>
      <c r="B1049" s="6">
        <f>'[5]Fed Steer Margin'!B1049</f>
        <v>1691.73</v>
      </c>
      <c r="C1049" s="6">
        <f>'[5]Fed Steer Margin'!C1049</f>
        <v>547.99335497179061</v>
      </c>
      <c r="D1049" s="6">
        <f>'[5]Fed Steer Margin'!D1049</f>
        <v>2239.7233549717907</v>
      </c>
      <c r="E1049" s="6">
        <f>'[5]Fed Steer Margin'!E1049</f>
        <v>2148</v>
      </c>
      <c r="F1049" s="6">
        <f>'[5]Fed Steer Margin'!F1049</f>
        <v>-91.723354971790741</v>
      </c>
    </row>
    <row r="1050" spans="1:6" x14ac:dyDescent="0.25">
      <c r="A1050" s="2">
        <f t="shared" si="17"/>
        <v>43665</v>
      </c>
      <c r="B1050" s="6">
        <f>'[5]Fed Steer Margin'!B1050</f>
        <v>1703.97</v>
      </c>
      <c r="C1050" s="6">
        <f>'[5]Fed Steer Margin'!C1050</f>
        <v>551.71824061032589</v>
      </c>
      <c r="D1050" s="6">
        <f>'[5]Fed Steer Margin'!D1050</f>
        <v>2255.6882406103259</v>
      </c>
      <c r="E1050" s="6">
        <f>'[5]Fed Steer Margin'!E1050</f>
        <v>2148.4499999999998</v>
      </c>
      <c r="F1050" s="6">
        <f>'[5]Fed Steer Margin'!F1050</f>
        <v>-107.2382406103261</v>
      </c>
    </row>
    <row r="1051" spans="1:6" x14ac:dyDescent="0.25">
      <c r="A1051" s="2">
        <f t="shared" si="17"/>
        <v>43672</v>
      </c>
      <c r="B1051" s="6">
        <f>'[5]Fed Steer Margin'!B1051</f>
        <v>1692.9900000000002</v>
      </c>
      <c r="C1051" s="6">
        <f>'[5]Fed Steer Margin'!C1051</f>
        <v>555.23597939093384</v>
      </c>
      <c r="D1051" s="6">
        <f>'[5]Fed Steer Margin'!D1051</f>
        <v>2248.2259793909343</v>
      </c>
      <c r="E1051" s="6">
        <f>'[5]Fed Steer Margin'!E1051</f>
        <v>2143.1999999999998</v>
      </c>
      <c r="F1051" s="6">
        <f>'[5]Fed Steer Margin'!F1051</f>
        <v>-105.02597939093448</v>
      </c>
    </row>
    <row r="1052" spans="1:6" x14ac:dyDescent="0.25">
      <c r="A1052" s="2">
        <f t="shared" si="17"/>
        <v>43679</v>
      </c>
      <c r="B1052" s="6">
        <f>'[5]Fed Steer Margin'!B1052</f>
        <v>1687.32</v>
      </c>
      <c r="C1052" s="6">
        <f>'[5]Fed Steer Margin'!C1052</f>
        <v>558.73322138490823</v>
      </c>
      <c r="D1052" s="6">
        <f>'[5]Fed Steer Margin'!D1052</f>
        <v>2246.0532213849083</v>
      </c>
      <c r="E1052" s="6">
        <f>'[5]Fed Steer Margin'!E1052</f>
        <v>2112.75</v>
      </c>
      <c r="F1052" s="6">
        <f>'[5]Fed Steer Margin'!F1052</f>
        <v>-133.30322138490828</v>
      </c>
    </row>
    <row r="1053" spans="1:6" x14ac:dyDescent="0.25">
      <c r="A1053" s="2">
        <f t="shared" si="17"/>
        <v>43686</v>
      </c>
      <c r="B1053" s="6">
        <f>'[5]Fed Steer Margin'!B1053</f>
        <v>1681.56</v>
      </c>
      <c r="C1053" s="6">
        <f>'[5]Fed Steer Margin'!C1053</f>
        <v>561.81929766594931</v>
      </c>
      <c r="D1053" s="6">
        <f>'[5]Fed Steer Margin'!D1053</f>
        <v>2243.3792976659493</v>
      </c>
      <c r="E1053" s="6">
        <f>'[5]Fed Steer Margin'!E1053</f>
        <v>2092.5</v>
      </c>
      <c r="F1053" s="6">
        <f>'[5]Fed Steer Margin'!F1053</f>
        <v>-150.87929766594925</v>
      </c>
    </row>
    <row r="1054" spans="1:6" x14ac:dyDescent="0.25">
      <c r="A1054" s="2">
        <f t="shared" si="17"/>
        <v>43693</v>
      </c>
      <c r="B1054" s="6">
        <f>'[5]Fed Steer Margin'!B1054</f>
        <v>1643.22</v>
      </c>
      <c r="C1054" s="6">
        <f>'[5]Fed Steer Margin'!C1054</f>
        <v>565.08487523366728</v>
      </c>
      <c r="D1054" s="6">
        <f>'[5]Fed Steer Margin'!D1054</f>
        <v>2208.3048752336672</v>
      </c>
      <c r="E1054" s="6">
        <f>'[5]Fed Steer Margin'!E1054</f>
        <v>2098.9500000000003</v>
      </c>
      <c r="F1054" s="6">
        <f>'[5]Fed Steer Margin'!F1054</f>
        <v>-109.35487523366692</v>
      </c>
    </row>
    <row r="1055" spans="1:6" x14ac:dyDescent="0.25">
      <c r="A1055" s="2">
        <f t="shared" si="17"/>
        <v>43700</v>
      </c>
      <c r="B1055" s="6">
        <f>'[5]Fed Steer Margin'!B1055</f>
        <v>1621.98</v>
      </c>
      <c r="C1055" s="6">
        <f>'[5]Fed Steer Margin'!C1055</f>
        <v>567.63709572876735</v>
      </c>
      <c r="D1055" s="6">
        <f>'[5]Fed Steer Margin'!D1055</f>
        <v>2189.6170957287673</v>
      </c>
      <c r="E1055" s="6">
        <f>'[5]Fed Steer Margin'!E1055</f>
        <v>2084.4</v>
      </c>
      <c r="F1055" s="6">
        <f>'[5]Fed Steer Margin'!F1055</f>
        <v>-105.21709572876716</v>
      </c>
    </row>
    <row r="1056" spans="1:6" x14ac:dyDescent="0.25">
      <c r="A1056" s="2">
        <f t="shared" si="17"/>
        <v>43707</v>
      </c>
      <c r="B1056" s="6">
        <f>'[5]Fed Steer Margin'!B1056</f>
        <v>1565.19</v>
      </c>
      <c r="C1056" s="6">
        <f>'[5]Fed Steer Margin'!C1056</f>
        <v>570.0198699300272</v>
      </c>
      <c r="D1056" s="6">
        <f>'[5]Fed Steer Margin'!D1056</f>
        <v>2135.2098699300273</v>
      </c>
      <c r="E1056" s="6">
        <f>'[5]Fed Steer Margin'!E1056</f>
        <v>2072.7000000000003</v>
      </c>
      <c r="F1056" s="6">
        <f>'[5]Fed Steer Margin'!F1056</f>
        <v>-62.50986993002698</v>
      </c>
    </row>
    <row r="1057" spans="1:33" x14ac:dyDescent="0.25">
      <c r="A1057" s="2">
        <f t="shared" si="17"/>
        <v>43714</v>
      </c>
      <c r="B1057" s="6">
        <f>'[5]Fed Steer Margin'!B1057</f>
        <v>1549.53</v>
      </c>
      <c r="C1057" s="6">
        <f>'[5]Fed Steer Margin'!C1057</f>
        <v>572.54919693489842</v>
      </c>
      <c r="D1057" s="6">
        <f>'[5]Fed Steer Margin'!D1057</f>
        <v>2122.0791969348984</v>
      </c>
      <c r="E1057" s="6">
        <f>'[5]Fed Steer Margin'!E1057</f>
        <v>2075.85</v>
      </c>
      <c r="F1057" s="6">
        <f>'[5]Fed Steer Margin'!F1057</f>
        <v>-46.229196934898482</v>
      </c>
    </row>
    <row r="1058" spans="1:33" x14ac:dyDescent="0.25">
      <c r="A1058" s="2">
        <f t="shared" si="17"/>
        <v>43721</v>
      </c>
      <c r="B1058" s="6">
        <f>'[5]Fed Steer Margin'!B1058</f>
        <v>1567.2599999999998</v>
      </c>
      <c r="C1058" s="6">
        <f>'[5]Fed Steer Margin'!C1058</f>
        <v>575.10893292547667</v>
      </c>
      <c r="D1058" s="6">
        <f>'[5]Fed Steer Margin'!D1058</f>
        <v>2142.3689329254767</v>
      </c>
      <c r="E1058" s="6">
        <f>'[5]Fed Steer Margin'!E1058</f>
        <v>1983.6000000000001</v>
      </c>
      <c r="F1058" s="6">
        <f>'[5]Fed Steer Margin'!F1058</f>
        <v>-158.76893292547652</v>
      </c>
    </row>
    <row r="1059" spans="1:33" x14ac:dyDescent="0.25">
      <c r="A1059" s="2">
        <f t="shared" si="17"/>
        <v>43728</v>
      </c>
      <c r="B1059" s="6">
        <f>'[5]Fed Steer Margin'!B1059</f>
        <v>1465.92</v>
      </c>
      <c r="C1059" s="6">
        <f>'[5]Fed Steer Margin'!C1059</f>
        <v>578.14365153495169</v>
      </c>
      <c r="D1059" s="6">
        <f>'[5]Fed Steer Margin'!D1059</f>
        <v>2044.0636515349518</v>
      </c>
      <c r="E1059" s="6">
        <f>'[5]Fed Steer Margin'!E1059</f>
        <v>2001.2999999999997</v>
      </c>
      <c r="F1059" s="6">
        <f>'[5]Fed Steer Margin'!F1059</f>
        <v>-42.763651534952032</v>
      </c>
    </row>
    <row r="1060" spans="1:33" x14ac:dyDescent="0.25">
      <c r="A1060" s="2">
        <f t="shared" si="17"/>
        <v>43735</v>
      </c>
      <c r="B1060" s="6">
        <f>'[5]Fed Steer Margin'!B1060</f>
        <v>1512.45</v>
      </c>
      <c r="C1060" s="6">
        <f>'[5]Fed Steer Margin'!C1060</f>
        <v>581.29899578292009</v>
      </c>
      <c r="D1060" s="6">
        <f>'[5]Fed Steer Margin'!D1060</f>
        <v>2093.7489957829202</v>
      </c>
      <c r="E1060" s="6">
        <f>'[5]Fed Steer Margin'!E1060</f>
        <v>1955.5500000000002</v>
      </c>
      <c r="F1060" s="6">
        <f>'[5]Fed Steer Margin'!F1060</f>
        <v>-138.19899578292006</v>
      </c>
    </row>
    <row r="1061" spans="1:33" x14ac:dyDescent="0.25">
      <c r="A1061" s="2">
        <f t="shared" si="17"/>
        <v>43742</v>
      </c>
      <c r="B1061" s="6">
        <f>'[5]Fed Steer Margin'!B1061</f>
        <v>1571.8500000000001</v>
      </c>
      <c r="C1061" s="6">
        <f>'[5]Fed Steer Margin'!C1061</f>
        <v>584.08704310560734</v>
      </c>
      <c r="D1061" s="6">
        <f>'[5]Fed Steer Margin'!D1061</f>
        <v>2155.9370431056077</v>
      </c>
      <c r="E1061" s="6">
        <f>'[5]Fed Steer Margin'!E1061</f>
        <v>1974.8999999999999</v>
      </c>
      <c r="F1061" s="6">
        <f>'[5]Fed Steer Margin'!F1061</f>
        <v>-181.03704310560784</v>
      </c>
    </row>
    <row r="1062" spans="1:33" x14ac:dyDescent="0.25">
      <c r="A1062" s="2">
        <f t="shared" si="17"/>
        <v>43749</v>
      </c>
      <c r="B1062" s="6">
        <f>'[5]Fed Steer Margin'!B1062</f>
        <v>1562.7599999999998</v>
      </c>
      <c r="C1062" s="6">
        <f>'[5]Fed Steer Margin'!C1062</f>
        <v>585.82494404666988</v>
      </c>
      <c r="D1062" s="6">
        <f>'[5]Fed Steer Margin'!D1062</f>
        <v>2148.5849440466695</v>
      </c>
      <c r="E1062" s="6">
        <f>'[5]Fed Steer Margin'!E1062</f>
        <v>2085.3000000000002</v>
      </c>
      <c r="F1062" s="6">
        <f>'[5]Fed Steer Margin'!F1062</f>
        <v>-63.284944046669352</v>
      </c>
    </row>
    <row r="1063" spans="1:33" s="10" customFormat="1" x14ac:dyDescent="0.25">
      <c r="A1063" s="11">
        <f t="shared" si="17"/>
        <v>43756</v>
      </c>
      <c r="B1063" s="24">
        <f>'[5]Fed Steer Margin'!B1063</f>
        <v>1564.11</v>
      </c>
      <c r="C1063" s="24">
        <f>'[5]Fed Steer Margin'!C1063</f>
        <v>587.83033154033569</v>
      </c>
      <c r="D1063" s="24">
        <f>'[5]Fed Steer Margin'!D1063</f>
        <v>2151.9403315403356</v>
      </c>
      <c r="E1063" s="24">
        <f>'[5]Fed Steer Margin'!E1063</f>
        <v>2001.9</v>
      </c>
      <c r="F1063" s="24">
        <f>'[5]Fed Steer Margin'!F1063</f>
        <v>-150.0403315403355</v>
      </c>
      <c r="G1063" s="24"/>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4"/>
      <c r="AE1063" s="24"/>
      <c r="AF1063" s="24"/>
      <c r="AG1063" s="24"/>
    </row>
    <row r="1064" spans="1:33" x14ac:dyDescent="0.25">
      <c r="A1064" s="2">
        <f t="shared" si="17"/>
        <v>43763</v>
      </c>
      <c r="B1064" s="6">
        <f>'[5]Fed Steer Margin'!B1064</f>
        <v>1564.83</v>
      </c>
      <c r="C1064" s="6">
        <f>'[5]Fed Steer Margin'!C1064</f>
        <v>589.88489165730414</v>
      </c>
      <c r="D1064" s="6">
        <f>'[5]Fed Steer Margin'!D1064</f>
        <v>2154.7148916573042</v>
      </c>
      <c r="E1064" s="6">
        <f>'[5]Fed Steer Margin'!E1064</f>
        <v>1959</v>
      </c>
      <c r="F1064" s="6">
        <f>'[5]Fed Steer Margin'!F1064</f>
        <v>-195.71489165730418</v>
      </c>
    </row>
    <row r="1065" spans="1:33" x14ac:dyDescent="0.25">
      <c r="A1065" s="2">
        <f t="shared" si="17"/>
        <v>43770</v>
      </c>
      <c r="B1065" s="6">
        <f>'[5]Fed Steer Margin'!B1065</f>
        <v>1562.7599999999998</v>
      </c>
      <c r="C1065" s="6">
        <f>'[5]Fed Steer Margin'!C1065</f>
        <v>591.4856266796487</v>
      </c>
      <c r="D1065" s="6">
        <f>'[5]Fed Steer Margin'!D1065</f>
        <v>2154.2456266796485</v>
      </c>
      <c r="E1065" s="6">
        <f>'[5]Fed Steer Margin'!E1065</f>
        <v>1962.6000000000001</v>
      </c>
      <c r="F1065" s="6">
        <f>'[5]Fed Steer Margin'!F1065</f>
        <v>-191.64562667964833</v>
      </c>
    </row>
    <row r="1066" spans="1:33" x14ac:dyDescent="0.25">
      <c r="A1066" s="2">
        <f t="shared" si="17"/>
        <v>43777</v>
      </c>
      <c r="B1066" s="6">
        <f>'[5]Fed Steer Margin'!B1066</f>
        <v>1590.84</v>
      </c>
      <c r="C1066" s="6">
        <f>'[5]Fed Steer Margin'!C1066</f>
        <v>593.26958134197025</v>
      </c>
      <c r="D1066" s="6">
        <f>'[5]Fed Steer Margin'!D1066</f>
        <v>2184.1095813419702</v>
      </c>
      <c r="E1066" s="6">
        <f>'[5]Fed Steer Margin'!E1066</f>
        <v>1972.05</v>
      </c>
      <c r="F1066" s="6">
        <f>'[5]Fed Steer Margin'!F1066</f>
        <v>-212.05958134197022</v>
      </c>
    </row>
    <row r="1067" spans="1:33" x14ac:dyDescent="0.25">
      <c r="A1067" s="2">
        <f t="shared" si="17"/>
        <v>43784</v>
      </c>
      <c r="B1067" s="6">
        <f>'[5]Fed Steer Margin'!B1067</f>
        <v>1563.66</v>
      </c>
      <c r="C1067" s="6">
        <f>'[5]Fed Steer Margin'!C1067</f>
        <v>594.54379898142474</v>
      </c>
      <c r="D1067" s="6">
        <f>'[5]Fed Steer Margin'!D1067</f>
        <v>2158.2037989814248</v>
      </c>
      <c r="E1067" s="6">
        <f>'[5]Fed Steer Margin'!E1067</f>
        <v>1951.5</v>
      </c>
      <c r="F1067" s="6">
        <f>'[5]Fed Steer Margin'!F1067</f>
        <v>-206.70379898142482</v>
      </c>
    </row>
    <row r="1068" spans="1:33" x14ac:dyDescent="0.25">
      <c r="A1068" s="2">
        <f t="shared" si="17"/>
        <v>43791</v>
      </c>
      <c r="B1068" s="6">
        <f>'[5]Fed Steer Margin'!B1068</f>
        <v>1534.23</v>
      </c>
      <c r="C1068" s="6">
        <f>'[5]Fed Steer Margin'!C1068</f>
        <v>595.93264401814486</v>
      </c>
      <c r="D1068" s="6">
        <f>'[5]Fed Steer Margin'!D1068</f>
        <v>2130.1626440181449</v>
      </c>
      <c r="E1068" s="6">
        <f>'[5]Fed Steer Margin'!E1068</f>
        <v>1909.2</v>
      </c>
      <c r="F1068" s="6">
        <f>'[5]Fed Steer Margin'!F1068</f>
        <v>-220.96264401814483</v>
      </c>
    </row>
    <row r="1069" spans="1:33" x14ac:dyDescent="0.25">
      <c r="A1069" s="2">
        <f t="shared" si="17"/>
        <v>43798</v>
      </c>
      <c r="B1069" s="6">
        <f>'[5]Fed Steer Margin'!B1069</f>
        <v>1560.96</v>
      </c>
      <c r="C1069" s="6">
        <f>'[5]Fed Steer Margin'!C1069</f>
        <v>596.40979837312955</v>
      </c>
      <c r="D1069" s="6">
        <f>'[5]Fed Steer Margin'!D1069</f>
        <v>2157.3697983731295</v>
      </c>
      <c r="E1069" s="6">
        <f>'[5]Fed Steer Margin'!E1069</f>
        <v>1949.6999999999998</v>
      </c>
      <c r="F1069" s="6">
        <f>'[5]Fed Steer Margin'!F1069</f>
        <v>-207.66979837312965</v>
      </c>
    </row>
    <row r="1070" spans="1:33" x14ac:dyDescent="0.25">
      <c r="A1070" s="2">
        <f t="shared" si="17"/>
        <v>43805</v>
      </c>
      <c r="B1070" s="6">
        <f>'[5]Fed Steer Margin'!B1070</f>
        <v>1548.72</v>
      </c>
      <c r="C1070" s="6">
        <f>'[5]Fed Steer Margin'!C1070</f>
        <v>596.22517253415981</v>
      </c>
      <c r="D1070" s="6">
        <f>'[5]Fed Steer Margin'!D1070</f>
        <v>2144.9451725341596</v>
      </c>
      <c r="E1070" s="6">
        <f>'[5]Fed Steer Margin'!E1070</f>
        <v>1949.8500000000001</v>
      </c>
      <c r="F1070" s="6">
        <f>'[5]Fed Steer Margin'!F1070</f>
        <v>-195.09517253415947</v>
      </c>
    </row>
    <row r="1071" spans="1:33" x14ac:dyDescent="0.25">
      <c r="A1071" s="2">
        <f t="shared" si="17"/>
        <v>43812</v>
      </c>
      <c r="B1071" s="6">
        <f>'[5]Fed Steer Margin'!B1071</f>
        <v>1500.57</v>
      </c>
      <c r="C1071" s="6">
        <f>'[5]Fed Steer Margin'!C1071</f>
        <v>595.03716193174148</v>
      </c>
      <c r="D1071" s="6">
        <f>'[5]Fed Steer Margin'!D1071</f>
        <v>2095.6071619317413</v>
      </c>
      <c r="E1071" s="6">
        <f>'[5]Fed Steer Margin'!E1071</f>
        <v>2017.5</v>
      </c>
      <c r="F1071" s="6">
        <f>'[5]Fed Steer Margin'!F1071</f>
        <v>-78.107161931741302</v>
      </c>
    </row>
    <row r="1072" spans="1:33" x14ac:dyDescent="0.25">
      <c r="A1072" s="2">
        <f t="shared" si="17"/>
        <v>43819</v>
      </c>
      <c r="B1072" s="6">
        <f>'[5]Fed Steer Margin'!B1072</f>
        <v>1530.9900000000002</v>
      </c>
      <c r="C1072" s="6">
        <f>'[5]Fed Steer Margin'!C1072</f>
        <v>593.64779901321208</v>
      </c>
      <c r="D1072" s="6">
        <f>'[5]Fed Steer Margin'!D1072</f>
        <v>2124.6377990132123</v>
      </c>
      <c r="E1072" s="6">
        <f>'[5]Fed Steer Margin'!E1072</f>
        <v>2065.8000000000002</v>
      </c>
      <c r="F1072" s="6">
        <f>'[5]Fed Steer Margin'!F1072</f>
        <v>-58.837799013212134</v>
      </c>
    </row>
    <row r="1073" spans="1:33" x14ac:dyDescent="0.25">
      <c r="A1073" s="2">
        <f t="shared" si="17"/>
        <v>43826</v>
      </c>
      <c r="B1073" s="6">
        <f>'[5]Fed Steer Margin'!B1073</f>
        <v>1470.33</v>
      </c>
      <c r="C1073" s="6">
        <f>'[5]Fed Steer Margin'!C1073</f>
        <v>592.10368099910954</v>
      </c>
      <c r="D1073" s="6">
        <f>'[5]Fed Steer Margin'!D1073</f>
        <v>2062.4336809991096</v>
      </c>
      <c r="E1073" s="6">
        <f>'[5]Fed Steer Margin'!E1073</f>
        <v>2068.9500000000003</v>
      </c>
      <c r="F1073" s="6">
        <f>'[5]Fed Steer Margin'!F1073</f>
        <v>6.5163190008906895</v>
      </c>
    </row>
    <row r="1074" spans="1:33" s="10" customFormat="1" x14ac:dyDescent="0.25">
      <c r="A1074" s="13">
        <f t="shared" si="17"/>
        <v>43833</v>
      </c>
      <c r="B1074" s="29">
        <f>'[5]Fed Steer Margin'!B1074</f>
        <v>1445.58</v>
      </c>
      <c r="C1074" s="29">
        <f>'[5]Fed Steer Margin'!C1074</f>
        <v>590.39839553927732</v>
      </c>
      <c r="D1074" s="29">
        <f>'[5]Fed Steer Margin'!D1074</f>
        <v>2035.9783955392772</v>
      </c>
      <c r="E1074" s="29">
        <f>'[5]Fed Steer Margin'!E1074</f>
        <v>2056.9499999999998</v>
      </c>
      <c r="F1074" s="29">
        <f>'[5]Fed Steer Margin'!F1074</f>
        <v>20.971604460722574</v>
      </c>
      <c r="G1074" s="235">
        <f>+(F1074-F1022)/ABS(F1022)</f>
        <v>-0.78892858674057664</v>
      </c>
      <c r="H1074" s="24"/>
      <c r="I1074" s="24"/>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c r="AF1074" s="24"/>
      <c r="AG1074" s="24"/>
    </row>
    <row r="1075" spans="1:33" s="10" customFormat="1" x14ac:dyDescent="0.25">
      <c r="A1075" s="11">
        <f t="shared" si="17"/>
        <v>43840</v>
      </c>
      <c r="B1075" s="6">
        <f>'[5]Fed Steer Margin'!B1075</f>
        <v>1544.67</v>
      </c>
      <c r="C1075" s="6">
        <f>'[5]Fed Steer Margin'!C1075</f>
        <v>588.70351526181162</v>
      </c>
      <c r="D1075" s="6">
        <f>'[5]Fed Steer Margin'!D1075</f>
        <v>2133.3735152618119</v>
      </c>
      <c r="E1075" s="6">
        <f>'[5]Fed Steer Margin'!E1075</f>
        <v>2095.65</v>
      </c>
      <c r="F1075" s="6">
        <f>'[5]Fed Steer Margin'!F1075</f>
        <v>-37.723515261811826</v>
      </c>
      <c r="G1075" s="235">
        <f t="shared" ref="G1075:G1125" si="18">+(F1075-F1023)/ABS(F1023)</f>
        <v>-1.7465957650902153</v>
      </c>
      <c r="H1075" s="24"/>
      <c r="I1075" s="24"/>
      <c r="J1075" s="24"/>
      <c r="K1075" s="24"/>
      <c r="L1075" s="24"/>
      <c r="M1075" s="24"/>
      <c r="N1075" s="24"/>
      <c r="O1075" s="24"/>
      <c r="P1075" s="24"/>
      <c r="Q1075" s="24"/>
      <c r="R1075" s="24"/>
      <c r="S1075" s="24"/>
      <c r="T1075" s="24"/>
      <c r="U1075" s="24"/>
      <c r="V1075" s="24"/>
      <c r="W1075" s="24"/>
      <c r="X1075" s="24"/>
      <c r="Y1075" s="24"/>
      <c r="Z1075" s="24"/>
      <c r="AA1075" s="24"/>
      <c r="AB1075" s="24"/>
      <c r="AC1075" s="24"/>
      <c r="AD1075" s="24"/>
      <c r="AE1075" s="24"/>
      <c r="AF1075" s="24"/>
      <c r="AG1075" s="24"/>
    </row>
    <row r="1076" spans="1:33" s="10" customFormat="1" x14ac:dyDescent="0.25">
      <c r="A1076" s="11">
        <f t="shared" si="17"/>
        <v>43847</v>
      </c>
      <c r="B1076" s="6">
        <f>'[5]Fed Steer Margin'!B1076</f>
        <v>1574.19</v>
      </c>
      <c r="C1076" s="6">
        <f>'[5]Fed Steer Margin'!C1076</f>
        <v>587.3167938924239</v>
      </c>
      <c r="D1076" s="6">
        <f>'[5]Fed Steer Margin'!D1076</f>
        <v>2161.506793892424</v>
      </c>
      <c r="E1076" s="6">
        <f>'[5]Fed Steer Margin'!E1076</f>
        <v>2146.8000000000002</v>
      </c>
      <c r="F1076" s="6">
        <f>'[5]Fed Steer Margin'!F1076</f>
        <v>-14.706793892423775</v>
      </c>
      <c r="G1076" s="235">
        <f t="shared" si="18"/>
        <v>-17.478731407504188</v>
      </c>
      <c r="H1076" s="24"/>
      <c r="I1076" s="24"/>
      <c r="J1076" s="24"/>
      <c r="K1076" s="24"/>
      <c r="L1076" s="24"/>
      <c r="M1076" s="24"/>
      <c r="N1076" s="24"/>
      <c r="O1076" s="24"/>
      <c r="P1076" s="24"/>
      <c r="Q1076" s="24"/>
      <c r="R1076" s="24"/>
      <c r="S1076" s="24"/>
      <c r="T1076" s="24"/>
      <c r="U1076" s="24"/>
      <c r="V1076" s="24"/>
      <c r="W1076" s="24"/>
      <c r="X1076" s="24"/>
      <c r="Y1076" s="24"/>
      <c r="Z1076" s="24"/>
      <c r="AA1076" s="24"/>
      <c r="AB1076" s="24"/>
      <c r="AC1076" s="24"/>
      <c r="AD1076" s="24"/>
      <c r="AE1076" s="24"/>
      <c r="AF1076" s="24"/>
      <c r="AG1076" s="24"/>
    </row>
    <row r="1077" spans="1:33" s="10" customFormat="1" x14ac:dyDescent="0.25">
      <c r="A1077" s="11">
        <f t="shared" si="17"/>
        <v>43854</v>
      </c>
      <c r="B1077" s="6">
        <f>'[5]Fed Steer Margin'!B1077</f>
        <v>1625.4900000000002</v>
      </c>
      <c r="C1077" s="6">
        <f>'[5]Fed Steer Margin'!C1077</f>
        <v>585.24294512941799</v>
      </c>
      <c r="D1077" s="6">
        <f>'[5]Fed Steer Margin'!D1077</f>
        <v>2210.7329451294181</v>
      </c>
      <c r="E1077" s="6">
        <f>'[5]Fed Steer Margin'!E1077</f>
        <v>2157.2999999999997</v>
      </c>
      <c r="F1077" s="6">
        <f>'[5]Fed Steer Margin'!F1077</f>
        <v>-53.432945129418385</v>
      </c>
      <c r="G1077" s="235">
        <f t="shared" si="18"/>
        <v>-13.945116199061744</v>
      </c>
      <c r="H1077" s="24"/>
      <c r="I1077" s="24"/>
      <c r="J1077" s="24"/>
      <c r="K1077" s="24"/>
      <c r="L1077" s="24"/>
      <c r="M1077" s="24"/>
      <c r="N1077" s="24"/>
      <c r="O1077" s="24"/>
      <c r="P1077" s="24"/>
      <c r="Q1077" s="24"/>
      <c r="R1077" s="24"/>
      <c r="S1077" s="24"/>
      <c r="T1077" s="24"/>
      <c r="U1077" s="24"/>
      <c r="V1077" s="24"/>
      <c r="W1077" s="24"/>
      <c r="X1077" s="24"/>
      <c r="Y1077" s="24"/>
      <c r="Z1077" s="24"/>
      <c r="AA1077" s="24"/>
      <c r="AB1077" s="24"/>
      <c r="AC1077" s="24"/>
      <c r="AD1077" s="24"/>
      <c r="AE1077" s="24"/>
      <c r="AF1077" s="24"/>
      <c r="AG1077" s="24"/>
    </row>
    <row r="1078" spans="1:33" s="10" customFormat="1" x14ac:dyDescent="0.25">
      <c r="A1078" s="11">
        <f t="shared" si="17"/>
        <v>43861</v>
      </c>
      <c r="B1078" s="6">
        <f>'[5]Fed Steer Margin'!B1078</f>
        <v>1619.46</v>
      </c>
      <c r="C1078" s="6">
        <f>'[5]Fed Steer Margin'!C1078</f>
        <v>583.20256618641133</v>
      </c>
      <c r="D1078" s="6">
        <f>'[5]Fed Steer Margin'!D1078</f>
        <v>2202.6625661864114</v>
      </c>
      <c r="E1078" s="6">
        <f>'[5]Fed Steer Margin'!E1078</f>
        <v>2151.4500000000003</v>
      </c>
      <c r="F1078" s="6">
        <f>'[5]Fed Steer Margin'!F1078</f>
        <v>-51.212566186411095</v>
      </c>
      <c r="G1078" s="235">
        <f t="shared" si="18"/>
        <v>-0.20702459373464954</v>
      </c>
      <c r="H1078" s="24"/>
      <c r="I1078" s="24"/>
      <c r="J1078" s="24"/>
      <c r="K1078" s="24"/>
      <c r="L1078" s="24"/>
      <c r="M1078" s="24"/>
      <c r="N1078" s="24"/>
      <c r="O1078" s="24"/>
      <c r="P1078" s="24"/>
      <c r="Q1078" s="24"/>
      <c r="R1078" s="24"/>
      <c r="S1078" s="24"/>
      <c r="T1078" s="24"/>
      <c r="U1078" s="24"/>
      <c r="V1078" s="24"/>
      <c r="W1078" s="24"/>
      <c r="X1078" s="24"/>
      <c r="Y1078" s="24"/>
      <c r="Z1078" s="24"/>
      <c r="AA1078" s="24"/>
      <c r="AB1078" s="24"/>
      <c r="AC1078" s="24"/>
      <c r="AD1078" s="24"/>
      <c r="AE1078" s="24"/>
      <c r="AF1078" s="24"/>
      <c r="AG1078" s="24"/>
    </row>
    <row r="1079" spans="1:33" x14ac:dyDescent="0.25">
      <c r="A1079" s="2">
        <f t="shared" si="17"/>
        <v>43868</v>
      </c>
      <c r="B1079" s="6">
        <f>'[5]Fed Steer Margin'!B1079</f>
        <v>1645.2</v>
      </c>
      <c r="C1079" s="6">
        <f>'[5]Fed Steer Margin'!C1079</f>
        <v>581.2813329919411</v>
      </c>
      <c r="D1079" s="6">
        <f>'[5]Fed Steer Margin'!D1079</f>
        <v>2226.4813329919411</v>
      </c>
      <c r="E1079" s="6">
        <f>'[5]Fed Steer Margin'!E1079</f>
        <v>2082.75</v>
      </c>
      <c r="F1079" s="6">
        <f>'[5]Fed Steer Margin'!F1079</f>
        <v>-143.73133299194114</v>
      </c>
      <c r="G1079" s="235">
        <f t="shared" si="18"/>
        <v>-41.554488285878669</v>
      </c>
    </row>
    <row r="1080" spans="1:33" x14ac:dyDescent="0.25">
      <c r="A1080" s="2">
        <f t="shared" si="17"/>
        <v>43875</v>
      </c>
      <c r="B1080" s="6">
        <f>'[5]Fed Steer Margin'!B1080</f>
        <v>1669.59</v>
      </c>
      <c r="C1080" s="6">
        <f>'[5]Fed Steer Margin'!C1080</f>
        <v>579.881977911332</v>
      </c>
      <c r="D1080" s="6">
        <f>'[5]Fed Steer Margin'!D1080</f>
        <v>2249.471977911332</v>
      </c>
      <c r="E1080" s="6">
        <f>'[5]Fed Steer Margin'!E1080</f>
        <v>2083.9500000000003</v>
      </c>
      <c r="F1080" s="6">
        <f>'[5]Fed Steer Margin'!F1080</f>
        <v>-165.52197791133176</v>
      </c>
      <c r="G1080" s="235">
        <f t="shared" si="18"/>
        <v>-9.6988798866524455</v>
      </c>
    </row>
    <row r="1081" spans="1:33" x14ac:dyDescent="0.25">
      <c r="A1081" s="2">
        <f t="shared" si="17"/>
        <v>43882</v>
      </c>
      <c r="B1081" s="6">
        <f>'[5]Fed Steer Margin'!B1081</f>
        <v>1656.72</v>
      </c>
      <c r="C1081" s="6">
        <f>'[5]Fed Steer Margin'!C1081</f>
        <v>578.4899643618794</v>
      </c>
      <c r="D1081" s="6">
        <f>'[5]Fed Steer Margin'!D1081</f>
        <v>2235.2099643618794</v>
      </c>
      <c r="E1081" s="6">
        <f>'[5]Fed Steer Margin'!E1081</f>
        <v>2099.4</v>
      </c>
      <c r="F1081" s="6">
        <f>'[5]Fed Steer Margin'!F1081</f>
        <v>-135.80996436187934</v>
      </c>
      <c r="G1081" s="235">
        <f t="shared" si="18"/>
        <v>-0.90988663608717091</v>
      </c>
    </row>
    <row r="1082" spans="1:33" x14ac:dyDescent="0.25">
      <c r="A1082" s="2">
        <f t="shared" si="17"/>
        <v>43889</v>
      </c>
      <c r="B1082" s="6">
        <f>'[5]Fed Steer Margin'!B1082</f>
        <v>1684.08</v>
      </c>
      <c r="C1082" s="6">
        <f>'[5]Fed Steer Margin'!C1082</f>
        <v>577.90591745501933</v>
      </c>
      <c r="D1082" s="6">
        <f>'[5]Fed Steer Margin'!D1082</f>
        <v>2261.9859174550193</v>
      </c>
      <c r="E1082" s="6">
        <f>'[5]Fed Steer Margin'!E1082</f>
        <v>2157.6</v>
      </c>
      <c r="F1082" s="6">
        <f>'[5]Fed Steer Margin'!F1082</f>
        <v>-104.38591745501935</v>
      </c>
      <c r="G1082" s="235">
        <f t="shared" si="18"/>
        <v>0.20827259568660897</v>
      </c>
    </row>
    <row r="1083" spans="1:33" x14ac:dyDescent="0.25">
      <c r="A1083" s="2">
        <f t="shared" si="17"/>
        <v>43896</v>
      </c>
      <c r="B1083" s="6">
        <f>'[5]Fed Steer Margin'!B1083</f>
        <v>1693.17</v>
      </c>
      <c r="C1083" s="6">
        <f>'[5]Fed Steer Margin'!C1083</f>
        <v>577.36750689745861</v>
      </c>
      <c r="D1083" s="6">
        <f>'[5]Fed Steer Margin'!D1083</f>
        <v>2270.5375068974586</v>
      </c>
      <c r="E1083" s="6">
        <f>'[5]Fed Steer Margin'!E1083</f>
        <v>2153.7000000000003</v>
      </c>
      <c r="F1083" s="6">
        <f>'[5]Fed Steer Margin'!F1083</f>
        <v>-116.8375068974583</v>
      </c>
      <c r="G1083" s="235">
        <f t="shared" si="18"/>
        <v>0.35490867350416205</v>
      </c>
    </row>
    <row r="1084" spans="1:33" x14ac:dyDescent="0.25">
      <c r="A1084" s="2">
        <f t="shared" si="17"/>
        <v>43903</v>
      </c>
      <c r="B1084" s="6">
        <f>'[5]Fed Steer Margin'!B1084</f>
        <v>1609.7400000000002</v>
      </c>
      <c r="C1084" s="6">
        <f>'[5]Fed Steer Margin'!C1084</f>
        <v>577.20148700280151</v>
      </c>
      <c r="D1084" s="6">
        <f>'[5]Fed Steer Margin'!D1084</f>
        <v>2186.9414870028018</v>
      </c>
      <c r="E1084" s="6">
        <f>'[5]Fed Steer Margin'!E1084</f>
        <v>2038.0500000000002</v>
      </c>
      <c r="F1084" s="6">
        <f>'[5]Fed Steer Margin'!F1084</f>
        <v>-148.89148700280157</v>
      </c>
      <c r="G1084" s="235">
        <f t="shared" si="18"/>
        <v>0.51246835079070341</v>
      </c>
    </row>
    <row r="1085" spans="1:33" x14ac:dyDescent="0.25">
      <c r="A1085" s="2">
        <f t="shared" si="17"/>
        <v>43910</v>
      </c>
      <c r="B1085" s="6">
        <f>'[5]Fed Steer Margin'!B1085</f>
        <v>1622.52</v>
      </c>
      <c r="C1085" s="6">
        <f>'[5]Fed Steer Margin'!C1085</f>
        <v>577.50514396770996</v>
      </c>
      <c r="D1085" s="6">
        <f>'[5]Fed Steer Margin'!D1085</f>
        <v>2200.0251439677099</v>
      </c>
      <c r="E1085" s="6">
        <f>'[5]Fed Steer Margin'!E1085</f>
        <v>2035.2</v>
      </c>
      <c r="F1085" s="6">
        <f>'[5]Fed Steer Margin'!F1085</f>
        <v>-164.82514396770989</v>
      </c>
      <c r="G1085" s="235">
        <f t="shared" si="18"/>
        <v>0.63620225052510282</v>
      </c>
    </row>
    <row r="1086" spans="1:33" x14ac:dyDescent="0.25">
      <c r="A1086" s="2">
        <f t="shared" si="17"/>
        <v>43917</v>
      </c>
      <c r="B1086" s="6">
        <f>'[5]Fed Steer Margin'!B1086</f>
        <v>1649.43</v>
      </c>
      <c r="C1086" s="6">
        <f>'[5]Fed Steer Margin'!C1086</f>
        <v>577.71168179389747</v>
      </c>
      <c r="D1086" s="6">
        <f>'[5]Fed Steer Margin'!D1086</f>
        <v>2227.1416817938975</v>
      </c>
      <c r="E1086" s="6">
        <f>'[5]Fed Steer Margin'!E1086</f>
        <v>2076.9</v>
      </c>
      <c r="F1086" s="6">
        <f>'[5]Fed Steer Margin'!F1086</f>
        <v>-150.24168179389744</v>
      </c>
      <c r="G1086" s="235">
        <f t="shared" si="18"/>
        <v>0.38395109563479229</v>
      </c>
    </row>
    <row r="1087" spans="1:33" x14ac:dyDescent="0.25">
      <c r="A1087" s="2">
        <f t="shared" si="17"/>
        <v>43924</v>
      </c>
      <c r="B1087" s="6">
        <f>'[5]Fed Steer Margin'!B1087</f>
        <v>1649.61</v>
      </c>
      <c r="C1087" s="6">
        <f>'[5]Fed Steer Margin'!C1087</f>
        <v>577.51642382460204</v>
      </c>
      <c r="D1087" s="6">
        <f>'[5]Fed Steer Margin'!D1087</f>
        <v>2227.1264238246022</v>
      </c>
      <c r="E1087" s="6">
        <f>'[5]Fed Steer Margin'!E1087</f>
        <v>2050.8000000000002</v>
      </c>
      <c r="F1087" s="6">
        <f>'[5]Fed Steer Margin'!F1087</f>
        <v>-176.32642382460199</v>
      </c>
      <c r="G1087" s="235">
        <f t="shared" si="18"/>
        <v>0.33720081669279761</v>
      </c>
    </row>
    <row r="1088" spans="1:33" x14ac:dyDescent="0.25">
      <c r="A1088" s="2">
        <f t="shared" si="17"/>
        <v>43931</v>
      </c>
      <c r="B1088" s="6">
        <f>'[5]Fed Steer Margin'!B1088</f>
        <v>1655.28</v>
      </c>
      <c r="C1088" s="6">
        <f>'[5]Fed Steer Margin'!C1088</f>
        <v>572.03236387619324</v>
      </c>
      <c r="D1088" s="6">
        <f>'[5]Fed Steer Margin'!D1088</f>
        <v>2227.3123638761931</v>
      </c>
      <c r="E1088" s="6">
        <f>'[5]Fed Steer Margin'!E1088</f>
        <v>2062.1999999999998</v>
      </c>
      <c r="F1088" s="6">
        <f>'[5]Fed Steer Margin'!F1088</f>
        <v>-165.11236387619329</v>
      </c>
      <c r="G1088" s="235">
        <f t="shared" si="18"/>
        <v>-0.12115344480023242</v>
      </c>
    </row>
    <row r="1089" spans="1:7" x14ac:dyDescent="0.25">
      <c r="A1089" s="2">
        <f t="shared" si="17"/>
        <v>43938</v>
      </c>
      <c r="B1089" s="6">
        <f>'[5]Fed Steer Margin'!B1089</f>
        <v>1686.33</v>
      </c>
      <c r="C1089" s="6">
        <f>'[5]Fed Steer Margin'!C1089</f>
        <v>567.06590953806381</v>
      </c>
      <c r="D1089" s="6">
        <f>'[5]Fed Steer Margin'!D1089</f>
        <v>2253.3959095380637</v>
      </c>
      <c r="E1089" s="6">
        <f>'[5]Fed Steer Margin'!E1089</f>
        <v>2085.6</v>
      </c>
      <c r="F1089" s="6">
        <f>'[5]Fed Steer Margin'!F1089</f>
        <v>-167.79590953806382</v>
      </c>
      <c r="G1089" s="235">
        <f t="shared" si="18"/>
        <v>-0.14404755565755031</v>
      </c>
    </row>
    <row r="1090" spans="1:7" x14ac:dyDescent="0.25">
      <c r="A1090" s="2">
        <f t="shared" si="17"/>
        <v>43945</v>
      </c>
      <c r="B1090" s="6">
        <f>'[5]Fed Steer Margin'!B1090</f>
        <v>1667.07</v>
      </c>
      <c r="C1090" s="6">
        <f>'[5]Fed Steer Margin'!C1090</f>
        <v>561.67432924123386</v>
      </c>
      <c r="D1090" s="6">
        <f>'[5]Fed Steer Margin'!D1090</f>
        <v>2228.7443292412336</v>
      </c>
      <c r="E1090" s="6">
        <f>'[5]Fed Steer Margin'!E1090</f>
        <v>2066.3999999999996</v>
      </c>
      <c r="F1090" s="6">
        <f>'[5]Fed Steer Margin'!F1090</f>
        <v>-162.34432924123394</v>
      </c>
      <c r="G1090" s="235">
        <f t="shared" si="18"/>
        <v>-7.5765249661398693E-2</v>
      </c>
    </row>
    <row r="1091" spans="1:7" x14ac:dyDescent="0.25">
      <c r="A1091" s="2">
        <f t="shared" si="17"/>
        <v>43952</v>
      </c>
      <c r="B1091" s="6">
        <f>'[5]Fed Steer Margin'!B1091</f>
        <v>1602.54</v>
      </c>
      <c r="C1091" s="6">
        <f>'[5]Fed Steer Margin'!C1091</f>
        <v>555.96012362166402</v>
      </c>
      <c r="D1091" s="6">
        <f>'[5]Fed Steer Margin'!D1091</f>
        <v>2158.500123621664</v>
      </c>
      <c r="E1091" s="6">
        <f>'[5]Fed Steer Margin'!E1091</f>
        <v>2091.6</v>
      </c>
      <c r="F1091" s="6">
        <f>'[5]Fed Steer Margin'!F1091</f>
        <v>-66.900123621664079</v>
      </c>
      <c r="G1091" s="235">
        <f t="shared" si="18"/>
        <v>-5.3147468585723718</v>
      </c>
    </row>
    <row r="1092" spans="1:7" x14ac:dyDescent="0.25">
      <c r="A1092" s="2">
        <f t="shared" si="17"/>
        <v>43959</v>
      </c>
      <c r="B1092" s="6">
        <f>'[5]Fed Steer Margin'!B1092</f>
        <v>1599.84</v>
      </c>
      <c r="C1092" s="6">
        <f>'[5]Fed Steer Margin'!C1092</f>
        <v>550.75872982831629</v>
      </c>
      <c r="D1092" s="6">
        <f>'[5]Fed Steer Margin'!D1092</f>
        <v>2150.5987298283162</v>
      </c>
      <c r="E1092" s="6">
        <f>'[5]Fed Steer Margin'!E1092</f>
        <v>2090.25</v>
      </c>
      <c r="F1092" s="6">
        <f>'[5]Fed Steer Margin'!F1092</f>
        <v>-60.348729828316209</v>
      </c>
      <c r="G1092" s="235">
        <f t="shared" si="18"/>
        <v>-1.5495721201154673</v>
      </c>
    </row>
    <row r="1093" spans="1:7" x14ac:dyDescent="0.25">
      <c r="A1093" s="2">
        <f t="shared" si="17"/>
        <v>43966</v>
      </c>
      <c r="B1093" s="6">
        <f>'[5]Fed Steer Margin'!B1093</f>
        <v>1673.73</v>
      </c>
      <c r="C1093" s="6">
        <f>'[5]Fed Steer Margin'!C1093</f>
        <v>545.56647178129435</v>
      </c>
      <c r="D1093" s="6">
        <f>'[5]Fed Steer Margin'!D1093</f>
        <v>2219.2964717812943</v>
      </c>
      <c r="E1093" s="6">
        <f>'[5]Fed Steer Margin'!E1093</f>
        <v>2109</v>
      </c>
      <c r="F1093" s="6">
        <f>'[5]Fed Steer Margin'!F1093</f>
        <v>-110.29647178129426</v>
      </c>
      <c r="G1093" s="235">
        <f t="shared" si="18"/>
        <v>-2.1417662751011202</v>
      </c>
    </row>
    <row r="1094" spans="1:7" x14ac:dyDescent="0.25">
      <c r="A1094" s="2">
        <f t="shared" si="17"/>
        <v>43973</v>
      </c>
      <c r="B1094" s="6">
        <f>'[5]Fed Steer Margin'!B1094</f>
        <v>1710.09</v>
      </c>
      <c r="C1094" s="6">
        <f>'[5]Fed Steer Margin'!C1094</f>
        <v>540.66590321519277</v>
      </c>
      <c r="D1094" s="6">
        <f>'[5]Fed Steer Margin'!D1094</f>
        <v>2250.7559032151926</v>
      </c>
      <c r="E1094" s="6">
        <f>'[5]Fed Steer Margin'!E1094</f>
        <v>2275.9499999999998</v>
      </c>
      <c r="F1094" s="6">
        <f>'[5]Fed Steer Margin'!F1094</f>
        <v>25.194096784807243</v>
      </c>
      <c r="G1094" s="235">
        <f t="shared" si="18"/>
        <v>1.1383157313051235</v>
      </c>
    </row>
    <row r="1095" spans="1:7" x14ac:dyDescent="0.25">
      <c r="A1095" s="2">
        <f t="shared" si="17"/>
        <v>43980</v>
      </c>
      <c r="B1095" s="6">
        <f>'[5]Fed Steer Margin'!B1095</f>
        <v>1654.7400000000002</v>
      </c>
      <c r="C1095" s="6">
        <f>'[5]Fed Steer Margin'!C1095</f>
        <v>540.10216570381237</v>
      </c>
      <c r="D1095" s="6">
        <f>'[5]Fed Steer Margin'!D1095</f>
        <v>2194.8421657038125</v>
      </c>
      <c r="E1095" s="6">
        <f>'[5]Fed Steer Margin'!E1095</f>
        <v>2422.9499999999998</v>
      </c>
      <c r="F1095" s="6">
        <f>'[5]Fed Steer Margin'!F1095</f>
        <v>228.10783429618732</v>
      </c>
      <c r="G1095" s="235">
        <f t="shared" si="18"/>
        <v>3.7324952308608301</v>
      </c>
    </row>
    <row r="1096" spans="1:7" x14ac:dyDescent="0.25">
      <c r="A1096" s="2">
        <f t="shared" si="17"/>
        <v>43987</v>
      </c>
      <c r="B1096" s="6">
        <f>'[5]Fed Steer Margin'!B1096</f>
        <v>1654.83</v>
      </c>
      <c r="C1096" s="6">
        <f>'[5]Fed Steer Margin'!C1096</f>
        <v>539.86943055247582</v>
      </c>
      <c r="D1096" s="6">
        <f>'[5]Fed Steer Margin'!D1096</f>
        <v>2194.6994305524759</v>
      </c>
      <c r="E1096" s="6">
        <f>'[5]Fed Steer Margin'!E1096</f>
        <v>2388.3000000000002</v>
      </c>
      <c r="F1096" s="6">
        <f>'[5]Fed Steer Margin'!F1096</f>
        <v>193.60056944752432</v>
      </c>
      <c r="G1096" s="235">
        <f t="shared" si="18"/>
        <v>2.9217567471730472</v>
      </c>
    </row>
    <row r="1097" spans="1:7" x14ac:dyDescent="0.25">
      <c r="A1097" s="2">
        <f t="shared" si="17"/>
        <v>43994</v>
      </c>
      <c r="B1097" s="6">
        <f>'[5]Fed Steer Margin'!B1097</f>
        <v>1686.42</v>
      </c>
      <c r="C1097" s="6">
        <f>'[5]Fed Steer Margin'!C1097</f>
        <v>539.10180691878998</v>
      </c>
      <c r="D1097" s="6">
        <f>'[5]Fed Steer Margin'!D1097</f>
        <v>2225.5218069187899</v>
      </c>
      <c r="E1097" s="6">
        <f>'[5]Fed Steer Margin'!E1097</f>
        <v>2397.75</v>
      </c>
      <c r="F1097" s="6">
        <f>'[5]Fed Steer Margin'!F1097</f>
        <v>172.22819308121007</v>
      </c>
      <c r="G1097" s="235">
        <f t="shared" si="18"/>
        <v>2.0853072456101227</v>
      </c>
    </row>
    <row r="1098" spans="1:7" x14ac:dyDescent="0.25">
      <c r="A1098" s="2">
        <f t="shared" ref="A1098:A1123" si="19">A1097+7</f>
        <v>44001</v>
      </c>
      <c r="B1098" s="6">
        <f>'[5]Fed Steer Margin'!B1098</f>
        <v>1657.17</v>
      </c>
      <c r="C1098" s="6">
        <f>'[5]Fed Steer Margin'!C1098</f>
        <v>538.36970169615313</v>
      </c>
      <c r="D1098" s="6">
        <f>'[5]Fed Steer Margin'!D1098</f>
        <v>2195.5397016961533</v>
      </c>
      <c r="E1098" s="6">
        <f>'[5]Fed Steer Margin'!E1098</f>
        <v>2319.4499999999998</v>
      </c>
      <c r="F1098" s="6">
        <f>'[5]Fed Steer Margin'!F1098</f>
        <v>123.9102983038465</v>
      </c>
      <c r="G1098" s="235">
        <f t="shared" si="18"/>
        <v>1.7593368919636887</v>
      </c>
    </row>
    <row r="1099" spans="1:7" x14ac:dyDescent="0.25">
      <c r="A1099" s="2">
        <f t="shared" si="19"/>
        <v>44008</v>
      </c>
      <c r="B1099" s="6">
        <f>'[5]Fed Steer Margin'!B1099</f>
        <v>1645.7400000000002</v>
      </c>
      <c r="C1099" s="6">
        <f>'[5]Fed Steer Margin'!C1099</f>
        <v>537.48131610239579</v>
      </c>
      <c r="D1099" s="6">
        <f>'[5]Fed Steer Margin'!D1099</f>
        <v>2183.221316102396</v>
      </c>
      <c r="E1099" s="6">
        <f>'[5]Fed Steer Margin'!E1099</f>
        <v>2065.8000000000002</v>
      </c>
      <c r="F1099" s="6">
        <f>'[5]Fed Steer Margin'!F1099</f>
        <v>-117.42131610239585</v>
      </c>
      <c r="G1099" s="235">
        <f t="shared" si="18"/>
        <v>-0.14241790081778374</v>
      </c>
    </row>
    <row r="1100" spans="1:7" x14ac:dyDescent="0.25">
      <c r="A1100" s="2">
        <f t="shared" si="19"/>
        <v>44015</v>
      </c>
      <c r="B1100" s="6">
        <f>'[5]Fed Steer Margin'!B1100</f>
        <v>1614.1499999999999</v>
      </c>
      <c r="C1100" s="6">
        <f>'[5]Fed Steer Margin'!C1100</f>
        <v>536.00791117668052</v>
      </c>
      <c r="D1100" s="6">
        <f>'[5]Fed Steer Margin'!D1100</f>
        <v>2150.1579111766805</v>
      </c>
      <c r="E1100" s="6">
        <f>'[5]Fed Steer Margin'!E1100</f>
        <v>1963.5</v>
      </c>
      <c r="F1100" s="6">
        <f>'[5]Fed Steer Margin'!F1100</f>
        <v>-186.6579111766805</v>
      </c>
      <c r="G1100" s="235">
        <f t="shared" si="18"/>
        <v>0.12792969469826304</v>
      </c>
    </row>
    <row r="1101" spans="1:7" x14ac:dyDescent="0.25">
      <c r="A1101" s="2">
        <f t="shared" si="19"/>
        <v>44022</v>
      </c>
      <c r="B1101" s="6">
        <f>'[5]Fed Steer Margin'!B1101</f>
        <v>1681.92</v>
      </c>
      <c r="C1101" s="6">
        <f>'[5]Fed Steer Margin'!C1101</f>
        <v>534.68529228886553</v>
      </c>
      <c r="D1101" s="6">
        <f>'[5]Fed Steer Margin'!D1101</f>
        <v>2216.6052922888657</v>
      </c>
      <c r="E1101" s="6">
        <f>'[5]Fed Steer Margin'!E1101</f>
        <v>2189.1</v>
      </c>
      <c r="F1101" s="6">
        <f>'[5]Fed Steer Margin'!F1101</f>
        <v>-27.505292288865803</v>
      </c>
      <c r="G1101" s="235">
        <f t="shared" si="18"/>
        <v>0.70012771232228721</v>
      </c>
    </row>
    <row r="1102" spans="1:7" x14ac:dyDescent="0.25">
      <c r="A1102" s="2">
        <f t="shared" si="19"/>
        <v>44029</v>
      </c>
      <c r="B1102" s="6">
        <f>'[5]Fed Steer Margin'!B1102</f>
        <v>1682.1000000000001</v>
      </c>
      <c r="C1102" s="6">
        <f>'[5]Fed Steer Margin'!C1102</f>
        <v>533.53293219585873</v>
      </c>
      <c r="D1102" s="6">
        <f>'[5]Fed Steer Margin'!D1102</f>
        <v>2215.6329321958588</v>
      </c>
      <c r="E1102" s="6">
        <f>'[5]Fed Steer Margin'!E1102</f>
        <v>2201.1000000000004</v>
      </c>
      <c r="F1102" s="6">
        <f>'[5]Fed Steer Margin'!F1102</f>
        <v>-14.532932195858393</v>
      </c>
      <c r="G1102" s="235">
        <f t="shared" si="18"/>
        <v>0.86447994565047914</v>
      </c>
    </row>
    <row r="1103" spans="1:7" x14ac:dyDescent="0.25">
      <c r="A1103" s="2">
        <f t="shared" si="19"/>
        <v>44036</v>
      </c>
      <c r="B1103" s="6">
        <f>'[5]Fed Steer Margin'!B1103</f>
        <v>1678.23</v>
      </c>
      <c r="C1103" s="6">
        <f>'[5]Fed Steer Margin'!C1103</f>
        <v>532.10259733954763</v>
      </c>
      <c r="D1103" s="6">
        <f>'[5]Fed Steer Margin'!D1103</f>
        <v>2210.3325973395476</v>
      </c>
      <c r="E1103" s="6">
        <f>'[5]Fed Steer Margin'!E1103</f>
        <v>2119.1999999999998</v>
      </c>
      <c r="F1103" s="6">
        <f>'[5]Fed Steer Margin'!F1103</f>
        <v>-91.132597339547829</v>
      </c>
      <c r="G1103" s="235">
        <f t="shared" si="18"/>
        <v>0.13228519392970198</v>
      </c>
    </row>
    <row r="1104" spans="1:7" x14ac:dyDescent="0.25">
      <c r="A1104" s="2">
        <f t="shared" si="19"/>
        <v>44043</v>
      </c>
      <c r="B1104" s="6">
        <f>'[5]Fed Steer Margin'!B1104</f>
        <v>1654.11</v>
      </c>
      <c r="C1104" s="6">
        <f>'[5]Fed Steer Margin'!C1104</f>
        <v>530.83657361486939</v>
      </c>
      <c r="D1104" s="6">
        <f>'[5]Fed Steer Margin'!D1104</f>
        <v>2184.9465736148695</v>
      </c>
      <c r="E1104" s="6">
        <f>'[5]Fed Steer Margin'!E1104</f>
        <v>2098.7999999999997</v>
      </c>
      <c r="F1104" s="6">
        <f>'[5]Fed Steer Margin'!F1104</f>
        <v>-86.146573614869794</v>
      </c>
      <c r="G1104" s="235">
        <f t="shared" si="18"/>
        <v>0.35375475011121715</v>
      </c>
    </row>
    <row r="1105" spans="1:7" x14ac:dyDescent="0.25">
      <c r="A1105" s="2">
        <f t="shared" si="19"/>
        <v>44050</v>
      </c>
      <c r="B1105" s="6">
        <f>'[5]Fed Steer Margin'!B1105</f>
        <v>1725.21</v>
      </c>
      <c r="C1105" s="6">
        <f>'[5]Fed Steer Margin'!C1105</f>
        <v>529.38945911000883</v>
      </c>
      <c r="D1105" s="6">
        <f>'[5]Fed Steer Margin'!D1105</f>
        <v>2254.5994591100089</v>
      </c>
      <c r="E1105" s="6">
        <f>'[5]Fed Steer Margin'!E1105</f>
        <v>2160.3000000000002</v>
      </c>
      <c r="F1105" s="6">
        <f>'[5]Fed Steer Margin'!F1105</f>
        <v>-94.299459110008684</v>
      </c>
      <c r="G1105" s="235">
        <f t="shared" si="18"/>
        <v>0.37500067558115113</v>
      </c>
    </row>
    <row r="1106" spans="1:7" x14ac:dyDescent="0.25">
      <c r="A1106" s="2">
        <f t="shared" si="19"/>
        <v>44057</v>
      </c>
      <c r="B1106" s="6">
        <f>'[5]Fed Steer Margin'!B1106</f>
        <v>1656.8999999999999</v>
      </c>
      <c r="C1106" s="6">
        <f>'[5]Fed Steer Margin'!C1106</f>
        <v>527.79551845953551</v>
      </c>
      <c r="D1106" s="6">
        <f>'[5]Fed Steer Margin'!D1106</f>
        <v>2184.6955184595354</v>
      </c>
      <c r="E1106" s="6">
        <f>'[5]Fed Steer Margin'!E1106</f>
        <v>2158.5</v>
      </c>
      <c r="F1106" s="6">
        <f>'[5]Fed Steer Margin'!F1106</f>
        <v>-26.195518459535378</v>
      </c>
      <c r="G1106" s="235">
        <f t="shared" si="18"/>
        <v>0.76045404099669622</v>
      </c>
    </row>
    <row r="1107" spans="1:7" x14ac:dyDescent="0.25">
      <c r="A1107" s="2">
        <f t="shared" si="19"/>
        <v>44064</v>
      </c>
      <c r="B1107" s="6">
        <f>'[5]Fed Steer Margin'!B1107</f>
        <v>1596.42</v>
      </c>
      <c r="C1107" s="6">
        <f>'[5]Fed Steer Margin'!C1107</f>
        <v>526.50156949223481</v>
      </c>
      <c r="D1107" s="6">
        <f>'[5]Fed Steer Margin'!D1107</f>
        <v>2122.921569492235</v>
      </c>
      <c r="E1107" s="6">
        <f>'[5]Fed Steer Margin'!E1107</f>
        <v>2174.8500000000004</v>
      </c>
      <c r="F1107" s="6">
        <f>'[5]Fed Steer Margin'!F1107</f>
        <v>51.92843050776537</v>
      </c>
      <c r="G1107" s="235">
        <f t="shared" si="18"/>
        <v>1.4935360565513855</v>
      </c>
    </row>
    <row r="1108" spans="1:7" x14ac:dyDescent="0.25">
      <c r="A1108" s="2">
        <f t="shared" si="19"/>
        <v>44071</v>
      </c>
      <c r="B1108" s="6">
        <f>'[5]Fed Steer Margin'!B1108</f>
        <v>1576.08</v>
      </c>
      <c r="C1108" s="6">
        <f>'[5]Fed Steer Margin'!C1108</f>
        <v>525.51219082350951</v>
      </c>
      <c r="D1108" s="6">
        <f>'[5]Fed Steer Margin'!D1108</f>
        <v>2101.5921908235096</v>
      </c>
      <c r="E1108" s="6">
        <f>'[5]Fed Steer Margin'!E1108</f>
        <v>2138.1</v>
      </c>
      <c r="F1108" s="6">
        <f>'[5]Fed Steer Margin'!F1108</f>
        <v>36.507809176490355</v>
      </c>
      <c r="G1108" s="235">
        <f t="shared" si="18"/>
        <v>1.5840327170310367</v>
      </c>
    </row>
    <row r="1109" spans="1:7" x14ac:dyDescent="0.25">
      <c r="A1109" s="2">
        <f t="shared" si="19"/>
        <v>44078</v>
      </c>
      <c r="B1109" s="6">
        <f>'[5]Fed Steer Margin'!B1109</f>
        <v>1568.61</v>
      </c>
      <c r="C1109" s="6">
        <f>'[5]Fed Steer Margin'!C1109</f>
        <v>525.20526036826186</v>
      </c>
      <c r="D1109" s="6">
        <f>'[5]Fed Steer Margin'!D1109</f>
        <v>2093.815260368262</v>
      </c>
      <c r="E1109" s="6">
        <f>'[5]Fed Steer Margin'!E1109</f>
        <v>2124.6</v>
      </c>
      <c r="F1109" s="6">
        <f>'[5]Fed Steer Margin'!F1109</f>
        <v>30.784739631737921</v>
      </c>
      <c r="G1109" s="235">
        <f t="shared" si="18"/>
        <v>1.6659155181754515</v>
      </c>
    </row>
    <row r="1110" spans="1:7" x14ac:dyDescent="0.25">
      <c r="A1110" s="2">
        <f t="shared" si="19"/>
        <v>44085</v>
      </c>
      <c r="B1110" s="6">
        <f>'[5]Fed Steer Margin'!B1110</f>
        <v>1530.9900000000002</v>
      </c>
      <c r="C1110" s="6">
        <f>'[5]Fed Steer Margin'!C1110</f>
        <v>525.38747383689542</v>
      </c>
      <c r="D1110" s="6">
        <f>'[5]Fed Steer Margin'!D1110</f>
        <v>2056.3774738368957</v>
      </c>
      <c r="E1110" s="6">
        <f>'[5]Fed Steer Margin'!E1110</f>
        <v>2078.4</v>
      </c>
      <c r="F1110" s="6">
        <f>'[5]Fed Steer Margin'!F1110</f>
        <v>22.02252616310443</v>
      </c>
      <c r="G1110" s="235">
        <f t="shared" si="18"/>
        <v>1.1387080315860121</v>
      </c>
    </row>
    <row r="1111" spans="1:7" x14ac:dyDescent="0.25">
      <c r="A1111" s="2">
        <f t="shared" si="19"/>
        <v>44092</v>
      </c>
      <c r="B1111" s="6">
        <f>'[5]Fed Steer Margin'!B1111</f>
        <v>1430.46</v>
      </c>
      <c r="C1111" s="6">
        <f>'[5]Fed Steer Margin'!C1111</f>
        <v>525.5028628011886</v>
      </c>
      <c r="D1111" s="6">
        <f>'[5]Fed Steer Margin'!D1111</f>
        <v>1955.9628628011887</v>
      </c>
      <c r="E1111" s="6">
        <f>'[5]Fed Steer Margin'!E1111</f>
        <v>2060.4</v>
      </c>
      <c r="F1111" s="6">
        <f>'[5]Fed Steer Margin'!F1111</f>
        <v>104.43713719881134</v>
      </c>
      <c r="G1111" s="235">
        <f t="shared" si="18"/>
        <v>3.4421940935855697</v>
      </c>
    </row>
    <row r="1112" spans="1:7" x14ac:dyDescent="0.25">
      <c r="A1112" s="2">
        <f t="shared" si="19"/>
        <v>44099</v>
      </c>
      <c r="B1112" s="6">
        <f>'[5]Fed Steer Margin'!B1112</f>
        <v>1524.8700000000001</v>
      </c>
      <c r="C1112" s="6">
        <f>'[5]Fed Steer Margin'!C1112</f>
        <v>525.85452724693278</v>
      </c>
      <c r="D1112" s="6">
        <f>'[5]Fed Steer Margin'!D1112</f>
        <v>2050.7245272469327</v>
      </c>
      <c r="E1112" s="6">
        <f>'[5]Fed Steer Margin'!E1112</f>
        <v>2080.2000000000003</v>
      </c>
      <c r="F1112" s="6">
        <f>'[5]Fed Steer Margin'!F1112</f>
        <v>29.475472753067606</v>
      </c>
      <c r="G1112" s="235">
        <f t="shared" si="18"/>
        <v>1.2132828287650297</v>
      </c>
    </row>
    <row r="1113" spans="1:7" x14ac:dyDescent="0.25">
      <c r="A1113" s="2">
        <f t="shared" si="19"/>
        <v>44106</v>
      </c>
      <c r="B1113" s="6">
        <f>'[5]Fed Steer Margin'!B1113</f>
        <v>1475.82</v>
      </c>
      <c r="C1113" s="6">
        <f>'[5]Fed Steer Margin'!C1113</f>
        <v>526.130285380082</v>
      </c>
      <c r="D1113" s="6">
        <f>'[5]Fed Steer Margin'!D1113</f>
        <v>2001.9502853800818</v>
      </c>
      <c r="E1113" s="6">
        <f>'[5]Fed Steer Margin'!E1113</f>
        <v>2055.75</v>
      </c>
      <c r="F1113" s="6">
        <f>'[5]Fed Steer Margin'!F1113</f>
        <v>53.799714619918177</v>
      </c>
      <c r="G1113" s="235">
        <f t="shared" si="18"/>
        <v>1.297175173086174</v>
      </c>
    </row>
    <row r="1114" spans="1:7" x14ac:dyDescent="0.25">
      <c r="A1114" s="2">
        <f t="shared" si="19"/>
        <v>44113</v>
      </c>
      <c r="B1114" s="6">
        <f>'[5]Fed Steer Margin'!B1114</f>
        <v>1488.06</v>
      </c>
      <c r="C1114" s="6">
        <f>'[5]Fed Steer Margin'!C1114</f>
        <v>526.20095577796087</v>
      </c>
      <c r="D1114" s="6">
        <f>'[5]Fed Steer Margin'!D1114</f>
        <v>2014.2609557779608</v>
      </c>
      <c r="E1114" s="6">
        <f>'[5]Fed Steer Margin'!E1114</f>
        <v>2079.4499999999998</v>
      </c>
      <c r="F1114" s="6">
        <f>'[5]Fed Steer Margin'!F1114</f>
        <v>65.189044222039001</v>
      </c>
      <c r="G1114" s="235">
        <f t="shared" si="18"/>
        <v>2.0300877278798803</v>
      </c>
    </row>
    <row r="1115" spans="1:7" x14ac:dyDescent="0.25">
      <c r="A1115" s="2">
        <f t="shared" si="19"/>
        <v>44120</v>
      </c>
      <c r="B1115" s="6">
        <f>'[5]Fed Steer Margin'!B1115</f>
        <v>1473.66</v>
      </c>
      <c r="C1115" s="6">
        <f>'[5]Fed Steer Margin'!C1115</f>
        <v>531.26648678385732</v>
      </c>
      <c r="D1115" s="6">
        <f>'[5]Fed Steer Margin'!D1115</f>
        <v>2004.9264867838574</v>
      </c>
      <c r="E1115" s="6">
        <f>'[5]Fed Steer Margin'!E1115</f>
        <v>1991.1000000000001</v>
      </c>
      <c r="F1115" s="6">
        <f>'[5]Fed Steer Margin'!F1115</f>
        <v>-13.826486783857263</v>
      </c>
      <c r="G1115" s="235">
        <f t="shared" si="18"/>
        <v>0.90784819893482926</v>
      </c>
    </row>
    <row r="1116" spans="1:7" x14ac:dyDescent="0.25">
      <c r="A1116" s="2">
        <f t="shared" si="19"/>
        <v>44127</v>
      </c>
      <c r="B1116" s="6">
        <f>'[5]Fed Steer Margin'!B1116</f>
        <v>1458.54</v>
      </c>
      <c r="C1116" s="6">
        <f>'[5]Fed Steer Margin'!C1116</f>
        <v>536.97668788559099</v>
      </c>
      <c r="D1116" s="6">
        <f>'[5]Fed Steer Margin'!D1116</f>
        <v>1995.516687885591</v>
      </c>
      <c r="E1116" s="6">
        <f>'[5]Fed Steer Margin'!E1116</f>
        <v>2038.5</v>
      </c>
      <c r="F1116" s="6">
        <f>'[5]Fed Steer Margin'!F1116</f>
        <v>42.983312114409046</v>
      </c>
      <c r="G1116" s="235">
        <f t="shared" si="18"/>
        <v>1.2196220826653938</v>
      </c>
    </row>
    <row r="1117" spans="1:7" x14ac:dyDescent="0.25">
      <c r="A1117" s="2">
        <f t="shared" si="19"/>
        <v>44134</v>
      </c>
      <c r="B1117" s="6">
        <f>'[5]Fed Steer Margin'!B1117</f>
        <v>1473.75</v>
      </c>
      <c r="C1117" s="6">
        <f>'[5]Fed Steer Margin'!C1117</f>
        <v>543.88922796890904</v>
      </c>
      <c r="D1117" s="6">
        <f>'[5]Fed Steer Margin'!D1117</f>
        <v>2017.6392279689089</v>
      </c>
      <c r="E1117" s="6">
        <f>'[5]Fed Steer Margin'!E1117</f>
        <v>2034</v>
      </c>
      <c r="F1117" s="6">
        <f>'[5]Fed Steer Margin'!F1117</f>
        <v>16.360772031091074</v>
      </c>
      <c r="G1117" s="235">
        <f t="shared" si="18"/>
        <v>1.0853699211119463</v>
      </c>
    </row>
    <row r="1118" spans="1:7" x14ac:dyDescent="0.25">
      <c r="A1118" s="2">
        <f t="shared" si="19"/>
        <v>44141</v>
      </c>
      <c r="B1118" s="6">
        <f>'[5]Fed Steer Margin'!B1118</f>
        <v>1412.0099999999998</v>
      </c>
      <c r="C1118" s="6">
        <f>'[5]Fed Steer Margin'!C1118</f>
        <v>551.23448070716893</v>
      </c>
      <c r="D1118" s="6">
        <f>'[5]Fed Steer Margin'!D1118</f>
        <v>1963.2444807071688</v>
      </c>
      <c r="E1118" s="6">
        <f>'[5]Fed Steer Margin'!E1118</f>
        <v>2021.25</v>
      </c>
      <c r="F1118" s="6">
        <f>'[5]Fed Steer Margin'!F1118</f>
        <v>58.005519292831195</v>
      </c>
      <c r="G1118" s="235">
        <f t="shared" si="18"/>
        <v>1.2735340649347537</v>
      </c>
    </row>
    <row r="1119" spans="1:7" x14ac:dyDescent="0.25">
      <c r="A1119" s="2">
        <f t="shared" si="19"/>
        <v>44148</v>
      </c>
      <c r="B1119" s="6">
        <f>'[5]Fed Steer Margin'!B1119</f>
        <v>1570.23</v>
      </c>
      <c r="C1119" s="6">
        <f>'[5]Fed Steer Margin'!C1119</f>
        <v>559.02051974435517</v>
      </c>
      <c r="D1119" s="6">
        <f>'[5]Fed Steer Margin'!D1119</f>
        <v>2129.2505197443552</v>
      </c>
      <c r="E1119" s="6">
        <f>'[5]Fed Steer Margin'!E1119</f>
        <v>2050.9499999999998</v>
      </c>
      <c r="F1119" s="6">
        <f>'[5]Fed Steer Margin'!F1119</f>
        <v>-78.30051974435537</v>
      </c>
      <c r="G1119" s="235">
        <f t="shared" si="18"/>
        <v>0.62119457827965829</v>
      </c>
    </row>
    <row r="1120" spans="1:7" x14ac:dyDescent="0.25">
      <c r="A1120" s="2">
        <f t="shared" si="19"/>
        <v>44155</v>
      </c>
      <c r="B1120" s="6">
        <f>'[5]Fed Steer Margin'!B1120</f>
        <v>1641.1499999999999</v>
      </c>
      <c r="C1120" s="6">
        <f>'[5]Fed Steer Margin'!C1120</f>
        <v>567.38770324104451</v>
      </c>
      <c r="D1120" s="6">
        <f>'[5]Fed Steer Margin'!D1120</f>
        <v>2208.5377032410443</v>
      </c>
      <c r="E1120" s="6">
        <f>'[5]Fed Steer Margin'!E1120</f>
        <v>2057.25</v>
      </c>
      <c r="F1120" s="6">
        <f>'[5]Fed Steer Margin'!F1120</f>
        <v>-151.28770324104426</v>
      </c>
      <c r="G1120" s="235">
        <f t="shared" si="18"/>
        <v>0.31532452504224678</v>
      </c>
    </row>
    <row r="1121" spans="1:33" x14ac:dyDescent="0.25">
      <c r="A1121" s="2">
        <f t="shared" si="19"/>
        <v>44162</v>
      </c>
      <c r="B1121" s="6">
        <f>'[5]Fed Steer Margin'!B1121</f>
        <v>1669.32</v>
      </c>
      <c r="C1121" s="6">
        <f>'[5]Fed Steer Margin'!C1121</f>
        <v>576.0934047360704</v>
      </c>
      <c r="D1121" s="6">
        <f>'[5]Fed Steer Margin'!D1121</f>
        <v>2245.4134047360703</v>
      </c>
      <c r="E1121" s="6">
        <f>'[5]Fed Steer Margin'!E1121</f>
        <v>2014.65</v>
      </c>
      <c r="F1121" s="6">
        <f>'[5]Fed Steer Margin'!F1121</f>
        <v>-230.76340473607024</v>
      </c>
      <c r="G1121" s="235">
        <f t="shared" si="18"/>
        <v>-0.11120349007826007</v>
      </c>
    </row>
    <row r="1122" spans="1:33" x14ac:dyDescent="0.25">
      <c r="A1122" s="2">
        <f t="shared" si="19"/>
        <v>44169</v>
      </c>
      <c r="B1122" s="6">
        <f>'[5]Fed Steer Margin'!B1122</f>
        <v>1652.3999999999999</v>
      </c>
      <c r="C1122" s="6">
        <f>'[5]Fed Steer Margin'!C1122</f>
        <v>580.64359349975234</v>
      </c>
      <c r="D1122" s="6">
        <f>'[5]Fed Steer Margin'!D1122</f>
        <v>2233.0435934997522</v>
      </c>
      <c r="E1122" s="6">
        <f>'[5]Fed Steer Margin'!E1122</f>
        <v>2034.4499999999998</v>
      </c>
      <c r="F1122" s="6">
        <f>'[5]Fed Steer Margin'!F1122</f>
        <v>-198.59359349975239</v>
      </c>
      <c r="G1122" s="235">
        <f t="shared" si="18"/>
        <v>-1.7931868431959125E-2</v>
      </c>
    </row>
    <row r="1123" spans="1:33" x14ac:dyDescent="0.25">
      <c r="A1123" s="2">
        <f t="shared" si="19"/>
        <v>44176</v>
      </c>
      <c r="B1123" s="6">
        <f>'[5]Fed Steer Margin'!B1123</f>
        <v>1606.86</v>
      </c>
      <c r="C1123" s="6">
        <f>'[5]Fed Steer Margin'!C1123</f>
        <v>585.05671405862711</v>
      </c>
      <c r="D1123" s="6">
        <f>'[5]Fed Steer Margin'!D1123</f>
        <v>2191.9167140586269</v>
      </c>
      <c r="E1123" s="6">
        <f>'[5]Fed Steer Margin'!E1123</f>
        <v>1900.6499999999999</v>
      </c>
      <c r="F1123" s="6">
        <f>'[5]Fed Steer Margin'!F1123</f>
        <v>-291.26671405862703</v>
      </c>
      <c r="G1123" s="235">
        <f t="shared" si="18"/>
        <v>-2.729065387283796</v>
      </c>
    </row>
    <row r="1124" spans="1:33" x14ac:dyDescent="0.25">
      <c r="A1124" s="2">
        <f>A1123+7</f>
        <v>44183</v>
      </c>
      <c r="B1124" s="6">
        <f>'[5]Fed Steer Margin'!B1124</f>
        <v>1561.77</v>
      </c>
      <c r="C1124" s="6">
        <f>'[5]Fed Steer Margin'!C1124</f>
        <v>589.78228555605097</v>
      </c>
      <c r="D1124" s="6">
        <f>'[5]Fed Steer Margin'!D1124</f>
        <v>2151.5522855560512</v>
      </c>
      <c r="E1124" s="6">
        <f>'[5]Fed Steer Margin'!E1124</f>
        <v>1729.65</v>
      </c>
      <c r="F1124" s="6">
        <f>'[5]Fed Steer Margin'!F1124</f>
        <v>-421.90228555605108</v>
      </c>
      <c r="G1124" s="235">
        <f t="shared" si="18"/>
        <v>-6.17059938733113</v>
      </c>
    </row>
    <row r="1125" spans="1:33" x14ac:dyDescent="0.25">
      <c r="A1125" s="2">
        <f>A1124+7</f>
        <v>44190</v>
      </c>
      <c r="B1125" s="6">
        <f>'[5]Fed Steer Margin'!B1125</f>
        <v>1487.8799999999999</v>
      </c>
      <c r="C1125" s="6">
        <f>'[5]Fed Steer Margin'!C1125</f>
        <v>594.59659417219223</v>
      </c>
      <c r="D1125" s="6">
        <f>'[5]Fed Steer Margin'!D1125</f>
        <v>2082.4765941721921</v>
      </c>
      <c r="E1125" s="6">
        <f>'[5]Fed Steer Margin'!E1125</f>
        <v>1729.65</v>
      </c>
      <c r="F1125" s="6">
        <f>'[5]Fed Steer Margin'!F1125</f>
        <v>-352.82659417219202</v>
      </c>
      <c r="G1125" s="235">
        <f t="shared" si="18"/>
        <v>-55.145077017249399</v>
      </c>
    </row>
    <row r="1126" spans="1:33" x14ac:dyDescent="0.25">
      <c r="A1126" s="2">
        <f t="shared" ref="A1126:A1189" si="20">A1125+7</f>
        <v>44197</v>
      </c>
      <c r="B1126" s="6">
        <f>'[5]Fed Steer Margin'!B1126</f>
        <v>0</v>
      </c>
      <c r="C1126" s="6">
        <f>'[5]Fed Steer Margin'!C1126</f>
        <v>0</v>
      </c>
      <c r="D1126" s="6">
        <f>'[5]Fed Steer Margin'!D1126</f>
        <v>0</v>
      </c>
      <c r="E1126" s="6">
        <f>'[5]Fed Steer Margin'!E1126</f>
        <v>0</v>
      </c>
      <c r="F1126" s="6">
        <f>'[5]Fed Steer Margin'!F1126</f>
        <v>0</v>
      </c>
    </row>
    <row r="1127" spans="1:33" s="10" customFormat="1" x14ac:dyDescent="0.25">
      <c r="A1127" s="13">
        <f t="shared" si="20"/>
        <v>44204</v>
      </c>
      <c r="B1127" s="29">
        <f>'[5]Fed Steer Margin'!B1127</f>
        <v>1500.1200000000001</v>
      </c>
      <c r="C1127" s="29">
        <f>'[5]Fed Steer Margin'!C1127</f>
        <v>599.9996926299267</v>
      </c>
      <c r="D1127" s="29">
        <f>'[5]Fed Steer Margin'!D1127</f>
        <v>2100.1196926299267</v>
      </c>
      <c r="E1127" s="29">
        <f>'[5]Fed Steer Margin'!E1127</f>
        <v>1938.4499999999998</v>
      </c>
      <c r="F1127" s="29">
        <f>'[5]Fed Steer Margin'!F1127</f>
        <v>-161.66969262992689</v>
      </c>
      <c r="G1127" s="235">
        <f>+(F1127-F1074)/ABS(F1074)</f>
        <v>-8.7089806329656749</v>
      </c>
      <c r="H1127" s="24"/>
      <c r="I1127" s="24"/>
      <c r="J1127" s="24"/>
      <c r="K1127" s="24"/>
      <c r="L1127" s="24"/>
      <c r="M1127" s="24"/>
      <c r="N1127" s="24"/>
      <c r="O1127" s="24"/>
      <c r="P1127" s="24"/>
      <c r="Q1127" s="24"/>
      <c r="R1127" s="24"/>
      <c r="S1127" s="24"/>
      <c r="T1127" s="24"/>
      <c r="U1127" s="24"/>
      <c r="V1127" s="24"/>
      <c r="W1127" s="24"/>
      <c r="X1127" s="24"/>
      <c r="Y1127" s="24"/>
      <c r="Z1127" s="24"/>
      <c r="AA1127" s="24"/>
      <c r="AB1127" s="24"/>
      <c r="AC1127" s="24"/>
      <c r="AD1127" s="24"/>
      <c r="AE1127" s="24"/>
      <c r="AF1127" s="24"/>
      <c r="AG1127" s="24"/>
    </row>
    <row r="1128" spans="1:33" s="10" customFormat="1" x14ac:dyDescent="0.25">
      <c r="A1128" s="2">
        <f t="shared" si="20"/>
        <v>44211</v>
      </c>
      <c r="B1128" s="6">
        <f>'[5]Fed Steer Margin'!B1128</f>
        <v>1557.18</v>
      </c>
      <c r="C1128" s="6">
        <f>'[5]Fed Steer Margin'!C1128</f>
        <v>602.47352234730658</v>
      </c>
      <c r="D1128" s="6">
        <f>'[5]Fed Steer Margin'!D1128</f>
        <v>2159.6535223473065</v>
      </c>
      <c r="E1128" s="6">
        <f>'[5]Fed Steer Margin'!E1128</f>
        <v>1949.6999999999998</v>
      </c>
      <c r="F1128" s="6">
        <f>'[5]Fed Steer Margin'!F1128</f>
        <v>-209.95352234730672</v>
      </c>
      <c r="G1128" s="235">
        <f t="shared" ref="G1128:G1178" si="21">+(F1128-F1075)/ABS(F1075)</f>
        <v>-4.565587429754892</v>
      </c>
      <c r="H1128" s="12"/>
      <c r="I1128" s="12"/>
      <c r="J1128" s="12"/>
      <c r="K1128" s="12"/>
      <c r="L1128" s="12"/>
      <c r="M1128" s="12"/>
      <c r="N1128" s="12"/>
      <c r="O1128" s="12"/>
      <c r="P1128" s="12"/>
      <c r="Q1128" s="12"/>
    </row>
    <row r="1129" spans="1:33" s="10" customFormat="1" x14ac:dyDescent="0.25">
      <c r="A1129" s="2">
        <f t="shared" si="20"/>
        <v>44218</v>
      </c>
      <c r="B1129" s="6">
        <f>'[5]Fed Steer Margin'!B1129</f>
        <v>1614.2400000000002</v>
      </c>
      <c r="C1129" s="6">
        <f>'[5]Fed Steer Margin'!C1129</f>
        <v>609.77276690710937</v>
      </c>
      <c r="D1129" s="6">
        <f>'[5]Fed Steer Margin'!D1129</f>
        <v>2224.0127669071098</v>
      </c>
      <c r="E1129" s="6">
        <f>'[5]Fed Steer Margin'!E1129</f>
        <v>2002.5</v>
      </c>
      <c r="F1129" s="6">
        <f>'[5]Fed Steer Margin'!F1129</f>
        <v>-221.51276690710984</v>
      </c>
      <c r="G1129" s="235">
        <f t="shared" si="21"/>
        <v>-14.061934540418251</v>
      </c>
      <c r="H1129" s="12"/>
      <c r="I1129" s="12"/>
      <c r="J1129" s="12"/>
      <c r="K1129" s="12"/>
      <c r="L1129" s="12"/>
      <c r="M1129" s="12"/>
      <c r="N1129" s="12"/>
      <c r="O1129" s="12"/>
      <c r="P1129" s="12"/>
      <c r="Q1129" s="12"/>
    </row>
    <row r="1130" spans="1:33" s="10" customFormat="1" x14ac:dyDescent="0.25">
      <c r="A1130" s="2">
        <f t="shared" si="20"/>
        <v>44225</v>
      </c>
      <c r="B1130" s="6">
        <f>'[5]Fed Steer Margin'!B1130</f>
        <v>1604.8799999999999</v>
      </c>
      <c r="C1130" s="6">
        <f>'[5]Fed Steer Margin'!C1130</f>
        <v>623.40884710578882</v>
      </c>
      <c r="D1130" s="6">
        <f>'[5]Fed Steer Margin'!D1130</f>
        <v>2228.2888471057886</v>
      </c>
      <c r="E1130" s="6">
        <f>'[5]Fed Steer Margin'!E1130</f>
        <v>2012.3999999999999</v>
      </c>
      <c r="F1130" s="6">
        <f>'[5]Fed Steer Margin'!F1130</f>
        <v>-215.88884710578873</v>
      </c>
      <c r="G1130" s="235">
        <f t="shared" si="21"/>
        <v>-3.0403695993715227</v>
      </c>
      <c r="H1130" s="12"/>
      <c r="I1130" s="12"/>
      <c r="J1130" s="12"/>
      <c r="K1130" s="12"/>
      <c r="L1130" s="12"/>
      <c r="M1130" s="12"/>
      <c r="N1130" s="12"/>
      <c r="O1130" s="12"/>
      <c r="P1130" s="12"/>
      <c r="Q1130" s="12"/>
    </row>
    <row r="1131" spans="1:33" x14ac:dyDescent="0.25">
      <c r="A1131" s="2">
        <f t="shared" si="20"/>
        <v>44232</v>
      </c>
      <c r="B1131" s="6">
        <f>'[5]Fed Steer Margin'!B1131</f>
        <v>1655.55</v>
      </c>
      <c r="C1131" s="6">
        <f>'[5]Fed Steer Margin'!C1131</f>
        <v>632.37174666202702</v>
      </c>
      <c r="D1131" s="6">
        <f>'[5]Fed Steer Margin'!D1131</f>
        <v>2287.9217466620271</v>
      </c>
      <c r="E1131" s="6">
        <f>'[5]Fed Steer Margin'!E1131</f>
        <v>2071.0499999999997</v>
      </c>
      <c r="F1131" s="6">
        <f>'[5]Fed Steer Margin'!F1131</f>
        <v>-216.87174666202736</v>
      </c>
      <c r="G1131" s="235">
        <f t="shared" si="21"/>
        <v>-3.2347369564068593</v>
      </c>
    </row>
    <row r="1132" spans="1:33" x14ac:dyDescent="0.25">
      <c r="A1132" s="2">
        <f t="shared" si="20"/>
        <v>44239</v>
      </c>
      <c r="B1132" s="6">
        <f>'[5]Fed Steer Margin'!B1132</f>
        <v>1673.28</v>
      </c>
      <c r="C1132" s="6">
        <f>'[5]Fed Steer Margin'!C1132</f>
        <v>641.8210754007431</v>
      </c>
      <c r="D1132" s="6">
        <f>'[5]Fed Steer Margin'!D1132</f>
        <v>2315.101075400743</v>
      </c>
      <c r="E1132" s="6">
        <f>'[5]Fed Steer Margin'!E1132</f>
        <v>2038.95</v>
      </c>
      <c r="F1132" s="6">
        <f>'[5]Fed Steer Margin'!F1132</f>
        <v>-276.15107540074291</v>
      </c>
      <c r="G1132" s="235">
        <f t="shared" si="21"/>
        <v>-0.92130045448215803</v>
      </c>
    </row>
    <row r="1133" spans="1:33" x14ac:dyDescent="0.25">
      <c r="A1133" s="2">
        <f t="shared" si="20"/>
        <v>44246</v>
      </c>
      <c r="B1133" s="6">
        <f>'[5]Fed Steer Margin'!B1133</f>
        <v>1689.39</v>
      </c>
      <c r="C1133" s="6">
        <f>'[5]Fed Steer Margin'!C1133</f>
        <v>651.3040506833695</v>
      </c>
      <c r="D1133" s="6">
        <f>'[5]Fed Steer Margin'!D1133</f>
        <v>2340.6940506833698</v>
      </c>
      <c r="E1133" s="6">
        <f>'[5]Fed Steer Margin'!E1133</f>
        <v>1975.4999999999998</v>
      </c>
      <c r="F1133" s="6">
        <f>'[5]Fed Steer Margin'!F1133</f>
        <v>-365.19405068337005</v>
      </c>
      <c r="G1133" s="235">
        <f t="shared" si="21"/>
        <v>-1.2063175856864177</v>
      </c>
    </row>
    <row r="1134" spans="1:33" x14ac:dyDescent="0.25">
      <c r="A1134" s="2">
        <f t="shared" si="20"/>
        <v>44253</v>
      </c>
      <c r="B1134" s="6">
        <f>'[5]Fed Steer Margin'!B1134</f>
        <v>1686.96</v>
      </c>
      <c r="C1134" s="6">
        <f>'[5]Fed Steer Margin'!C1134</f>
        <v>657.29558296636674</v>
      </c>
      <c r="D1134" s="6">
        <f>'[5]Fed Steer Margin'!D1134</f>
        <v>2344.255582966367</v>
      </c>
      <c r="E1134" s="6">
        <f>'[5]Fed Steer Margin'!E1134</f>
        <v>2051.85</v>
      </c>
      <c r="F1134" s="6">
        <f>'[5]Fed Steer Margin'!F1134</f>
        <v>-292.40558296636709</v>
      </c>
      <c r="G1134" s="235">
        <f t="shared" si="21"/>
        <v>-1.1530495522936959</v>
      </c>
    </row>
    <row r="1135" spans="1:33" x14ac:dyDescent="0.25">
      <c r="A1135" s="2">
        <f t="shared" si="20"/>
        <v>44260</v>
      </c>
      <c r="B1135" s="6">
        <f>'[5]Fed Steer Margin'!B1135</f>
        <v>1683.81</v>
      </c>
      <c r="C1135" s="6">
        <f>'[5]Fed Steer Margin'!C1135</f>
        <v>666.59006558803628</v>
      </c>
      <c r="D1135" s="6">
        <f>'[5]Fed Steer Margin'!D1135</f>
        <v>2350.4000655880363</v>
      </c>
      <c r="E1135" s="6">
        <f>'[5]Fed Steer Margin'!E1135</f>
        <v>2101.5</v>
      </c>
      <c r="F1135" s="6">
        <f>'[5]Fed Steer Margin'!F1135</f>
        <v>-248.90006558803634</v>
      </c>
      <c r="G1135" s="235">
        <f t="shared" si="21"/>
        <v>-1.3844218804254815</v>
      </c>
    </row>
    <row r="1136" spans="1:33" x14ac:dyDescent="0.25">
      <c r="A1136" s="2">
        <f t="shared" si="20"/>
        <v>44267</v>
      </c>
      <c r="B1136" s="6">
        <f>'[5]Fed Steer Margin'!B1136</f>
        <v>1650.8700000000001</v>
      </c>
      <c r="C1136" s="6">
        <f>'[5]Fed Steer Margin'!C1136</f>
        <v>674.91011096115858</v>
      </c>
      <c r="D1136" s="6">
        <f>'[5]Fed Steer Margin'!D1136</f>
        <v>2325.7801109611587</v>
      </c>
      <c r="E1136" s="6">
        <f>'[5]Fed Steer Margin'!E1136</f>
        <v>2116.0499999999997</v>
      </c>
      <c r="F1136" s="6">
        <f>'[5]Fed Steer Margin'!F1136</f>
        <v>-209.73011096115897</v>
      </c>
      <c r="G1136" s="235">
        <f t="shared" si="21"/>
        <v>-0.79505808135077105</v>
      </c>
    </row>
    <row r="1137" spans="1:7" x14ac:dyDescent="0.25">
      <c r="A1137" s="2">
        <f t="shared" si="20"/>
        <v>44274</v>
      </c>
      <c r="B1137" s="6">
        <f>'[5]Fed Steer Margin'!B1137</f>
        <v>1695.8700000000001</v>
      </c>
      <c r="C1137" s="6">
        <f>'[5]Fed Steer Margin'!C1137</f>
        <v>682.29457032884591</v>
      </c>
      <c r="D1137" s="6">
        <f>'[5]Fed Steer Margin'!D1137</f>
        <v>2378.1645703288459</v>
      </c>
      <c r="E1137" s="6">
        <f>'[5]Fed Steer Margin'!E1137</f>
        <v>2111.85</v>
      </c>
      <c r="F1137" s="6">
        <f>'[5]Fed Steer Margin'!F1137</f>
        <v>-266.314570328846</v>
      </c>
      <c r="G1137" s="235">
        <f t="shared" si="21"/>
        <v>-0.78864873801572677</v>
      </c>
    </row>
    <row r="1138" spans="1:7" x14ac:dyDescent="0.25">
      <c r="A1138" s="2">
        <f t="shared" si="20"/>
        <v>44281</v>
      </c>
      <c r="B1138" s="6">
        <f>'[5]Fed Steer Margin'!B1138</f>
        <v>1672.92</v>
      </c>
      <c r="C1138" s="6">
        <f>'[5]Fed Steer Margin'!C1138</f>
        <v>689.59538913235599</v>
      </c>
      <c r="D1138" s="6">
        <f>'[5]Fed Steer Margin'!D1138</f>
        <v>2362.5153891323562</v>
      </c>
      <c r="E1138" s="6">
        <f>'[5]Fed Steer Margin'!E1138</f>
        <v>2104.5</v>
      </c>
      <c r="F1138" s="6">
        <f>'[5]Fed Steer Margin'!F1138</f>
        <v>-258.01538913235618</v>
      </c>
      <c r="G1138" s="235">
        <f t="shared" si="21"/>
        <v>-0.5653885258119522</v>
      </c>
    </row>
    <row r="1139" spans="1:7" x14ac:dyDescent="0.25">
      <c r="A1139" s="2">
        <f t="shared" si="20"/>
        <v>44288</v>
      </c>
      <c r="B1139" s="6">
        <f>'[5]Fed Steer Margin'!B1139</f>
        <v>1667.8799999999999</v>
      </c>
      <c r="C1139" s="6">
        <f>'[5]Fed Steer Margin'!C1139</f>
        <v>696.13550302137583</v>
      </c>
      <c r="D1139" s="6">
        <f>'[5]Fed Steer Margin'!D1139</f>
        <v>2364.0155030213755</v>
      </c>
      <c r="E1139" s="6">
        <f>'[5]Fed Steer Margin'!E1139</f>
        <v>2129.4</v>
      </c>
      <c r="F1139" s="6">
        <f>'[5]Fed Steer Margin'!F1139</f>
        <v>-234.61550302137539</v>
      </c>
      <c r="G1139" s="235">
        <f t="shared" si="21"/>
        <v>-0.56158730533396539</v>
      </c>
    </row>
    <row r="1140" spans="1:7" x14ac:dyDescent="0.25">
      <c r="A1140" s="2">
        <f t="shared" si="20"/>
        <v>44295</v>
      </c>
      <c r="B1140" s="6">
        <f>'[5]Fed Steer Margin'!B1140</f>
        <v>1741.41</v>
      </c>
      <c r="C1140" s="6">
        <f>'[5]Fed Steer Margin'!C1140</f>
        <v>701.80527328365815</v>
      </c>
      <c r="D1140" s="6">
        <f>'[5]Fed Steer Margin'!D1140</f>
        <v>2443.2152732836585</v>
      </c>
      <c r="E1140" s="6">
        <f>'[5]Fed Steer Margin'!E1140</f>
        <v>2126.25</v>
      </c>
      <c r="F1140" s="6">
        <f>'[5]Fed Steer Margin'!F1140</f>
        <v>-316.96527328365846</v>
      </c>
      <c r="G1140" s="235">
        <f t="shared" si="21"/>
        <v>-0.7976050691015818</v>
      </c>
    </row>
    <row r="1141" spans="1:7" x14ac:dyDescent="0.25">
      <c r="A1141" s="2">
        <f t="shared" si="20"/>
        <v>44302</v>
      </c>
      <c r="B1141" s="6">
        <f>'[5]Fed Steer Margin'!B1141</f>
        <v>1718.0099999999998</v>
      </c>
      <c r="C1141" s="6">
        <f>'[5]Fed Steer Margin'!C1141</f>
        <v>707.82185321492238</v>
      </c>
      <c r="D1141" s="6">
        <f>'[5]Fed Steer Margin'!D1141</f>
        <v>2425.8318532149224</v>
      </c>
      <c r="E1141" s="6">
        <f>'[5]Fed Steer Margin'!E1141</f>
        <v>2141.25</v>
      </c>
      <c r="F1141" s="6">
        <f>'[5]Fed Steer Margin'!F1141</f>
        <v>-284.58185321492238</v>
      </c>
      <c r="G1141" s="235">
        <f t="shared" si="21"/>
        <v>-0.72356476846465156</v>
      </c>
    </row>
    <row r="1142" spans="1:7" x14ac:dyDescent="0.25">
      <c r="A1142" s="2">
        <f t="shared" si="20"/>
        <v>44309</v>
      </c>
      <c r="B1142" s="6">
        <f>'[5]Fed Steer Margin'!B1142</f>
        <v>1722.42</v>
      </c>
      <c r="C1142" s="6">
        <f>'[5]Fed Steer Margin'!C1142</f>
        <v>714.40448512102842</v>
      </c>
      <c r="D1142" s="6">
        <f>'[5]Fed Steer Margin'!D1142</f>
        <v>2436.8244851210284</v>
      </c>
      <c r="E1142" s="6">
        <f>'[5]Fed Steer Margin'!E1142</f>
        <v>2182.6499999999996</v>
      </c>
      <c r="F1142" s="6">
        <f>'[5]Fed Steer Margin'!F1142</f>
        <v>-254.17448512102874</v>
      </c>
      <c r="G1142" s="235">
        <f t="shared" si="21"/>
        <v>-0.51478355950846511</v>
      </c>
    </row>
    <row r="1143" spans="1:7" x14ac:dyDescent="0.25">
      <c r="A1143" s="2">
        <f t="shared" si="20"/>
        <v>44316</v>
      </c>
      <c r="B1143" s="6">
        <f>'[5]Fed Steer Margin'!B1143</f>
        <v>1649.34</v>
      </c>
      <c r="C1143" s="6">
        <f>'[5]Fed Steer Margin'!C1143</f>
        <v>723.59847022040174</v>
      </c>
      <c r="D1143" s="6">
        <f>'[5]Fed Steer Margin'!D1143</f>
        <v>2372.9384702204015</v>
      </c>
      <c r="E1143" s="6">
        <f>'[5]Fed Steer Margin'!E1143</f>
        <v>2203.65</v>
      </c>
      <c r="F1143" s="6">
        <f>'[5]Fed Steer Margin'!F1143</f>
        <v>-169.28847022040145</v>
      </c>
      <c r="G1143" s="235">
        <f t="shared" si="21"/>
        <v>-4.2774151777417106E-2</v>
      </c>
    </row>
    <row r="1144" spans="1:7" x14ac:dyDescent="0.25">
      <c r="A1144" s="2">
        <f t="shared" si="20"/>
        <v>44323</v>
      </c>
      <c r="B1144" s="6">
        <f>'[5]Fed Steer Margin'!B1144</f>
        <v>1617.48</v>
      </c>
      <c r="C1144" s="6">
        <f>'[5]Fed Steer Margin'!C1144</f>
        <v>733.92493244344314</v>
      </c>
      <c r="D1144" s="6">
        <f>'[5]Fed Steer Margin'!D1144</f>
        <v>2351.4049324434432</v>
      </c>
      <c r="E1144" s="6">
        <f>'[5]Fed Steer Margin'!E1144</f>
        <v>2185.8000000000002</v>
      </c>
      <c r="F1144" s="6">
        <f>'[5]Fed Steer Margin'!F1144</f>
        <v>-165.60493244344298</v>
      </c>
      <c r="G1144" s="235">
        <f t="shared" si="21"/>
        <v>-1.4754054772750165</v>
      </c>
    </row>
    <row r="1145" spans="1:7" x14ac:dyDescent="0.25">
      <c r="A1145" s="2">
        <f t="shared" si="20"/>
        <v>44330</v>
      </c>
      <c r="B1145" s="6">
        <f>'[5]Fed Steer Margin'!B1145</f>
        <v>1633.41</v>
      </c>
      <c r="C1145" s="6">
        <f>'[5]Fed Steer Margin'!C1145</f>
        <v>745.02235509323873</v>
      </c>
      <c r="D1145" s="6">
        <f>'[5]Fed Steer Margin'!D1145</f>
        <v>2378.4323550932386</v>
      </c>
      <c r="E1145" s="6">
        <f>'[5]Fed Steer Margin'!E1145</f>
        <v>2208.75</v>
      </c>
      <c r="F1145" s="6">
        <f>'[5]Fed Steer Margin'!F1145</f>
        <v>-169.68235509323858</v>
      </c>
      <c r="G1145" s="235">
        <f t="shared" si="21"/>
        <v>-1.8116972068171346</v>
      </c>
    </row>
    <row r="1146" spans="1:7" x14ac:dyDescent="0.25">
      <c r="A1146" s="2">
        <f t="shared" si="20"/>
        <v>44337</v>
      </c>
      <c r="B1146" s="6">
        <f>'[5]Fed Steer Margin'!B1146</f>
        <v>1539.8999999999999</v>
      </c>
      <c r="C1146" s="6">
        <f>'[5]Fed Steer Margin'!C1146</f>
        <v>753.80091556585319</v>
      </c>
      <c r="D1146" s="6">
        <f>'[5]Fed Steer Margin'!D1146</f>
        <v>2293.7009155658529</v>
      </c>
      <c r="E1146" s="6">
        <f>'[5]Fed Steer Margin'!E1146</f>
        <v>2208.15</v>
      </c>
      <c r="F1146" s="6">
        <f>'[5]Fed Steer Margin'!F1146</f>
        <v>-85.550915565852847</v>
      </c>
      <c r="G1146" s="235">
        <f t="shared" si="21"/>
        <v>0.22435492102149124</v>
      </c>
    </row>
    <row r="1147" spans="1:7" x14ac:dyDescent="0.25">
      <c r="A1147" s="2">
        <f t="shared" si="20"/>
        <v>44344</v>
      </c>
      <c r="B1147" s="6">
        <f>'[5]Fed Steer Margin'!B1147</f>
        <v>1670.8500000000001</v>
      </c>
      <c r="C1147" s="6">
        <f>'[5]Fed Steer Margin'!C1147</f>
        <v>762.43799239350074</v>
      </c>
      <c r="D1147" s="6">
        <f>'[5]Fed Steer Margin'!D1147</f>
        <v>2433.2879923935006</v>
      </c>
      <c r="E1147" s="6">
        <f>'[5]Fed Steer Margin'!E1147</f>
        <v>2274.75</v>
      </c>
      <c r="F1147" s="6">
        <f>'[5]Fed Steer Margin'!F1147</f>
        <v>-158.53799239350064</v>
      </c>
      <c r="G1147" s="235">
        <f t="shared" si="21"/>
        <v>-7.2926642597127582</v>
      </c>
    </row>
    <row r="1148" spans="1:7" x14ac:dyDescent="0.25">
      <c r="A1148" s="2">
        <f t="shared" si="20"/>
        <v>44351</v>
      </c>
      <c r="B1148" s="6">
        <f>'[5]Fed Steer Margin'!B1148</f>
        <v>1611.18</v>
      </c>
      <c r="C1148" s="6">
        <f>'[5]Fed Steer Margin'!C1148</f>
        <v>770.3025876364668</v>
      </c>
      <c r="D1148" s="6">
        <f>'[5]Fed Steer Margin'!D1148</f>
        <v>2381.4825876364666</v>
      </c>
      <c r="E1148" s="6">
        <f>'[5]Fed Steer Margin'!E1148</f>
        <v>2327.7000000000003</v>
      </c>
      <c r="F1148" s="6">
        <f>'[5]Fed Steer Margin'!F1148</f>
        <v>-53.78258763646636</v>
      </c>
      <c r="G1148" s="235">
        <f t="shared" si="21"/>
        <v>-1.2357770297649322</v>
      </c>
    </row>
    <row r="1149" spans="1:7" x14ac:dyDescent="0.25">
      <c r="A1149" s="2">
        <f t="shared" si="20"/>
        <v>44358</v>
      </c>
      <c r="B1149" s="6">
        <f>'[5]Fed Steer Margin'!B1149</f>
        <v>1623.8700000000001</v>
      </c>
      <c r="C1149" s="6">
        <f>'[5]Fed Steer Margin'!C1149</f>
        <v>778.15888194972501</v>
      </c>
      <c r="D1149" s="6">
        <f>'[5]Fed Steer Margin'!D1149</f>
        <v>2402.028881949725</v>
      </c>
      <c r="E1149" s="6">
        <f>'[5]Fed Steer Margin'!E1149</f>
        <v>2412.15</v>
      </c>
      <c r="F1149" s="6">
        <f>'[5]Fed Steer Margin'!F1149</f>
        <v>10.121118050275072</v>
      </c>
      <c r="G1149" s="235">
        <f t="shared" si="21"/>
        <v>-0.94772165144370402</v>
      </c>
    </row>
    <row r="1150" spans="1:7" x14ac:dyDescent="0.25">
      <c r="A1150" s="2">
        <f t="shared" si="20"/>
        <v>44365</v>
      </c>
      <c r="B1150" s="6">
        <f>'[5]Fed Steer Margin'!B1150</f>
        <v>1554.39</v>
      </c>
      <c r="C1150" s="6">
        <f>'[5]Fed Steer Margin'!C1150</f>
        <v>785.79515913998694</v>
      </c>
      <c r="D1150" s="6">
        <f>'[5]Fed Steer Margin'!D1150</f>
        <v>2340.1851591399873</v>
      </c>
      <c r="E1150" s="6">
        <f>'[5]Fed Steer Margin'!E1150</f>
        <v>2381.85</v>
      </c>
      <c r="F1150" s="6">
        <f>'[5]Fed Steer Margin'!F1150</f>
        <v>41.664840860012646</v>
      </c>
      <c r="G1150" s="235">
        <f t="shared" si="21"/>
        <v>-0.75808350471187613</v>
      </c>
    </row>
    <row r="1151" spans="1:7" x14ac:dyDescent="0.25">
      <c r="A1151" s="2">
        <f t="shared" si="20"/>
        <v>44372</v>
      </c>
      <c r="B1151" s="6">
        <f>'[5]Fed Steer Margin'!B1151</f>
        <v>1520.19</v>
      </c>
      <c r="C1151" s="6">
        <f>'[5]Fed Steer Margin'!C1151</f>
        <v>792.2440024512332</v>
      </c>
      <c r="D1151" s="6">
        <f>'[5]Fed Steer Margin'!D1151</f>
        <v>2312.434002451233</v>
      </c>
      <c r="E1151" s="6">
        <f>'[5]Fed Steer Margin'!E1151</f>
        <v>2407.1999999999998</v>
      </c>
      <c r="F1151" s="6">
        <f>'[5]Fed Steer Margin'!F1151</f>
        <v>94.765997548766791</v>
      </c>
      <c r="G1151" s="235">
        <f t="shared" si="21"/>
        <v>-0.23520483086574084</v>
      </c>
    </row>
    <row r="1152" spans="1:7" x14ac:dyDescent="0.25">
      <c r="A1152" s="2">
        <f t="shared" si="20"/>
        <v>44379</v>
      </c>
      <c r="B1152" s="6">
        <f>'[5]Fed Steer Margin'!B1152</f>
        <v>1484.82</v>
      </c>
      <c r="C1152" s="6">
        <f>'[5]Fed Steer Margin'!C1152</f>
        <v>797.24586108690266</v>
      </c>
      <c r="D1152" s="6">
        <f>'[5]Fed Steer Margin'!D1152</f>
        <v>2282.0658610869027</v>
      </c>
      <c r="E1152" s="6">
        <f>'[5]Fed Steer Margin'!E1152</f>
        <v>2387.5499999999997</v>
      </c>
      <c r="F1152" s="6">
        <f>'[5]Fed Steer Margin'!F1152</f>
        <v>105.48413891309701</v>
      </c>
      <c r="G1152" s="235">
        <f t="shared" si="21"/>
        <v>1.8983389252860259</v>
      </c>
    </row>
    <row r="1153" spans="1:33" x14ac:dyDescent="0.25">
      <c r="A1153" s="2">
        <f t="shared" si="20"/>
        <v>44386</v>
      </c>
      <c r="B1153" s="6">
        <f>'[5]Fed Steer Margin'!B1153</f>
        <v>1587.5099999999998</v>
      </c>
      <c r="C1153" s="6">
        <f>'[5]Fed Steer Margin'!C1153</f>
        <v>804.14649051036463</v>
      </c>
      <c r="D1153" s="6">
        <f>'[5]Fed Steer Margin'!D1153</f>
        <v>2391.6564905103642</v>
      </c>
      <c r="E1153" s="6">
        <f>'[5]Fed Steer Margin'!E1153</f>
        <v>2337</v>
      </c>
      <c r="F1153" s="6">
        <f>'[5]Fed Steer Margin'!F1153</f>
        <v>-54.656490510364165</v>
      </c>
      <c r="G1153" s="235">
        <f t="shared" si="21"/>
        <v>0.70718363788701555</v>
      </c>
    </row>
    <row r="1154" spans="1:33" x14ac:dyDescent="0.25">
      <c r="A1154" s="2">
        <f t="shared" si="20"/>
        <v>44393</v>
      </c>
      <c r="B1154" s="6">
        <f>'[5]Fed Steer Margin'!B1154</f>
        <v>1587.5099999999998</v>
      </c>
      <c r="C1154" s="6">
        <f>'[5]Fed Steer Margin'!C1154</f>
        <v>808.56193561937789</v>
      </c>
      <c r="D1154" s="6">
        <f>'[5]Fed Steer Margin'!D1154</f>
        <v>2396.0719356193777</v>
      </c>
      <c r="E1154" s="6">
        <f>'[5]Fed Steer Margin'!E1154</f>
        <v>2364.75</v>
      </c>
      <c r="F1154" s="6">
        <f>'[5]Fed Steer Margin'!F1154</f>
        <v>-31.321935619377655</v>
      </c>
      <c r="G1154" s="235">
        <f t="shared" si="21"/>
        <v>-0.13876032621027032</v>
      </c>
    </row>
    <row r="1155" spans="1:33" x14ac:dyDescent="0.25">
      <c r="A1155" s="2">
        <f t="shared" si="20"/>
        <v>44400</v>
      </c>
      <c r="B1155" s="6">
        <f>'[5]Fed Steer Margin'!B1155</f>
        <v>1606.05</v>
      </c>
      <c r="C1155" s="6">
        <f>'[5]Fed Steer Margin'!C1155</f>
        <v>812.18086588292954</v>
      </c>
      <c r="D1155" s="6">
        <f>'[5]Fed Steer Margin'!D1155</f>
        <v>2418.2308658829297</v>
      </c>
      <c r="E1155" s="6">
        <f>'[5]Fed Steer Margin'!E1155</f>
        <v>2354.8500000000004</v>
      </c>
      <c r="F1155" s="6">
        <f>'[5]Fed Steer Margin'!F1155</f>
        <v>-63.380865882929356</v>
      </c>
      <c r="G1155" s="235">
        <f t="shared" si="21"/>
        <v>-3.3611891274764005</v>
      </c>
    </row>
    <row r="1156" spans="1:33" x14ac:dyDescent="0.25">
      <c r="A1156" s="2">
        <f t="shared" si="20"/>
        <v>44407</v>
      </c>
      <c r="B1156" s="6">
        <f>'[5]Fed Steer Margin'!B1156</f>
        <v>1554.57</v>
      </c>
      <c r="C1156" s="6">
        <f>'[5]Fed Steer Margin'!C1156</f>
        <v>814.44974918146499</v>
      </c>
      <c r="D1156" s="6">
        <f>'[5]Fed Steer Margin'!D1156</f>
        <v>2369.0197491814652</v>
      </c>
      <c r="E1156" s="6">
        <f>'[5]Fed Steer Margin'!E1156</f>
        <v>2318.1</v>
      </c>
      <c r="F1156" s="6">
        <f>'[5]Fed Steer Margin'!F1156</f>
        <v>-50.919749181465249</v>
      </c>
      <c r="G1156" s="235">
        <f t="shared" si="21"/>
        <v>0.44125646949636366</v>
      </c>
    </row>
    <row r="1157" spans="1:33" x14ac:dyDescent="0.25">
      <c r="A1157" s="2">
        <f t="shared" si="20"/>
        <v>44414</v>
      </c>
      <c r="B1157" s="6">
        <f>'[5]Fed Steer Margin'!B1157</f>
        <v>1580.58</v>
      </c>
      <c r="C1157" s="6">
        <f>'[5]Fed Steer Margin'!C1157</f>
        <v>816.767240420544</v>
      </c>
      <c r="D1157" s="6">
        <f>'[5]Fed Steer Margin'!D1157</f>
        <v>2397.347240420544</v>
      </c>
      <c r="E1157" s="6">
        <f>'[5]Fed Steer Margin'!E1157</f>
        <v>2285.4</v>
      </c>
      <c r="F1157" s="6">
        <f>'[5]Fed Steer Margin'!F1157</f>
        <v>-111.94724042054395</v>
      </c>
      <c r="G1157" s="235">
        <f t="shared" si="21"/>
        <v>-0.29949730700862942</v>
      </c>
    </row>
    <row r="1158" spans="1:33" x14ac:dyDescent="0.25">
      <c r="A1158" s="2">
        <f t="shared" si="20"/>
        <v>44421</v>
      </c>
      <c r="B1158" s="6">
        <f>'[5]Fed Steer Margin'!B1158</f>
        <v>1611.81</v>
      </c>
      <c r="C1158" s="6">
        <f>'[5]Fed Steer Margin'!C1158</f>
        <v>818.75405039553618</v>
      </c>
      <c r="D1158" s="6">
        <f>'[5]Fed Steer Margin'!D1158</f>
        <v>2430.564050395536</v>
      </c>
      <c r="E1158" s="6">
        <f>'[5]Fed Steer Margin'!E1158</f>
        <v>2281.9499999999998</v>
      </c>
      <c r="F1158" s="6">
        <f>'[5]Fed Steer Margin'!F1158</f>
        <v>-148.6140503955362</v>
      </c>
      <c r="G1158" s="235">
        <f t="shared" si="21"/>
        <v>-0.57597988151941282</v>
      </c>
    </row>
    <row r="1159" spans="1:33" x14ac:dyDescent="0.25">
      <c r="A1159" s="2">
        <f t="shared" si="20"/>
        <v>44428</v>
      </c>
      <c r="B1159" s="6">
        <f>'[5]Fed Steer Margin'!B1159</f>
        <v>1624.32</v>
      </c>
      <c r="C1159" s="6">
        <f>'[5]Fed Steer Margin'!C1159</f>
        <v>820.8602187483815</v>
      </c>
      <c r="D1159" s="6">
        <f>'[5]Fed Steer Margin'!D1159</f>
        <v>2445.1802187483813</v>
      </c>
      <c r="E1159" s="6">
        <f>'[5]Fed Steer Margin'!E1159</f>
        <v>2276.1000000000004</v>
      </c>
      <c r="F1159" s="6">
        <f>'[5]Fed Steer Margin'!F1159</f>
        <v>-169.08021874838096</v>
      </c>
      <c r="G1159" s="235">
        <f t="shared" si="21"/>
        <v>-5.4545475215373873</v>
      </c>
    </row>
    <row r="1160" spans="1:33" x14ac:dyDescent="0.25">
      <c r="A1160" s="2">
        <f t="shared" si="20"/>
        <v>44435</v>
      </c>
      <c r="B1160" s="6">
        <f>'[5]Fed Steer Margin'!B1160</f>
        <v>1635.03</v>
      </c>
      <c r="C1160" s="6">
        <f>'[5]Fed Steer Margin'!C1160</f>
        <v>822.38818080870146</v>
      </c>
      <c r="D1160" s="6">
        <f>'[5]Fed Steer Margin'!D1160</f>
        <v>2457.4181808087014</v>
      </c>
      <c r="E1160" s="6">
        <f>'[5]Fed Steer Margin'!E1160</f>
        <v>2351.5500000000002</v>
      </c>
      <c r="F1160" s="6">
        <f>'[5]Fed Steer Margin'!F1160</f>
        <v>-105.86818080870125</v>
      </c>
      <c r="G1160" s="235">
        <f t="shared" si="21"/>
        <v>-3.0387325357901918</v>
      </c>
    </row>
    <row r="1161" spans="1:33" x14ac:dyDescent="0.25">
      <c r="A1161" s="2">
        <f t="shared" si="20"/>
        <v>44442</v>
      </c>
      <c r="B1161" s="6">
        <f>'[5]Fed Steer Margin'!B1161</f>
        <v>1573.83</v>
      </c>
      <c r="C1161" s="6">
        <f>'[5]Fed Steer Margin'!C1161</f>
        <v>828.22394437693879</v>
      </c>
      <c r="D1161" s="6">
        <f>'[5]Fed Steer Margin'!D1161</f>
        <v>2402.0539443769385</v>
      </c>
      <c r="E1161" s="6">
        <f>'[5]Fed Steer Margin'!E1161</f>
        <v>2407.0500000000002</v>
      </c>
      <c r="F1161" s="6">
        <f>'[5]Fed Steer Margin'!F1161</f>
        <v>4.996055623061693</v>
      </c>
      <c r="G1161" s="235">
        <f t="shared" si="21"/>
        <v>-0.86315104259175968</v>
      </c>
    </row>
    <row r="1162" spans="1:33" x14ac:dyDescent="0.25">
      <c r="A1162" s="2">
        <f t="shared" si="20"/>
        <v>44449</v>
      </c>
      <c r="B1162" s="6">
        <f>'[5]Fed Steer Margin'!B1162</f>
        <v>1555.56</v>
      </c>
      <c r="C1162" s="6">
        <f>'[5]Fed Steer Margin'!C1162</f>
        <v>828.5843308774763</v>
      </c>
      <c r="D1162" s="6">
        <f>'[5]Fed Steer Margin'!D1162</f>
        <v>2384.144330877476</v>
      </c>
      <c r="E1162" s="6">
        <f>'[5]Fed Steer Margin'!E1162</f>
        <v>2454.3000000000002</v>
      </c>
      <c r="F1162" s="6">
        <f>'[5]Fed Steer Margin'!F1162</f>
        <v>70.155669122524159</v>
      </c>
      <c r="G1162" s="235">
        <f t="shared" si="21"/>
        <v>1.2789105888748942</v>
      </c>
    </row>
    <row r="1163" spans="1:33" x14ac:dyDescent="0.25">
      <c r="A1163" s="2">
        <f t="shared" si="20"/>
        <v>44456</v>
      </c>
      <c r="B1163" s="6">
        <f>'[5]Fed Steer Margin'!B1163</f>
        <v>1553.58</v>
      </c>
      <c r="C1163" s="6">
        <f>'[5]Fed Steer Margin'!C1163</f>
        <v>825.32414293995384</v>
      </c>
      <c r="D1163" s="6">
        <f>'[5]Fed Steer Margin'!D1163</f>
        <v>2378.904142939954</v>
      </c>
      <c r="E1163" s="6">
        <f>'[5]Fed Steer Margin'!E1163</f>
        <v>2409.6</v>
      </c>
      <c r="F1163" s="6">
        <f>'[5]Fed Steer Margin'!F1163</f>
        <v>30.69585706004591</v>
      </c>
      <c r="G1163" s="235">
        <f t="shared" si="21"/>
        <v>0.39383905518851853</v>
      </c>
    </row>
    <row r="1164" spans="1:33" s="10" customFormat="1" x14ac:dyDescent="0.25">
      <c r="A1164" s="11">
        <f t="shared" si="20"/>
        <v>44463</v>
      </c>
      <c r="B1164" s="24">
        <f>'[5]Fed Steer Margin'!B1164</f>
        <v>1506.33</v>
      </c>
      <c r="C1164" s="24">
        <f>'[5]Fed Steer Margin'!C1164</f>
        <v>822.67268898035127</v>
      </c>
      <c r="D1164" s="24">
        <f>'[5]Fed Steer Margin'!D1164</f>
        <v>2329.0026889803512</v>
      </c>
      <c r="E1164" s="6">
        <f>'[5]Fed Steer Margin'!E1164</f>
        <v>2398.5</v>
      </c>
      <c r="F1164" s="24">
        <f>'[5]Fed Steer Margin'!F1164</f>
        <v>69.497311019648805</v>
      </c>
      <c r="G1164" s="235">
        <f t="shared" si="21"/>
        <v>-0.33455365702575202</v>
      </c>
      <c r="H1164" s="24"/>
      <c r="I1164" s="24"/>
      <c r="J1164" s="24"/>
      <c r="K1164" s="24"/>
      <c r="L1164" s="24"/>
      <c r="M1164" s="24"/>
      <c r="N1164" s="24"/>
      <c r="O1164" s="24"/>
      <c r="P1164" s="24"/>
      <c r="Q1164" s="24"/>
      <c r="R1164" s="24"/>
      <c r="S1164" s="24"/>
      <c r="T1164" s="24"/>
      <c r="U1164" s="24"/>
      <c r="V1164" s="24"/>
      <c r="W1164" s="24"/>
      <c r="X1164" s="24"/>
      <c r="Y1164" s="24"/>
      <c r="Z1164" s="24"/>
      <c r="AA1164" s="24"/>
      <c r="AB1164" s="24"/>
      <c r="AC1164" s="24"/>
      <c r="AD1164" s="24"/>
      <c r="AE1164" s="24"/>
      <c r="AF1164" s="24"/>
      <c r="AG1164" s="24"/>
    </row>
    <row r="1165" spans="1:33" x14ac:dyDescent="0.25">
      <c r="A1165" s="2">
        <f t="shared" si="20"/>
        <v>44470</v>
      </c>
      <c r="B1165" s="6">
        <f>'[5]Fed Steer Margin'!B1165</f>
        <v>1530.72</v>
      </c>
      <c r="C1165" s="6">
        <f>'[5]Fed Steer Margin'!C1165</f>
        <v>819.81586747129188</v>
      </c>
      <c r="D1165" s="6">
        <f>'[5]Fed Steer Margin'!D1165</f>
        <v>2350.535867471292</v>
      </c>
      <c r="E1165" s="6">
        <f>'[5]Fed Steer Margin'!E1165</f>
        <v>2325.9</v>
      </c>
      <c r="F1165" s="6">
        <f>'[5]Fed Steer Margin'!F1165</f>
        <v>-24.635867471291931</v>
      </c>
      <c r="G1165" s="235">
        <f t="shared" si="21"/>
        <v>-1.8358090700590375</v>
      </c>
    </row>
    <row r="1166" spans="1:33" x14ac:dyDescent="0.25">
      <c r="A1166" s="2">
        <f t="shared" si="20"/>
        <v>44477</v>
      </c>
      <c r="B1166" s="6">
        <f>'[5]Fed Steer Margin'!B1166</f>
        <v>1539.9900000000002</v>
      </c>
      <c r="C1166" s="6">
        <f>'[5]Fed Steer Margin'!C1166</f>
        <v>817.95159966414212</v>
      </c>
      <c r="D1166" s="6">
        <f>'[5]Fed Steer Margin'!D1166</f>
        <v>2357.9415996641424</v>
      </c>
      <c r="E1166" s="6">
        <f>'[5]Fed Steer Margin'!E1166</f>
        <v>2362.3500000000004</v>
      </c>
      <c r="F1166" s="6">
        <f>'[5]Fed Steer Margin'!F1166</f>
        <v>4.4084003358580048</v>
      </c>
      <c r="G1166" s="235">
        <f t="shared" si="21"/>
        <v>-0.91805903865843386</v>
      </c>
    </row>
    <row r="1167" spans="1:33" x14ac:dyDescent="0.25">
      <c r="A1167" s="2">
        <f t="shared" si="20"/>
        <v>44484</v>
      </c>
      <c r="B1167" s="6">
        <f>'[5]Fed Steer Margin'!B1167</f>
        <v>1578.5099999999998</v>
      </c>
      <c r="C1167" s="6">
        <f>'[5]Fed Steer Margin'!C1167</f>
        <v>815.777608836387</v>
      </c>
      <c r="D1167" s="6">
        <f>'[5]Fed Steer Margin'!D1167</f>
        <v>2394.2876088363869</v>
      </c>
      <c r="E1167" s="6">
        <f>'[5]Fed Steer Margin'!E1167</f>
        <v>2373.15</v>
      </c>
      <c r="F1167" s="6">
        <f>'[5]Fed Steer Margin'!F1167</f>
        <v>-21.137608836386789</v>
      </c>
      <c r="G1167" s="235">
        <f t="shared" si="21"/>
        <v>-1.3242509395350304</v>
      </c>
    </row>
    <row r="1168" spans="1:33" x14ac:dyDescent="0.25">
      <c r="A1168" s="2">
        <f t="shared" si="20"/>
        <v>44491</v>
      </c>
      <c r="B1168" s="6">
        <f>'[5]Fed Steer Margin'!B1168</f>
        <v>1573.6499999999999</v>
      </c>
      <c r="C1168" s="6">
        <f>'[5]Fed Steer Margin'!C1168</f>
        <v>812.75881891437973</v>
      </c>
      <c r="D1168" s="6">
        <f>'[5]Fed Steer Margin'!D1168</f>
        <v>2386.4088189143795</v>
      </c>
      <c r="E1168" s="6">
        <f>'[5]Fed Steer Margin'!E1168</f>
        <v>2357.7000000000003</v>
      </c>
      <c r="F1168" s="6">
        <f>'[5]Fed Steer Margin'!F1168</f>
        <v>-28.708818914379208</v>
      </c>
      <c r="G1168" s="235">
        <f t="shared" si="21"/>
        <v>-1.0763639645537004</v>
      </c>
    </row>
    <row r="1169" spans="1:33" x14ac:dyDescent="0.25">
      <c r="A1169" s="2">
        <f t="shared" si="20"/>
        <v>44498</v>
      </c>
      <c r="B1169" s="6">
        <f>'[5]Fed Steer Margin'!B1169</f>
        <v>1598.04</v>
      </c>
      <c r="C1169" s="6">
        <f>'[5]Fed Steer Margin'!C1169</f>
        <v>809.71315004497592</v>
      </c>
      <c r="D1169" s="6">
        <f>'[5]Fed Steer Margin'!D1169</f>
        <v>2407.7531500449759</v>
      </c>
      <c r="E1169" s="6">
        <f>'[5]Fed Steer Margin'!E1169</f>
        <v>2350.5</v>
      </c>
      <c r="F1169" s="6">
        <f>'[5]Fed Steer Margin'!F1169</f>
        <v>-57.253150044975882</v>
      </c>
      <c r="G1169" s="235">
        <f t="shared" si="21"/>
        <v>-2.3319855364469051</v>
      </c>
    </row>
    <row r="1170" spans="1:33" x14ac:dyDescent="0.25">
      <c r="A1170" s="2">
        <f t="shared" si="20"/>
        <v>44505</v>
      </c>
      <c r="B1170" s="6">
        <f>'[5]Fed Steer Margin'!B1170</f>
        <v>1545.1200000000001</v>
      </c>
      <c r="C1170" s="6">
        <f>'[5]Fed Steer Margin'!C1170</f>
        <v>805.52411136102467</v>
      </c>
      <c r="D1170" s="6">
        <f>'[5]Fed Steer Margin'!D1170</f>
        <v>2350.6441113610249</v>
      </c>
      <c r="E1170" s="6">
        <f>'[5]Fed Steer Margin'!E1170</f>
        <v>2376.4500000000003</v>
      </c>
      <c r="F1170" s="6">
        <f>'[5]Fed Steer Margin'!F1170</f>
        <v>25.805888638975375</v>
      </c>
      <c r="G1170" s="235">
        <f t="shared" si="21"/>
        <v>0.57730262300185731</v>
      </c>
    </row>
    <row r="1171" spans="1:33" x14ac:dyDescent="0.25">
      <c r="A1171" s="2">
        <f t="shared" si="20"/>
        <v>44512</v>
      </c>
      <c r="B1171" s="6">
        <f>'[5]Fed Steer Margin'!B1171</f>
        <v>1508.58</v>
      </c>
      <c r="C1171" s="6">
        <f>'[5]Fed Steer Margin'!C1171</f>
        <v>799.37801502612308</v>
      </c>
      <c r="D1171" s="6">
        <f>'[5]Fed Steer Margin'!D1171</f>
        <v>2307.9580150261231</v>
      </c>
      <c r="E1171" s="6">
        <f>'[5]Fed Steer Margin'!E1171</f>
        <v>2218.65</v>
      </c>
      <c r="F1171" s="6">
        <f>'[5]Fed Steer Margin'!F1171</f>
        <v>-89.30801502612303</v>
      </c>
      <c r="G1171" s="235">
        <f t="shared" si="21"/>
        <v>-2.539646849384563</v>
      </c>
    </row>
    <row r="1172" spans="1:33" x14ac:dyDescent="0.25">
      <c r="A1172" s="2">
        <f t="shared" si="20"/>
        <v>44519</v>
      </c>
      <c r="B1172" s="6">
        <f>'[5]Fed Steer Margin'!B1172</f>
        <v>1499.1299999999999</v>
      </c>
      <c r="C1172" s="6">
        <f>'[5]Fed Steer Margin'!C1172</f>
        <v>792.42493002207675</v>
      </c>
      <c r="D1172" s="6">
        <f>'[5]Fed Steer Margin'!D1172</f>
        <v>2291.5549300220764</v>
      </c>
      <c r="E1172" s="6">
        <f>'[5]Fed Steer Margin'!E1172</f>
        <v>2406.9</v>
      </c>
      <c r="F1172" s="6">
        <f>'[5]Fed Steer Margin'!F1172</f>
        <v>115.34506997792369</v>
      </c>
      <c r="G1172" s="235">
        <f t="shared" si="21"/>
        <v>2.4731073351047432</v>
      </c>
    </row>
    <row r="1173" spans="1:33" x14ac:dyDescent="0.25">
      <c r="A1173" s="2">
        <f t="shared" si="20"/>
        <v>44526</v>
      </c>
      <c r="B1173" s="6">
        <f>'[5]Fed Steer Margin'!B1173</f>
        <v>1535.3999999999999</v>
      </c>
      <c r="C1173" s="6">
        <f>'[5]Fed Steer Margin'!C1173</f>
        <v>787.49241486656456</v>
      </c>
      <c r="D1173" s="6">
        <f>'[5]Fed Steer Margin'!D1173</f>
        <v>2322.8924148665646</v>
      </c>
      <c r="E1173" s="6">
        <f>'[5]Fed Steer Margin'!E1173</f>
        <v>2375.85</v>
      </c>
      <c r="F1173" s="6">
        <f>'[5]Fed Steer Margin'!F1173</f>
        <v>52.957585133435259</v>
      </c>
      <c r="G1173" s="235">
        <f t="shared" si="21"/>
        <v>1.3500455357502439</v>
      </c>
    </row>
    <row r="1174" spans="1:33" x14ac:dyDescent="0.25">
      <c r="A1174" s="2">
        <f t="shared" si="20"/>
        <v>44533</v>
      </c>
      <c r="B1174" s="6">
        <f>'[5]Fed Steer Margin'!B1174</f>
        <v>1547.19</v>
      </c>
      <c r="C1174" s="6">
        <f>'[5]Fed Steer Margin'!C1174</f>
        <v>782.23047910884623</v>
      </c>
      <c r="D1174" s="6">
        <f>'[5]Fed Steer Margin'!D1174</f>
        <v>2329.4204791088464</v>
      </c>
      <c r="E1174" s="6">
        <f>'[5]Fed Steer Margin'!E1174</f>
        <v>2388.15</v>
      </c>
      <c r="F1174" s="6">
        <f>'[5]Fed Steer Margin'!F1174</f>
        <v>58.729520891153697</v>
      </c>
      <c r="G1174" s="235">
        <f t="shared" si="21"/>
        <v>1.2545010156975456</v>
      </c>
    </row>
    <row r="1175" spans="1:33" x14ac:dyDescent="0.25">
      <c r="A1175" s="2">
        <f t="shared" si="20"/>
        <v>44540</v>
      </c>
      <c r="B1175" s="6">
        <f>'[5]Fed Steer Margin'!B1175</f>
        <v>1591.02</v>
      </c>
      <c r="C1175" s="6">
        <f>'[5]Fed Steer Margin'!C1175</f>
        <v>777.22637874955626</v>
      </c>
      <c r="D1175" s="6">
        <f>'[5]Fed Steer Margin'!D1175</f>
        <v>2368.2463787495562</v>
      </c>
      <c r="E1175" s="6">
        <f>'[5]Fed Steer Margin'!E1175</f>
        <v>2382.75</v>
      </c>
      <c r="F1175" s="6">
        <f>'[5]Fed Steer Margin'!F1175</f>
        <v>14.503621250443757</v>
      </c>
      <c r="G1175" s="235">
        <f t="shared" si="21"/>
        <v>1.0730316673103648</v>
      </c>
    </row>
    <row r="1176" spans="1:33" x14ac:dyDescent="0.25">
      <c r="A1176" s="2">
        <f t="shared" si="20"/>
        <v>44547</v>
      </c>
      <c r="B1176" s="6">
        <f>'[5]Fed Steer Margin'!B1176</f>
        <v>1574.28</v>
      </c>
      <c r="C1176" s="6">
        <f>'[5]Fed Steer Margin'!C1176</f>
        <v>772.03766322571835</v>
      </c>
      <c r="D1176" s="6">
        <f>'[5]Fed Steer Margin'!D1176</f>
        <v>2346.3176632257182</v>
      </c>
      <c r="E1176" s="6">
        <f>'[5]Fed Steer Margin'!E1176</f>
        <v>2355</v>
      </c>
      <c r="F1176" s="6">
        <f>'[5]Fed Steer Margin'!F1176</f>
        <v>8.6823367742817936</v>
      </c>
      <c r="G1176" s="235">
        <f t="shared" si="21"/>
        <v>1.029808887714283</v>
      </c>
    </row>
    <row r="1177" spans="1:33" x14ac:dyDescent="0.25">
      <c r="A1177" s="2">
        <f t="shared" si="20"/>
        <v>44554</v>
      </c>
      <c r="B1177" s="6">
        <f>'[5]Fed Steer Margin'!B1177</f>
        <v>1594.89</v>
      </c>
      <c r="C1177" s="6">
        <f>'[5]Fed Steer Margin'!C1177</f>
        <v>767.2718195950041</v>
      </c>
      <c r="D1177" s="6">
        <f>'[5]Fed Steer Margin'!D1177</f>
        <v>2362.1618195950041</v>
      </c>
      <c r="E1177" s="6">
        <f>'[5]Fed Steer Margin'!E1177</f>
        <v>2388.8999999999996</v>
      </c>
      <c r="F1177" s="6">
        <f>'[5]Fed Steer Margin'!F1177</f>
        <v>26.738180404995546</v>
      </c>
      <c r="G1177" s="235">
        <f t="shared" si="21"/>
        <v>1.0633752916738899</v>
      </c>
    </row>
    <row r="1178" spans="1:33" x14ac:dyDescent="0.25">
      <c r="A1178" s="2">
        <f t="shared" si="20"/>
        <v>44561</v>
      </c>
      <c r="B1178" s="6">
        <f>'[5]Fed Steer Margin'!B1178</f>
        <v>1595.25</v>
      </c>
      <c r="C1178" s="6">
        <f>'[5]Fed Steer Margin'!C1178</f>
        <v>764.93281272917227</v>
      </c>
      <c r="D1178" s="6">
        <f>'[5]Fed Steer Margin'!D1178</f>
        <v>2360.1828127291724</v>
      </c>
      <c r="E1178" s="6">
        <f>'[5]Fed Steer Margin'!E1178</f>
        <v>2570.5500000000002</v>
      </c>
      <c r="F1178" s="6">
        <f>'[5]Fed Steer Margin'!F1178</f>
        <v>210.3671872708278</v>
      </c>
      <c r="G1178" s="235">
        <f t="shared" si="21"/>
        <v>1.5962339311876277</v>
      </c>
    </row>
    <row r="1179" spans="1:33" s="10" customFormat="1" x14ac:dyDescent="0.25">
      <c r="A1179" s="13">
        <f t="shared" si="20"/>
        <v>44568</v>
      </c>
      <c r="B1179" s="29">
        <f>'[5]Fed Steer Margin'!B1179</f>
        <v>1653.93</v>
      </c>
      <c r="C1179" s="29">
        <f>'[5]Fed Steer Margin'!C1179</f>
        <v>763.69765924216722</v>
      </c>
      <c r="D1179" s="29">
        <f>'[5]Fed Steer Margin'!D1179</f>
        <v>2417.6276592421673</v>
      </c>
      <c r="E1179" s="29">
        <f>'[5]Fed Steer Margin'!E1179</f>
        <v>2570.5500000000002</v>
      </c>
      <c r="F1179" s="29">
        <f>'[5]Fed Steer Margin'!F1179</f>
        <v>152.9223407578329</v>
      </c>
      <c r="G1179" s="235">
        <f t="shared" ref="G1179" si="22">+(F1179-F1127)/ABS(F1127)</f>
        <v>1.9458936815565222</v>
      </c>
      <c r="H1179" s="24"/>
      <c r="I1179" s="24"/>
      <c r="J1179" s="24"/>
      <c r="K1179" s="24"/>
      <c r="L1179" s="24"/>
      <c r="M1179" s="24"/>
      <c r="N1179" s="24"/>
      <c r="O1179" s="24"/>
      <c r="P1179" s="24"/>
      <c r="Q1179" s="24"/>
      <c r="R1179" s="24"/>
      <c r="S1179" s="24"/>
      <c r="T1179" s="24"/>
      <c r="U1179" s="24"/>
      <c r="V1179" s="24"/>
      <c r="W1179" s="24"/>
      <c r="X1179" s="24"/>
      <c r="Y1179" s="24"/>
      <c r="Z1179" s="24"/>
      <c r="AA1179" s="24"/>
      <c r="AB1179" s="24"/>
      <c r="AC1179" s="24"/>
      <c r="AD1179" s="24"/>
      <c r="AE1179" s="24"/>
      <c r="AF1179" s="24"/>
      <c r="AG1179" s="24"/>
    </row>
    <row r="1180" spans="1:33" x14ac:dyDescent="0.25">
      <c r="A1180" s="2">
        <f t="shared" si="20"/>
        <v>44575</v>
      </c>
      <c r="B1180" s="6">
        <f>'[5]Fed Steer Margin'!B1180</f>
        <v>1547.82</v>
      </c>
      <c r="C1180" s="6">
        <f>'[5]Fed Steer Margin'!C1180</f>
        <v>761.65518495068943</v>
      </c>
      <c r="D1180" s="6">
        <f>'[5]Fed Steer Margin'!D1180</f>
        <v>2309.4751849506893</v>
      </c>
      <c r="E1180" s="6">
        <f>'[5]Fed Steer Margin'!E1180</f>
        <v>2538</v>
      </c>
      <c r="F1180" s="6">
        <f>'[5]Fed Steer Margin'!F1180</f>
        <v>228.52481504931075</v>
      </c>
      <c r="G1180" s="235">
        <f t="shared" ref="G1180:G1231" si="23">+(F1180-F1128)/ABS(F1128)</f>
        <v>2.0884543040496517</v>
      </c>
    </row>
    <row r="1181" spans="1:33" x14ac:dyDescent="0.25">
      <c r="A1181" s="2">
        <f t="shared" si="20"/>
        <v>44582</v>
      </c>
      <c r="B1181" s="6">
        <f>'[5]Fed Steer Margin'!B1181</f>
        <v>1631.25</v>
      </c>
      <c r="C1181" s="6">
        <f>'[5]Fed Steer Margin'!C1181</f>
        <v>760.85208161447838</v>
      </c>
      <c r="D1181" s="6">
        <f>'[5]Fed Steer Margin'!D1181</f>
        <v>2392.1020816144783</v>
      </c>
      <c r="E1181" s="6">
        <f>'[5]Fed Steer Margin'!E1181</f>
        <v>2545.65</v>
      </c>
      <c r="F1181" s="6">
        <f>'[5]Fed Steer Margin'!F1181</f>
        <v>153.54791838552183</v>
      </c>
      <c r="G1181" s="235">
        <f t="shared" si="23"/>
        <v>1.6931786394502097</v>
      </c>
    </row>
    <row r="1182" spans="1:33" x14ac:dyDescent="0.25">
      <c r="A1182" s="2">
        <f t="shared" si="20"/>
        <v>44589</v>
      </c>
      <c r="B1182" s="6">
        <f>'[5]Fed Steer Margin'!B1182</f>
        <v>1592.82</v>
      </c>
      <c r="C1182" s="6">
        <f>'[5]Fed Steer Margin'!C1182</f>
        <v>759.72037212311625</v>
      </c>
      <c r="D1182" s="6">
        <f>'[5]Fed Steer Margin'!D1182</f>
        <v>2352.540372123116</v>
      </c>
      <c r="E1182" s="6">
        <f>'[5]Fed Steer Margin'!E1182</f>
        <v>2503.65</v>
      </c>
      <c r="F1182" s="6">
        <f>'[5]Fed Steer Margin'!F1182</f>
        <v>151.10962787688413</v>
      </c>
      <c r="G1182" s="235">
        <f t="shared" si="23"/>
        <v>1.699941798303449</v>
      </c>
    </row>
    <row r="1183" spans="1:33" x14ac:dyDescent="0.25">
      <c r="A1183" s="2">
        <f t="shared" si="20"/>
        <v>44596</v>
      </c>
      <c r="B1183" s="6">
        <f>'[5]Fed Steer Margin'!B1183</f>
        <v>1662.1200000000001</v>
      </c>
      <c r="C1183" s="6">
        <f>'[5]Fed Steer Margin'!C1183</f>
        <v>759.59338667397617</v>
      </c>
      <c r="D1183" s="6">
        <f>'[5]Fed Steer Margin'!D1183</f>
        <v>2421.7133866739764</v>
      </c>
      <c r="E1183" s="6">
        <f>'[5]Fed Steer Margin'!E1183</f>
        <v>2578.9500000000003</v>
      </c>
      <c r="F1183" s="6">
        <f>'[5]Fed Steer Margin'!F1183</f>
        <v>157.23661332602387</v>
      </c>
      <c r="G1183" s="235">
        <f t="shared" si="23"/>
        <v>1.7250211968415656</v>
      </c>
    </row>
    <row r="1184" spans="1:33" x14ac:dyDescent="0.25">
      <c r="A1184" s="2">
        <f t="shared" si="20"/>
        <v>44603</v>
      </c>
      <c r="B1184" s="6">
        <f>'[5]Fed Steer Margin'!B1184</f>
        <v>1694.16</v>
      </c>
      <c r="C1184" s="6">
        <f>'[5]Fed Steer Margin'!C1184</f>
        <v>759.41795789744401</v>
      </c>
      <c r="D1184" s="6">
        <f>'[5]Fed Steer Margin'!D1184</f>
        <v>2453.5779578974443</v>
      </c>
      <c r="E1184" s="6">
        <f>'[5]Fed Steer Margin'!E1184</f>
        <v>2538.8999999999996</v>
      </c>
      <c r="F1184" s="6">
        <f>'[5]Fed Steer Margin'!F1184</f>
        <v>85.322042102555315</v>
      </c>
      <c r="G1184" s="235">
        <f t="shared" si="23"/>
        <v>1.3089687120672562</v>
      </c>
    </row>
    <row r="1185" spans="1:7" x14ac:dyDescent="0.25">
      <c r="A1185" s="2">
        <f t="shared" si="20"/>
        <v>44610</v>
      </c>
      <c r="B1185" s="6">
        <f>'[5]Fed Steer Margin'!B1185</f>
        <v>1700.3700000000001</v>
      </c>
      <c r="C1185" s="6">
        <f>'[5]Fed Steer Margin'!C1185</f>
        <v>760.34855933374035</v>
      </c>
      <c r="D1185" s="6">
        <f>'[5]Fed Steer Margin'!D1185</f>
        <v>2460.7185593337404</v>
      </c>
      <c r="E1185" s="6">
        <f>'[5]Fed Steer Margin'!E1185</f>
        <v>2488.35</v>
      </c>
      <c r="F1185" s="6">
        <f>'[5]Fed Steer Margin'!F1185</f>
        <v>27.63144066625955</v>
      </c>
      <c r="G1185" s="235">
        <f t="shared" si="23"/>
        <v>1.0756623516033577</v>
      </c>
    </row>
    <row r="1186" spans="1:7" x14ac:dyDescent="0.25">
      <c r="A1186" s="2">
        <f t="shared" si="20"/>
        <v>44617</v>
      </c>
      <c r="B1186" s="6">
        <f>'[5]Fed Steer Margin'!B1186</f>
        <v>1754.1000000000001</v>
      </c>
      <c r="C1186" s="6">
        <f>'[5]Fed Steer Margin'!C1186</f>
        <v>760.80117568789683</v>
      </c>
      <c r="D1186" s="6">
        <f>'[5]Fed Steer Margin'!D1186</f>
        <v>2514.9011756878972</v>
      </c>
      <c r="E1186" s="6">
        <f>'[5]Fed Steer Margin'!E1186</f>
        <v>2479.65</v>
      </c>
      <c r="F1186" s="6">
        <f>'[5]Fed Steer Margin'!F1186</f>
        <v>-35.251175687897103</v>
      </c>
      <c r="G1186" s="235">
        <f t="shared" si="23"/>
        <v>0.87944424545426092</v>
      </c>
    </row>
    <row r="1187" spans="1:7" x14ac:dyDescent="0.25">
      <c r="A1187" s="2">
        <f t="shared" si="20"/>
        <v>44624</v>
      </c>
      <c r="B1187" s="6">
        <f>'[5]Fed Steer Margin'!B1187</f>
        <v>1754.64</v>
      </c>
      <c r="C1187" s="6">
        <f>'[5]Fed Steer Margin'!C1187</f>
        <v>762.04703809424575</v>
      </c>
      <c r="D1187" s="6">
        <f>'[5]Fed Steer Margin'!D1187</f>
        <v>2516.687038094246</v>
      </c>
      <c r="E1187" s="6">
        <f>'[5]Fed Steer Margin'!E1187</f>
        <v>2536.2000000000003</v>
      </c>
      <c r="F1187" s="6">
        <f>'[5]Fed Steer Margin'!F1187</f>
        <v>19.51296190575431</v>
      </c>
      <c r="G1187" s="235">
        <f t="shared" si="23"/>
        <v>1.0783967728560222</v>
      </c>
    </row>
    <row r="1188" spans="1:7" x14ac:dyDescent="0.25">
      <c r="A1188" s="2">
        <f t="shared" si="20"/>
        <v>44631</v>
      </c>
      <c r="B1188" s="6">
        <f>'[5]Fed Steer Margin'!B1188</f>
        <v>1755.18</v>
      </c>
      <c r="C1188" s="6">
        <f>'[5]Fed Steer Margin'!C1188</f>
        <v>765.11395265769931</v>
      </c>
      <c r="D1188" s="6">
        <f>'[5]Fed Steer Margin'!D1188</f>
        <v>2520.2939526576993</v>
      </c>
      <c r="E1188" s="6">
        <f>'[5]Fed Steer Margin'!E1188</f>
        <v>2521.9499999999998</v>
      </c>
      <c r="F1188" s="209">
        <f>'[5]Fed Steer Margin'!F1188</f>
        <v>1.6560473423005533</v>
      </c>
      <c r="G1188" s="235">
        <f t="shared" si="23"/>
        <v>1.0078960876657679</v>
      </c>
    </row>
    <row r="1189" spans="1:7" x14ac:dyDescent="0.25">
      <c r="A1189" s="2">
        <f t="shared" si="20"/>
        <v>44638</v>
      </c>
      <c r="B1189" s="6">
        <f>'[5]Fed Steer Margin'!B1189</f>
        <v>1784.8799999999999</v>
      </c>
      <c r="C1189" s="6">
        <f>'[5]Fed Steer Margin'!C1189</f>
        <v>770.15185631093846</v>
      </c>
      <c r="D1189" s="6">
        <f>'[5]Fed Steer Margin'!D1189</f>
        <v>2555.0318563109386</v>
      </c>
      <c r="E1189" s="6">
        <f>'[5]Fed Steer Margin'!E1189</f>
        <v>2558.25</v>
      </c>
      <c r="F1189" s="6">
        <f>'[5]Fed Steer Margin'!F1189</f>
        <v>3.218143689061435</v>
      </c>
      <c r="G1189" s="235">
        <f t="shared" si="23"/>
        <v>1.0120839940717012</v>
      </c>
    </row>
    <row r="1190" spans="1:7" x14ac:dyDescent="0.25">
      <c r="A1190" s="2">
        <f t="shared" ref="A1190:A1253" si="24">A1189+7</f>
        <v>44645</v>
      </c>
      <c r="B1190" s="6">
        <f>'[5]Fed Steer Margin'!B1190</f>
        <v>1780.7400000000002</v>
      </c>
      <c r="C1190" s="6">
        <f>'[5]Fed Steer Margin'!C1190</f>
        <v>779.00883258097838</v>
      </c>
      <c r="D1190" s="6">
        <f>'[5]Fed Steer Margin'!D1190</f>
        <v>2559.7488325809786</v>
      </c>
      <c r="E1190" s="6">
        <f>'[5]Fed Steer Margin'!E1190</f>
        <v>2581.2000000000003</v>
      </c>
      <c r="F1190" s="6">
        <f>'[5]Fed Steer Margin'!F1190</f>
        <v>21.451167419021658</v>
      </c>
      <c r="G1190" s="235">
        <f t="shared" si="23"/>
        <v>1.0831391006992133</v>
      </c>
    </row>
    <row r="1191" spans="1:7" x14ac:dyDescent="0.25">
      <c r="A1191" s="2">
        <f t="shared" si="24"/>
        <v>44652</v>
      </c>
      <c r="B1191" s="6">
        <f>'[5]Fed Steer Margin'!B1191</f>
        <v>1775.52</v>
      </c>
      <c r="C1191" s="6">
        <f>'[5]Fed Steer Margin'!C1191</f>
        <v>788.35070470748065</v>
      </c>
      <c r="D1191" s="6">
        <f>'[5]Fed Steer Margin'!D1191</f>
        <v>2563.8707047074804</v>
      </c>
      <c r="E1191" s="6">
        <f>'[5]Fed Steer Margin'!E1191</f>
        <v>2536.2000000000003</v>
      </c>
      <c r="F1191" s="6">
        <f>'[5]Fed Steer Margin'!F1191</f>
        <v>-27.670704707480127</v>
      </c>
      <c r="G1191" s="235">
        <f t="shared" si="23"/>
        <v>0.88205935093317722</v>
      </c>
    </row>
    <row r="1192" spans="1:7" x14ac:dyDescent="0.25">
      <c r="A1192" s="2">
        <f t="shared" si="24"/>
        <v>44659</v>
      </c>
      <c r="B1192" s="6">
        <f>'[5]Fed Steer Margin'!B1192</f>
        <v>1729.08</v>
      </c>
      <c r="C1192" s="6">
        <f>'[5]Fed Steer Margin'!C1192</f>
        <v>796.94400502208566</v>
      </c>
      <c r="D1192" s="6">
        <f>'[5]Fed Steer Margin'!D1192</f>
        <v>2526.0240050220855</v>
      </c>
      <c r="E1192" s="6">
        <f>'[5]Fed Steer Margin'!E1192</f>
        <v>2587.3500000000004</v>
      </c>
      <c r="F1192" s="6">
        <f>'[5]Fed Steer Margin'!F1192</f>
        <v>61.325994977914888</v>
      </c>
      <c r="G1192" s="235">
        <f t="shared" si="23"/>
        <v>1.1934785925997422</v>
      </c>
    </row>
    <row r="1193" spans="1:7" x14ac:dyDescent="0.25">
      <c r="A1193" s="2">
        <f t="shared" si="24"/>
        <v>44666</v>
      </c>
      <c r="B1193" s="6">
        <f>'[5]Fed Steer Margin'!B1193</f>
        <v>1776.33</v>
      </c>
      <c r="C1193" s="6">
        <f>'[5]Fed Steer Margin'!C1193</f>
        <v>806.11988959861731</v>
      </c>
      <c r="D1193" s="6">
        <f>'[5]Fed Steer Margin'!D1193</f>
        <v>2582.4498895986171</v>
      </c>
      <c r="E1193" s="6">
        <f>'[5]Fed Steer Margin'!E1193</f>
        <v>2559.9</v>
      </c>
      <c r="F1193" s="6">
        <f>'[5]Fed Steer Margin'!F1193</f>
        <v>-22.549889598617028</v>
      </c>
      <c r="G1193" s="235">
        <f t="shared" si="23"/>
        <v>0.92076132281847622</v>
      </c>
    </row>
    <row r="1194" spans="1:7" x14ac:dyDescent="0.25">
      <c r="A1194" s="2">
        <f t="shared" si="24"/>
        <v>44673</v>
      </c>
      <c r="B1194" s="6">
        <f>'[5]Fed Steer Margin'!B1194</f>
        <v>1740.33</v>
      </c>
      <c r="C1194" s="6">
        <f>'[5]Fed Steer Margin'!C1194</f>
        <v>816.67524501861317</v>
      </c>
      <c r="D1194" s="6">
        <f>'[5]Fed Steer Margin'!D1194</f>
        <v>2557.0052450186131</v>
      </c>
      <c r="E1194" s="6">
        <f>'[5]Fed Steer Margin'!E1194</f>
        <v>2606.6999999999998</v>
      </c>
      <c r="F1194" s="6">
        <f>'[5]Fed Steer Margin'!F1194</f>
        <v>49.694754981386723</v>
      </c>
      <c r="G1194" s="235">
        <f t="shared" si="23"/>
        <v>1.1955143332255551</v>
      </c>
    </row>
    <row r="1195" spans="1:7" x14ac:dyDescent="0.25">
      <c r="A1195" s="2">
        <f t="shared" si="24"/>
        <v>44680</v>
      </c>
      <c r="B1195" s="6">
        <f>'[5]Fed Steer Margin'!B1195</f>
        <v>1730.43</v>
      </c>
      <c r="C1195" s="6">
        <f>'[5]Fed Steer Margin'!C1195</f>
        <v>827.76480805687015</v>
      </c>
      <c r="D1195" s="6">
        <f>'[5]Fed Steer Margin'!D1195</f>
        <v>2558.19480805687</v>
      </c>
      <c r="E1195" s="6">
        <f>'[5]Fed Steer Margin'!E1195</f>
        <v>2580.1499999999996</v>
      </c>
      <c r="F1195" s="6">
        <f>'[5]Fed Steer Margin'!F1195</f>
        <v>21.955191943129648</v>
      </c>
      <c r="G1195" s="235">
        <f t="shared" si="23"/>
        <v>1.1296910056222114</v>
      </c>
    </row>
    <row r="1196" spans="1:7" x14ac:dyDescent="0.25">
      <c r="A1196" s="2">
        <f t="shared" si="24"/>
        <v>44687</v>
      </c>
      <c r="B1196" s="6">
        <f>'[5]Fed Steer Margin'!B1196</f>
        <v>1683.27</v>
      </c>
      <c r="C1196" s="6">
        <f>'[5]Fed Steer Margin'!C1196</f>
        <v>839.67163948338532</v>
      </c>
      <c r="D1196" s="6">
        <f>'[5]Fed Steer Margin'!D1196</f>
        <v>2522.9416394833852</v>
      </c>
      <c r="E1196" s="6">
        <f>'[5]Fed Steer Margin'!E1196</f>
        <v>2634.75</v>
      </c>
      <c r="F1196" s="6">
        <f>'[5]Fed Steer Margin'!F1196</f>
        <v>111.80836051661481</v>
      </c>
      <c r="G1196" s="235">
        <f t="shared" si="23"/>
        <v>1.6751511495878866</v>
      </c>
    </row>
    <row r="1197" spans="1:7" x14ac:dyDescent="0.25">
      <c r="A1197" s="2">
        <f t="shared" si="24"/>
        <v>44694</v>
      </c>
      <c r="B1197" s="6">
        <f>'[5]Fed Steer Margin'!B1197</f>
        <v>1713.5099999999998</v>
      </c>
      <c r="C1197" s="6">
        <f>'[5]Fed Steer Margin'!C1197</f>
        <v>849.73018672151397</v>
      </c>
      <c r="D1197" s="6">
        <f>'[5]Fed Steer Margin'!D1197</f>
        <v>2563.240186721514</v>
      </c>
      <c r="E1197" s="6">
        <f>'[5]Fed Steer Margin'!E1197</f>
        <v>2683.05</v>
      </c>
      <c r="F1197" s="6">
        <f>'[5]Fed Steer Margin'!F1197</f>
        <v>119.80981327848622</v>
      </c>
      <c r="G1197" s="235">
        <f t="shared" si="23"/>
        <v>1.706082923075013</v>
      </c>
    </row>
    <row r="1198" spans="1:7" x14ac:dyDescent="0.25">
      <c r="A1198" s="2">
        <f t="shared" si="24"/>
        <v>44701</v>
      </c>
      <c r="B1198" s="6">
        <f>'[5]Fed Steer Margin'!B1198</f>
        <v>1615.41</v>
      </c>
      <c r="C1198" s="6">
        <f>'[5]Fed Steer Margin'!C1198</f>
        <v>860.34052418415695</v>
      </c>
      <c r="D1198" s="6">
        <f>'[5]Fed Steer Margin'!D1198</f>
        <v>2475.7505241841573</v>
      </c>
      <c r="E1198" s="6">
        <f>'[5]Fed Steer Margin'!E1198</f>
        <v>2675.85</v>
      </c>
      <c r="F1198" s="6">
        <f>'[5]Fed Steer Margin'!F1198</f>
        <v>200.09947581584265</v>
      </c>
      <c r="G1198" s="235">
        <f t="shared" si="23"/>
        <v>3.3389518918919809</v>
      </c>
    </row>
    <row r="1199" spans="1:7" x14ac:dyDescent="0.25">
      <c r="A1199" s="2">
        <f t="shared" si="24"/>
        <v>44708</v>
      </c>
      <c r="B1199" s="6">
        <f>'[5]Fed Steer Margin'!B1199</f>
        <v>1768.14</v>
      </c>
      <c r="C1199" s="6">
        <f>'[5]Fed Steer Margin'!C1199</f>
        <v>870.02830504954272</v>
      </c>
      <c r="D1199" s="6">
        <f>'[5]Fed Steer Margin'!D1199</f>
        <v>2638.1683050495431</v>
      </c>
      <c r="E1199" s="6">
        <f>'[5]Fed Steer Margin'!E1199</f>
        <v>2786.85</v>
      </c>
      <c r="F1199" s="6">
        <f>'[5]Fed Steer Margin'!F1199</f>
        <v>148.68169495045686</v>
      </c>
      <c r="G1199" s="235">
        <f t="shared" si="23"/>
        <v>1.9378300602004606</v>
      </c>
    </row>
    <row r="1200" spans="1:7" x14ac:dyDescent="0.25">
      <c r="A1200" s="2">
        <f t="shared" si="24"/>
        <v>44715</v>
      </c>
      <c r="B1200" s="6">
        <f>'[5]Fed Steer Margin'!B1200</f>
        <v>1733.3999999999999</v>
      </c>
      <c r="C1200" s="6">
        <f>'[5]Fed Steer Margin'!C1200</f>
        <v>879.38544075639015</v>
      </c>
      <c r="D1200" s="6">
        <f>'[5]Fed Steer Margin'!D1200</f>
        <v>2612.78544075639</v>
      </c>
      <c r="E1200" s="6">
        <f>'[5]Fed Steer Margin'!E1200</f>
        <v>2867.5499999999997</v>
      </c>
      <c r="F1200" s="6">
        <f>'[5]Fed Steer Margin'!F1200</f>
        <v>254.76455924360971</v>
      </c>
      <c r="G1200" s="235">
        <f t="shared" si="23"/>
        <v>5.7369338375022885</v>
      </c>
    </row>
    <row r="1201" spans="1:7" x14ac:dyDescent="0.25">
      <c r="A1201" s="2">
        <f t="shared" si="24"/>
        <v>44722</v>
      </c>
      <c r="B1201" s="6">
        <f>'[5]Fed Steer Margin'!B1201</f>
        <v>1813.32</v>
      </c>
      <c r="C1201" s="6">
        <f>'[5]Fed Steer Margin'!C1201</f>
        <v>887.12820430167767</v>
      </c>
      <c r="D1201" s="6">
        <f>'[5]Fed Steer Margin'!D1201</f>
        <v>2700.4482043016778</v>
      </c>
      <c r="E1201" s="6">
        <f>'[5]Fed Steer Margin'!E1201</f>
        <v>2877.75</v>
      </c>
      <c r="F1201" s="6">
        <f>'[5]Fed Steer Margin'!F1201</f>
        <v>177.30179569832217</v>
      </c>
      <c r="G1201" s="235">
        <f t="shared" si="23"/>
        <v>16.518004909892682</v>
      </c>
    </row>
    <row r="1202" spans="1:7" x14ac:dyDescent="0.25">
      <c r="A1202" s="2">
        <f t="shared" si="24"/>
        <v>44729</v>
      </c>
      <c r="B1202" s="6">
        <f>'[5]Fed Steer Margin'!B1202</f>
        <v>1801.6200000000001</v>
      </c>
      <c r="C1202" s="6">
        <f>'[5]Fed Steer Margin'!C1202</f>
        <v>896.05771958216906</v>
      </c>
      <c r="D1202" s="6">
        <f>'[5]Fed Steer Margin'!D1202</f>
        <v>2697.6777195821692</v>
      </c>
      <c r="E1202" s="6">
        <f>'[5]Fed Steer Margin'!E1202</f>
        <v>2863.2</v>
      </c>
      <c r="F1202" s="6">
        <f>'[5]Fed Steer Margin'!F1202</f>
        <v>165.52228041783064</v>
      </c>
      <c r="G1202" s="235">
        <f t="shared" si="23"/>
        <v>2.9727088115843197</v>
      </c>
    </row>
    <row r="1203" spans="1:7" x14ac:dyDescent="0.25">
      <c r="A1203" s="2">
        <f t="shared" si="24"/>
        <v>44736</v>
      </c>
      <c r="B1203" s="6">
        <f>'[5]Fed Steer Margin'!B1203</f>
        <v>1762.83</v>
      </c>
      <c r="C1203" s="6">
        <f>'[5]Fed Steer Margin'!C1203</f>
        <v>905.24999029186085</v>
      </c>
      <c r="D1203" s="6">
        <f>'[5]Fed Steer Margin'!D1203</f>
        <v>2668.0799902918607</v>
      </c>
      <c r="E1203" s="6">
        <f>'[5]Fed Steer Margin'!E1203</f>
        <v>2847</v>
      </c>
      <c r="F1203" s="6">
        <f>'[5]Fed Steer Margin'!F1203</f>
        <v>178.92000970813933</v>
      </c>
      <c r="G1203" s="235">
        <f t="shared" si="23"/>
        <v>0.88801906101465033</v>
      </c>
    </row>
    <row r="1204" spans="1:7" x14ac:dyDescent="0.25">
      <c r="A1204" s="2">
        <f t="shared" si="24"/>
        <v>44743</v>
      </c>
      <c r="B1204" s="6">
        <f>'[5]Fed Steer Margin'!B1204</f>
        <v>1748.16</v>
      </c>
      <c r="C1204" s="6">
        <f>'[5]Fed Steer Margin'!C1204</f>
        <v>912.6153444436593</v>
      </c>
      <c r="D1204" s="6">
        <f>'[5]Fed Steer Margin'!D1204</f>
        <v>2660.7753444436594</v>
      </c>
      <c r="E1204" s="6">
        <f>'[5]Fed Steer Margin'!E1204</f>
        <v>2801.55</v>
      </c>
      <c r="F1204" s="6">
        <f>'[5]Fed Steer Margin'!F1204</f>
        <v>140.7746555563408</v>
      </c>
      <c r="G1204" s="235">
        <f t="shared" si="23"/>
        <v>0.33455756483273608</v>
      </c>
    </row>
    <row r="1205" spans="1:7" x14ac:dyDescent="0.25">
      <c r="A1205" s="2">
        <f t="shared" si="24"/>
        <v>44750</v>
      </c>
      <c r="B1205" s="6">
        <f>'[5]Fed Steer Margin'!B1205</f>
        <v>1968.21</v>
      </c>
      <c r="C1205" s="6">
        <f>'[5]Fed Steer Margin'!C1205</f>
        <v>917.26662375972762</v>
      </c>
      <c r="D1205" s="6">
        <f>'[5]Fed Steer Margin'!D1205</f>
        <v>2885.4766237597278</v>
      </c>
      <c r="E1205" s="6">
        <f>'[5]Fed Steer Margin'!E1205</f>
        <v>2801.55</v>
      </c>
      <c r="F1205" s="6">
        <f>'[5]Fed Steer Margin'!F1205</f>
        <v>-83.92662375972759</v>
      </c>
      <c r="G1205" s="235">
        <f t="shared" si="23"/>
        <v>-0.53552895504355724</v>
      </c>
    </row>
    <row r="1206" spans="1:7" x14ac:dyDescent="0.25">
      <c r="A1206" s="2">
        <f t="shared" si="24"/>
        <v>44757</v>
      </c>
      <c r="B1206" s="6">
        <f>'[5]Fed Steer Margin'!B1206</f>
        <v>1968.21</v>
      </c>
      <c r="C1206" s="6">
        <f>'[5]Fed Steer Margin'!C1206</f>
        <v>922.4567468713301</v>
      </c>
      <c r="D1206" s="6">
        <f>'[5]Fed Steer Margin'!D1206</f>
        <v>2890.6667468713304</v>
      </c>
      <c r="E1206" s="6">
        <f>'[5]Fed Steer Margin'!E1206</f>
        <v>2805.9</v>
      </c>
      <c r="F1206" s="6">
        <f>'[5]Fed Steer Margin'!F1206</f>
        <v>-84.76674687133027</v>
      </c>
      <c r="G1206" s="235">
        <f t="shared" si="23"/>
        <v>-1.7063061459997511</v>
      </c>
    </row>
    <row r="1207" spans="1:7" x14ac:dyDescent="0.25">
      <c r="A1207" s="2">
        <f t="shared" si="24"/>
        <v>44764</v>
      </c>
      <c r="B1207" s="6">
        <f>'[5]Fed Steer Margin'!B1207</f>
        <v>1880.28</v>
      </c>
      <c r="C1207" s="6">
        <f>'[5]Fed Steer Margin'!C1207</f>
        <v>925.09132088804654</v>
      </c>
      <c r="D1207" s="6">
        <f>'[5]Fed Steer Margin'!D1207</f>
        <v>2805.3713208880463</v>
      </c>
      <c r="E1207" s="6">
        <f>'[5]Fed Steer Margin'!E1207</f>
        <v>2783.7000000000003</v>
      </c>
      <c r="F1207" s="6">
        <f>'[5]Fed Steer Margin'!F1207</f>
        <v>-21.671320888046012</v>
      </c>
      <c r="G1207" s="235">
        <f t="shared" si="23"/>
        <v>0.6580778664640673</v>
      </c>
    </row>
    <row r="1208" spans="1:7" x14ac:dyDescent="0.25">
      <c r="A1208" s="2">
        <f t="shared" si="24"/>
        <v>44771</v>
      </c>
      <c r="B1208" s="6">
        <f>'[5]Fed Steer Margin'!B1208</f>
        <v>1810.08</v>
      </c>
      <c r="C1208" s="6">
        <f>'[5]Fed Steer Margin'!C1208</f>
        <v>926.9361035571269</v>
      </c>
      <c r="D1208" s="6">
        <f>'[5]Fed Steer Margin'!D1208</f>
        <v>2737.0161035571268</v>
      </c>
      <c r="E1208" s="6">
        <f>'[5]Fed Steer Margin'!E1208</f>
        <v>2680.65</v>
      </c>
      <c r="F1208" s="6">
        <f>'[5]Fed Steer Margin'!F1208</f>
        <v>-56.366103557126735</v>
      </c>
      <c r="G1208" s="235">
        <f t="shared" si="23"/>
        <v>-0.1069595680106758</v>
      </c>
    </row>
    <row r="1209" spans="1:7" x14ac:dyDescent="0.25">
      <c r="A1209" s="2">
        <f t="shared" si="24"/>
        <v>44778</v>
      </c>
      <c r="B1209" s="6">
        <f>'[5]Fed Steer Margin'!B1209</f>
        <v>1830.5099999999998</v>
      </c>
      <c r="C1209" s="6">
        <f>'[5]Fed Steer Margin'!C1209</f>
        <v>929.59617585423052</v>
      </c>
      <c r="D1209" s="6">
        <f>'[5]Fed Steer Margin'!D1209</f>
        <v>2760.1061758542301</v>
      </c>
      <c r="E1209" s="6">
        <f>'[5]Fed Steer Margin'!E1209</f>
        <v>2675.7</v>
      </c>
      <c r="F1209" s="6">
        <f>'[5]Fed Steer Margin'!F1209</f>
        <v>-84.406175854230241</v>
      </c>
      <c r="G1209" s="235">
        <f t="shared" si="23"/>
        <v>0.24601825344557149</v>
      </c>
    </row>
    <row r="1210" spans="1:7" x14ac:dyDescent="0.25">
      <c r="A1210" s="2">
        <f t="shared" si="24"/>
        <v>44785</v>
      </c>
      <c r="B1210" s="6">
        <f>'[5]Fed Steer Margin'!B1210</f>
        <v>1844.19</v>
      </c>
      <c r="C1210" s="6">
        <f>'[5]Fed Steer Margin'!C1210</f>
        <v>931.14947245617293</v>
      </c>
      <c r="D1210" s="6">
        <f>'[5]Fed Steer Margin'!D1210</f>
        <v>2775.3394724561731</v>
      </c>
      <c r="E1210" s="6">
        <f>'[5]Fed Steer Margin'!E1210</f>
        <v>2722.5</v>
      </c>
      <c r="F1210" s="6">
        <f>'[5]Fed Steer Margin'!F1210</f>
        <v>-52.839472456173098</v>
      </c>
      <c r="G1210" s="235">
        <f t="shared" si="23"/>
        <v>0.64445170348603731</v>
      </c>
    </row>
    <row r="1211" spans="1:7" x14ac:dyDescent="0.25">
      <c r="A1211" s="2">
        <f t="shared" si="24"/>
        <v>44792</v>
      </c>
      <c r="B1211" s="6">
        <f>'[5]Fed Steer Margin'!B1211</f>
        <v>1843.7400000000002</v>
      </c>
      <c r="C1211" s="6">
        <f>'[5]Fed Steer Margin'!C1211</f>
        <v>933.41383949303975</v>
      </c>
      <c r="D1211" s="6">
        <f>'[5]Fed Steer Margin'!D1211</f>
        <v>2777.1538394930399</v>
      </c>
      <c r="E1211" s="6">
        <f>'[5]Fed Steer Margin'!E1211</f>
        <v>2744.1</v>
      </c>
      <c r="F1211" s="6">
        <f>'[5]Fed Steer Margin'!F1211</f>
        <v>-33.053839493039959</v>
      </c>
      <c r="G1211" s="235">
        <f t="shared" si="23"/>
        <v>0.80450794458558461</v>
      </c>
    </row>
    <row r="1212" spans="1:7" x14ac:dyDescent="0.25">
      <c r="A1212" s="2">
        <f t="shared" si="24"/>
        <v>44799</v>
      </c>
      <c r="B1212" s="6">
        <f>'[5]Fed Steer Margin'!B1212</f>
        <v>1858.05</v>
      </c>
      <c r="C1212" s="6">
        <f>'[5]Fed Steer Margin'!C1212</f>
        <v>933.73361896536949</v>
      </c>
      <c r="D1212" s="6">
        <f>'[5]Fed Steer Margin'!D1212</f>
        <v>2791.7836189653694</v>
      </c>
      <c r="E1212" s="6">
        <f>'[5]Fed Steer Margin'!E1212</f>
        <v>2698.65</v>
      </c>
      <c r="F1212" s="6">
        <f>'[5]Fed Steer Margin'!F1212</f>
        <v>-93.133618965369351</v>
      </c>
      <c r="G1212" s="235">
        <f t="shared" si="23"/>
        <v>0.12028696201309673</v>
      </c>
    </row>
    <row r="1213" spans="1:7" x14ac:dyDescent="0.25">
      <c r="A1213" s="2">
        <f t="shared" si="24"/>
        <v>44806</v>
      </c>
      <c r="B1213" s="6">
        <f>'[5]Fed Steer Margin'!B1213</f>
        <v>1758.6000000000001</v>
      </c>
      <c r="C1213" s="6">
        <f>'[5]Fed Steer Margin'!C1213</f>
        <v>934.80353865890902</v>
      </c>
      <c r="D1213" s="6">
        <f>'[5]Fed Steer Margin'!D1213</f>
        <v>2693.4035386589094</v>
      </c>
      <c r="E1213" s="6">
        <f>'[5]Fed Steer Margin'!E1213</f>
        <v>2709.6</v>
      </c>
      <c r="F1213" s="6">
        <f>'[5]Fed Steer Margin'!F1213</f>
        <v>16.196461341090526</v>
      </c>
      <c r="G1213" s="235">
        <f t="shared" si="23"/>
        <v>2.2418496836440296</v>
      </c>
    </row>
    <row r="1214" spans="1:7" x14ac:dyDescent="0.25">
      <c r="A1214" s="2">
        <f t="shared" si="24"/>
        <v>44813</v>
      </c>
      <c r="B1214" s="6">
        <f>'[5]Fed Steer Margin'!B1214</f>
        <v>1732.59</v>
      </c>
      <c r="C1214" s="6">
        <f>'[5]Fed Steer Margin'!C1214</f>
        <v>935.46076596958778</v>
      </c>
      <c r="D1214" s="6">
        <f>'[5]Fed Steer Margin'!D1214</f>
        <v>2668.0507659695877</v>
      </c>
      <c r="E1214" s="6">
        <f>'[5]Fed Steer Margin'!E1214</f>
        <v>2715.75</v>
      </c>
      <c r="F1214" s="6">
        <f>'[5]Fed Steer Margin'!F1214</f>
        <v>47.699234030412299</v>
      </c>
      <c r="G1214" s="235">
        <f t="shared" si="23"/>
        <v>-0.32009437545086439</v>
      </c>
    </row>
    <row r="1215" spans="1:7" x14ac:dyDescent="0.25">
      <c r="A1215" s="2">
        <f t="shared" si="24"/>
        <v>44820</v>
      </c>
      <c r="B1215" s="6">
        <f>'[5]Fed Steer Margin'!B1215</f>
        <v>1737.8999999999999</v>
      </c>
      <c r="C1215" s="6">
        <f>'[5]Fed Steer Margin'!C1215</f>
        <v>933.893871632073</v>
      </c>
      <c r="D1215" s="6">
        <f>'[5]Fed Steer Margin'!D1215</f>
        <v>2671.7938716320728</v>
      </c>
      <c r="E1215" s="6">
        <f>'[5]Fed Steer Margin'!E1215</f>
        <v>2719.65</v>
      </c>
      <c r="F1215" s="6">
        <f>'[5]Fed Steer Margin'!F1215</f>
        <v>47.85612836792734</v>
      </c>
      <c r="G1215" s="235">
        <f t="shared" si="23"/>
        <v>0.55904193436636251</v>
      </c>
    </row>
    <row r="1216" spans="1:7" x14ac:dyDescent="0.25">
      <c r="A1216" s="2">
        <f t="shared" si="24"/>
        <v>44827</v>
      </c>
      <c r="B1216" s="6">
        <f>'[5]Fed Steer Margin'!B1216</f>
        <v>1738.44</v>
      </c>
      <c r="C1216" s="6">
        <f>'[5]Fed Steer Margin'!C1216</f>
        <v>931.95329567722524</v>
      </c>
      <c r="D1216" s="6">
        <f>'[5]Fed Steer Margin'!D1216</f>
        <v>2670.3932956772251</v>
      </c>
      <c r="E1216" s="6">
        <f>'[5]Fed Steer Margin'!E1216</f>
        <v>2751.6</v>
      </c>
      <c r="F1216" s="6">
        <f>'[5]Fed Steer Margin'!F1216</f>
        <v>81.20670432277484</v>
      </c>
      <c r="G1216" s="235">
        <f t="shared" si="23"/>
        <v>0.1684869980050806</v>
      </c>
    </row>
    <row r="1217" spans="1:7" x14ac:dyDescent="0.25">
      <c r="A1217" s="2">
        <f t="shared" si="24"/>
        <v>44834</v>
      </c>
      <c r="B1217" s="6">
        <f>'[5]Fed Steer Margin'!B1217</f>
        <v>1674.81</v>
      </c>
      <c r="C1217" s="6">
        <f>'[5]Fed Steer Margin'!C1217</f>
        <v>930.28145178649129</v>
      </c>
      <c r="D1217" s="6">
        <f>'[5]Fed Steer Margin'!D1217</f>
        <v>2605.0914517864912</v>
      </c>
      <c r="E1217" s="6">
        <f>'[5]Fed Steer Margin'!E1217</f>
        <v>2693.85</v>
      </c>
      <c r="F1217" s="6">
        <f>'[5]Fed Steer Margin'!F1217</f>
        <v>88.758548213508675</v>
      </c>
      <c r="G1217" s="235">
        <f t="shared" si="23"/>
        <v>4.6028180585456804</v>
      </c>
    </row>
    <row r="1218" spans="1:7" x14ac:dyDescent="0.25">
      <c r="A1218" s="2">
        <f t="shared" si="24"/>
        <v>44841</v>
      </c>
      <c r="B1218" s="6">
        <f>'[5]Fed Steer Margin'!B1218</f>
        <v>1631.34</v>
      </c>
      <c r="C1218" s="6">
        <f>'[5]Fed Steer Margin'!C1218</f>
        <v>928.24806425150086</v>
      </c>
      <c r="D1218" s="6">
        <f>'[5]Fed Steer Margin'!D1218</f>
        <v>2559.5880642515008</v>
      </c>
      <c r="E1218" s="6">
        <f>'[5]Fed Steer Margin'!E1218</f>
        <v>2717.5499999999997</v>
      </c>
      <c r="F1218" s="6">
        <f>'[5]Fed Steer Margin'!F1218</f>
        <v>157.96193574849895</v>
      </c>
      <c r="G1218" s="235">
        <f t="shared" si="23"/>
        <v>34.832030603852786</v>
      </c>
    </row>
    <row r="1219" spans="1:7" x14ac:dyDescent="0.25">
      <c r="A1219" s="2">
        <f t="shared" si="24"/>
        <v>44848</v>
      </c>
      <c r="B1219" s="6">
        <f>'[5]Fed Steer Margin'!B1219</f>
        <v>1654.02</v>
      </c>
      <c r="C1219" s="6">
        <f>'[5]Fed Steer Margin'!C1219</f>
        <v>927.07422719485407</v>
      </c>
      <c r="D1219" s="6">
        <f>'[5]Fed Steer Margin'!D1219</f>
        <v>2581.0942271948543</v>
      </c>
      <c r="E1219" s="6">
        <f>'[5]Fed Steer Margin'!E1219</f>
        <v>2732.5499999999997</v>
      </c>
      <c r="F1219" s="6">
        <f>'[5]Fed Steer Margin'!F1219</f>
        <v>151.45577280514544</v>
      </c>
      <c r="G1219" s="235">
        <f t="shared" si="23"/>
        <v>8.1652273432378895</v>
      </c>
    </row>
    <row r="1220" spans="1:7" x14ac:dyDescent="0.25">
      <c r="A1220" s="2">
        <f t="shared" si="24"/>
        <v>44855</v>
      </c>
      <c r="B1220" s="6">
        <f>'[5]Fed Steer Margin'!B1220</f>
        <v>1726.29</v>
      </c>
      <c r="C1220" s="6">
        <f>'[5]Fed Steer Margin'!C1220</f>
        <v>925.36153285133355</v>
      </c>
      <c r="D1220" s="6">
        <f>'[5]Fed Steer Margin'!D1220</f>
        <v>2651.6515328513333</v>
      </c>
      <c r="E1220" s="6">
        <f>'[5]Fed Steer Margin'!E1220</f>
        <v>2664.9</v>
      </c>
      <c r="F1220" s="6">
        <f>'[5]Fed Steer Margin'!F1220</f>
        <v>13.248467148666805</v>
      </c>
      <c r="G1220" s="235">
        <f>+(F1220-F1168)/ABS(F1168)</f>
        <v>1.4614772620280498</v>
      </c>
    </row>
    <row r="1221" spans="1:7" x14ac:dyDescent="0.25">
      <c r="A1221" s="2">
        <f t="shared" si="24"/>
        <v>44862</v>
      </c>
      <c r="B1221" s="6">
        <f>'[5]Fed Steer Margin'!B1221</f>
        <v>1705.14</v>
      </c>
      <c r="C1221" s="6">
        <f>'[5]Fed Steer Margin'!C1221</f>
        <v>923.28243929441351</v>
      </c>
      <c r="D1221" s="6">
        <f>'[5]Fed Steer Margin'!D1221</f>
        <v>2628.4224392944134</v>
      </c>
      <c r="E1221" s="6">
        <f>'[5]Fed Steer Margin'!E1221</f>
        <v>2684.1</v>
      </c>
      <c r="F1221" s="6">
        <f>'[5]Fed Steer Margin'!F1221</f>
        <v>55.677560705586529</v>
      </c>
      <c r="G1221" s="235">
        <f t="shared" si="23"/>
        <v>1.9724803030374463</v>
      </c>
    </row>
    <row r="1222" spans="1:7" x14ac:dyDescent="0.25">
      <c r="A1222" s="2">
        <f t="shared" si="24"/>
        <v>44869</v>
      </c>
      <c r="B1222" s="6">
        <f>'[5]Fed Steer Margin'!B1222</f>
        <v>1678.23</v>
      </c>
      <c r="C1222" s="6">
        <f>'[5]Fed Steer Margin'!C1222</f>
        <v>920.32967526668108</v>
      </c>
      <c r="D1222" s="6">
        <f>'[5]Fed Steer Margin'!D1222</f>
        <v>2598.5596752666811</v>
      </c>
      <c r="E1222" s="6">
        <f>'[5]Fed Steer Margin'!E1222</f>
        <v>2725.95</v>
      </c>
      <c r="F1222" s="6">
        <f>'[5]Fed Steer Margin'!F1222</f>
        <v>127.39032473331872</v>
      </c>
      <c r="G1222" s="235">
        <f t="shared" si="23"/>
        <v>3.9364827739711101</v>
      </c>
    </row>
    <row r="1223" spans="1:7" x14ac:dyDescent="0.25">
      <c r="A1223" s="2">
        <f t="shared" si="24"/>
        <v>44876</v>
      </c>
      <c r="B1223" s="6">
        <f>'[5]Fed Steer Margin'!B1223</f>
        <v>1683.18</v>
      </c>
      <c r="C1223" s="6">
        <f>'[5]Fed Steer Margin'!C1223</f>
        <v>916.67751780513981</v>
      </c>
      <c r="D1223" s="6">
        <f>'[5]Fed Steer Margin'!D1223</f>
        <v>2599.8575178051397</v>
      </c>
      <c r="E1223" s="6">
        <f>'[5]Fed Steer Margin'!E1223</f>
        <v>2765.25</v>
      </c>
      <c r="F1223" s="6">
        <f>'[5]Fed Steer Margin'!F1223</f>
        <v>165.39248219486035</v>
      </c>
      <c r="G1223" s="235">
        <f t="shared" si="23"/>
        <v>2.85193324637752</v>
      </c>
    </row>
    <row r="1224" spans="1:7" x14ac:dyDescent="0.25">
      <c r="A1224" s="2">
        <f t="shared" si="24"/>
        <v>44883</v>
      </c>
      <c r="B1224" s="6">
        <f>'[5]Fed Steer Margin'!B1224</f>
        <v>1700.1000000000001</v>
      </c>
      <c r="C1224" s="6">
        <f>'[5]Fed Steer Margin'!C1224</f>
        <v>912.11722791014813</v>
      </c>
      <c r="D1224" s="6">
        <f>'[5]Fed Steer Margin'!D1224</f>
        <v>2612.2172279101483</v>
      </c>
      <c r="E1224" s="6">
        <f>'[5]Fed Steer Margin'!E1224</f>
        <v>2769.3</v>
      </c>
      <c r="F1224" s="6">
        <f>'[5]Fed Steer Margin'!F1224</f>
        <v>157.08277208985191</v>
      </c>
      <c r="G1224" s="235">
        <f t="shared" si="23"/>
        <v>0.36185076761335844</v>
      </c>
    </row>
    <row r="1225" spans="1:7" x14ac:dyDescent="0.25">
      <c r="A1225" s="2">
        <f t="shared" si="24"/>
        <v>44890</v>
      </c>
      <c r="B1225" s="6">
        <f>'[5]Fed Steer Margin'!B1225</f>
        <v>1735.83</v>
      </c>
      <c r="C1225" s="6">
        <f>'[5]Fed Steer Margin'!C1225</f>
        <v>907.67582437299029</v>
      </c>
      <c r="D1225" s="6">
        <f>'[5]Fed Steer Margin'!D1225</f>
        <v>2643.50582437299</v>
      </c>
      <c r="E1225" s="6">
        <f>'[5]Fed Steer Margin'!E1225</f>
        <v>2775.6</v>
      </c>
      <c r="F1225" s="6">
        <f>'[5]Fed Steer Margin'!F1225</f>
        <v>132.09417562700992</v>
      </c>
      <c r="G1225" s="235">
        <f t="shared" si="23"/>
        <v>1.4943391073096919</v>
      </c>
    </row>
    <row r="1226" spans="1:7" x14ac:dyDescent="0.25">
      <c r="A1226" s="2">
        <f t="shared" si="24"/>
        <v>44897</v>
      </c>
      <c r="B1226" s="6">
        <f>'[5]Fed Steer Margin'!B1226</f>
        <v>1770.1200000000001</v>
      </c>
      <c r="C1226" s="6">
        <f>'[5]Fed Steer Margin'!C1226</f>
        <v>903.3270084884382</v>
      </c>
      <c r="D1226" s="6">
        <f>'[5]Fed Steer Margin'!D1226</f>
        <v>2673.4470084884383</v>
      </c>
      <c r="E1226" s="6">
        <f>'[5]Fed Steer Margin'!E1226</f>
        <v>2847.9</v>
      </c>
      <c r="F1226" s="6">
        <f>'[5]Fed Steer Margin'!F1226</f>
        <v>174.45299151156178</v>
      </c>
      <c r="G1226" s="235">
        <f t="shared" si="23"/>
        <v>1.9704480619701303</v>
      </c>
    </row>
    <row r="1227" spans="1:7" x14ac:dyDescent="0.25">
      <c r="A1227" s="2">
        <f t="shared" si="24"/>
        <v>44904</v>
      </c>
      <c r="B1227" s="6">
        <f>'[5]Fed Steer Margin'!B1227</f>
        <v>1821.2400000000002</v>
      </c>
      <c r="C1227" s="6">
        <f>'[5]Fed Steer Margin'!C1227</f>
        <v>898.8451973563831</v>
      </c>
      <c r="D1227" s="6">
        <f>'[5]Fed Steer Margin'!D1227</f>
        <v>2720.0851973563831</v>
      </c>
      <c r="E1227" s="6">
        <f>'[5]Fed Steer Margin'!E1227</f>
        <v>2813.7000000000003</v>
      </c>
      <c r="F1227" s="6">
        <f>'[5]Fed Steer Margin'!F1227</f>
        <v>93.614802643617168</v>
      </c>
      <c r="G1227" s="235">
        <f t="shared" si="23"/>
        <v>5.4545813095300524</v>
      </c>
    </row>
    <row r="1228" spans="1:7" x14ac:dyDescent="0.25">
      <c r="A1228" s="2">
        <f t="shared" si="24"/>
        <v>44911</v>
      </c>
      <c r="B1228" s="6">
        <f>'[5]Fed Steer Margin'!B1228</f>
        <v>1840.14</v>
      </c>
      <c r="C1228" s="6">
        <f>'[5]Fed Steer Margin'!C1228</f>
        <v>896.57669552629955</v>
      </c>
      <c r="D1228" s="6">
        <f>'[5]Fed Steer Margin'!D1228</f>
        <v>2736.7166955262996</v>
      </c>
      <c r="E1228" s="6">
        <f>'[5]Fed Steer Margin'!E1228</f>
        <v>2829</v>
      </c>
      <c r="F1228" s="6">
        <f>'[5]Fed Steer Margin'!F1228</f>
        <v>92.283304473700355</v>
      </c>
      <c r="G1228" s="235">
        <f t="shared" si="23"/>
        <v>9.6288556724792631</v>
      </c>
    </row>
    <row r="1229" spans="1:7" x14ac:dyDescent="0.25">
      <c r="A1229" s="2">
        <f t="shared" si="24"/>
        <v>44918</v>
      </c>
      <c r="B1229" s="6">
        <f>'[5]Fed Steer Margin'!B1229</f>
        <v>1762.83</v>
      </c>
      <c r="C1229" s="6">
        <f>'[5]Fed Steer Margin'!C1229</f>
        <v>893.3052155310188</v>
      </c>
      <c r="D1229" s="6">
        <f>'[5]Fed Steer Margin'!D1229</f>
        <v>2656.1352155310187</v>
      </c>
      <c r="E1229" s="6">
        <f>'[5]Fed Steer Margin'!E1229</f>
        <v>2851.65</v>
      </c>
      <c r="F1229" s="6">
        <f>'[5]Fed Steer Margin'!F1229</f>
        <v>195.51478446898136</v>
      </c>
      <c r="G1229" s="235">
        <f t="shared" si="23"/>
        <v>6.3121948280539293</v>
      </c>
    </row>
    <row r="1230" spans="1:7" x14ac:dyDescent="0.25">
      <c r="A1230" s="2">
        <f t="shared" si="24"/>
        <v>44925</v>
      </c>
      <c r="B1230" s="6">
        <f>'[5]Fed Steer Margin'!B1230</f>
        <v>1738.08</v>
      </c>
      <c r="C1230" s="6">
        <f>'[5]Fed Steer Margin'!C1230</f>
        <v>889.82531113395771</v>
      </c>
      <c r="D1230" s="6">
        <f>'[5]Fed Steer Margin'!D1230</f>
        <v>2627.9053111339576</v>
      </c>
      <c r="E1230" s="6">
        <f>'[5]Fed Steer Margin'!E1230</f>
        <v>2984.7</v>
      </c>
      <c r="F1230" s="6">
        <f>'[5]Fed Steer Margin'!F1230</f>
        <v>356.79468886604218</v>
      </c>
      <c r="G1230" s="235">
        <f t="shared" si="23"/>
        <v>0.69605675435828718</v>
      </c>
    </row>
    <row r="1231" spans="1:7" x14ac:dyDescent="0.25">
      <c r="A1231" s="13">
        <f t="shared" si="24"/>
        <v>44932</v>
      </c>
      <c r="B1231" s="29">
        <f>'[5]Fed Steer Margin'!B1231</f>
        <v>1833.39</v>
      </c>
      <c r="C1231" s="29">
        <f>'[5]Fed Steer Margin'!C1231</f>
        <v>888.37588664611087</v>
      </c>
      <c r="D1231" s="29">
        <f>'[5]Fed Steer Margin'!D1231</f>
        <v>2721.7658866461111</v>
      </c>
      <c r="E1231" s="29">
        <f>'[5]Fed Steer Margin'!E1231</f>
        <v>2885.7</v>
      </c>
      <c r="F1231" s="29">
        <f>'[5]Fed Steer Margin'!F1231</f>
        <v>163.93411335388873</v>
      </c>
      <c r="G1231" s="235">
        <f t="shared" si="23"/>
        <v>7.2008919962152723E-2</v>
      </c>
    </row>
    <row r="1232" spans="1:7" x14ac:dyDescent="0.25">
      <c r="A1232" s="2">
        <f t="shared" si="24"/>
        <v>44939</v>
      </c>
      <c r="B1232" s="6">
        <f>'[5]Fed Steer Margin'!B1232</f>
        <v>1838.8799999999999</v>
      </c>
      <c r="C1232" s="6">
        <f>'[5]Fed Steer Margin'!C1232</f>
        <v>887.72924783658198</v>
      </c>
      <c r="D1232" s="6">
        <f>'[5]Fed Steer Margin'!D1232</f>
        <v>2726.6092478365817</v>
      </c>
      <c r="E1232" s="6">
        <f>'[5]Fed Steer Margin'!E1232</f>
        <v>2838.3</v>
      </c>
      <c r="F1232" s="6">
        <f>'[5]Fed Steer Margin'!F1232</f>
        <v>111.69075216341844</v>
      </c>
      <c r="G1232" s="235">
        <f t="shared" ref="G1232:G1282" si="25">+(F1232-F1180)/ABS(F1180)</f>
        <v>-0.51125328713506246</v>
      </c>
    </row>
    <row r="1233" spans="1:7" x14ac:dyDescent="0.25">
      <c r="A1233" s="2">
        <f t="shared" si="24"/>
        <v>44946</v>
      </c>
      <c r="B1233" s="6">
        <f>'[5]Fed Steer Margin'!B1233</f>
        <v>1807.29</v>
      </c>
      <c r="C1233" s="6">
        <f>'[5]Fed Steer Margin'!C1233</f>
        <v>887.60559443286388</v>
      </c>
      <c r="D1233" s="6">
        <f>'[5]Fed Steer Margin'!D1233</f>
        <v>2694.8955944328636</v>
      </c>
      <c r="E1233" s="6">
        <f>'[5]Fed Steer Margin'!E1233</f>
        <v>2865.9</v>
      </c>
      <c r="F1233" s="6">
        <f>'[5]Fed Steer Margin'!F1233</f>
        <v>171.00440556713647</v>
      </c>
      <c r="G1233" s="235">
        <f t="shared" si="25"/>
        <v>0.11368755346969676</v>
      </c>
    </row>
    <row r="1234" spans="1:7" x14ac:dyDescent="0.25">
      <c r="A1234" s="2">
        <f t="shared" si="24"/>
        <v>44953</v>
      </c>
      <c r="B1234" s="6">
        <f>'[5]Fed Steer Margin'!B1234</f>
        <v>1862.91</v>
      </c>
      <c r="C1234" s="6">
        <f>'[5]Fed Steer Margin'!C1234</f>
        <v>888.81448819273055</v>
      </c>
      <c r="D1234" s="6">
        <f>'[5]Fed Steer Margin'!D1234</f>
        <v>2751.7244881927309</v>
      </c>
      <c r="E1234" s="6">
        <f>'[5]Fed Steer Margin'!E1234</f>
        <v>2878.7999999999997</v>
      </c>
      <c r="F1234" s="6">
        <f>'[5]Fed Steer Margin'!F1234</f>
        <v>127.07551180726887</v>
      </c>
      <c r="G1234" s="235">
        <f t="shared" si="25"/>
        <v>-0.15905085868649579</v>
      </c>
    </row>
    <row r="1235" spans="1:7" x14ac:dyDescent="0.25">
      <c r="A1235" s="2">
        <f t="shared" si="24"/>
        <v>44960</v>
      </c>
      <c r="B1235" s="6">
        <f>'[5]Fed Steer Margin'!B1235</f>
        <v>1854.81</v>
      </c>
      <c r="C1235" s="6">
        <f>'[5]Fed Steer Margin'!C1235</f>
        <v>891.60905372019397</v>
      </c>
      <c r="D1235" s="6">
        <f>'[5]Fed Steer Margin'!D1235</f>
        <v>2746.4190537201939</v>
      </c>
      <c r="E1235" s="6">
        <f>'[5]Fed Steer Margin'!E1235</f>
        <v>2886.75</v>
      </c>
      <c r="F1235" s="6">
        <f>'[5]Fed Steer Margin'!F1235</f>
        <v>140.33094627980608</v>
      </c>
      <c r="G1235" s="235">
        <f t="shared" si="25"/>
        <v>-0.10751736945112496</v>
      </c>
    </row>
    <row r="1236" spans="1:7" x14ac:dyDescent="0.25">
      <c r="A1236" s="2">
        <f t="shared" si="24"/>
        <v>44967</v>
      </c>
      <c r="B1236" s="6">
        <f>'[5]Fed Steer Margin'!B1236</f>
        <v>1919.79</v>
      </c>
      <c r="C1236" s="6">
        <f>'[5]Fed Steer Margin'!C1236</f>
        <v>893.07038368180656</v>
      </c>
      <c r="D1236" s="6">
        <f>'[5]Fed Steer Margin'!D1236</f>
        <v>2812.8603836818065</v>
      </c>
      <c r="E1236" s="6">
        <f>'[5]Fed Steer Margin'!E1236</f>
        <v>2968.7999999999997</v>
      </c>
      <c r="F1236" s="6">
        <f>'[5]Fed Steer Margin'!F1236</f>
        <v>155.9396163181932</v>
      </c>
      <c r="G1236" s="235">
        <f t="shared" si="25"/>
        <v>0.82765921297051281</v>
      </c>
    </row>
    <row r="1237" spans="1:7" x14ac:dyDescent="0.25">
      <c r="A1237" s="2">
        <f t="shared" si="24"/>
        <v>44974</v>
      </c>
      <c r="B1237" s="6">
        <f>'[5]Fed Steer Margin'!B1237</f>
        <v>1912.95</v>
      </c>
      <c r="C1237" s="6">
        <f>'[5]Fed Steer Margin'!C1237</f>
        <v>894.87084433746645</v>
      </c>
      <c r="D1237" s="6">
        <f>'[5]Fed Steer Margin'!D1237</f>
        <v>2807.8208443374665</v>
      </c>
      <c r="E1237" s="6">
        <f>'[5]Fed Steer Margin'!E1237</f>
        <v>2950.65</v>
      </c>
      <c r="F1237" s="6">
        <f>'[5]Fed Steer Margin'!F1237</f>
        <v>142.82915566253359</v>
      </c>
      <c r="G1237" s="235">
        <f t="shared" si="25"/>
        <v>4.1690810257657214</v>
      </c>
    </row>
    <row r="1238" spans="1:7" x14ac:dyDescent="0.25">
      <c r="A1238" s="2">
        <f t="shared" si="24"/>
        <v>44981</v>
      </c>
      <c r="B1238" s="6">
        <f>'[5]Fed Steer Margin'!B1238</f>
        <v>1990.98</v>
      </c>
      <c r="C1238" s="6">
        <f>'[5]Fed Steer Margin'!C1238</f>
        <v>896.09939338700633</v>
      </c>
      <c r="D1238" s="6">
        <f>'[5]Fed Steer Margin'!D1238</f>
        <v>2887.0793933870063</v>
      </c>
      <c r="E1238" s="6">
        <f>'[5]Fed Steer Margin'!E1238</f>
        <v>2943.45</v>
      </c>
      <c r="F1238" s="6">
        <f>'[5]Fed Steer Margin'!F1238</f>
        <v>56.37060661299347</v>
      </c>
      <c r="G1238" s="235">
        <f t="shared" si="25"/>
        <v>2.599112810082739</v>
      </c>
    </row>
    <row r="1239" spans="1:7" x14ac:dyDescent="0.25">
      <c r="A1239" s="2">
        <f t="shared" si="24"/>
        <v>44988</v>
      </c>
      <c r="B1239" s="6">
        <f>'[5]Fed Steer Margin'!B1239</f>
        <v>1927.8</v>
      </c>
      <c r="C1239" s="6">
        <f>'[5]Fed Steer Margin'!C1239</f>
        <v>897.19615122431037</v>
      </c>
      <c r="D1239" s="6">
        <f>'[5]Fed Steer Margin'!D1239</f>
        <v>2824.9961512243103</v>
      </c>
      <c r="E1239" s="6">
        <f>'[5]Fed Steer Margin'!E1239</f>
        <v>3075.3</v>
      </c>
      <c r="F1239" s="6">
        <f>'[5]Fed Steer Margin'!F1239</f>
        <v>250.30384877568986</v>
      </c>
      <c r="G1239" s="235">
        <f t="shared" si="25"/>
        <v>11.827568156214975</v>
      </c>
    </row>
    <row r="1240" spans="1:7" x14ac:dyDescent="0.25">
      <c r="A1240" s="2">
        <f t="shared" si="24"/>
        <v>44995</v>
      </c>
      <c r="B1240" s="6">
        <f>'[5]Fed Steer Margin'!B1240</f>
        <v>2023.47</v>
      </c>
      <c r="C1240" s="6">
        <f>'[5]Fed Steer Margin'!C1240</f>
        <v>896.90364699822146</v>
      </c>
      <c r="D1240" s="6">
        <f>'[5]Fed Steer Margin'!D1240</f>
        <v>2920.3736469982214</v>
      </c>
      <c r="E1240" s="6">
        <f>'[5]Fed Steer Margin'!E1240</f>
        <v>3093.3</v>
      </c>
      <c r="F1240" s="6">
        <f>'[5]Fed Steer Margin'!F1240</f>
        <v>172.92635300177881</v>
      </c>
      <c r="G1240" s="235">
        <f t="shared" si="25"/>
        <v>103.42114098112219</v>
      </c>
    </row>
    <row r="1241" spans="1:7" x14ac:dyDescent="0.25">
      <c r="A1241" s="2">
        <f t="shared" si="24"/>
        <v>45002</v>
      </c>
      <c r="B1241" s="6">
        <f>'[5]Fed Steer Margin'!B1241</f>
        <v>2085.21</v>
      </c>
      <c r="C1241" s="6">
        <f>'[5]Fed Steer Margin'!C1241</f>
        <v>896.36113263063112</v>
      </c>
      <c r="D1241" s="6">
        <f>'[5]Fed Steer Margin'!D1241</f>
        <v>2981.5711326306309</v>
      </c>
      <c r="E1241" s="6">
        <f>'[5]Fed Steer Margin'!E1241</f>
        <v>3114.3</v>
      </c>
      <c r="F1241" s="6">
        <f>'[5]Fed Steer Margin'!F1241</f>
        <v>132.72886736936925</v>
      </c>
      <c r="G1241" s="235">
        <f t="shared" si="25"/>
        <v>40.243922022661252</v>
      </c>
    </row>
    <row r="1242" spans="1:7" x14ac:dyDescent="0.25">
      <c r="A1242" s="2">
        <f t="shared" si="24"/>
        <v>45009</v>
      </c>
      <c r="B1242" s="6">
        <f>'[5]Fed Steer Margin'!B1242</f>
        <v>2141.73</v>
      </c>
      <c r="C1242" s="6">
        <f>'[5]Fed Steer Margin'!C1242</f>
        <v>895.62547759250162</v>
      </c>
      <c r="D1242" s="6">
        <f>'[5]Fed Steer Margin'!D1242</f>
        <v>3037.3554775925018</v>
      </c>
      <c r="E1242" s="6">
        <f>'[5]Fed Steer Margin'!E1242</f>
        <v>3143.1</v>
      </c>
      <c r="F1242" s="6">
        <f>'[5]Fed Steer Margin'!F1242</f>
        <v>105.74452240749815</v>
      </c>
      <c r="G1242" s="235">
        <f t="shared" si="25"/>
        <v>3.9295462732592359</v>
      </c>
    </row>
    <row r="1243" spans="1:7" x14ac:dyDescent="0.25">
      <c r="A1243" s="2">
        <f t="shared" si="24"/>
        <v>45016</v>
      </c>
      <c r="B1243" s="6">
        <f>'[5]Fed Steer Margin'!B1243</f>
        <v>2181.06</v>
      </c>
      <c r="C1243" s="6">
        <f>'[5]Fed Steer Margin'!C1243</f>
        <v>895.21543896382786</v>
      </c>
      <c r="D1243" s="6">
        <f>'[5]Fed Steer Margin'!D1243</f>
        <v>3076.2754389638276</v>
      </c>
      <c r="E1243" s="6">
        <f>'[5]Fed Steer Margin'!E1243</f>
        <v>3129.9</v>
      </c>
      <c r="F1243" s="6">
        <f>'[5]Fed Steer Margin'!F1243</f>
        <v>53.624561036172508</v>
      </c>
      <c r="G1243" s="235">
        <f t="shared" si="25"/>
        <v>2.9379542950952153</v>
      </c>
    </row>
    <row r="1244" spans="1:7" x14ac:dyDescent="0.25">
      <c r="A1244" s="2">
        <f t="shared" si="24"/>
        <v>45023</v>
      </c>
      <c r="B1244" s="6">
        <f>'[5]Fed Steer Margin'!B1244</f>
        <v>2185.56</v>
      </c>
      <c r="C1244" s="6">
        <f>'[5]Fed Steer Margin'!C1244</f>
        <v>895.46642388891098</v>
      </c>
      <c r="D1244" s="6">
        <f>'[5]Fed Steer Margin'!D1244</f>
        <v>3081.0264238889108</v>
      </c>
      <c r="E1244" s="6">
        <f>'[5]Fed Steer Margin'!E1244</f>
        <v>3131.1000000000004</v>
      </c>
      <c r="F1244" s="6">
        <f>'[5]Fed Steer Margin'!F1244</f>
        <v>50.073576111089551</v>
      </c>
      <c r="G1244" s="235">
        <f t="shared" si="25"/>
        <v>-0.18348530457398418</v>
      </c>
    </row>
    <row r="1245" spans="1:7" x14ac:dyDescent="0.25">
      <c r="A1245" s="2">
        <f t="shared" si="24"/>
        <v>45030</v>
      </c>
      <c r="B1245" s="6">
        <f>'[5]Fed Steer Margin'!B1245</f>
        <v>2233.17</v>
      </c>
      <c r="C1245" s="6">
        <f>'[5]Fed Steer Margin'!C1245</f>
        <v>894.06196446636955</v>
      </c>
      <c r="D1245" s="6">
        <f>'[5]Fed Steer Margin'!D1245</f>
        <v>3127.2319644663694</v>
      </c>
      <c r="E1245" s="6">
        <f>'[5]Fed Steer Margin'!E1245</f>
        <v>3288.75</v>
      </c>
      <c r="F1245" s="6">
        <f>'[5]Fed Steer Margin'!F1245</f>
        <v>161.51803553363061</v>
      </c>
      <c r="G1245" s="235">
        <f t="shared" si="25"/>
        <v>8.16269739713211</v>
      </c>
    </row>
    <row r="1246" spans="1:7" x14ac:dyDescent="0.25">
      <c r="A1246" s="2">
        <f t="shared" si="24"/>
        <v>45037</v>
      </c>
      <c r="B1246" s="6">
        <f>'[5]Fed Steer Margin'!B1246</f>
        <v>2200.0499999999997</v>
      </c>
      <c r="C1246" s="6">
        <f>'[5]Fed Steer Margin'!C1246</f>
        <v>892.65695271632035</v>
      </c>
      <c r="D1246" s="6">
        <f>'[5]Fed Steer Margin'!D1246</f>
        <v>3092.7069527163203</v>
      </c>
      <c r="E1246" s="6">
        <f>'[5]Fed Steer Margin'!E1246</f>
        <v>3326.3999999999996</v>
      </c>
      <c r="F1246" s="6">
        <f>'[5]Fed Steer Margin'!F1246</f>
        <v>233.69304728367933</v>
      </c>
      <c r="G1246" s="235">
        <f t="shared" si="25"/>
        <v>3.702569664971878</v>
      </c>
    </row>
    <row r="1247" spans="1:7" x14ac:dyDescent="0.25">
      <c r="A1247" s="2">
        <f t="shared" si="24"/>
        <v>45044</v>
      </c>
      <c r="B1247" s="6">
        <f>'[5]Fed Steer Margin'!B1247</f>
        <v>2205.9900000000002</v>
      </c>
      <c r="C1247" s="6">
        <f>'[5]Fed Steer Margin'!C1247</f>
        <v>889.7622003407896</v>
      </c>
      <c r="D1247" s="6">
        <f>'[5]Fed Steer Margin'!D1247</f>
        <v>3095.7522003407898</v>
      </c>
      <c r="E1247" s="6">
        <f>'[5]Fed Steer Margin'!E1247</f>
        <v>3312</v>
      </c>
      <c r="F1247" s="6">
        <f>'[5]Fed Steer Margin'!F1247</f>
        <v>216.24779965921016</v>
      </c>
      <c r="G1247" s="235">
        <f t="shared" si="25"/>
        <v>8.849506222462324</v>
      </c>
    </row>
    <row r="1248" spans="1:7" x14ac:dyDescent="0.25">
      <c r="A1248" s="2">
        <f t="shared" si="24"/>
        <v>45051</v>
      </c>
      <c r="B1248" s="6">
        <f>'[5]Fed Steer Margin'!B1248</f>
        <v>2144.0699999999997</v>
      </c>
      <c r="C1248" s="6">
        <f>'[5]Fed Steer Margin'!C1248</f>
        <v>885.76215786034459</v>
      </c>
      <c r="D1248" s="6">
        <f>'[5]Fed Steer Margin'!D1248</f>
        <v>3029.8321578603445</v>
      </c>
      <c r="E1248" s="6">
        <f>'[5]Fed Steer Margin'!E1248</f>
        <v>3375.1499999999996</v>
      </c>
      <c r="F1248" s="6">
        <f>'[5]Fed Steer Margin'!F1248</f>
        <v>345.31784213965511</v>
      </c>
      <c r="G1248" s="235">
        <f t="shared" si="25"/>
        <v>2.0884796140834263</v>
      </c>
    </row>
    <row r="1249" spans="1:7" x14ac:dyDescent="0.25">
      <c r="A1249" s="2">
        <f t="shared" si="24"/>
        <v>45058</v>
      </c>
      <c r="B1249" s="6">
        <f>'[5]Fed Steer Margin'!B1249</f>
        <v>2215.17</v>
      </c>
      <c r="C1249" s="6">
        <f>'[5]Fed Steer Margin'!C1249</f>
        <v>881.99522857669854</v>
      </c>
      <c r="D1249" s="6">
        <f>'[5]Fed Steer Margin'!D1249</f>
        <v>3097.1652285766986</v>
      </c>
      <c r="E1249" s="6">
        <f>'[5]Fed Steer Margin'!E1249</f>
        <v>3367.05</v>
      </c>
      <c r="F1249" s="6">
        <f>'[5]Fed Steer Margin'!F1249</f>
        <v>269.88477142330157</v>
      </c>
      <c r="G1249" s="235">
        <f t="shared" si="25"/>
        <v>1.2526098992908099</v>
      </c>
    </row>
    <row r="1250" spans="1:7" x14ac:dyDescent="0.25">
      <c r="A1250" s="2">
        <f t="shared" si="24"/>
        <v>45065</v>
      </c>
      <c r="B1250" s="6">
        <f>'[5]Fed Steer Margin'!B1250</f>
        <v>2109.96</v>
      </c>
      <c r="C1250" s="6">
        <f>'[5]Fed Steer Margin'!C1250</f>
        <v>877.77325416585734</v>
      </c>
      <c r="D1250" s="6">
        <f>'[5]Fed Steer Margin'!D1250</f>
        <v>2987.7332541658575</v>
      </c>
      <c r="E1250" s="6">
        <f>'[5]Fed Steer Margin'!E1250</f>
        <v>3339</v>
      </c>
      <c r="F1250" s="6">
        <f>'[5]Fed Steer Margin'!F1250</f>
        <v>351.26674583414251</v>
      </c>
      <c r="G1250" s="235">
        <f t="shared" si="25"/>
        <v>0.75546059979399183</v>
      </c>
    </row>
    <row r="1251" spans="1:7" x14ac:dyDescent="0.25">
      <c r="A1251" s="2">
        <f t="shared" si="24"/>
        <v>45072</v>
      </c>
      <c r="B1251" s="6">
        <f>'[5]Fed Steer Margin'!B1251</f>
        <v>2286.1800000000003</v>
      </c>
      <c r="C1251" s="6">
        <f>'[5]Fed Steer Margin'!C1251</f>
        <v>874.10146562865611</v>
      </c>
      <c r="D1251" s="6">
        <f>'[5]Fed Steer Margin'!D1251</f>
        <v>3160.2814656286564</v>
      </c>
      <c r="E1251" s="6">
        <f>'[5]Fed Steer Margin'!E1251</f>
        <v>3320.1</v>
      </c>
      <c r="F1251" s="6">
        <f>'[5]Fed Steer Margin'!F1251</f>
        <v>159.8185343713435</v>
      </c>
      <c r="G1251" s="235">
        <f t="shared" si="25"/>
        <v>7.4903904106000535E-2</v>
      </c>
    </row>
    <row r="1252" spans="1:7" x14ac:dyDescent="0.25">
      <c r="A1252" s="2">
        <f t="shared" si="24"/>
        <v>45079</v>
      </c>
      <c r="B1252" s="6">
        <f>'[5]Fed Steer Margin'!B1252</f>
        <v>2266.4700000000003</v>
      </c>
      <c r="C1252" s="6">
        <f>'[5]Fed Steer Margin'!C1252</f>
        <v>871.19246991166801</v>
      </c>
      <c r="D1252" s="6">
        <f>'[5]Fed Steer Margin'!D1252</f>
        <v>3137.6624699116683</v>
      </c>
      <c r="E1252" s="6">
        <f>'[5]Fed Steer Margin'!E1252</f>
        <v>3511.65</v>
      </c>
      <c r="F1252" s="6">
        <f>'[5]Fed Steer Margin'!F1252</f>
        <v>373.98753008833182</v>
      </c>
      <c r="G1252" s="235">
        <f t="shared" si="25"/>
        <v>0.46797314037200644</v>
      </c>
    </row>
    <row r="1253" spans="1:7" x14ac:dyDescent="0.25">
      <c r="A1253" s="2">
        <f t="shared" si="24"/>
        <v>45086</v>
      </c>
      <c r="B1253" s="6">
        <f>'[5]Fed Steer Margin'!B1253</f>
        <v>2287.44</v>
      </c>
      <c r="C1253" s="6">
        <f>'[5]Fed Steer Margin'!C1253</f>
        <v>867.81124516783598</v>
      </c>
      <c r="D1253" s="6">
        <f>'[5]Fed Steer Margin'!D1253</f>
        <v>3155.2512451678358</v>
      </c>
      <c r="E1253" s="6">
        <f>'[5]Fed Steer Margin'!E1253</f>
        <v>3595.65</v>
      </c>
      <c r="F1253" s="6">
        <f>'[5]Fed Steer Margin'!F1253</f>
        <v>440.39875483216429</v>
      </c>
      <c r="G1253" s="235">
        <f t="shared" si="25"/>
        <v>1.4838933700451622</v>
      </c>
    </row>
    <row r="1254" spans="1:7" x14ac:dyDescent="0.25">
      <c r="A1254" s="2">
        <f t="shared" ref="A1254:A1317" si="26">A1253+7</f>
        <v>45093</v>
      </c>
      <c r="B1254" s="6">
        <f>'[5]Fed Steer Margin'!B1254</f>
        <v>2214.4500000000003</v>
      </c>
      <c r="C1254" s="6">
        <f>'[5]Fed Steer Margin'!C1254</f>
        <v>864.27304987309321</v>
      </c>
      <c r="D1254" s="6">
        <f>'[5]Fed Steer Margin'!D1254</f>
        <v>3078.7230498730933</v>
      </c>
      <c r="E1254" s="6">
        <f>'[5]Fed Steer Margin'!E1254</f>
        <v>3673.05</v>
      </c>
      <c r="F1254" s="6">
        <f>'[5]Fed Steer Margin'!F1254</f>
        <v>594.32695012690692</v>
      </c>
      <c r="G1254" s="235">
        <f t="shared" si="25"/>
        <v>2.5906160102835551</v>
      </c>
    </row>
    <row r="1255" spans="1:7" x14ac:dyDescent="0.25">
      <c r="A1255" s="2">
        <f t="shared" si="26"/>
        <v>45100</v>
      </c>
      <c r="B1255" s="6">
        <f>'[5]Fed Steer Margin'!B1255</f>
        <v>2247.2999999999997</v>
      </c>
      <c r="C1255" s="6">
        <f>'[5]Fed Steer Margin'!C1255</f>
        <v>861.24646993728061</v>
      </c>
      <c r="D1255" s="6">
        <f>'[5]Fed Steer Margin'!D1255</f>
        <v>3108.5464699372806</v>
      </c>
      <c r="E1255" s="6">
        <f>'[5]Fed Steer Margin'!E1255</f>
        <v>3632.7000000000003</v>
      </c>
      <c r="F1255" s="6">
        <f>'[5]Fed Steer Margin'!F1255</f>
        <v>524.15353006271971</v>
      </c>
      <c r="G1255" s="235">
        <f t="shared" si="25"/>
        <v>1.9295411447704343</v>
      </c>
    </row>
    <row r="1256" spans="1:7" x14ac:dyDescent="0.25">
      <c r="A1256" s="2">
        <f t="shared" si="26"/>
        <v>45107</v>
      </c>
      <c r="B1256" s="6">
        <f>'[5]Fed Steer Margin'!B1256</f>
        <v>2264.85</v>
      </c>
      <c r="C1256" s="6">
        <f>'[5]Fed Steer Margin'!C1256</f>
        <v>857.72541567472103</v>
      </c>
      <c r="D1256" s="6">
        <f>'[5]Fed Steer Margin'!D1256</f>
        <v>3122.5754156747207</v>
      </c>
      <c r="E1256" s="6">
        <f>'[5]Fed Steer Margin'!E1256</f>
        <v>3562.5</v>
      </c>
      <c r="F1256" s="6">
        <f>'[5]Fed Steer Margin'!F1256</f>
        <v>439.92458432527928</v>
      </c>
      <c r="G1256" s="235">
        <f t="shared" si="25"/>
        <v>2.125026891997706</v>
      </c>
    </row>
    <row r="1257" spans="1:7" x14ac:dyDescent="0.25">
      <c r="A1257" s="2">
        <f t="shared" si="26"/>
        <v>45114</v>
      </c>
      <c r="B1257" s="6">
        <f>'[5]Fed Steer Margin'!B1257</f>
        <v>2162.88</v>
      </c>
      <c r="C1257" s="6">
        <f>'[5]Fed Steer Margin'!C1257</f>
        <v>851.1824888961919</v>
      </c>
      <c r="D1257" s="6">
        <f>'[5]Fed Steer Margin'!D1257</f>
        <v>3014.062488896192</v>
      </c>
      <c r="E1257" s="6">
        <f>'[5]Fed Steer Margin'!E1257</f>
        <v>3453.8999999999996</v>
      </c>
      <c r="F1257" s="6">
        <f>'[5]Fed Steer Margin'!F1257</f>
        <v>439.83751110380763</v>
      </c>
      <c r="G1257" s="235">
        <f t="shared" si="25"/>
        <v>6.2407387715608884</v>
      </c>
    </row>
    <row r="1258" spans="1:7" x14ac:dyDescent="0.25">
      <c r="A1258" s="2">
        <f t="shared" si="26"/>
        <v>45121</v>
      </c>
      <c r="B1258" s="6">
        <f>'[5]Fed Steer Margin'!B1258</f>
        <v>2278.89</v>
      </c>
      <c r="C1258" s="6">
        <f>'[5]Fed Steer Margin'!C1258</f>
        <v>844.05233353451058</v>
      </c>
      <c r="D1258" s="6">
        <f>'[5]Fed Steer Margin'!D1258</f>
        <v>3122.9423335345105</v>
      </c>
      <c r="E1258" s="6">
        <f>'[5]Fed Steer Margin'!E1258</f>
        <v>3541.8</v>
      </c>
      <c r="F1258" s="6">
        <f>'[5]Fed Steer Margin'!F1258</f>
        <v>418.85766646548973</v>
      </c>
      <c r="G1258" s="235">
        <f t="shared" si="25"/>
        <v>5.9412969345312385</v>
      </c>
    </row>
    <row r="1259" spans="1:7" x14ac:dyDescent="0.25">
      <c r="A1259" s="2">
        <f t="shared" si="26"/>
        <v>45128</v>
      </c>
      <c r="B1259" s="6">
        <f>'[5]Fed Steer Margin'!B1259</f>
        <v>2218.5</v>
      </c>
      <c r="C1259" s="6">
        <f>'[5]Fed Steer Margin'!C1259</f>
        <v>838.31102320954938</v>
      </c>
      <c r="D1259" s="6">
        <f>'[5]Fed Steer Margin'!D1259</f>
        <v>3056.8110232095496</v>
      </c>
      <c r="E1259" s="6">
        <f>'[5]Fed Steer Margin'!E1259</f>
        <v>3494.7</v>
      </c>
      <c r="F1259" s="6">
        <f>'[5]Fed Steer Margin'!F1259</f>
        <v>437.88897679045022</v>
      </c>
      <c r="G1259" s="235">
        <f t="shared" si="25"/>
        <v>21.205920029175129</v>
      </c>
    </row>
    <row r="1260" spans="1:7" x14ac:dyDescent="0.25">
      <c r="A1260" s="2">
        <f t="shared" si="26"/>
        <v>45135</v>
      </c>
      <c r="B1260" s="6">
        <f>'[5]Fed Steer Margin'!B1260</f>
        <v>2230.2000000000003</v>
      </c>
      <c r="C1260" s="6">
        <f>'[5]Fed Steer Margin'!C1260</f>
        <v>832.82462397452582</v>
      </c>
      <c r="D1260" s="6">
        <f>'[5]Fed Steer Margin'!D1260</f>
        <v>3063.0246239745261</v>
      </c>
      <c r="E1260" s="6">
        <f>'[5]Fed Steer Margin'!E1260</f>
        <v>3511.65</v>
      </c>
      <c r="F1260" s="6">
        <f>'[5]Fed Steer Margin'!F1260</f>
        <v>448.625376025474</v>
      </c>
      <c r="G1260" s="235">
        <f t="shared" si="25"/>
        <v>8.9591340843845035</v>
      </c>
    </row>
    <row r="1261" spans="1:7" x14ac:dyDescent="0.25">
      <c r="A1261" s="2">
        <f t="shared" si="26"/>
        <v>45142</v>
      </c>
      <c r="B1261" s="6">
        <f>'[5]Fed Steer Margin'!B1261</f>
        <v>2179.08</v>
      </c>
      <c r="C1261" s="6">
        <f>'[5]Fed Steer Margin'!C1261</f>
        <v>827.3308430634836</v>
      </c>
      <c r="D1261" s="6">
        <f>'[5]Fed Steer Margin'!D1261</f>
        <v>3006.4108430634833</v>
      </c>
      <c r="E1261" s="6">
        <f>'[5]Fed Steer Margin'!E1261</f>
        <v>3484.5</v>
      </c>
      <c r="F1261" s="6">
        <f>'[5]Fed Steer Margin'!F1261</f>
        <v>478.0891569365167</v>
      </c>
      <c r="G1261" s="235">
        <f t="shared" si="25"/>
        <v>6.664149004477804</v>
      </c>
    </row>
    <row r="1262" spans="1:7" x14ac:dyDescent="0.25">
      <c r="A1262" s="2">
        <f t="shared" si="26"/>
        <v>45149</v>
      </c>
      <c r="B1262" s="6">
        <f>'[5]Fed Steer Margin'!B1262</f>
        <v>2258.91</v>
      </c>
      <c r="C1262" s="6">
        <f>'[5]Fed Steer Margin'!C1262</f>
        <v>820.63719141012405</v>
      </c>
      <c r="D1262" s="6">
        <f>'[5]Fed Steer Margin'!D1262</f>
        <v>3079.547191410124</v>
      </c>
      <c r="E1262" s="6">
        <f>'[5]Fed Steer Margin'!E1262</f>
        <v>3463.7999999999997</v>
      </c>
      <c r="F1262" s="6">
        <f>'[5]Fed Steer Margin'!F1262</f>
        <v>384.25280858987571</v>
      </c>
      <c r="G1262" s="235">
        <f t="shared" si="25"/>
        <v>8.2720788215398713</v>
      </c>
    </row>
    <row r="1263" spans="1:7" x14ac:dyDescent="0.25">
      <c r="A1263" s="2">
        <f t="shared" si="26"/>
        <v>45156</v>
      </c>
      <c r="B1263" s="6">
        <f>'[5]Fed Steer Margin'!B1263</f>
        <v>2311.11</v>
      </c>
      <c r="C1263" s="6">
        <f>'[5]Fed Steer Margin'!C1263</f>
        <v>813.91501739800015</v>
      </c>
      <c r="D1263" s="6">
        <f>'[5]Fed Steer Margin'!D1263</f>
        <v>3125.0250173980003</v>
      </c>
      <c r="E1263" s="6">
        <f>'[5]Fed Steer Margin'!E1263</f>
        <v>3426.4500000000003</v>
      </c>
      <c r="F1263" s="6">
        <f>'[5]Fed Steer Margin'!F1263</f>
        <v>301.424982602</v>
      </c>
      <c r="G1263" s="235">
        <f t="shared" si="25"/>
        <v>10.119212388789814</v>
      </c>
    </row>
    <row r="1264" spans="1:7" x14ac:dyDescent="0.25">
      <c r="A1264" s="2">
        <f t="shared" si="26"/>
        <v>45163</v>
      </c>
      <c r="B1264" s="6">
        <f>'[5]Fed Steer Margin'!B1264</f>
        <v>2320.83</v>
      </c>
      <c r="C1264" s="6">
        <f>'[5]Fed Steer Margin'!C1264</f>
        <v>807.32572221385192</v>
      </c>
      <c r="D1264" s="6">
        <f>'[5]Fed Steer Margin'!D1264</f>
        <v>3128.1557222138517</v>
      </c>
      <c r="E1264" s="6">
        <f>'[5]Fed Steer Margin'!E1264</f>
        <v>3491.55</v>
      </c>
      <c r="F1264" s="6">
        <f>'[5]Fed Steer Margin'!F1264</f>
        <v>363.39427778614845</v>
      </c>
      <c r="G1264" s="235">
        <f t="shared" si="25"/>
        <v>4.9018593051910972</v>
      </c>
    </row>
    <row r="1265" spans="1:7" x14ac:dyDescent="0.25">
      <c r="A1265" s="2">
        <f t="shared" si="26"/>
        <v>45170</v>
      </c>
      <c r="B1265" s="6">
        <f>'[5]Fed Steer Margin'!B1265</f>
        <v>2292.12</v>
      </c>
      <c r="C1265" s="6">
        <f>'[5]Fed Steer Margin'!C1265</f>
        <v>800.82211808927241</v>
      </c>
      <c r="D1265" s="6">
        <f>'[5]Fed Steer Margin'!D1265</f>
        <v>3092.9421180892723</v>
      </c>
      <c r="E1265" s="6">
        <f>'[5]Fed Steer Margin'!E1265</f>
        <v>3526.35</v>
      </c>
      <c r="F1265" s="6">
        <f>'[5]Fed Steer Margin'!F1265</f>
        <v>433.40788191072761</v>
      </c>
      <c r="G1265" s="235">
        <f t="shared" si="25"/>
        <v>25.759418170632681</v>
      </c>
    </row>
    <row r="1266" spans="1:7" x14ac:dyDescent="0.25">
      <c r="A1266" s="2">
        <f t="shared" si="26"/>
        <v>45177</v>
      </c>
      <c r="B1266" s="6">
        <f>'[5]Fed Steer Margin'!B1266</f>
        <v>2403.1799999999998</v>
      </c>
      <c r="C1266" s="6">
        <f>'[5]Fed Steer Margin'!C1266</f>
        <v>794.98051997748416</v>
      </c>
      <c r="D1266" s="6">
        <f>'[5]Fed Steer Margin'!D1266</f>
        <v>3198.160519977484</v>
      </c>
      <c r="E1266" s="6">
        <f>'[5]Fed Steer Margin'!E1266</f>
        <v>3448.2</v>
      </c>
      <c r="F1266" s="6">
        <f>'[5]Fed Steer Margin'!F1266</f>
        <v>250.03948002251582</v>
      </c>
      <c r="G1266" s="235">
        <f t="shared" si="25"/>
        <v>4.242001996574924</v>
      </c>
    </row>
    <row r="1267" spans="1:7" x14ac:dyDescent="0.25">
      <c r="A1267" s="2">
        <f t="shared" si="26"/>
        <v>45184</v>
      </c>
      <c r="B1267" s="6">
        <f>'[5]Fed Steer Margin'!B1267</f>
        <v>2377.62</v>
      </c>
      <c r="C1267" s="6">
        <f>'[5]Fed Steer Margin'!C1267</f>
        <v>790.03081464465254</v>
      </c>
      <c r="D1267" s="6">
        <f>'[5]Fed Steer Margin'!D1267</f>
        <v>3167.6508146446522</v>
      </c>
      <c r="E1267" s="6">
        <f>'[5]Fed Steer Margin'!E1267</f>
        <v>3454.5</v>
      </c>
      <c r="F1267" s="6">
        <f>'[5]Fed Steer Margin'!F1267</f>
        <v>286.8491853553478</v>
      </c>
      <c r="G1267" s="235">
        <f t="shared" si="25"/>
        <v>4.9939906368938738</v>
      </c>
    </row>
    <row r="1268" spans="1:7" x14ac:dyDescent="0.25">
      <c r="A1268" s="2">
        <f t="shared" si="26"/>
        <v>45191</v>
      </c>
      <c r="B1268" s="6">
        <f>'[5]Fed Steer Margin'!B1268</f>
        <v>2409.4800000000005</v>
      </c>
      <c r="C1268" s="6">
        <f>'[5]Fed Steer Margin'!C1268</f>
        <v>785.55625026210066</v>
      </c>
      <c r="D1268" s="6">
        <f>'[5]Fed Steer Margin'!D1268</f>
        <v>3195.036250262101</v>
      </c>
      <c r="E1268" s="6">
        <f>'[5]Fed Steer Margin'!E1268</f>
        <v>3526.8</v>
      </c>
      <c r="F1268" s="6">
        <f>'[5]Fed Steer Margin'!F1268</f>
        <v>331.76374973789916</v>
      </c>
      <c r="G1268" s="235">
        <f t="shared" si="25"/>
        <v>3.0854231495373505</v>
      </c>
    </row>
    <row r="1269" spans="1:7" x14ac:dyDescent="0.25">
      <c r="A1269" s="2">
        <f t="shared" si="26"/>
        <v>45198</v>
      </c>
      <c r="B1269" s="6">
        <f>'[5]Fed Steer Margin'!B1269</f>
        <v>2322.1799999999998</v>
      </c>
      <c r="C1269" s="6">
        <f>'[5]Fed Steer Margin'!C1269</f>
        <v>780.82217211179034</v>
      </c>
      <c r="D1269" s="6">
        <f>'[5]Fed Steer Margin'!D1269</f>
        <v>3103.0021721117901</v>
      </c>
      <c r="E1269" s="6">
        <f>'[5]Fed Steer Margin'!E1269</f>
        <v>3490.35</v>
      </c>
      <c r="F1269" s="6">
        <f>'[5]Fed Steer Margin'!F1269</f>
        <v>387.34782788820985</v>
      </c>
      <c r="G1269" s="235">
        <f t="shared" si="25"/>
        <v>3.3640622304506906</v>
      </c>
    </row>
    <row r="1270" spans="1:7" x14ac:dyDescent="0.25">
      <c r="A1270" s="2">
        <f t="shared" si="26"/>
        <v>45205</v>
      </c>
      <c r="B1270" s="6">
        <f>'[5]Fed Steer Margin'!B1270</f>
        <v>2311.0199999999995</v>
      </c>
      <c r="C1270" s="6">
        <f>'[5]Fed Steer Margin'!C1270</f>
        <v>775.74872632213794</v>
      </c>
      <c r="D1270" s="6">
        <f>'[5]Fed Steer Margin'!D1270</f>
        <v>3086.7687263221374</v>
      </c>
      <c r="E1270" s="6">
        <f>'[5]Fed Steer Margin'!E1270</f>
        <v>3479.55</v>
      </c>
      <c r="F1270" s="6">
        <f>'[5]Fed Steer Margin'!F1270</f>
        <v>392.78127367786283</v>
      </c>
      <c r="G1270" s="235">
        <f t="shared" si="25"/>
        <v>1.4865564720809348</v>
      </c>
    </row>
    <row r="1271" spans="1:7" x14ac:dyDescent="0.25">
      <c r="A1271" s="2">
        <f t="shared" si="26"/>
        <v>45212</v>
      </c>
      <c r="B1271" s="6">
        <f>'[5]Fed Steer Margin'!B1271</f>
        <v>2222.91</v>
      </c>
      <c r="C1271" s="6">
        <f>'[5]Fed Steer Margin'!C1271</f>
        <v>768.96523241562568</v>
      </c>
      <c r="D1271" s="6">
        <f>'[5]Fed Steer Margin'!D1271</f>
        <v>2991.8752324156258</v>
      </c>
      <c r="E1271" s="6">
        <f>'[5]Fed Steer Margin'!E1271</f>
        <v>3505.35</v>
      </c>
      <c r="F1271" s="6">
        <f>'[5]Fed Steer Margin'!F1271</f>
        <v>513.47476758437415</v>
      </c>
      <c r="G1271" s="235">
        <f t="shared" si="25"/>
        <v>2.3902621080345492</v>
      </c>
    </row>
    <row r="1272" spans="1:7" x14ac:dyDescent="0.25">
      <c r="A1272" s="2">
        <f t="shared" si="26"/>
        <v>45219</v>
      </c>
      <c r="B1272" s="6">
        <f>'[5]Fed Steer Margin'!B1272</f>
        <v>2286.27</v>
      </c>
      <c r="C1272" s="6">
        <f>'[5]Fed Steer Margin'!C1272</f>
        <v>763.32891096604135</v>
      </c>
      <c r="D1272" s="6">
        <f>'[5]Fed Steer Margin'!D1272</f>
        <v>3049.5989109660413</v>
      </c>
      <c r="E1272" s="6">
        <f>'[5]Fed Steer Margin'!E1272</f>
        <v>3506.55</v>
      </c>
      <c r="F1272" s="6">
        <f>'[5]Fed Steer Margin'!F1272</f>
        <v>456.95108903395885</v>
      </c>
      <c r="G1272" s="235">
        <f t="shared" si="25"/>
        <v>33.49086478505869</v>
      </c>
    </row>
    <row r="1273" spans="1:7" x14ac:dyDescent="0.25">
      <c r="A1273" s="2">
        <f t="shared" si="26"/>
        <v>45226</v>
      </c>
      <c r="B1273" s="6">
        <f>'[5]Fed Steer Margin'!B1273</f>
        <v>2306.61</v>
      </c>
      <c r="C1273" s="6">
        <f>'[5]Fed Steer Margin'!C1273</f>
        <v>757.70843647468803</v>
      </c>
      <c r="D1273" s="6">
        <f>'[5]Fed Steer Margin'!D1273</f>
        <v>3064.318436474688</v>
      </c>
      <c r="E1273" s="6">
        <f>'[5]Fed Steer Margin'!E1273</f>
        <v>3457.6499999999996</v>
      </c>
      <c r="F1273" s="6">
        <f>'[5]Fed Steer Margin'!F1273</f>
        <v>393.33156352531159</v>
      </c>
      <c r="G1273" s="235">
        <f t="shared" si="25"/>
        <v>6.0644539477076229</v>
      </c>
    </row>
    <row r="1274" spans="1:7" x14ac:dyDescent="0.25">
      <c r="A1274" s="2">
        <f t="shared" si="26"/>
        <v>45233</v>
      </c>
      <c r="B1274" s="6">
        <f>'[5]Fed Steer Margin'!B1274</f>
        <v>2346.84</v>
      </c>
      <c r="C1274" s="6">
        <f>'[5]Fed Steer Margin'!C1274</f>
        <v>753.47026777040719</v>
      </c>
      <c r="D1274" s="6">
        <f>'[5]Fed Steer Margin'!D1274</f>
        <v>3100.3102677704073</v>
      </c>
      <c r="E1274" s="6">
        <f>'[5]Fed Steer Margin'!E1274</f>
        <v>3460.2000000000003</v>
      </c>
      <c r="F1274" s="6">
        <f>'[5]Fed Steer Margin'!F1274</f>
        <v>359.88973222959294</v>
      </c>
      <c r="G1274" s="235">
        <f t="shared" si="25"/>
        <v>1.8250947078044806</v>
      </c>
    </row>
    <row r="1275" spans="1:7" x14ac:dyDescent="0.25">
      <c r="A1275" s="2">
        <f t="shared" si="26"/>
        <v>45240</v>
      </c>
      <c r="B1275" s="6">
        <f>'[5]Fed Steer Margin'!B1275</f>
        <v>2435.2199999999998</v>
      </c>
      <c r="C1275" s="6">
        <f>'[5]Fed Steer Margin'!C1275</f>
        <v>749.04240464773216</v>
      </c>
      <c r="D1275" s="6">
        <f>'[5]Fed Steer Margin'!D1275</f>
        <v>3184.2624046477322</v>
      </c>
      <c r="E1275" s="6">
        <f>'[5]Fed Steer Margin'!E1275</f>
        <v>3515.4</v>
      </c>
      <c r="F1275" s="6">
        <f>'[5]Fed Steer Margin'!F1275</f>
        <v>331.13759535226791</v>
      </c>
      <c r="G1275" s="235">
        <f t="shared" si="25"/>
        <v>1.002132085798989</v>
      </c>
    </row>
    <row r="1276" spans="1:7" x14ac:dyDescent="0.25">
      <c r="A1276" s="2">
        <f t="shared" si="26"/>
        <v>45247</v>
      </c>
      <c r="B1276" s="6">
        <f>'[5]Fed Steer Margin'!B1276</f>
        <v>2481.84</v>
      </c>
      <c r="C1276" s="6">
        <f>'[5]Fed Steer Margin'!C1276</f>
        <v>743.97826403892861</v>
      </c>
      <c r="D1276" s="6">
        <f>'[5]Fed Steer Margin'!D1276</f>
        <v>3225.8182640389286</v>
      </c>
      <c r="E1276" s="6">
        <f>'[5]Fed Steer Margin'!E1276</f>
        <v>3508.5</v>
      </c>
      <c r="F1276" s="6">
        <f>'[5]Fed Steer Margin'!F1276</f>
        <v>282.68173596107135</v>
      </c>
      <c r="G1276" s="235">
        <f t="shared" si="25"/>
        <v>0.799571857564217</v>
      </c>
    </row>
    <row r="1277" spans="1:7" x14ac:dyDescent="0.25">
      <c r="A1277" s="2">
        <f t="shared" si="26"/>
        <v>45254</v>
      </c>
      <c r="B1277" s="6">
        <f>'[5]Fed Steer Margin'!B1277</f>
        <v>2416.0499999999997</v>
      </c>
      <c r="C1277" s="6">
        <f>'[5]Fed Steer Margin'!C1277</f>
        <v>739.55771623934254</v>
      </c>
      <c r="D1277" s="6">
        <f>'[5]Fed Steer Margin'!D1277</f>
        <v>3155.6077162393422</v>
      </c>
      <c r="E1277" s="6">
        <f>'[5]Fed Steer Margin'!E1277</f>
        <v>3467.5499999999997</v>
      </c>
      <c r="F1277" s="6">
        <f>'[5]Fed Steer Margin'!F1277</f>
        <v>311.94228376065757</v>
      </c>
      <c r="G1277" s="235">
        <f t="shared" si="25"/>
        <v>1.3615142929653385</v>
      </c>
    </row>
    <row r="1278" spans="1:7" x14ac:dyDescent="0.25">
      <c r="A1278" s="2">
        <f t="shared" si="26"/>
        <v>45261</v>
      </c>
      <c r="B1278" s="6">
        <f>'[5]Fed Steer Margin'!B1278</f>
        <v>2501.0099999999998</v>
      </c>
      <c r="C1278" s="6">
        <f>'[5]Fed Steer Margin'!C1278</f>
        <v>736.51088109295347</v>
      </c>
      <c r="D1278" s="6">
        <f>'[5]Fed Steer Margin'!D1278</f>
        <v>3237.5208810929535</v>
      </c>
      <c r="E1278" s="6">
        <f>'[5]Fed Steer Margin'!E1278</f>
        <v>3285.3</v>
      </c>
      <c r="F1278" s="6">
        <f>'[5]Fed Steer Margin'!F1278</f>
        <v>47.779118907046723</v>
      </c>
      <c r="G1278" s="235">
        <f t="shared" si="25"/>
        <v>-0.72612038066495299</v>
      </c>
    </row>
    <row r="1279" spans="1:7" x14ac:dyDescent="0.25">
      <c r="A1279" s="2">
        <f t="shared" si="26"/>
        <v>45268</v>
      </c>
      <c r="B1279" s="6">
        <f>'[5]Fed Steer Margin'!B1279</f>
        <v>2441.16</v>
      </c>
      <c r="C1279" s="6">
        <f>'[5]Fed Steer Margin'!C1279</f>
        <v>732.13755773530204</v>
      </c>
      <c r="D1279" s="6">
        <f>'[5]Fed Steer Margin'!D1279</f>
        <v>3173.2975577353018</v>
      </c>
      <c r="E1279" s="6">
        <f>'[5]Fed Steer Margin'!E1279</f>
        <v>3341.25</v>
      </c>
      <c r="F1279" s="6">
        <f>'[5]Fed Steer Margin'!F1279</f>
        <v>167.95244226469822</v>
      </c>
      <c r="G1279" s="235">
        <f t="shared" si="25"/>
        <v>0.79407996942617631</v>
      </c>
    </row>
    <row r="1280" spans="1:7" x14ac:dyDescent="0.25">
      <c r="A1280" s="2">
        <f t="shared" si="26"/>
        <v>45275</v>
      </c>
      <c r="B1280" s="6">
        <f>'[5]Fed Steer Margin'!B1280</f>
        <v>2584.5300000000002</v>
      </c>
      <c r="C1280" s="6">
        <f>'[5]Fed Steer Margin'!C1280</f>
        <v>727.71712868298187</v>
      </c>
      <c r="D1280" s="6">
        <f>'[5]Fed Steer Margin'!D1280</f>
        <v>3312.2471286829823</v>
      </c>
      <c r="E1280" s="6">
        <f>'[5]Fed Steer Margin'!E1280</f>
        <v>3260.1</v>
      </c>
      <c r="F1280" s="6">
        <f>'[5]Fed Steer Margin'!F1280</f>
        <v>-52.147128682982384</v>
      </c>
      <c r="G1280" s="235">
        <f t="shared" si="25"/>
        <v>-1.5650765214832949</v>
      </c>
    </row>
    <row r="1281" spans="1:33" x14ac:dyDescent="0.25">
      <c r="A1281" s="2">
        <f t="shared" si="26"/>
        <v>45282</v>
      </c>
      <c r="B1281" s="6">
        <f>'[5]Fed Steer Margin'!B1281</f>
        <v>2683.62</v>
      </c>
      <c r="C1281" s="6">
        <f>'[5]Fed Steer Margin'!C1281</f>
        <v>723.91106774123466</v>
      </c>
      <c r="D1281" s="6">
        <f>'[5]Fed Steer Margin'!D1281</f>
        <v>3407.5310677412344</v>
      </c>
      <c r="E1281" s="6">
        <f>'[5]Fed Steer Margin'!E1281</f>
        <v>3292.95</v>
      </c>
      <c r="F1281" s="6">
        <f>'[5]Fed Steer Margin'!F1281</f>
        <v>-114.58106774123462</v>
      </c>
      <c r="G1281" s="235">
        <f t="shared" si="25"/>
        <v>-1.586048098881305</v>
      </c>
    </row>
    <row r="1282" spans="1:33" x14ac:dyDescent="0.25">
      <c r="A1282" s="2">
        <f t="shared" si="26"/>
        <v>45289</v>
      </c>
      <c r="B1282" s="6">
        <f>'[5]Fed Steer Margin'!B1282</f>
        <v>2620.9800000000005</v>
      </c>
      <c r="C1282" s="6">
        <f>'[5]Fed Steer Margin'!C1282</f>
        <v>718.63934351088574</v>
      </c>
      <c r="D1282" s="6">
        <f>'[5]Fed Steer Margin'!D1282</f>
        <v>3339.6193435108862</v>
      </c>
      <c r="E1282" s="6">
        <f>'[5]Fed Steer Margin'!E1282</f>
        <v>3258.15</v>
      </c>
      <c r="F1282" s="6">
        <f>'[5]Fed Steer Margin'!F1282</f>
        <v>-81.469343510886119</v>
      </c>
      <c r="G1282" s="235">
        <f t="shared" si="25"/>
        <v>-1.2283367607567546</v>
      </c>
    </row>
    <row r="1283" spans="1:33" s="14" customFormat="1" x14ac:dyDescent="0.25">
      <c r="A1283" s="13">
        <f t="shared" si="26"/>
        <v>45296</v>
      </c>
      <c r="B1283" s="29">
        <f>'[5]Fed Steer Margin'!B1283</f>
        <v>2553.2999999999997</v>
      </c>
      <c r="C1283" s="29">
        <f>'[5]Fed Steer Margin'!C1283</f>
        <v>713.27233640215843</v>
      </c>
      <c r="D1283" s="29">
        <f>'[5]Fed Steer Margin'!D1283</f>
        <v>3266.5723364021583</v>
      </c>
      <c r="E1283" s="29">
        <f>'[5]Fed Steer Margin'!E1283</f>
        <v>3247.6499999999996</v>
      </c>
      <c r="F1283" s="29">
        <f>'[5]Fed Steer Margin'!F1283</f>
        <v>-18.922336402158635</v>
      </c>
      <c r="G1283" s="29"/>
      <c r="H1283" s="29"/>
      <c r="I1283" s="29"/>
      <c r="J1283" s="29"/>
      <c r="K1283" s="29"/>
      <c r="L1283" s="29"/>
      <c r="M1283" s="29"/>
      <c r="N1283" s="29"/>
      <c r="O1283" s="29"/>
      <c r="P1283" s="29"/>
      <c r="Q1283" s="29"/>
      <c r="R1283" s="29"/>
      <c r="S1283" s="29"/>
      <c r="T1283" s="29"/>
      <c r="U1283" s="29"/>
      <c r="V1283" s="29"/>
      <c r="W1283" s="29"/>
      <c r="X1283" s="29"/>
      <c r="Y1283" s="29"/>
      <c r="Z1283" s="29"/>
      <c r="AA1283" s="29"/>
      <c r="AB1283" s="29"/>
      <c r="AC1283" s="29"/>
      <c r="AD1283" s="29"/>
      <c r="AE1283" s="29"/>
      <c r="AF1283" s="29"/>
      <c r="AG1283" s="29"/>
    </row>
    <row r="1284" spans="1:33" x14ac:dyDescent="0.25">
      <c r="A1284" s="2">
        <f t="shared" si="26"/>
        <v>45303</v>
      </c>
      <c r="B1284" s="24">
        <f>'[5]Fed Steer Margin'!B1284</f>
        <v>2633.22</v>
      </c>
      <c r="C1284" s="24">
        <f>'[5]Fed Steer Margin'!C1284</f>
        <v>710.15024328505217</v>
      </c>
      <c r="D1284" s="24">
        <f>'[5]Fed Steer Margin'!D1284</f>
        <v>3343.3702432850519</v>
      </c>
      <c r="E1284" s="24">
        <f>'[5]Fed Steer Margin'!E1284</f>
        <v>3330.45</v>
      </c>
      <c r="F1284" s="24">
        <f>'[5]Fed Steer Margin'!F1284</f>
        <v>-12.920243285052038</v>
      </c>
    </row>
    <row r="1285" spans="1:33" x14ac:dyDescent="0.25">
      <c r="A1285" s="2">
        <f t="shared" si="26"/>
        <v>45310</v>
      </c>
      <c r="B1285" s="24">
        <f>'[5]Fed Steer Margin'!B1285</f>
        <v>2726.64</v>
      </c>
      <c r="C1285" s="24">
        <f>'[5]Fed Steer Margin'!C1285</f>
        <v>706.65339679692192</v>
      </c>
      <c r="D1285" s="24">
        <f>'[5]Fed Steer Margin'!D1285</f>
        <v>3433.293396796922</v>
      </c>
      <c r="E1285" s="24">
        <f>'[5]Fed Steer Margin'!E1285</f>
        <v>3346.2000000000003</v>
      </c>
      <c r="F1285" s="24">
        <f>'[5]Fed Steer Margin'!F1285</f>
        <v>-87.093396796921752</v>
      </c>
    </row>
    <row r="1286" spans="1:33" x14ac:dyDescent="0.25">
      <c r="A1286" s="2">
        <f t="shared" si="26"/>
        <v>45317</v>
      </c>
      <c r="B1286" s="24">
        <f>'[5]Fed Steer Margin'!B1286</f>
        <v>2665.62</v>
      </c>
      <c r="C1286" s="24">
        <f>'[5]Fed Steer Margin'!C1286</f>
        <v>702.54063004632587</v>
      </c>
      <c r="D1286" s="24">
        <f>'[5]Fed Steer Margin'!D1286</f>
        <v>3368.1606300463259</v>
      </c>
      <c r="E1286" s="24">
        <f>'[5]Fed Steer Margin'!E1286</f>
        <v>3367.5</v>
      </c>
      <c r="F1286" s="24">
        <f>'[5]Fed Steer Margin'!F1286</f>
        <v>-0.66063004632587763</v>
      </c>
    </row>
    <row r="1287" spans="1:33" x14ac:dyDescent="0.25">
      <c r="A1287" s="2">
        <f t="shared" si="26"/>
        <v>45324</v>
      </c>
      <c r="B1287" s="24">
        <f>'[5]Fed Steer Margin'!B1287</f>
        <v>2800.53</v>
      </c>
      <c r="C1287" s="24">
        <f>'[5]Fed Steer Margin'!C1287</f>
        <v>697.41087391773624</v>
      </c>
      <c r="D1287" s="24">
        <f>'[5]Fed Steer Margin'!D1287</f>
        <v>3497.9408739177366</v>
      </c>
      <c r="E1287" s="24">
        <f>'[5]Fed Steer Margin'!E1287</f>
        <v>3465.45</v>
      </c>
      <c r="F1287" s="24">
        <f>'[5]Fed Steer Margin'!F1287</f>
        <v>-32.490873917736735</v>
      </c>
    </row>
    <row r="1288" spans="1:33" x14ac:dyDescent="0.25">
      <c r="A1288" s="2">
        <f t="shared" si="26"/>
        <v>45331</v>
      </c>
      <c r="B1288" s="24">
        <f>'[5]Fed Steer Margin'!B1288</f>
        <v>2776.32</v>
      </c>
      <c r="C1288" s="24">
        <f>'[5]Fed Steer Margin'!C1288</f>
        <v>692.18519967676173</v>
      </c>
      <c r="D1288" s="24">
        <f>'[5]Fed Steer Margin'!D1288</f>
        <v>3468.505199676762</v>
      </c>
      <c r="E1288" s="24">
        <f>'[5]Fed Steer Margin'!E1288</f>
        <v>3477.6</v>
      </c>
      <c r="F1288" s="24">
        <f>'[5]Fed Steer Margin'!F1288</f>
        <v>9.0948003232379051</v>
      </c>
    </row>
    <row r="1289" spans="1:33" x14ac:dyDescent="0.25">
      <c r="A1289" s="2">
        <f t="shared" si="26"/>
        <v>45338</v>
      </c>
      <c r="B1289" s="24">
        <f>'[5]Fed Steer Margin'!B1289</f>
        <v>2838.96</v>
      </c>
      <c r="C1289" s="24">
        <f>'[5]Fed Steer Margin'!C1289</f>
        <v>687.58168608358585</v>
      </c>
      <c r="D1289" s="24">
        <f>'[5]Fed Steer Margin'!D1289</f>
        <v>3526.5416860835858</v>
      </c>
      <c r="E1289" s="24">
        <f>'[5]Fed Steer Margin'!E1289</f>
        <v>3494.7</v>
      </c>
      <c r="F1289" s="24">
        <f>'[5]Fed Steer Margin'!F1289</f>
        <v>-31.841686083585955</v>
      </c>
    </row>
    <row r="1290" spans="1:33" x14ac:dyDescent="0.25">
      <c r="A1290" s="2">
        <f t="shared" si="26"/>
        <v>45345</v>
      </c>
      <c r="B1290" s="24">
        <f>'[5]Fed Steer Margin'!B1290</f>
        <v>2719.71</v>
      </c>
      <c r="C1290" s="24">
        <f>'[5]Fed Steer Margin'!C1290</f>
        <v>682.78519933624682</v>
      </c>
      <c r="D1290" s="24">
        <f>'[5]Fed Steer Margin'!D1290</f>
        <v>3402.495199336247</v>
      </c>
      <c r="E1290" s="24">
        <f>'[5]Fed Steer Margin'!E1290</f>
        <v>3588.75</v>
      </c>
      <c r="F1290" s="24">
        <f>'[5]Fed Steer Margin'!F1290</f>
        <v>186.25480066375303</v>
      </c>
    </row>
    <row r="1291" spans="1:33" x14ac:dyDescent="0.25">
      <c r="A1291" s="2">
        <f t="shared" si="26"/>
        <v>45352</v>
      </c>
      <c r="B1291" s="24">
        <f>'[5]Fed Steer Margin'!B1291</f>
        <v>2839.0499999999997</v>
      </c>
      <c r="C1291" s="24">
        <f>'[5]Fed Steer Margin'!C1291</f>
        <v>677.05647891503691</v>
      </c>
      <c r="D1291" s="24">
        <f>'[5]Fed Steer Margin'!D1291</f>
        <v>3516.1064789150369</v>
      </c>
      <c r="E1291" s="24">
        <f>'[5]Fed Steer Margin'!E1291</f>
        <v>3412.6499999999996</v>
      </c>
      <c r="F1291" s="24">
        <f>'[5]Fed Steer Margin'!F1291</f>
        <v>-103.45647891503722</v>
      </c>
    </row>
    <row r="1292" spans="1:33" x14ac:dyDescent="0.25">
      <c r="A1292" s="2">
        <f t="shared" si="26"/>
        <v>45359</v>
      </c>
      <c r="B1292" s="24">
        <f>'[5]Fed Steer Margin'!B1292</f>
        <v>2781.9900000000002</v>
      </c>
      <c r="C1292" s="24">
        <f>'[5]Fed Steer Margin'!C1292</f>
        <v>671.45526249027046</v>
      </c>
      <c r="D1292" s="24">
        <f>'[5]Fed Steer Margin'!D1292</f>
        <v>3453.4452624902706</v>
      </c>
      <c r="E1292" s="24">
        <f>'[5]Fed Steer Margin'!E1292</f>
        <v>3590.1</v>
      </c>
      <c r="F1292" s="24">
        <f>'[5]Fed Steer Margin'!F1292</f>
        <v>136.65473750972933</v>
      </c>
    </row>
    <row r="1293" spans="1:33" x14ac:dyDescent="0.25">
      <c r="A1293" s="2">
        <f t="shared" si="26"/>
        <v>45366</v>
      </c>
      <c r="B1293" s="24">
        <f>'[5]Fed Steer Margin'!B1293</f>
        <v>2820.87</v>
      </c>
      <c r="C1293" s="24">
        <f>'[5]Fed Steer Margin'!C1293</f>
        <v>666.16856806416865</v>
      </c>
      <c r="D1293" s="24">
        <f>'[5]Fed Steer Margin'!D1293</f>
        <v>3487.0385680641684</v>
      </c>
      <c r="E1293" s="24">
        <f>'[5]Fed Steer Margin'!E1293</f>
        <v>3602.25</v>
      </c>
      <c r="F1293" s="24">
        <f>'[5]Fed Steer Margin'!F1293</f>
        <v>115.21143193583157</v>
      </c>
    </row>
    <row r="1294" spans="1:33" x14ac:dyDescent="0.25">
      <c r="A1294" s="2">
        <f t="shared" si="26"/>
        <v>45373</v>
      </c>
      <c r="B1294" s="24">
        <f>'[5]Fed Steer Margin'!B1294</f>
        <v>2827.71</v>
      </c>
      <c r="C1294" s="24">
        <f>'[5]Fed Steer Margin'!C1294</f>
        <v>660.14262967192872</v>
      </c>
      <c r="D1294" s="24">
        <f>'[5]Fed Steer Margin'!D1294</f>
        <v>3487.8526296719288</v>
      </c>
      <c r="E1294" s="24">
        <f>'[5]Fed Steer Margin'!E1294</f>
        <v>3639</v>
      </c>
      <c r="F1294" s="24">
        <f>'[5]Fed Steer Margin'!F1294</f>
        <v>151.14737032807125</v>
      </c>
    </row>
    <row r="1295" spans="1:33" x14ac:dyDescent="0.25">
      <c r="A1295" s="2">
        <f t="shared" si="26"/>
        <v>45380</v>
      </c>
      <c r="B1295" s="24">
        <f>'[5]Fed Steer Margin'!B1295</f>
        <v>2768.4</v>
      </c>
      <c r="C1295" s="24">
        <f>'[5]Fed Steer Margin'!C1295</f>
        <v>655.07542484051396</v>
      </c>
      <c r="D1295" s="24">
        <f>'[5]Fed Steer Margin'!D1295</f>
        <v>3423.4754248405143</v>
      </c>
      <c r="E1295" s="24">
        <f>'[5]Fed Steer Margin'!E1295</f>
        <v>3625.65</v>
      </c>
      <c r="F1295" s="24">
        <f>'[5]Fed Steer Margin'!F1295</f>
        <v>202.17457515948581</v>
      </c>
    </row>
    <row r="1296" spans="1:33" x14ac:dyDescent="0.25">
      <c r="A1296" s="2">
        <f t="shared" si="26"/>
        <v>45387</v>
      </c>
      <c r="B1296" s="24">
        <f>'[5]Fed Steer Margin'!B1296</f>
        <v>2804.94</v>
      </c>
      <c r="C1296" s="24">
        <f>'[5]Fed Steer Margin'!C1296</f>
        <v>649.62693090422101</v>
      </c>
      <c r="D1296" s="24">
        <f>'[5]Fed Steer Margin'!D1296</f>
        <v>3454.566930904221</v>
      </c>
      <c r="E1296" s="24">
        <f>'[5]Fed Steer Margin'!E1296</f>
        <v>3612.15</v>
      </c>
      <c r="F1296" s="24">
        <f>'[5]Fed Steer Margin'!F1296</f>
        <v>157.58306909577914</v>
      </c>
    </row>
    <row r="1297" spans="1:6" x14ac:dyDescent="0.25">
      <c r="A1297" s="2">
        <f t="shared" si="26"/>
        <v>45394</v>
      </c>
      <c r="B1297" s="24">
        <f>'[5]Fed Steer Margin'!B1297</f>
        <v>2822.94</v>
      </c>
      <c r="C1297" s="24">
        <f>'[5]Fed Steer Margin'!C1297</f>
        <v>644.19534238546953</v>
      </c>
      <c r="D1297" s="24">
        <f>'[5]Fed Steer Margin'!D1297</f>
        <v>3467.1353423854698</v>
      </c>
      <c r="E1297" s="24">
        <f>'[5]Fed Steer Margin'!E1297</f>
        <v>3598.65</v>
      </c>
      <c r="F1297" s="24">
        <f>'[5]Fed Steer Margin'!F1297</f>
        <v>131.51465761453028</v>
      </c>
    </row>
    <row r="1298" spans="1:6" x14ac:dyDescent="0.25">
      <c r="A1298" s="2">
        <f t="shared" si="26"/>
        <v>45401</v>
      </c>
      <c r="B1298" s="24">
        <f>'[5]Fed Steer Margin'!B1298</f>
        <v>2803.5</v>
      </c>
      <c r="C1298" s="24">
        <f>'[5]Fed Steer Margin'!C1298</f>
        <v>640.58110798495397</v>
      </c>
      <c r="D1298" s="24">
        <f>'[5]Fed Steer Margin'!D1298</f>
        <v>3444.0811079849541</v>
      </c>
      <c r="E1298" s="24">
        <f>'[5]Fed Steer Margin'!E1298</f>
        <v>3592.2</v>
      </c>
      <c r="F1298" s="24">
        <f>'[5]Fed Steer Margin'!F1298</f>
        <v>148.11889201504573</v>
      </c>
    </row>
    <row r="1299" spans="1:6" x14ac:dyDescent="0.25">
      <c r="A1299" s="2">
        <f t="shared" si="26"/>
        <v>45408</v>
      </c>
      <c r="B1299" s="24">
        <f>'[5]Fed Steer Margin'!B1299</f>
        <v>2646.36</v>
      </c>
      <c r="C1299" s="24">
        <f>'[5]Fed Steer Margin'!C1299</f>
        <v>636.60182024637493</v>
      </c>
      <c r="D1299" s="24">
        <f>'[5]Fed Steer Margin'!D1299</f>
        <v>3282.9618202463753</v>
      </c>
      <c r="E1299" s="24">
        <f>'[5]Fed Steer Margin'!E1299</f>
        <v>3621</v>
      </c>
      <c r="F1299" s="24">
        <f>'[5]Fed Steer Margin'!F1299</f>
        <v>338.03817975362472</v>
      </c>
    </row>
    <row r="1300" spans="1:6" x14ac:dyDescent="0.25">
      <c r="A1300" s="2">
        <f t="shared" si="26"/>
        <v>45415</v>
      </c>
      <c r="B1300" s="24">
        <f>'[5]Fed Steer Margin'!B1300</f>
        <v>2730.15</v>
      </c>
      <c r="C1300" s="24">
        <f>'[5]Fed Steer Margin'!C1300</f>
        <v>632.4909913125432</v>
      </c>
      <c r="D1300" s="24">
        <f>'[5]Fed Steer Margin'!D1300</f>
        <v>3362.6409913125435</v>
      </c>
      <c r="E1300" s="24">
        <f>'[5]Fed Steer Margin'!E1300</f>
        <v>3670.8</v>
      </c>
      <c r="F1300" s="24">
        <f>'[5]Fed Steer Margin'!F1300</f>
        <v>308.15900868745666</v>
      </c>
    </row>
    <row r="1301" spans="1:6" x14ac:dyDescent="0.25">
      <c r="A1301" s="2">
        <f t="shared" si="26"/>
        <v>45422</v>
      </c>
      <c r="B1301" s="24">
        <f>'[5]Fed Steer Margin'!B1301</f>
        <v>2776.0499999999997</v>
      </c>
      <c r="C1301" s="24">
        <f>'[5]Fed Steer Margin'!C1301</f>
        <v>629.23795720520479</v>
      </c>
      <c r="D1301" s="24">
        <f>'[5]Fed Steer Margin'!D1301</f>
        <v>3405.2879572052043</v>
      </c>
      <c r="E1301" s="24">
        <f>'[5]Fed Steer Margin'!E1301</f>
        <v>3653.4</v>
      </c>
      <c r="F1301" s="24">
        <f>'[5]Fed Steer Margin'!F1301</f>
        <v>248.1120427947958</v>
      </c>
    </row>
    <row r="1302" spans="1:6" x14ac:dyDescent="0.25">
      <c r="A1302" s="2">
        <f t="shared" si="26"/>
        <v>45429</v>
      </c>
      <c r="B1302" s="24">
        <f>'[5]Fed Steer Margin'!B1302</f>
        <v>2717.28</v>
      </c>
      <c r="C1302" s="24">
        <f>'[5]Fed Steer Margin'!C1302</f>
        <v>626.72441657430204</v>
      </c>
      <c r="D1302" s="24">
        <f>'[5]Fed Steer Margin'!D1302</f>
        <v>3344.004416574302</v>
      </c>
      <c r="E1302" s="24">
        <f>'[5]Fed Steer Margin'!E1302</f>
        <v>3613.2</v>
      </c>
      <c r="F1302" s="24">
        <f>'[5]Fed Steer Margin'!F1302</f>
        <v>269.19558342569781</v>
      </c>
    </row>
    <row r="1303" spans="1:6" x14ac:dyDescent="0.25">
      <c r="A1303" s="2">
        <f t="shared" si="26"/>
        <v>45436</v>
      </c>
      <c r="B1303" s="24">
        <f>'[5]Fed Steer Margin'!B1303</f>
        <v>2803.0499999999997</v>
      </c>
      <c r="C1303" s="24">
        <f>'[5]Fed Steer Margin'!C1303</f>
        <v>624.30179095150947</v>
      </c>
      <c r="D1303" s="24">
        <f>'[5]Fed Steer Margin'!D1303</f>
        <v>3427.3517909515094</v>
      </c>
      <c r="E1303" s="24">
        <f>'[5]Fed Steer Margin'!E1303</f>
        <v>3686.1000000000004</v>
      </c>
      <c r="F1303" s="24">
        <f>'[5]Fed Steer Margin'!F1303</f>
        <v>258.74820904849093</v>
      </c>
    </row>
    <row r="1304" spans="1:6" x14ac:dyDescent="0.25">
      <c r="A1304" s="2">
        <f t="shared" si="26"/>
        <v>45443</v>
      </c>
      <c r="B1304" s="24">
        <f>'[5]Fed Steer Margin'!B1304</f>
        <v>2779.7400000000002</v>
      </c>
      <c r="C1304" s="24">
        <f>'[5]Fed Steer Margin'!C1304</f>
        <v>622.07069962787398</v>
      </c>
      <c r="D1304" s="24">
        <f>'[5]Fed Steer Margin'!D1304</f>
        <v>3401.8106996278743</v>
      </c>
      <c r="E1304" s="24">
        <f>'[5]Fed Steer Margin'!E1304</f>
        <v>3830.4</v>
      </c>
      <c r="F1304" s="24">
        <f>'[5]Fed Steer Margin'!F1304</f>
        <v>428.58930037212576</v>
      </c>
    </row>
    <row r="1305" spans="1:6" x14ac:dyDescent="0.25">
      <c r="A1305" s="2">
        <f t="shared" si="26"/>
        <v>45450</v>
      </c>
      <c r="B1305" s="24">
        <f>'[5]Fed Steer Margin'!B1305</f>
        <v>2755.35</v>
      </c>
      <c r="C1305" s="24">
        <f>'[5]Fed Steer Margin'!C1305</f>
        <v>619.01505803082705</v>
      </c>
      <c r="D1305" s="24">
        <f>'[5]Fed Steer Margin'!D1305</f>
        <v>3374.3650580308267</v>
      </c>
      <c r="E1305" s="24">
        <f>'[5]Fed Steer Margin'!E1305</f>
        <v>3599.25</v>
      </c>
      <c r="F1305" s="24">
        <f>'[5]Fed Steer Margin'!F1305</f>
        <v>224.88494196917327</v>
      </c>
    </row>
    <row r="1306" spans="1:6" x14ac:dyDescent="0.25">
      <c r="A1306" s="2">
        <f t="shared" si="26"/>
        <v>45457</v>
      </c>
      <c r="B1306" s="24">
        <f>'[5]Fed Steer Margin'!B1306</f>
        <v>2756.25</v>
      </c>
      <c r="C1306" s="24">
        <f>'[5]Fed Steer Margin'!C1306</f>
        <v>616.46549287253924</v>
      </c>
      <c r="D1306" s="24">
        <f>'[5]Fed Steer Margin'!D1306</f>
        <v>3372.7154928725395</v>
      </c>
      <c r="E1306" s="24">
        <f>'[5]Fed Steer Margin'!E1306</f>
        <v>3468.8999999999996</v>
      </c>
      <c r="F1306" s="24">
        <f>'[5]Fed Steer Margin'!F1306</f>
        <v>96.184507127460165</v>
      </c>
    </row>
    <row r="1307" spans="1:6" x14ac:dyDescent="0.25">
      <c r="A1307" s="2">
        <f t="shared" si="26"/>
        <v>45464</v>
      </c>
      <c r="B1307" s="24">
        <f>'[5]Fed Steer Margin'!B1307</f>
        <v>2744.19</v>
      </c>
      <c r="C1307" s="24">
        <f>'[5]Fed Steer Margin'!C1307</f>
        <v>614.21647344928965</v>
      </c>
      <c r="D1307" s="24">
        <f>'[5]Fed Steer Margin'!D1307</f>
        <v>3358.4064734492895</v>
      </c>
      <c r="E1307" s="24">
        <f>'[5]Fed Steer Margin'!E1307</f>
        <v>3358.65</v>
      </c>
      <c r="F1307" s="24">
        <f>'[5]Fed Steer Margin'!F1307</f>
        <v>0.24352655071061236</v>
      </c>
    </row>
    <row r="1308" spans="1:6" x14ac:dyDescent="0.25">
      <c r="A1308" s="2">
        <f t="shared" si="26"/>
        <v>45471</v>
      </c>
      <c r="B1308" s="24">
        <f>'[5]Fed Steer Margin'!B1308</f>
        <v>2799.2699999999995</v>
      </c>
      <c r="C1308" s="24">
        <f>'[5]Fed Steer Margin'!C1308</f>
        <v>611.54271558481355</v>
      </c>
      <c r="D1308" s="24">
        <f>'[5]Fed Steer Margin'!D1308</f>
        <v>3410.8127155848133</v>
      </c>
      <c r="E1308" s="24">
        <f>'[5]Fed Steer Margin'!E1308</f>
        <v>3471.15</v>
      </c>
      <c r="F1308" s="24">
        <f>'[5]Fed Steer Margin'!F1308</f>
        <v>60.337284415186787</v>
      </c>
    </row>
    <row r="1309" spans="1:6" x14ac:dyDescent="0.25">
      <c r="A1309" s="2">
        <f t="shared" si="26"/>
        <v>45478</v>
      </c>
      <c r="B1309" s="24">
        <f>'[5]Fed Steer Margin'!B1309</f>
        <v>2399.4900000000002</v>
      </c>
      <c r="C1309" s="24">
        <f>'[5]Fed Steer Margin'!C1309</f>
        <v>608.63992518631426</v>
      </c>
      <c r="D1309" s="24">
        <f>'[5]Fed Steer Margin'!D1309</f>
        <v>3008.1299251863147</v>
      </c>
      <c r="E1309" s="24">
        <f>'[5]Fed Steer Margin'!E1309</f>
        <v>3568.2</v>
      </c>
      <c r="F1309" s="24">
        <f>'[5]Fed Steer Margin'!F1309</f>
        <v>560.0700748136851</v>
      </c>
    </row>
    <row r="1310" spans="1:6" x14ac:dyDescent="0.25">
      <c r="A1310" s="2">
        <f t="shared" si="26"/>
        <v>45485</v>
      </c>
      <c r="B1310" s="24">
        <f>'[5]Fed Steer Margin'!B1310</f>
        <v>2530.17</v>
      </c>
      <c r="C1310" s="24">
        <f>'[5]Fed Steer Margin'!C1310</f>
        <v>606.22287236065461</v>
      </c>
      <c r="D1310" s="24">
        <f>'[5]Fed Steer Margin'!D1310</f>
        <v>3136.3928723606546</v>
      </c>
      <c r="E1310" s="24">
        <f>'[5]Fed Steer Margin'!E1310</f>
        <v>3590.4</v>
      </c>
      <c r="F1310" s="24">
        <f>'[5]Fed Steer Margin'!F1310</f>
        <v>454.00712763934553</v>
      </c>
    </row>
    <row r="1311" spans="1:6" x14ac:dyDescent="0.25">
      <c r="A1311" s="2">
        <f t="shared" si="26"/>
        <v>45492</v>
      </c>
      <c r="B1311" s="24">
        <f>'[5]Fed Steer Margin'!B1311</f>
        <v>2730.5099999999998</v>
      </c>
      <c r="C1311" s="24">
        <f>'[5]Fed Steer Margin'!C1311</f>
        <v>604.02621392143828</v>
      </c>
      <c r="D1311" s="24">
        <f>'[5]Fed Steer Margin'!D1311</f>
        <v>3334.536213921438</v>
      </c>
      <c r="E1311" s="24">
        <f>'[5]Fed Steer Margin'!E1311</f>
        <v>3665.55</v>
      </c>
      <c r="F1311" s="24">
        <f>'[5]Fed Steer Margin'!F1311</f>
        <v>331.01378607856213</v>
      </c>
    </row>
    <row r="1312" spans="1:6" x14ac:dyDescent="0.25">
      <c r="A1312" s="2">
        <f t="shared" si="26"/>
        <v>45499</v>
      </c>
      <c r="B1312" s="24">
        <f>'[5]Fed Steer Margin'!B1312</f>
        <v>2712.96</v>
      </c>
      <c r="C1312" s="24">
        <f>'[5]Fed Steer Margin'!C1312</f>
        <v>602.20003950948956</v>
      </c>
      <c r="D1312" s="24">
        <f>'[5]Fed Steer Margin'!D1312</f>
        <v>3315.1600395094897</v>
      </c>
      <c r="E1312" s="24">
        <f>'[5]Fed Steer Margin'!E1312</f>
        <v>3795.6</v>
      </c>
      <c r="F1312" s="24">
        <f>'[5]Fed Steer Margin'!F1312</f>
        <v>480.4399604905102</v>
      </c>
    </row>
    <row r="1313" spans="1:6" x14ac:dyDescent="0.25">
      <c r="A1313" s="2">
        <f t="shared" si="26"/>
        <v>45506</v>
      </c>
      <c r="B1313" s="24">
        <f>'[5]Fed Steer Margin'!B1313</f>
        <v>2779.65</v>
      </c>
      <c r="C1313" s="24">
        <f>'[5]Fed Steer Margin'!C1313</f>
        <v>601.19285549806216</v>
      </c>
      <c r="D1313" s="24">
        <f>'[5]Fed Steer Margin'!D1313</f>
        <v>3380.8428554980624</v>
      </c>
      <c r="E1313" s="24">
        <f>'[5]Fed Steer Margin'!E1313</f>
        <v>3765.45</v>
      </c>
      <c r="F1313" s="24">
        <f>'[5]Fed Steer Margin'!F1313</f>
        <v>384.60714450193746</v>
      </c>
    </row>
    <row r="1314" spans="1:6" x14ac:dyDescent="0.25">
      <c r="A1314" s="2">
        <f t="shared" si="26"/>
        <v>45513</v>
      </c>
      <c r="B1314" s="24">
        <f>'[5]Fed Steer Margin'!B1314</f>
        <v>2829.15</v>
      </c>
      <c r="C1314" s="24">
        <f>'[5]Fed Steer Margin'!C1314</f>
        <v>600.28195868934324</v>
      </c>
      <c r="D1314" s="24">
        <f>'[5]Fed Steer Margin'!D1314</f>
        <v>3429.4319586893434</v>
      </c>
      <c r="E1314" s="24">
        <f>'[5]Fed Steer Margin'!E1314</f>
        <v>3852.9</v>
      </c>
      <c r="F1314" s="24">
        <f>'[5]Fed Steer Margin'!F1314</f>
        <v>423.46804131065664</v>
      </c>
    </row>
    <row r="1315" spans="1:6" x14ac:dyDescent="0.25">
      <c r="A1315" s="2">
        <f t="shared" si="26"/>
        <v>45520</v>
      </c>
      <c r="B1315" s="24">
        <f>'[5]Fed Steer Margin'!B1315</f>
        <v>2785.68</v>
      </c>
      <c r="C1315" s="24">
        <f>'[5]Fed Steer Margin'!C1315</f>
        <v>599.07095242159937</v>
      </c>
      <c r="D1315" s="24">
        <f>'[5]Fed Steer Margin'!D1315</f>
        <v>3384.7509524215993</v>
      </c>
      <c r="E1315" s="24">
        <f>'[5]Fed Steer Margin'!E1315</f>
        <v>3730.35</v>
      </c>
      <c r="F1315" s="24">
        <f>'[5]Fed Steer Margin'!F1315</f>
        <v>345.59904757840059</v>
      </c>
    </row>
    <row r="1316" spans="1:6" x14ac:dyDescent="0.25">
      <c r="A1316" s="2">
        <f t="shared" si="26"/>
        <v>45527</v>
      </c>
      <c r="B1316" s="24">
        <f>'[5]Fed Steer Margin'!B1316</f>
        <v>2908.9800000000005</v>
      </c>
      <c r="C1316" s="24">
        <f>'[5]Fed Steer Margin'!C1316</f>
        <v>598.03981815353688</v>
      </c>
      <c r="D1316" s="24">
        <f>'[5]Fed Steer Margin'!D1316</f>
        <v>3507.0198181535375</v>
      </c>
      <c r="E1316" s="24">
        <f>'[5]Fed Steer Margin'!E1316</f>
        <v>3683.7000000000003</v>
      </c>
      <c r="F1316" s="24">
        <f>'[5]Fed Steer Margin'!F1316</f>
        <v>176.6801818464628</v>
      </c>
    </row>
    <row r="1317" spans="1:6" x14ac:dyDescent="0.25">
      <c r="A1317" s="2">
        <f t="shared" si="26"/>
        <v>45534</v>
      </c>
      <c r="B1317" s="24">
        <f>'[5]Fed Steer Margin'!B1317</f>
        <v>2803.41</v>
      </c>
      <c r="C1317" s="24">
        <f>'[5]Fed Steer Margin'!C1317</f>
        <v>597.49652690912842</v>
      </c>
      <c r="D1317" s="24">
        <f>'[5]Fed Steer Margin'!D1317</f>
        <v>3400.9065269091284</v>
      </c>
      <c r="E1317" s="24">
        <f>'[5]Fed Steer Margin'!E1317</f>
        <v>3643.5</v>
      </c>
      <c r="F1317" s="24">
        <f>'[5]Fed Steer Margin'!F1317</f>
        <v>242.59347309087161</v>
      </c>
    </row>
    <row r="1318" spans="1:6" x14ac:dyDescent="0.25">
      <c r="A1318" s="2">
        <f t="shared" ref="A1318:A1381" si="27">A1317+7</f>
        <v>45541</v>
      </c>
      <c r="B1318" s="24">
        <f>'[5]Fed Steer Margin'!B1318</f>
        <v>2765.88</v>
      </c>
      <c r="C1318" s="24">
        <f>'[5]Fed Steer Margin'!C1318</f>
        <v>597.71752058801553</v>
      </c>
      <c r="D1318" s="24">
        <f>'[5]Fed Steer Margin'!D1318</f>
        <v>3363.5975205880159</v>
      </c>
      <c r="E1318" s="24">
        <f>'[5]Fed Steer Margin'!E1318</f>
        <v>3452.5499999999997</v>
      </c>
      <c r="F1318" s="24">
        <f>'[5]Fed Steer Margin'!F1318</f>
        <v>88.952479411983859</v>
      </c>
    </row>
    <row r="1319" spans="1:6" x14ac:dyDescent="0.25">
      <c r="A1319" s="2">
        <f t="shared" si="27"/>
        <v>45548</v>
      </c>
      <c r="B1319" s="24">
        <f>'[5]Fed Steer Margin'!B1319</f>
        <v>2810.34</v>
      </c>
      <c r="C1319" s="24">
        <f>'[5]Fed Steer Margin'!C1319</f>
        <v>598.17178384932527</v>
      </c>
      <c r="D1319" s="24">
        <f>'[5]Fed Steer Margin'!D1319</f>
        <v>3408.5117838493252</v>
      </c>
      <c r="E1319" s="24">
        <f>'[5]Fed Steer Margin'!E1319</f>
        <v>3663</v>
      </c>
      <c r="F1319" s="24">
        <f>'[5]Fed Steer Margin'!F1319</f>
        <v>254.48821615067482</v>
      </c>
    </row>
    <row r="1320" spans="1:6" x14ac:dyDescent="0.25">
      <c r="A1320" s="2">
        <f t="shared" si="27"/>
        <v>45555</v>
      </c>
      <c r="B1320" s="24">
        <f>'[5]Fed Steer Margin'!B1320</f>
        <v>2866.0499999999997</v>
      </c>
      <c r="C1320" s="24">
        <f>'[5]Fed Steer Margin'!C1320</f>
        <v>598.6991943150997</v>
      </c>
      <c r="D1320" s="24">
        <f>'[5]Fed Steer Margin'!D1320</f>
        <v>3464.7491943150994</v>
      </c>
      <c r="E1320" s="24">
        <f>'[5]Fed Steer Margin'!E1320</f>
        <v>3615.45</v>
      </c>
      <c r="F1320" s="24">
        <f>'[5]Fed Steer Margin'!F1320</f>
        <v>150.70080568490039</v>
      </c>
    </row>
    <row r="1321" spans="1:6" x14ac:dyDescent="0.25">
      <c r="A1321" s="2">
        <f t="shared" si="27"/>
        <v>45562</v>
      </c>
      <c r="B1321" s="24">
        <f>'[5]Fed Steer Margin'!B1321</f>
        <v>2907.36</v>
      </c>
      <c r="C1321" s="24">
        <f>'[5]Fed Steer Margin'!C1321</f>
        <v>598.82715839939056</v>
      </c>
      <c r="D1321" s="24">
        <f>'[5]Fed Steer Margin'!D1321</f>
        <v>3506.1871583993907</v>
      </c>
      <c r="E1321" s="24">
        <f>'[5]Fed Steer Margin'!E1321</f>
        <v>3566.85</v>
      </c>
      <c r="F1321" s="24">
        <f>'[5]Fed Steer Margin'!F1321</f>
        <v>60.662841600609227</v>
      </c>
    </row>
    <row r="1322" spans="1:6" x14ac:dyDescent="0.25">
      <c r="A1322" s="2">
        <f t="shared" si="27"/>
        <v>45569</v>
      </c>
      <c r="B1322" s="24">
        <f>'[5]Fed Steer Margin'!B1322</f>
        <v>2860.2000000000003</v>
      </c>
      <c r="C1322" s="24">
        <f>'[5]Fed Steer Margin'!C1322</f>
        <v>598.95888616006664</v>
      </c>
      <c r="D1322" s="24">
        <f>'[5]Fed Steer Margin'!D1322</f>
        <v>3459.1588861600667</v>
      </c>
      <c r="E1322" s="24">
        <f>'[5]Fed Steer Margin'!E1322</f>
        <v>3564.75</v>
      </c>
      <c r="F1322" s="24">
        <f>'[5]Fed Steer Margin'!F1322</f>
        <v>105.59111383993331</v>
      </c>
    </row>
    <row r="1323" spans="1:6" x14ac:dyDescent="0.25">
      <c r="A1323" s="2">
        <f t="shared" si="27"/>
        <v>45576</v>
      </c>
      <c r="B1323" s="24">
        <f>'[5]Fed Steer Margin'!B1323</f>
        <v>2774.79</v>
      </c>
      <c r="C1323" s="24">
        <f>'[5]Fed Steer Margin'!C1323</f>
        <v>598.89010467903927</v>
      </c>
      <c r="D1323" s="24">
        <f>'[5]Fed Steer Margin'!D1323</f>
        <v>3373.6801046790392</v>
      </c>
      <c r="E1323" s="24">
        <f>'[5]Fed Steer Margin'!E1323</f>
        <v>3542.25</v>
      </c>
      <c r="F1323" s="24">
        <f>'[5]Fed Steer Margin'!F1323</f>
        <v>168.56989532096077</v>
      </c>
    </row>
    <row r="1324" spans="1:6" x14ac:dyDescent="0.25">
      <c r="A1324" s="2">
        <f t="shared" si="27"/>
        <v>45583</v>
      </c>
      <c r="B1324" s="24">
        <f>'[5]Fed Steer Margin'!B1324</f>
        <v>2771.28</v>
      </c>
      <c r="C1324" s="24">
        <f>'[5]Fed Steer Margin'!C1324</f>
        <v>598.7554204012124</v>
      </c>
      <c r="D1324" s="24">
        <f>'[5]Fed Steer Margin'!D1324</f>
        <v>3370.0354204012128</v>
      </c>
      <c r="E1324" s="24">
        <f>'[5]Fed Steer Margin'!E1324</f>
        <v>3636.9</v>
      </c>
      <c r="F1324" s="24">
        <f>'[5]Fed Steer Margin'!F1324</f>
        <v>266.86457959878726</v>
      </c>
    </row>
    <row r="1325" spans="1:6" x14ac:dyDescent="0.25">
      <c r="A1325" s="2">
        <f t="shared" si="27"/>
        <v>45590</v>
      </c>
      <c r="B1325" s="24">
        <f>'[5]Fed Steer Margin'!B1325</f>
        <v>2779.11</v>
      </c>
      <c r="C1325" s="24">
        <f>'[5]Fed Steer Margin'!C1325</f>
        <v>598.62538619519978</v>
      </c>
      <c r="D1325" s="24">
        <f>'[5]Fed Steer Margin'!D1325</f>
        <v>3377.7353861951997</v>
      </c>
      <c r="E1325" s="24">
        <f>'[5]Fed Steer Margin'!E1325</f>
        <v>3632.1</v>
      </c>
      <c r="F1325" s="24">
        <f>'[5]Fed Steer Margin'!F1325</f>
        <v>254.36461380480023</v>
      </c>
    </row>
    <row r="1326" spans="1:6" x14ac:dyDescent="0.25">
      <c r="A1326" s="2">
        <f t="shared" si="27"/>
        <v>45597</v>
      </c>
      <c r="B1326" s="24">
        <f>'[5]Fed Steer Margin'!B1326</f>
        <v>2775.78</v>
      </c>
      <c r="C1326" s="24">
        <f>'[5]Fed Steer Margin'!C1326</f>
        <v>598.12427963590301</v>
      </c>
      <c r="D1326" s="24">
        <f>'[5]Fed Steer Margin'!D1326</f>
        <v>3373.9042796359031</v>
      </c>
      <c r="E1326" s="24">
        <f>'[5]Fed Steer Margin'!E1326</f>
        <v>3592.95</v>
      </c>
      <c r="F1326" s="24">
        <f>'[5]Fed Steer Margin'!F1326</f>
        <v>219.04572036409672</v>
      </c>
    </row>
    <row r="1327" spans="1:6" x14ac:dyDescent="0.25">
      <c r="A1327" s="2">
        <f t="shared" si="27"/>
        <v>45604</v>
      </c>
      <c r="B1327" s="24">
        <f>'[5]Fed Steer Margin'!B1327</f>
        <v>2834.82</v>
      </c>
      <c r="C1327" s="24">
        <f>'[5]Fed Steer Margin'!C1327</f>
        <v>597.3862397260109</v>
      </c>
      <c r="D1327" s="24">
        <f>'[5]Fed Steer Margin'!D1327</f>
        <v>3432.2062397260111</v>
      </c>
      <c r="E1327" s="24">
        <f>'[5]Fed Steer Margin'!E1327</f>
        <v>3686.7</v>
      </c>
      <c r="F1327" s="24">
        <f>'[5]Fed Steer Margin'!F1327</f>
        <v>254.49376027398876</v>
      </c>
    </row>
    <row r="1328" spans="1:6" x14ac:dyDescent="0.25">
      <c r="A1328" s="2">
        <f t="shared" si="27"/>
        <v>45611</v>
      </c>
      <c r="B1328" s="24">
        <f>'[5]Fed Steer Margin'!B1328</f>
        <v>2895.12</v>
      </c>
      <c r="C1328" s="24">
        <f>'[5]Fed Steer Margin'!C1328</f>
        <v>596.29975765837935</v>
      </c>
      <c r="D1328" s="24">
        <f>'[5]Fed Steer Margin'!D1328</f>
        <v>3491.4197576583792</v>
      </c>
      <c r="E1328" s="24">
        <f>'[5]Fed Steer Margin'!E1328</f>
        <v>3656.7</v>
      </c>
      <c r="F1328" s="24">
        <f>'[5]Fed Steer Margin'!F1328</f>
        <v>165.28024234162058</v>
      </c>
    </row>
    <row r="1329" spans="1:6" x14ac:dyDescent="0.25">
      <c r="A1329" s="2">
        <f t="shared" si="27"/>
        <v>45618</v>
      </c>
      <c r="B1329" s="24">
        <f>'[5]Fed Steer Margin'!B1329</f>
        <v>2844.36</v>
      </c>
      <c r="C1329" s="24">
        <f>'[5]Fed Steer Margin'!C1329</f>
        <v>594.51755926446617</v>
      </c>
      <c r="D1329" s="24">
        <f>'[5]Fed Steer Margin'!D1329</f>
        <v>3438.8775592644661</v>
      </c>
      <c r="E1329" s="24">
        <f>'[5]Fed Steer Margin'!E1329</f>
        <v>3679.05</v>
      </c>
      <c r="F1329" s="24">
        <f>'[5]Fed Steer Margin'!F1329</f>
        <v>240.17244073553411</v>
      </c>
    </row>
    <row r="1330" spans="1:6" x14ac:dyDescent="0.25">
      <c r="A1330" s="2">
        <f t="shared" si="27"/>
        <v>45625</v>
      </c>
      <c r="B1330" s="24">
        <f>'[5]Fed Steer Margin'!B1330</f>
        <v>2966.4</v>
      </c>
      <c r="C1330" s="24">
        <f>'[5]Fed Steer Margin'!C1330</f>
        <v>593.49899119941165</v>
      </c>
      <c r="D1330" s="24">
        <f>'[5]Fed Steer Margin'!D1330</f>
        <v>3559.8989911994117</v>
      </c>
      <c r="E1330" s="24">
        <f>'[5]Fed Steer Margin'!E1330</f>
        <v>3473.85</v>
      </c>
      <c r="F1330" s="24">
        <f>'[5]Fed Steer Margin'!F1330</f>
        <v>-86.04899119941183</v>
      </c>
    </row>
    <row r="1331" spans="1:6" x14ac:dyDescent="0.25">
      <c r="A1331" s="2">
        <f t="shared" si="27"/>
        <v>45632</v>
      </c>
      <c r="B1331" s="24">
        <f>'[5]Fed Steer Margin'!B1331</f>
        <v>2950.38</v>
      </c>
      <c r="C1331" s="24">
        <f>'[5]Fed Steer Margin'!C1331</f>
        <v>592.22306295431395</v>
      </c>
      <c r="D1331" s="24">
        <f>'[5]Fed Steer Margin'!D1331</f>
        <v>3542.6030629543138</v>
      </c>
      <c r="E1331" s="24">
        <f>'[5]Fed Steer Margin'!E1331</f>
        <v>3783.75</v>
      </c>
      <c r="F1331" s="24">
        <f>'[5]Fed Steer Margin'!F1331</f>
        <v>241.14693704568617</v>
      </c>
    </row>
    <row r="1332" spans="1:6" x14ac:dyDescent="0.25">
      <c r="A1332" s="2">
        <f t="shared" si="27"/>
        <v>45639</v>
      </c>
      <c r="B1332" s="24">
        <f>'[5]Fed Steer Margin'!B1332</f>
        <v>2753.91</v>
      </c>
      <c r="C1332" s="24">
        <f>'[5]Fed Steer Margin'!C1332</f>
        <v>591.69071428108214</v>
      </c>
      <c r="D1332" s="24">
        <f>'[5]Fed Steer Margin'!D1332</f>
        <v>3345.6007142810822</v>
      </c>
      <c r="E1332" s="24">
        <f>'[5]Fed Steer Margin'!E1332</f>
        <v>3737.4</v>
      </c>
      <c r="F1332" s="24">
        <f>'[5]Fed Steer Margin'!F1332</f>
        <v>391.79928571891787</v>
      </c>
    </row>
    <row r="1333" spans="1:6" x14ac:dyDescent="0.25">
      <c r="A1333" s="2">
        <f t="shared" si="27"/>
        <v>45646</v>
      </c>
      <c r="B1333" s="24">
        <f>'[5]Fed Steer Margin'!B1333</f>
        <v>2727.9900000000002</v>
      </c>
      <c r="C1333" s="24">
        <f>'[5]Fed Steer Margin'!C1333</f>
        <v>591.10405396539409</v>
      </c>
      <c r="D1333" s="24">
        <f>'[5]Fed Steer Margin'!D1333</f>
        <v>3319.0940539653943</v>
      </c>
      <c r="E1333" s="24">
        <f>'[5]Fed Steer Margin'!E1333</f>
        <v>3802.8</v>
      </c>
      <c r="F1333" s="24">
        <f>'[5]Fed Steer Margin'!F1333</f>
        <v>483.70594603460586</v>
      </c>
    </row>
    <row r="1334" spans="1:6" x14ac:dyDescent="0.25">
      <c r="A1334" s="2">
        <f t="shared" si="27"/>
        <v>45653</v>
      </c>
      <c r="B1334" s="24">
        <f>'[5]Fed Steer Margin'!B1334</f>
        <v>2697.93</v>
      </c>
      <c r="C1334" s="24">
        <f>'[5]Fed Steer Margin'!C1334</f>
        <v>591.86131786861097</v>
      </c>
      <c r="D1334" s="24">
        <f>'[5]Fed Steer Margin'!D1334</f>
        <v>3289.7913178686108</v>
      </c>
      <c r="E1334" s="24">
        <f>'[5]Fed Steer Margin'!E1334</f>
        <v>3822.375</v>
      </c>
      <c r="F1334" s="24">
        <f>'[5]Fed Steer Margin'!F1334</f>
        <v>532.5836821313892</v>
      </c>
    </row>
    <row r="1335" spans="1:6" x14ac:dyDescent="0.25">
      <c r="A1335" s="13">
        <f t="shared" si="27"/>
        <v>45660</v>
      </c>
      <c r="B1335" s="29">
        <f>'[5]Fed Steer Margin'!B1335</f>
        <v>2873.34</v>
      </c>
      <c r="C1335" s="29">
        <f>'[5]Fed Steer Margin'!C1335</f>
        <v>593.43956593296048</v>
      </c>
      <c r="D1335" s="29">
        <f>'[5]Fed Steer Margin'!D1335</f>
        <v>3466.7795659329604</v>
      </c>
      <c r="E1335" s="29">
        <f>'[5]Fed Steer Margin'!E1335</f>
        <v>3841.95</v>
      </c>
      <c r="F1335" s="29">
        <f>'[5]Fed Steer Margin'!F1335</f>
        <v>375.17043406703942</v>
      </c>
    </row>
    <row r="1336" spans="1:6" x14ac:dyDescent="0.25">
      <c r="A1336" s="2">
        <f t="shared" si="27"/>
        <v>45667</v>
      </c>
      <c r="B1336" s="24">
        <f>'[5]Fed Steer Margin'!B1336</f>
        <v>2847.06</v>
      </c>
      <c r="C1336" s="24">
        <f>'[5]Fed Steer Margin'!C1336</f>
        <v>595.88024372935138</v>
      </c>
      <c r="D1336" s="24">
        <f>'[5]Fed Steer Margin'!D1336</f>
        <v>3442.9402437293511</v>
      </c>
      <c r="E1336" s="24">
        <f>'[5]Fed Steer Margin'!E1336</f>
        <v>3916.2</v>
      </c>
      <c r="F1336" s="24">
        <f>'[5]Fed Steer Margin'!F1336</f>
        <v>473.25975627064872</v>
      </c>
    </row>
    <row r="1337" spans="1:6" x14ac:dyDescent="0.25">
      <c r="A1337" s="2">
        <f t="shared" si="27"/>
        <v>45674</v>
      </c>
      <c r="B1337" s="24">
        <f>'[5]Fed Steer Margin'!B1337</f>
        <v>2987.1</v>
      </c>
      <c r="C1337" s="24">
        <f>'[5]Fed Steer Margin'!C1337</f>
        <v>598.52359032007496</v>
      </c>
      <c r="D1337" s="24">
        <f>'[5]Fed Steer Margin'!D1337</f>
        <v>3585.623590320075</v>
      </c>
      <c r="E1337" s="24">
        <f>'[5]Fed Steer Margin'!E1337</f>
        <v>4053.3</v>
      </c>
      <c r="F1337" s="24">
        <f>'[5]Fed Steer Margin'!F1337</f>
        <v>467.6764096799252</v>
      </c>
    </row>
    <row r="1338" spans="1:6" x14ac:dyDescent="0.25">
      <c r="A1338" s="2">
        <f t="shared" si="27"/>
        <v>45681</v>
      </c>
      <c r="B1338" s="24">
        <f>'[5]Fed Steer Margin'!B1338</f>
        <v>2992.59</v>
      </c>
      <c r="C1338" s="24">
        <f>'[5]Fed Steer Margin'!C1338</f>
        <v>601.75915468159064</v>
      </c>
      <c r="D1338" s="24">
        <f>'[5]Fed Steer Margin'!D1338</f>
        <v>3594.3491546815908</v>
      </c>
      <c r="E1338" s="24">
        <f>'[5]Fed Steer Margin'!E1338</f>
        <v>4092</v>
      </c>
      <c r="F1338" s="24">
        <f>'[5]Fed Steer Margin'!F1338</f>
        <v>497.65084531840921</v>
      </c>
    </row>
    <row r="1339" spans="1:6" x14ac:dyDescent="0.25">
      <c r="A1339" s="2">
        <f t="shared" si="27"/>
        <v>45688</v>
      </c>
      <c r="B1339" s="24">
        <f>'[5]Fed Steer Margin'!B1339</f>
        <v>3074.4900000000002</v>
      </c>
      <c r="C1339" s="24">
        <f>'[5]Fed Steer Margin'!C1339</f>
        <v>605.27666663400714</v>
      </c>
      <c r="D1339" s="24">
        <f>'[5]Fed Steer Margin'!D1339</f>
        <v>3679.7666666340074</v>
      </c>
      <c r="E1339" s="24">
        <f>'[5]Fed Steer Margin'!E1339</f>
        <v>4170.6000000000004</v>
      </c>
      <c r="F1339" s="24">
        <f>'[5]Fed Steer Margin'!F1339</f>
        <v>490.83333336599298</v>
      </c>
    </row>
    <row r="1340" spans="1:6" x14ac:dyDescent="0.25">
      <c r="A1340" s="2">
        <f t="shared" si="27"/>
        <v>45695</v>
      </c>
      <c r="B1340" s="24">
        <f>'[5]Fed Steer Margin'!B1340</f>
        <v>3031.11</v>
      </c>
      <c r="C1340" s="24">
        <f>'[5]Fed Steer Margin'!C1340</f>
        <v>608.12431815897787</v>
      </c>
      <c r="D1340" s="24">
        <f>'[5]Fed Steer Margin'!D1340</f>
        <v>3639.2343181589781</v>
      </c>
      <c r="E1340" s="24">
        <f>'[5]Fed Steer Margin'!E1340</f>
        <v>4167.1499999999996</v>
      </c>
      <c r="F1340" s="24">
        <f>'[5]Fed Steer Margin'!F1340</f>
        <v>527.91568184102152</v>
      </c>
    </row>
    <row r="1341" spans="1:6" x14ac:dyDescent="0.25">
      <c r="A1341" s="2">
        <f t="shared" si="27"/>
        <v>45702</v>
      </c>
      <c r="B1341" s="24">
        <f>'[5]Fed Steer Margin'!B1341</f>
        <v>3117.06</v>
      </c>
      <c r="C1341" s="24">
        <f>'[5]Fed Steer Margin'!C1341</f>
        <v>611.17520151490703</v>
      </c>
      <c r="D1341" s="24">
        <f>'[5]Fed Steer Margin'!D1341</f>
        <v>3728.2352015149072</v>
      </c>
      <c r="E1341" s="24">
        <f>'[5]Fed Steer Margin'!E1341</f>
        <v>4122.9000000000005</v>
      </c>
      <c r="F1341" s="24">
        <f>'[5]Fed Steer Margin'!F1341</f>
        <v>394.66479848509334</v>
      </c>
    </row>
    <row r="1342" spans="1:6" x14ac:dyDescent="0.25">
      <c r="A1342" s="2">
        <f t="shared" si="27"/>
        <v>45709</v>
      </c>
      <c r="B1342" s="24">
        <f>'[5]Fed Steer Margin'!B1342</f>
        <v>2969.82</v>
      </c>
      <c r="C1342" s="24">
        <f>'[5]Fed Steer Margin'!C1342</f>
        <v>614.94220342964968</v>
      </c>
      <c r="D1342" s="24">
        <f>'[5]Fed Steer Margin'!D1342</f>
        <v>3584.7622034296501</v>
      </c>
      <c r="E1342" s="24">
        <f>'[5]Fed Steer Margin'!E1342</f>
        <v>4155.1499999999996</v>
      </c>
      <c r="F1342" s="24">
        <f>'[5]Fed Steer Margin'!F1342</f>
        <v>570.38779657034956</v>
      </c>
    </row>
    <row r="1343" spans="1:6" x14ac:dyDescent="0.25">
      <c r="A1343" s="2">
        <f t="shared" si="27"/>
        <v>45716</v>
      </c>
      <c r="B1343" s="24">
        <f>'[5]Fed Steer Margin'!B1343</f>
        <v>2978.7300000000005</v>
      </c>
      <c r="C1343" s="24">
        <f>'[5]Fed Steer Margin'!C1343</f>
        <v>618.82372160091438</v>
      </c>
      <c r="D1343" s="24">
        <f>'[5]Fed Steer Margin'!D1343</f>
        <v>3597.5537216009147</v>
      </c>
      <c r="E1343" s="24">
        <f>'[5]Fed Steer Margin'!E1343</f>
        <v>4013.4</v>
      </c>
      <c r="F1343" s="24">
        <f>'[5]Fed Steer Margin'!F1343</f>
        <v>415.84627839908535</v>
      </c>
    </row>
    <row r="1344" spans="1:6" x14ac:dyDescent="0.25">
      <c r="A1344" s="2">
        <f t="shared" si="27"/>
        <v>45723</v>
      </c>
      <c r="B1344" s="24">
        <f>'[5]Fed Steer Margin'!B1344</f>
        <v>2909.5199999999995</v>
      </c>
      <c r="C1344" s="24">
        <f>'[5]Fed Steer Margin'!C1344</f>
        <v>621.78304568373767</v>
      </c>
      <c r="D1344" s="24">
        <f>'[5]Fed Steer Margin'!D1344</f>
        <v>3531.3030456837373</v>
      </c>
      <c r="E1344" s="24">
        <f>'[5]Fed Steer Margin'!E1344</f>
        <v>3465.1499999999996</v>
      </c>
      <c r="F1344" s="24">
        <f>'[5]Fed Steer Margin'!F1344</f>
        <v>-66.153045683737673</v>
      </c>
    </row>
    <row r="1345" spans="1:6" x14ac:dyDescent="0.25">
      <c r="A1345" s="2">
        <f t="shared" si="27"/>
        <v>45730</v>
      </c>
      <c r="B1345" s="24">
        <f>'[5]Fed Steer Margin'!B1345</f>
        <v>2987.7300000000005</v>
      </c>
      <c r="C1345" s="24">
        <f>'[5]Fed Steer Margin'!C1345</f>
        <v>624.69543156728832</v>
      </c>
      <c r="D1345" s="24">
        <f>'[5]Fed Steer Margin'!D1345</f>
        <v>3612.4254315672888</v>
      </c>
      <c r="E1345" s="24">
        <f>'[5]Fed Steer Margin'!E1345</f>
        <v>4072.3500000000004</v>
      </c>
      <c r="F1345" s="24">
        <f>'[5]Fed Steer Margin'!F1345</f>
        <v>459.92456843271157</v>
      </c>
    </row>
    <row r="1346" spans="1:6" x14ac:dyDescent="0.25">
      <c r="A1346" s="2">
        <f t="shared" si="27"/>
        <v>45737</v>
      </c>
      <c r="B1346" s="24">
        <f>'[5]Fed Steer Margin'!B1346</f>
        <v>2975.04</v>
      </c>
      <c r="C1346" s="24">
        <f>'[5]Fed Steer Margin'!C1346</f>
        <v>626.20826945633507</v>
      </c>
      <c r="D1346" s="24">
        <f>'[5]Fed Steer Margin'!D1346</f>
        <v>3601.248269456335</v>
      </c>
      <c r="E1346" s="24">
        <f>'[5]Fed Steer Margin'!E1346</f>
        <v>4013.5499999999997</v>
      </c>
      <c r="F1346" s="24">
        <f>'[5]Fed Steer Margin'!F1346</f>
        <v>412.30173054366469</v>
      </c>
    </row>
    <row r="1347" spans="1:6" x14ac:dyDescent="0.25">
      <c r="A1347" s="2">
        <f t="shared" si="27"/>
        <v>45744</v>
      </c>
      <c r="B1347" s="24">
        <f>'[5]Fed Steer Margin'!B1347</f>
        <v>2936.07</v>
      </c>
      <c r="C1347" s="24">
        <f>'[5]Fed Steer Margin'!C1347</f>
        <v>627.26027529877058</v>
      </c>
      <c r="D1347" s="24">
        <f>'[5]Fed Steer Margin'!D1347</f>
        <v>3563.3302752987706</v>
      </c>
      <c r="E1347" s="24">
        <f>'[5]Fed Steer Margin'!E1347</f>
        <v>4042.3500000000004</v>
      </c>
      <c r="F1347" s="24">
        <f>'[5]Fed Steer Margin'!F1347</f>
        <v>479.01972470122973</v>
      </c>
    </row>
    <row r="1348" spans="1:6" x14ac:dyDescent="0.25">
      <c r="A1348" s="2">
        <f t="shared" si="27"/>
        <v>45751</v>
      </c>
      <c r="B1348" s="24">
        <f>'[5]Fed Steer Margin'!B1348</f>
        <v>2925.2699999999995</v>
      </c>
      <c r="C1348" s="24">
        <f>'[5]Fed Steer Margin'!C1348</f>
        <v>629.08413698931884</v>
      </c>
      <c r="D1348" s="24">
        <f>'[5]Fed Steer Margin'!D1348</f>
        <v>3554.3541369893182</v>
      </c>
      <c r="E1348" s="24">
        <f>'[5]Fed Steer Margin'!E1348</f>
        <v>3761.85</v>
      </c>
      <c r="F1348" s="24">
        <f>'[5]Fed Steer Margin'!F1348</f>
        <v>207.49586301068166</v>
      </c>
    </row>
    <row r="1349" spans="1:6" x14ac:dyDescent="0.25">
      <c r="A1349" s="2">
        <f t="shared" si="27"/>
        <v>45758</v>
      </c>
      <c r="B1349" s="24">
        <f>'[5]Fed Steer Margin'!B1349</f>
        <v>2948.85</v>
      </c>
      <c r="C1349" s="24">
        <f>'[5]Fed Steer Margin'!C1349</f>
        <v>630.77742770941404</v>
      </c>
      <c r="D1349" s="24">
        <f>'[5]Fed Steer Margin'!D1349</f>
        <v>3579.627427709414</v>
      </c>
      <c r="E1349" s="24">
        <f>'[5]Fed Steer Margin'!E1349</f>
        <v>4338.75</v>
      </c>
      <c r="F1349" s="24">
        <f>'[5]Fed Steer Margin'!F1349</f>
        <v>759.12257229058605</v>
      </c>
    </row>
    <row r="1350" spans="1:6" x14ac:dyDescent="0.25">
      <c r="A1350" s="2">
        <f t="shared" si="27"/>
        <v>45765</v>
      </c>
      <c r="B1350" s="24">
        <f>'[5]Fed Steer Margin'!B1350</f>
        <v>2905.83</v>
      </c>
      <c r="C1350" s="24">
        <f>'[5]Fed Steer Margin'!C1350</f>
        <v>633.48010834289312</v>
      </c>
      <c r="D1350" s="24">
        <f>'[5]Fed Steer Margin'!D1350</f>
        <v>3539.3101083428928</v>
      </c>
      <c r="E1350" s="24">
        <f>'[5]Fed Steer Margin'!E1350</f>
        <v>4167.45</v>
      </c>
      <c r="F1350" s="24">
        <f>'[5]Fed Steer Margin'!F1350</f>
        <v>628.139891657107</v>
      </c>
    </row>
    <row r="1351" spans="1:6" x14ac:dyDescent="0.25">
      <c r="A1351" s="2">
        <f t="shared" si="27"/>
        <v>45772</v>
      </c>
      <c r="B1351" s="24">
        <f>'[5]Fed Steer Margin'!B1351</f>
        <v>2921.58</v>
      </c>
      <c r="C1351" s="24">
        <f>'[5]Fed Steer Margin'!C1351</f>
        <v>636.23123228278564</v>
      </c>
      <c r="D1351" s="24">
        <f>'[5]Fed Steer Margin'!D1351</f>
        <v>3557.8112322827856</v>
      </c>
      <c r="E1351" s="24">
        <f>'[5]Fed Steer Margin'!E1351</f>
        <v>4266.6000000000004</v>
      </c>
      <c r="F1351" s="24">
        <f>'[5]Fed Steer Margin'!F1351</f>
        <v>708.7887677172148</v>
      </c>
    </row>
    <row r="1352" spans="1:6" x14ac:dyDescent="0.25">
      <c r="A1352" s="2">
        <f t="shared" si="27"/>
        <v>45779</v>
      </c>
      <c r="B1352" s="24">
        <f>'[5]Fed Steer Margin'!B1352</f>
        <v>2981.79</v>
      </c>
      <c r="C1352" s="24">
        <f>'[5]Fed Steer Margin'!C1352</f>
        <v>639.20947041850241</v>
      </c>
      <c r="D1352" s="24">
        <f>'[5]Fed Steer Margin'!D1352</f>
        <v>3620.9994704185024</v>
      </c>
      <c r="E1352" s="24">
        <f>'[5]Fed Steer Margin'!E1352</f>
        <v>4293.4500000000007</v>
      </c>
      <c r="F1352" s="24">
        <f>'[5]Fed Steer Margin'!F1352</f>
        <v>672.45052958149836</v>
      </c>
    </row>
    <row r="1353" spans="1:6" x14ac:dyDescent="0.25">
      <c r="A1353" s="2">
        <f t="shared" si="27"/>
        <v>45786</v>
      </c>
      <c r="B1353" s="24">
        <f>'[5]Fed Steer Margin'!B1353</f>
        <v>2904.84</v>
      </c>
      <c r="C1353" s="24">
        <f>'[5]Fed Steer Margin'!C1353</f>
        <v>641.5451163278309</v>
      </c>
      <c r="D1353" s="24">
        <f>'[5]Fed Steer Margin'!D1353</f>
        <v>3546.3851163278309</v>
      </c>
      <c r="E1353" s="24">
        <f>'[5]Fed Steer Margin'!E1353</f>
        <v>4372.05</v>
      </c>
      <c r="F1353" s="24">
        <f>'[5]Fed Steer Margin'!F1353</f>
        <v>825.66488367216925</v>
      </c>
    </row>
    <row r="1354" spans="1:6" x14ac:dyDescent="0.25">
      <c r="A1354" s="2">
        <f t="shared" si="27"/>
        <v>45793</v>
      </c>
      <c r="B1354" s="24">
        <f>'[5]Fed Steer Margin'!B1354</f>
        <v>2984.58</v>
      </c>
      <c r="C1354" s="24">
        <f>'[5]Fed Steer Margin'!C1354</f>
        <v>643.49055883619076</v>
      </c>
      <c r="D1354" s="24">
        <f>'[5]Fed Steer Margin'!D1354</f>
        <v>3628.0705588361907</v>
      </c>
      <c r="E1354" s="24">
        <f>'[5]Fed Steer Margin'!E1354</f>
        <v>4411.05</v>
      </c>
      <c r="F1354" s="24">
        <f>'[5]Fed Steer Margin'!F1354</f>
        <v>782.9794411638095</v>
      </c>
    </row>
    <row r="1355" spans="1:6" x14ac:dyDescent="0.25">
      <c r="A1355" s="2">
        <f t="shared" si="27"/>
        <v>45800</v>
      </c>
      <c r="B1355" s="24">
        <f>'[5]Fed Steer Margin'!B1355</f>
        <v>3107.16</v>
      </c>
      <c r="C1355" s="24">
        <f>'[5]Fed Steer Margin'!C1355</f>
        <v>645.23981014248045</v>
      </c>
      <c r="D1355" s="24">
        <f>'[5]Fed Steer Margin'!D1355</f>
        <v>3752.3998101424804</v>
      </c>
      <c r="E1355" s="24">
        <f>'[5]Fed Steer Margin'!E1355</f>
        <v>4433.3999999999996</v>
      </c>
      <c r="F1355" s="24">
        <f>'[5]Fed Steer Margin'!F1355</f>
        <v>681.00018985751922</v>
      </c>
    </row>
    <row r="1356" spans="1:6" x14ac:dyDescent="0.25">
      <c r="A1356" s="2">
        <f t="shared" si="27"/>
        <v>45807</v>
      </c>
      <c r="B1356" s="24">
        <f>'[5]Fed Steer Margin'!B1356</f>
        <v>3072.33</v>
      </c>
      <c r="C1356" s="24">
        <f>'[5]Fed Steer Margin'!C1356</f>
        <v>647.73922254240176</v>
      </c>
      <c r="D1356" s="24">
        <f>'[5]Fed Steer Margin'!D1356</f>
        <v>3720.0692225424018</v>
      </c>
      <c r="E1356" s="24">
        <f>'[5]Fed Steer Margin'!E1356</f>
        <v>4448.55</v>
      </c>
      <c r="F1356" s="24">
        <f>'[5]Fed Steer Margin'!F1356</f>
        <v>728.48077745759838</v>
      </c>
    </row>
    <row r="1357" spans="1:6" x14ac:dyDescent="0.25">
      <c r="A1357" s="2">
        <f t="shared" si="27"/>
        <v>45814</v>
      </c>
      <c r="B1357" s="24">
        <f>'[5]Fed Steer Margin'!B1357</f>
        <v>3192.03</v>
      </c>
      <c r="C1357" s="24">
        <f>'[5]Fed Steer Margin'!C1357</f>
        <v>649.61405388616834</v>
      </c>
      <c r="D1357" s="24">
        <f>'[5]Fed Steer Margin'!D1357</f>
        <v>3841.6440538861684</v>
      </c>
      <c r="E1357" s="24">
        <f>'[5]Fed Steer Margin'!E1357</f>
        <v>4574.7000000000007</v>
      </c>
      <c r="F1357" s="24">
        <f>'[5]Fed Steer Margin'!F1357</f>
        <v>733.05594611383231</v>
      </c>
    </row>
    <row r="1358" spans="1:6" x14ac:dyDescent="0.25">
      <c r="A1358" s="2">
        <f t="shared" si="27"/>
        <v>45821</v>
      </c>
      <c r="B1358" s="24">
        <f>'[5]Fed Steer Margin'!B1358</f>
        <v>3247.92</v>
      </c>
      <c r="C1358" s="24">
        <f>'[5]Fed Steer Margin'!C1358</f>
        <v>650.55643851978959</v>
      </c>
      <c r="D1358" s="24">
        <f>'[5]Fed Steer Margin'!D1358</f>
        <v>3898.4764385197896</v>
      </c>
      <c r="E1358" s="24">
        <f>'[5]Fed Steer Margin'!E1358</f>
        <v>4580.4000000000005</v>
      </c>
      <c r="F1358" s="24">
        <f>'[5]Fed Steer Margin'!F1358</f>
        <v>681.92356148021099</v>
      </c>
    </row>
    <row r="1359" spans="1:6" x14ac:dyDescent="0.25">
      <c r="A1359" s="2">
        <f t="shared" si="27"/>
        <v>45828</v>
      </c>
      <c r="B1359" s="24">
        <f>'[5]Fed Steer Margin'!B1359</f>
        <v>3138.84</v>
      </c>
      <c r="C1359" s="24">
        <f>'[5]Fed Steer Margin'!C1359</f>
        <v>651.31291047012201</v>
      </c>
      <c r="D1359" s="24">
        <f>'[5]Fed Steer Margin'!D1359</f>
        <v>3790.1529104701222</v>
      </c>
      <c r="E1359" s="24">
        <f>'[5]Fed Steer Margin'!E1359</f>
        <v>4704.1500000000005</v>
      </c>
      <c r="F1359" s="24">
        <f>'[5]Fed Steer Margin'!F1359</f>
        <v>913.99708952987839</v>
      </c>
    </row>
    <row r="1360" spans="1:6" x14ac:dyDescent="0.25">
      <c r="A1360" s="2">
        <f t="shared" si="27"/>
        <v>45835</v>
      </c>
      <c r="B1360" s="24">
        <f>'[5]Fed Steer Margin'!B1360</f>
        <v>3176.2799999999997</v>
      </c>
      <c r="C1360" s="24">
        <f>'[5]Fed Steer Margin'!C1360</f>
        <v>651.69776369033787</v>
      </c>
      <c r="D1360" s="24">
        <f>'[5]Fed Steer Margin'!D1360</f>
        <v>3827.9777636903377</v>
      </c>
      <c r="E1360" s="24">
        <f>'[5]Fed Steer Margin'!E1360</f>
        <v>4580.55</v>
      </c>
      <c r="F1360" s="24">
        <f>'[5]Fed Steer Margin'!F1360</f>
        <v>752.57223630966246</v>
      </c>
    </row>
    <row r="1361" spans="1:6" x14ac:dyDescent="0.25">
      <c r="A1361" s="2">
        <f t="shared" si="27"/>
        <v>45842</v>
      </c>
      <c r="B1361" s="24">
        <f>'[5]Fed Steer Margin'!B1361</f>
        <v>3213.72</v>
      </c>
      <c r="C1361" s="24">
        <f>'[5]Fed Steer Margin'!C1361</f>
        <v>651.04328518210752</v>
      </c>
      <c r="D1361" s="24">
        <f>'[5]Fed Steer Margin'!D1361</f>
        <v>3864.7632851821072</v>
      </c>
      <c r="E1361" s="24">
        <f>'[5]Fed Steer Margin'!E1361</f>
        <v>4657.3500000000004</v>
      </c>
      <c r="F1361" s="24">
        <f>'[5]Fed Steer Margin'!F1361</f>
        <v>792.58671481789315</v>
      </c>
    </row>
    <row r="1362" spans="1:6" x14ac:dyDescent="0.25">
      <c r="A1362" s="2">
        <f t="shared" si="27"/>
        <v>45849</v>
      </c>
      <c r="B1362" s="24">
        <f>'[5]Fed Steer Margin'!B1362</f>
        <v>3264.75</v>
      </c>
      <c r="C1362" s="24">
        <f>'[5]Fed Steer Margin'!C1362</f>
        <v>650.32404226617916</v>
      </c>
      <c r="D1362" s="24">
        <f>'[5]Fed Steer Margin'!D1362</f>
        <v>3915.0740422661793</v>
      </c>
      <c r="E1362" s="24">
        <f>'[5]Fed Steer Margin'!E1362</f>
        <v>4717.5</v>
      </c>
      <c r="F1362" s="24">
        <f>'[5]Fed Steer Margin'!F1362</f>
        <v>802.42595773382072</v>
      </c>
    </row>
    <row r="1363" spans="1:6" x14ac:dyDescent="0.25">
      <c r="A1363" s="2">
        <f t="shared" si="27"/>
        <v>45856</v>
      </c>
      <c r="B1363" s="24">
        <f>'[5]Fed Steer Margin'!B1363</f>
        <v>3374.1</v>
      </c>
      <c r="C1363" s="24">
        <f>'[5]Fed Steer Margin'!C1363</f>
        <v>648.91254508612394</v>
      </c>
      <c r="D1363" s="24">
        <f>'[5]Fed Steer Margin'!D1363</f>
        <v>4023.0125450861237</v>
      </c>
      <c r="E1363" s="24">
        <f>'[5]Fed Steer Margin'!E1363</f>
        <v>4891.95</v>
      </c>
      <c r="F1363" s="24">
        <f>'[5]Fed Steer Margin'!F1363</f>
        <v>868.93745491387608</v>
      </c>
    </row>
    <row r="1364" spans="1:6" x14ac:dyDescent="0.25">
      <c r="A1364" s="2">
        <f t="shared" si="27"/>
        <v>45863</v>
      </c>
      <c r="B1364" s="24">
        <f>'[5]Fed Steer Margin'!B1364</f>
        <v>3306.87</v>
      </c>
      <c r="C1364" s="24">
        <f>'[5]Fed Steer Margin'!C1364</f>
        <v>647.71273872555821</v>
      </c>
      <c r="D1364" s="24">
        <f>'[5]Fed Steer Margin'!D1364</f>
        <v>3954.5827387255581</v>
      </c>
      <c r="E1364" s="24">
        <f>'[5]Fed Steer Margin'!E1364</f>
        <v>4716</v>
      </c>
      <c r="F1364" s="24">
        <f>'[5]Fed Steer Margin'!F1364</f>
        <v>761.4172612744419</v>
      </c>
    </row>
    <row r="1365" spans="1:6" x14ac:dyDescent="0.25">
      <c r="A1365" s="2">
        <f t="shared" si="27"/>
        <v>45870</v>
      </c>
      <c r="B1365" s="24">
        <f>'[5]Fed Steer Margin'!B1365</f>
        <v>3434.58</v>
      </c>
      <c r="C1365" s="24">
        <f>'[5]Fed Steer Margin'!C1365</f>
        <v>646.16046187997642</v>
      </c>
      <c r="D1365" s="24">
        <f>'[5]Fed Steer Margin'!D1365</f>
        <v>4080.7404618799765</v>
      </c>
      <c r="E1365" s="24">
        <f>'[5]Fed Steer Margin'!E1365</f>
        <v>4776.45</v>
      </c>
      <c r="F1365" s="24">
        <f>'[5]Fed Steer Margin'!F1365</f>
        <v>695.70953812002335</v>
      </c>
    </row>
    <row r="1366" spans="1:6" x14ac:dyDescent="0.25">
      <c r="A1366" s="2">
        <f t="shared" si="27"/>
        <v>45877</v>
      </c>
      <c r="B1366" s="24">
        <f>'[5]Fed Steer Margin'!B1366</f>
        <v>3383.46</v>
      </c>
      <c r="C1366" s="24">
        <f>'[5]Fed Steer Margin'!C1366</f>
        <v>644.30288396004278</v>
      </c>
      <c r="D1366" s="24">
        <f>'[5]Fed Steer Margin'!D1366</f>
        <v>4027.7628839600429</v>
      </c>
      <c r="E1366" s="24">
        <f>'[5]Fed Steer Margin'!E1366</f>
        <v>4850.55</v>
      </c>
      <c r="F1366" s="24">
        <f>'[5]Fed Steer Margin'!F1366</f>
        <v>822.78711603995725</v>
      </c>
    </row>
    <row r="1367" spans="1:6" x14ac:dyDescent="0.25">
      <c r="A1367" s="2">
        <f t="shared" si="27"/>
        <v>45884</v>
      </c>
      <c r="B1367" s="24">
        <f>'[5]Fed Steer Margin'!B1367</f>
        <v>3347.82</v>
      </c>
      <c r="C1367" s="24">
        <f>'[5]Fed Steer Margin'!C1367</f>
        <v>642.43178169348857</v>
      </c>
      <c r="D1367" s="24">
        <f>'[5]Fed Steer Margin'!D1367</f>
        <v>3990.2517816934887</v>
      </c>
      <c r="E1367" s="24">
        <f>'[5]Fed Steer Margin'!E1367</f>
        <v>4820.55</v>
      </c>
      <c r="F1367" s="24">
        <f>'[5]Fed Steer Margin'!F1367</f>
        <v>830.29821830651144</v>
      </c>
    </row>
    <row r="1368" spans="1:6" x14ac:dyDescent="0.25">
      <c r="A1368" s="2">
        <f t="shared" si="27"/>
        <v>45891</v>
      </c>
      <c r="B1368" s="24">
        <f>'[5]Fed Steer Margin'!B1368</f>
        <v>3271.68</v>
      </c>
      <c r="C1368" s="24">
        <f>'[5]Fed Steer Margin'!C1368</f>
        <v>640.75396351177483</v>
      </c>
      <c r="D1368" s="24">
        <f>'[5]Fed Steer Margin'!D1368</f>
        <v>3912.4339635117749</v>
      </c>
      <c r="E1368" s="24">
        <f>'[5]Fed Steer Margin'!E1368</f>
        <v>4842.75</v>
      </c>
      <c r="F1368" s="24">
        <f>'[5]Fed Steer Margin'!F1368</f>
        <v>930.31603648822511</v>
      </c>
    </row>
    <row r="1369" spans="1:6" x14ac:dyDescent="0.25">
      <c r="A1369" s="2">
        <f t="shared" si="27"/>
        <v>45898</v>
      </c>
      <c r="B1369" s="24">
        <f>'[5]Fed Steer Margin'!B1369</f>
        <v>3294.18</v>
      </c>
      <c r="C1369" s="24">
        <f>'[5]Fed Steer Margin'!C1369</f>
        <v>639.55617624366107</v>
      </c>
      <c r="D1369" s="24">
        <f>'[5]Fed Steer Margin'!D1369</f>
        <v>3933.7361762436608</v>
      </c>
      <c r="E1369" s="24">
        <f>'[5]Fed Steer Margin'!E1369</f>
        <v>4908.1499999999996</v>
      </c>
      <c r="F1369" s="24">
        <f>'[5]Fed Steer Margin'!F1369</f>
        <v>974.41382375633884</v>
      </c>
    </row>
    <row r="1370" spans="1:6" x14ac:dyDescent="0.25">
      <c r="A1370" s="2">
        <f t="shared" si="27"/>
        <v>45905</v>
      </c>
      <c r="B1370" s="24">
        <f>'[5]Fed Steer Margin'!B1370</f>
        <v>3136.86</v>
      </c>
      <c r="C1370" s="24">
        <f>'[5]Fed Steer Margin'!C1370</f>
        <v>638.77418827713655</v>
      </c>
      <c r="D1370" s="24">
        <f>'[5]Fed Steer Margin'!D1370</f>
        <v>3775.6341882771367</v>
      </c>
      <c r="E1370" s="24">
        <f>'[5]Fed Steer Margin'!E1370</f>
        <v>4903.6500000000005</v>
      </c>
      <c r="F1370" s="24">
        <f>'[5]Fed Steer Margin'!F1370</f>
        <v>1128.0158117228639</v>
      </c>
    </row>
    <row r="1371" spans="1:6" x14ac:dyDescent="0.25">
      <c r="A1371" s="2">
        <f t="shared" si="27"/>
        <v>45912</v>
      </c>
      <c r="B1371" s="24">
        <f>'[5]Fed Steer Margin'!B1371</f>
        <v>3177.09</v>
      </c>
      <c r="C1371" s="24">
        <f>'[5]Fed Steer Margin'!C1371</f>
        <v>638.78569925881868</v>
      </c>
      <c r="D1371" s="24">
        <f>'[5]Fed Steer Margin'!D1371</f>
        <v>3815.8756992588187</v>
      </c>
      <c r="E1371" s="24">
        <f>'[5]Fed Steer Margin'!E1371</f>
        <v>4925.25</v>
      </c>
      <c r="F1371" s="24">
        <f>'[5]Fed Steer Margin'!F1371</f>
        <v>1109.3743007411813</v>
      </c>
    </row>
    <row r="1372" spans="1:6" x14ac:dyDescent="0.25">
      <c r="A1372" s="2">
        <f t="shared" si="27"/>
        <v>45919</v>
      </c>
      <c r="B1372" s="24">
        <f>'[5]Fed Steer Margin'!B1372</f>
        <v>3279.6</v>
      </c>
      <c r="C1372" s="24">
        <f>'[5]Fed Steer Margin'!C1372</f>
        <v>639.13595569654603</v>
      </c>
      <c r="D1372" s="24">
        <f>'[5]Fed Steer Margin'!D1372</f>
        <v>3918.7359556965457</v>
      </c>
      <c r="E1372" s="24">
        <f>'[5]Fed Steer Margin'!E1372</f>
        <v>4906.3499999999995</v>
      </c>
      <c r="F1372" s="24">
        <f>'[5]Fed Steer Margin'!F1372</f>
        <v>987.61404430345374</v>
      </c>
    </row>
    <row r="1373" spans="1:6" x14ac:dyDescent="0.25">
      <c r="A1373" s="2">
        <f t="shared" si="27"/>
        <v>45926</v>
      </c>
      <c r="B1373" s="24">
        <f>'[5]Fed Steer Margin'!B1373</f>
        <v>3285.2699999999995</v>
      </c>
      <c r="C1373" s="24">
        <f>'[5]Fed Steer Margin'!C1373</f>
        <v>639.95276914122962</v>
      </c>
      <c r="D1373" s="24">
        <f>'[5]Fed Steer Margin'!D1373</f>
        <v>3925.222769141229</v>
      </c>
      <c r="E1373" s="24">
        <f>'[5]Fed Steer Margin'!E1373</f>
        <v>4716.8999999999996</v>
      </c>
      <c r="F1373" s="24">
        <f>'[5]Fed Steer Margin'!F1373</f>
        <v>791.6772308587706</v>
      </c>
    </row>
    <row r="1374" spans="1:6" x14ac:dyDescent="0.25">
      <c r="A1374" s="2">
        <f t="shared" si="27"/>
        <v>45933</v>
      </c>
      <c r="B1374" s="24">
        <f>'[5]Fed Steer Margin'!B1374</f>
        <v>3306.87</v>
      </c>
      <c r="C1374" s="24">
        <f>'[5]Fed Steer Margin'!C1374</f>
        <v>640.51786843811487</v>
      </c>
      <c r="D1374" s="24">
        <f>'[5]Fed Steer Margin'!D1374</f>
        <v>3947.3878684381148</v>
      </c>
      <c r="E1374" s="24">
        <f>'[5]Fed Steer Margin'!E1374</f>
        <v>4656.6000000000004</v>
      </c>
      <c r="F1374" s="24">
        <f>'[5]Fed Steer Margin'!F1374</f>
        <v>709.2121315618856</v>
      </c>
    </row>
    <row r="1375" spans="1:6" x14ac:dyDescent="0.25">
      <c r="A1375" s="2">
        <f t="shared" si="27"/>
        <v>45940</v>
      </c>
      <c r="B1375" s="24">
        <f>'[5]Fed Steer Margin'!B1375</f>
        <v>3505.2300000000005</v>
      </c>
      <c r="C1375" s="24">
        <f>'[5]Fed Steer Margin'!C1375</f>
        <v>639.64412188628967</v>
      </c>
      <c r="D1375" s="24">
        <f>'[5]Fed Steer Margin'!D1375</f>
        <v>4144.8741218862906</v>
      </c>
      <c r="E1375" s="24">
        <f>'[5]Fed Steer Margin'!E1375</f>
        <v>4570.2</v>
      </c>
      <c r="F1375" s="24">
        <f>'[5]Fed Steer Margin'!F1375</f>
        <v>425.32587811370922</v>
      </c>
    </row>
    <row r="1376" spans="1:6" x14ac:dyDescent="0.25">
      <c r="A1376" s="2">
        <f t="shared" si="27"/>
        <v>45947</v>
      </c>
      <c r="B1376" s="24">
        <f>'[5]Fed Steer Margin'!B1376</f>
        <v>3511.71</v>
      </c>
      <c r="C1376" s="24">
        <f>'[5]Fed Steer Margin'!C1376</f>
        <v>638.52306313548615</v>
      </c>
      <c r="D1376" s="24">
        <f>'[5]Fed Steer Margin'!D1376</f>
        <v>4150.2330631354862</v>
      </c>
      <c r="E1376" s="24">
        <f>'[5]Fed Steer Margin'!E1376</f>
        <v>4703.3999999999996</v>
      </c>
      <c r="F1376" s="24">
        <f>'[5]Fed Steer Margin'!F1376</f>
        <v>553.16693686451345</v>
      </c>
    </row>
    <row r="1377" spans="1:6" x14ac:dyDescent="0.25">
      <c r="A1377" s="2">
        <f t="shared" si="27"/>
        <v>45954</v>
      </c>
      <c r="B1377" s="24">
        <f>'[5]Fed Steer Margin'!B1377</f>
        <v>3522.96</v>
      </c>
      <c r="C1377" s="24">
        <f>'[5]Fed Steer Margin'!C1377</f>
        <v>636.75212956622431</v>
      </c>
      <c r="D1377" s="24">
        <f>'[5]Fed Steer Margin'!D1377</f>
        <v>4159.7121295662246</v>
      </c>
      <c r="E1377" s="24">
        <f>'[5]Fed Steer Margin'!E1377</f>
        <v>4633.95</v>
      </c>
      <c r="F1377" s="24">
        <f>'[5]Fed Steer Margin'!F1377</f>
        <v>474.23787043377524</v>
      </c>
    </row>
    <row r="1378" spans="1:6" x14ac:dyDescent="0.25">
      <c r="A1378" s="2">
        <f t="shared" si="27"/>
        <v>45961</v>
      </c>
      <c r="B1378" s="24">
        <f>'[5]Fed Steer Margin'!B1378</f>
        <v>3431.16</v>
      </c>
      <c r="C1378" s="24">
        <f>'[5]Fed Steer Margin'!C1378</f>
        <v>635.53002271705009</v>
      </c>
      <c r="D1378" s="24">
        <f>'[5]Fed Steer Margin'!D1378</f>
        <v>4066.6900227170499</v>
      </c>
      <c r="E1378" s="24">
        <f>'[5]Fed Steer Margin'!E1378</f>
        <v>4506.75</v>
      </c>
      <c r="F1378" s="24">
        <f>'[5]Fed Steer Margin'!F1378</f>
        <v>440.05997728295006</v>
      </c>
    </row>
    <row r="1379" spans="1:6" x14ac:dyDescent="0.25">
      <c r="A1379" s="2">
        <f t="shared" si="27"/>
        <v>45968</v>
      </c>
      <c r="B1379" s="24">
        <f>'[5]Fed Steer Margin'!B1379</f>
        <v>3533.58</v>
      </c>
      <c r="C1379" s="24">
        <f>'[5]Fed Steer Margin'!C1379</f>
        <v>634.96417805966803</v>
      </c>
      <c r="D1379" s="24">
        <f>'[5]Fed Steer Margin'!D1379</f>
        <v>4168.5441780596684</v>
      </c>
      <c r="E1379" s="24">
        <f>'[5]Fed Steer Margin'!E1379</f>
        <v>4620.8999999999996</v>
      </c>
      <c r="F1379" s="24">
        <f>'[5]Fed Steer Margin'!F1379</f>
        <v>452.35582194033123</v>
      </c>
    </row>
    <row r="1380" spans="1:6" x14ac:dyDescent="0.25">
      <c r="A1380" s="2">
        <f t="shared" si="27"/>
        <v>45975</v>
      </c>
      <c r="B1380" s="24">
        <f>'[5]Fed Steer Margin'!B1380</f>
        <v>3560.67</v>
      </c>
      <c r="C1380" s="24">
        <f>'[5]Fed Steer Margin'!C1380</f>
        <v>634.96944024961147</v>
      </c>
      <c r="D1380" s="24">
        <f>'[5]Fed Steer Margin'!D1380</f>
        <v>4195.6394402496117</v>
      </c>
      <c r="E1380" s="24">
        <f>'[5]Fed Steer Margin'!E1380</f>
        <v>4588.6500000000005</v>
      </c>
      <c r="F1380" s="24">
        <f>'[5]Fed Steer Margin'!F1380</f>
        <v>393.01055975038889</v>
      </c>
    </row>
    <row r="1381" spans="1:6" x14ac:dyDescent="0.25">
      <c r="A1381" s="2">
        <f t="shared" si="27"/>
        <v>45982</v>
      </c>
      <c r="B1381" s="24">
        <f>'[5]Fed Steer Margin'!B1381</f>
        <v>3689.82</v>
      </c>
      <c r="C1381" s="24">
        <f>'[5]Fed Steer Margin'!C1381</f>
        <v>635.45640863458459</v>
      </c>
      <c r="D1381" s="24">
        <f>'[5]Fed Steer Margin'!D1381</f>
        <v>4325.2764086345851</v>
      </c>
      <c r="E1381" s="24">
        <f>'[5]Fed Steer Margin'!E1381</f>
        <v>4482</v>
      </c>
      <c r="F1381" s="24">
        <f>'[5]Fed Steer Margin'!F1381</f>
        <v>156.7235913654149</v>
      </c>
    </row>
    <row r="1382" spans="1:6" x14ac:dyDescent="0.25">
      <c r="A1382" s="2">
        <f t="shared" ref="A1382:A1439" si="28">A1381+7</f>
        <v>45989</v>
      </c>
      <c r="B1382" s="24">
        <f>'[5]Fed Steer Margin'!B1382</f>
        <v>3633.39</v>
      </c>
      <c r="C1382" s="24">
        <f>'[5]Fed Steer Margin'!C1382</f>
        <v>635.64826638018314</v>
      </c>
      <c r="D1382" s="24">
        <f>'[5]Fed Steer Margin'!D1382</f>
        <v>4269.0382663801829</v>
      </c>
      <c r="E1382" s="24">
        <f>'[5]Fed Steer Margin'!E1382</f>
        <v>4370.55</v>
      </c>
      <c r="F1382" s="24">
        <f>'[5]Fed Steer Margin'!F1382</f>
        <v>101.51173361981728</v>
      </c>
    </row>
    <row r="1383" spans="1:6" x14ac:dyDescent="0.25">
      <c r="A1383" s="2">
        <f t="shared" si="28"/>
        <v>45996</v>
      </c>
      <c r="B1383" s="24">
        <f>'[5]Fed Steer Margin'!B1383</f>
        <v>3789.54</v>
      </c>
      <c r="C1383" s="24">
        <f>'[5]Fed Steer Margin'!C1383</f>
        <v>635.59193939575596</v>
      </c>
      <c r="D1383" s="24">
        <f>'[5]Fed Steer Margin'!D1383</f>
        <v>4425.1319393957556</v>
      </c>
      <c r="E1383" s="24">
        <f>'[5]Fed Steer Margin'!E1383</f>
        <v>4351.8</v>
      </c>
      <c r="F1383" s="24">
        <f>'[5]Fed Steer Margin'!F1383</f>
        <v>-73.331939395755398</v>
      </c>
    </row>
    <row r="1384" spans="1:6" x14ac:dyDescent="0.25">
      <c r="A1384" s="2">
        <f t="shared" si="28"/>
        <v>46003</v>
      </c>
      <c r="B1384" s="24">
        <f>'[5]Fed Steer Margin'!B1384</f>
        <v>3664.2599999999998</v>
      </c>
      <c r="C1384" s="24">
        <f>'[5]Fed Steer Margin'!C1384</f>
        <v>635.66310332389753</v>
      </c>
      <c r="D1384" s="24">
        <f>'[5]Fed Steer Margin'!D1384</f>
        <v>4299.9231033238975</v>
      </c>
      <c r="E1384" s="24">
        <f>'[5]Fed Steer Margin'!E1384</f>
        <v>4504.95</v>
      </c>
      <c r="F1384" s="24">
        <f>'[5]Fed Steer Margin'!F1384</f>
        <v>205.0268966761023</v>
      </c>
    </row>
    <row r="1385" spans="1:6" x14ac:dyDescent="0.25">
      <c r="A1385" s="2">
        <f t="shared" si="28"/>
        <v>46010</v>
      </c>
      <c r="B1385" s="24">
        <f>'[5]Fed Steer Margin'!B1385</f>
        <v>3711.06</v>
      </c>
      <c r="C1385" s="24">
        <f>'[5]Fed Steer Margin'!C1385</f>
        <v>635.28428627970675</v>
      </c>
      <c r="D1385" s="24">
        <f>'[5]Fed Steer Margin'!D1385</f>
        <v>4346.3442862797065</v>
      </c>
      <c r="E1385" s="24">
        <f>'[5]Fed Steer Margin'!E1385</f>
        <v>4525.3500000000004</v>
      </c>
      <c r="F1385" s="24">
        <f>'[5]Fed Steer Margin'!F1385</f>
        <v>179.0057137202939</v>
      </c>
    </row>
    <row r="1386" spans="1:6" x14ac:dyDescent="0.25">
      <c r="A1386" s="2">
        <f t="shared" si="28"/>
        <v>46017</v>
      </c>
      <c r="B1386" s="24">
        <f>'[5]Fed Steer Margin'!B1386</f>
        <v>3702.33</v>
      </c>
      <c r="C1386" s="24">
        <f>'[5]Fed Steer Margin'!C1386</f>
        <v>634.94571069134201</v>
      </c>
      <c r="D1386" s="24">
        <f>'[5]Fed Steer Margin'!D1386</f>
        <v>4337.2757106913423</v>
      </c>
      <c r="E1386" s="24" t="str">
        <f>'[5]Fed Steer Margin'!E1386</f>
        <v/>
      </c>
      <c r="F1386" s="24" t="str">
        <f>'[5]Fed Steer Margin'!F1386</f>
        <v/>
      </c>
    </row>
    <row r="1387" spans="1:6" x14ac:dyDescent="0.25">
      <c r="A1387" s="2">
        <f t="shared" si="28"/>
        <v>46024</v>
      </c>
      <c r="B1387" s="24">
        <f>'[5]Fed Steer Margin'!B1387</f>
        <v>3736.17</v>
      </c>
      <c r="C1387" s="24">
        <f>'[5]Fed Steer Margin'!C1387</f>
        <v>635.09022889394566</v>
      </c>
      <c r="D1387" s="24">
        <f>'[5]Fed Steer Margin'!D1387</f>
        <v>4371.2602288939461</v>
      </c>
      <c r="E1387" s="24" t="str">
        <f>'[5]Fed Steer Margin'!E1387</f>
        <v/>
      </c>
      <c r="F1387" s="24" t="str">
        <f>'[5]Fed Steer Margin'!F1387</f>
        <v/>
      </c>
    </row>
    <row r="1388" spans="1:6" x14ac:dyDescent="0.25">
      <c r="A1388" s="2">
        <f t="shared" si="28"/>
        <v>46031</v>
      </c>
      <c r="B1388" s="24">
        <f>'[5]Fed Steer Margin'!B1388</f>
        <v>3899.25</v>
      </c>
      <c r="C1388" s="24">
        <f>'[5]Fed Steer Margin'!C1388</f>
        <v>635.6404871085175</v>
      </c>
      <c r="D1388" s="24">
        <f>'[5]Fed Steer Margin'!D1388</f>
        <v>4534.8904871085178</v>
      </c>
      <c r="E1388" s="24">
        <f>'[5]Fed Steer Margin'!E1388</f>
        <v>4683.4500000000007</v>
      </c>
      <c r="F1388" s="24">
        <f>'[5]Fed Steer Margin'!F1388</f>
        <v>148.55951289148288</v>
      </c>
    </row>
    <row r="1389" spans="1:6" x14ac:dyDescent="0.25">
      <c r="A1389" s="2">
        <f t="shared" si="28"/>
        <v>46038</v>
      </c>
      <c r="B1389" s="24">
        <f>'[5]Fed Steer Margin'!B1389</f>
        <v>3833.37</v>
      </c>
      <c r="C1389" s="24">
        <f>'[5]Fed Steer Margin'!C1389</f>
        <v>636.38775160039961</v>
      </c>
      <c r="D1389" s="24">
        <f>'[5]Fed Steer Margin'!D1389</f>
        <v>4469.7577516003994</v>
      </c>
      <c r="E1389" s="24">
        <f>'[5]Fed Steer Margin'!E1389</f>
        <v>4567.05</v>
      </c>
      <c r="F1389" s="24">
        <f>'[5]Fed Steer Margin'!F1389</f>
        <v>97.292248399600794</v>
      </c>
    </row>
    <row r="1390" spans="1:6" x14ac:dyDescent="0.25">
      <c r="A1390" s="2">
        <f t="shared" si="28"/>
        <v>46045</v>
      </c>
      <c r="B1390" s="24">
        <f>'[5]Fed Steer Margin'!B1390</f>
        <v>3939.93</v>
      </c>
      <c r="C1390" s="24">
        <f>'[5]Fed Steer Margin'!C1390</f>
        <v>636.98857802735233</v>
      </c>
      <c r="D1390" s="24">
        <f>'[5]Fed Steer Margin'!D1390</f>
        <v>4576.9185780273519</v>
      </c>
      <c r="E1390" s="24">
        <f>'[5]Fed Steer Margin'!E1390</f>
        <v>4693.95</v>
      </c>
      <c r="F1390" s="24">
        <f>'[5]Fed Steer Margin'!F1390</f>
        <v>117.03142197264788</v>
      </c>
    </row>
    <row r="1391" spans="1:6" x14ac:dyDescent="0.25">
      <c r="A1391" s="2">
        <f t="shared" si="28"/>
        <v>46052</v>
      </c>
      <c r="B1391" s="24">
        <f>'[5]Fed Steer Margin'!B1391</f>
        <v>3873.2400000000002</v>
      </c>
      <c r="C1391" s="24">
        <f>'[5]Fed Steer Margin'!C1391</f>
        <v>637.24878303448008</v>
      </c>
      <c r="D1391" s="24">
        <f>'[5]Fed Steer Margin'!D1391</f>
        <v>4510.4887830344805</v>
      </c>
      <c r="E1391" s="24">
        <f>'[5]Fed Steer Margin'!E1391</f>
        <v>4725</v>
      </c>
      <c r="F1391" s="24">
        <f>'[5]Fed Steer Margin'!F1391</f>
        <v>214.51121696551945</v>
      </c>
    </row>
    <row r="1392" spans="1:6" x14ac:dyDescent="0.25">
      <c r="A1392" s="2">
        <f t="shared" si="28"/>
        <v>46059</v>
      </c>
      <c r="B1392" s="24">
        <f>'[5]Fed Steer Margin'!B1392</f>
        <v>3850.7400000000002</v>
      </c>
      <c r="C1392" s="24">
        <f>'[5]Fed Steer Margin'!C1392</f>
        <v>637.49315147617313</v>
      </c>
      <c r="D1392" s="24">
        <f>'[5]Fed Steer Margin'!D1392</f>
        <v>4488.2331514761736</v>
      </c>
      <c r="E1392" s="24">
        <f>'[5]Fed Steer Margin'!E1392</f>
        <v>4717.7999999999993</v>
      </c>
      <c r="F1392" s="24">
        <f>'[5]Fed Steer Margin'!F1392</f>
        <v>229.56684852382568</v>
      </c>
    </row>
    <row r="1393" spans="1:6" x14ac:dyDescent="0.25">
      <c r="A1393" s="2">
        <f t="shared" si="28"/>
        <v>46066</v>
      </c>
      <c r="B1393" s="24">
        <f>'[5]Fed Steer Margin'!B1393</f>
        <v>3841.92</v>
      </c>
      <c r="C1393" s="24">
        <f>'[5]Fed Steer Margin'!C1393</f>
        <v>638.03098501090165</v>
      </c>
      <c r="D1393" s="24">
        <f>'[5]Fed Steer Margin'!D1393</f>
        <v>4479.9509850109016</v>
      </c>
      <c r="E1393" s="24">
        <f>'[5]Fed Steer Margin'!E1393</f>
        <v>4647.1499999999996</v>
      </c>
      <c r="F1393" s="24">
        <f>'[5]Fed Steer Margin'!F1393</f>
        <v>167.19901498909803</v>
      </c>
    </row>
    <row r="1394" spans="1:6" x14ac:dyDescent="0.25">
      <c r="A1394" s="2">
        <f t="shared" si="28"/>
        <v>46073</v>
      </c>
      <c r="B1394" s="24">
        <f>'[5]Fed Steer Margin'!B1394</f>
        <v>4123.9800000000005</v>
      </c>
      <c r="C1394" s="24">
        <f>'[5]Fed Steer Margin'!C1394</f>
        <v>638.6148228491644</v>
      </c>
      <c r="D1394" s="24">
        <f>'[5]Fed Steer Margin'!D1394</f>
        <v>4762.5948228491652</v>
      </c>
      <c r="E1394" s="24">
        <f>'[5]Fed Steer Margin'!E1394</f>
        <v>4674.3</v>
      </c>
      <c r="F1394" s="24">
        <f>'[5]Fed Steer Margin'!F1394</f>
        <v>-88.29482284916503</v>
      </c>
    </row>
    <row r="1395" spans="1:6" x14ac:dyDescent="0.25">
      <c r="A1395" s="2">
        <f t="shared" si="28"/>
        <v>46080</v>
      </c>
      <c r="B1395" s="24">
        <f>'[5]Fed Steer Margin'!B1395</f>
        <v>4127.49</v>
      </c>
      <c r="C1395" s="24">
        <f>'[5]Fed Steer Margin'!C1395</f>
        <v>638.99160331377846</v>
      </c>
      <c r="D1395" s="24">
        <f>'[5]Fed Steer Margin'!D1395</f>
        <v>4766.4816033137786</v>
      </c>
      <c r="E1395" s="24">
        <f>'[5]Fed Steer Margin'!E1395</f>
        <v>4769.7000000000007</v>
      </c>
      <c r="F1395" s="24">
        <f>'[5]Fed Steer Margin'!F1395</f>
        <v>3.2183966862221496</v>
      </c>
    </row>
    <row r="1396" spans="1:6" x14ac:dyDescent="0.25">
      <c r="A1396" s="2">
        <f t="shared" si="28"/>
        <v>46087</v>
      </c>
      <c r="B1396" s="24">
        <f>'[5]Fed Steer Margin'!B1396</f>
        <v>4376.97</v>
      </c>
      <c r="C1396" s="24">
        <f>'[5]Fed Steer Margin'!C1396</f>
        <v>638.89209523386046</v>
      </c>
      <c r="D1396" s="24">
        <f>'[5]Fed Steer Margin'!D1396</f>
        <v>5015.8620952338606</v>
      </c>
      <c r="E1396" s="24">
        <f>'[5]Fed Steer Margin'!E1396</f>
        <v>4723.6500000000005</v>
      </c>
      <c r="F1396" s="24">
        <f>'[5]Fed Steer Margin'!F1396</f>
        <v>-292.21209523386005</v>
      </c>
    </row>
    <row r="1397" spans="1:6" x14ac:dyDescent="0.25">
      <c r="A1397" s="2">
        <f t="shared" si="28"/>
        <v>46094</v>
      </c>
      <c r="B1397" s="24">
        <f>'[5]Fed Steer Margin'!B1397</f>
        <v>4204.3499999999995</v>
      </c>
      <c r="C1397" s="24">
        <f>'[5]Fed Steer Margin'!C1397</f>
        <v>638.85999873507637</v>
      </c>
      <c r="D1397" s="24">
        <f>'[5]Fed Steer Margin'!D1397</f>
        <v>4843.2099987350757</v>
      </c>
      <c r="E1397" s="24">
        <f>'[5]Fed Steer Margin'!E1397</f>
        <v>4708.05</v>
      </c>
      <c r="F1397" s="24">
        <f>'[5]Fed Steer Margin'!F1397</f>
        <v>-135.15999873507553</v>
      </c>
    </row>
    <row r="1398" spans="1:6" x14ac:dyDescent="0.25">
      <c r="A1398" s="2">
        <f t="shared" si="28"/>
        <v>46101</v>
      </c>
      <c r="B1398" s="24">
        <f>'[5]Fed Steer Margin'!B1398</f>
        <v>4164.3</v>
      </c>
      <c r="C1398" s="24">
        <f>'[5]Fed Steer Margin'!C1398</f>
        <v>639.14142894910162</v>
      </c>
      <c r="D1398" s="24">
        <f>'[5]Fed Steer Margin'!D1398</f>
        <v>4803.4414289491015</v>
      </c>
      <c r="E1398" s="24">
        <f>'[5]Fed Steer Margin'!E1398</f>
        <v>4753.05</v>
      </c>
      <c r="F1398" s="24">
        <f>'[5]Fed Steer Margin'!F1398</f>
        <v>-50.391428949101282</v>
      </c>
    </row>
    <row r="1399" spans="1:6" x14ac:dyDescent="0.25">
      <c r="A1399" s="2">
        <f t="shared" si="28"/>
        <v>46108</v>
      </c>
      <c r="B1399" s="24">
        <f>'[5]Fed Steer Margin'!B1399</f>
        <v>4264.5599999999995</v>
      </c>
      <c r="C1399" s="24">
        <f>'[5]Fed Steer Margin'!C1399</f>
        <v>639.24170209470014</v>
      </c>
      <c r="D1399" s="24">
        <f>'[5]Fed Steer Margin'!D1399</f>
        <v>4903.8017020947</v>
      </c>
      <c r="E1399" s="24">
        <f>'[5]Fed Steer Margin'!E1399</f>
        <v>4819.2</v>
      </c>
      <c r="F1399" s="24">
        <f>'[5]Fed Steer Margin'!F1399</f>
        <v>-84.601702094700158</v>
      </c>
    </row>
    <row r="1400" spans="1:6" x14ac:dyDescent="0.25">
      <c r="A1400" s="2">
        <f t="shared" si="28"/>
        <v>46115</v>
      </c>
      <c r="B1400" s="24">
        <f>'[5]Fed Steer Margin'!B1400</f>
        <v>4251.78</v>
      </c>
      <c r="C1400" s="24">
        <f>'[5]Fed Steer Margin'!C1400</f>
        <v>639.71560842201859</v>
      </c>
      <c r="D1400" s="24">
        <f>'[5]Fed Steer Margin'!D1400</f>
        <v>4891.4956084220184</v>
      </c>
      <c r="E1400" s="24">
        <f>'[5]Fed Steer Margin'!E1400</f>
        <v>4761.6000000000004</v>
      </c>
      <c r="F1400" s="24">
        <f>'[5]Fed Steer Margin'!F1400</f>
        <v>-129.89560842201809</v>
      </c>
    </row>
    <row r="1401" spans="1:6" x14ac:dyDescent="0.25">
      <c r="A1401" s="2">
        <f t="shared" si="28"/>
        <v>46122</v>
      </c>
      <c r="B1401" s="24">
        <f>'[5]Fed Steer Margin'!B1401</f>
        <v>4225.1399999999994</v>
      </c>
      <c r="C1401" s="24">
        <f>'[5]Fed Steer Margin'!C1401</f>
        <v>640.05072109156549</v>
      </c>
      <c r="D1401" s="24">
        <f>'[5]Fed Steer Margin'!D1401</f>
        <v>4865.1907210915651</v>
      </c>
      <c r="E1401" s="24">
        <f>'[5]Fed Steer Margin'!E1401</f>
        <v>4953.75</v>
      </c>
      <c r="F1401" s="24">
        <f>'[5]Fed Steer Margin'!F1401</f>
        <v>88.559278908434862</v>
      </c>
    </row>
    <row r="1402" spans="1:6" x14ac:dyDescent="0.25">
      <c r="A1402" s="2">
        <f t="shared" si="28"/>
        <v>46129</v>
      </c>
      <c r="B1402" s="24">
        <f>'[5]Fed Steer Margin'!B1402</f>
        <v>4350.87</v>
      </c>
      <c r="C1402" s="24">
        <f>'[5]Fed Steer Margin'!C1402</f>
        <v>641.76342404781599</v>
      </c>
      <c r="D1402" s="24">
        <f>'[5]Fed Steer Margin'!D1402</f>
        <v>4992.6334240478154</v>
      </c>
      <c r="E1402" s="24" t="str">
        <f>'[5]Fed Steer Margin'!E1402</f>
        <v/>
      </c>
      <c r="F1402" s="24" t="str">
        <f>'[5]Fed Steer Margin'!F1402</f>
        <v/>
      </c>
    </row>
    <row r="1403" spans="1:6" x14ac:dyDescent="0.25">
      <c r="A1403" s="2">
        <f t="shared" si="28"/>
        <v>46136</v>
      </c>
      <c r="B1403" s="24">
        <f>'[5]Fed Steer Margin'!B1403</f>
        <v>4274.46</v>
      </c>
      <c r="C1403" s="24" t="str">
        <f>'[5]Fed Steer Margin'!C1403</f>
        <v/>
      </c>
      <c r="D1403" s="24" t="e">
        <f>'[5]Fed Steer Margin'!D1403</f>
        <v>#VALUE!</v>
      </c>
      <c r="E1403" s="24" t="str">
        <f>'[5]Fed Steer Margin'!E1403</f>
        <v/>
      </c>
      <c r="F1403" s="24" t="str">
        <f>'[5]Fed Steer Margin'!F1403</f>
        <v/>
      </c>
    </row>
    <row r="1404" spans="1:6" x14ac:dyDescent="0.25">
      <c r="A1404" s="2">
        <f t="shared" si="28"/>
        <v>46143</v>
      </c>
      <c r="B1404" s="24">
        <f>'[5]Fed Steer Margin'!B1404</f>
        <v>4093.38</v>
      </c>
      <c r="C1404" s="24" t="str">
        <f>'[5]Fed Steer Margin'!C1404</f>
        <v/>
      </c>
      <c r="D1404" s="24" t="e">
        <f>'[5]Fed Steer Margin'!D1404</f>
        <v>#VALUE!</v>
      </c>
      <c r="E1404" s="24" t="str">
        <f>'[5]Fed Steer Margin'!E1404</f>
        <v/>
      </c>
      <c r="F1404" s="24" t="str">
        <f>'[5]Fed Steer Margin'!F1404</f>
        <v/>
      </c>
    </row>
    <row r="1405" spans="1:6" x14ac:dyDescent="0.25">
      <c r="A1405" s="2">
        <f t="shared" si="28"/>
        <v>46150</v>
      </c>
      <c r="B1405" s="24">
        <f>'[5]Fed Steer Margin'!B1405</f>
        <v>4082.31</v>
      </c>
      <c r="C1405" s="24" t="str">
        <f>'[5]Fed Steer Margin'!C1405</f>
        <v/>
      </c>
      <c r="D1405" s="24" t="e">
        <f>'[5]Fed Steer Margin'!D1405</f>
        <v>#VALUE!</v>
      </c>
      <c r="E1405" s="24" t="str">
        <f>'[5]Fed Steer Margin'!E1405</f>
        <v/>
      </c>
      <c r="F1405" s="24" t="str">
        <f>'[5]Fed Steer Margin'!F1405</f>
        <v/>
      </c>
    </row>
    <row r="1406" spans="1:6" x14ac:dyDescent="0.25">
      <c r="A1406" s="2">
        <f t="shared" si="28"/>
        <v>46157</v>
      </c>
      <c r="B1406" s="24">
        <f>'[5]Fed Steer Margin'!B1406</f>
        <v>4018.68</v>
      </c>
      <c r="C1406" s="24" t="str">
        <f>'[5]Fed Steer Margin'!C1406</f>
        <v/>
      </c>
      <c r="D1406" s="24" t="e">
        <f>'[5]Fed Steer Margin'!D1406</f>
        <v>#VALUE!</v>
      </c>
      <c r="E1406" s="24" t="str">
        <f>'[5]Fed Steer Margin'!E1406</f>
        <v/>
      </c>
      <c r="F1406" s="24" t="str">
        <f>'[5]Fed Steer Margin'!F1406</f>
        <v/>
      </c>
    </row>
    <row r="1407" spans="1:6" x14ac:dyDescent="0.25">
      <c r="A1407" s="2">
        <f t="shared" si="28"/>
        <v>46164</v>
      </c>
      <c r="B1407" s="24">
        <f>'[5]Fed Steer Margin'!B1407</f>
        <v>4245.66</v>
      </c>
      <c r="C1407" s="24" t="str">
        <f>'[5]Fed Steer Margin'!C1407</f>
        <v/>
      </c>
      <c r="D1407" s="24" t="e">
        <f>'[5]Fed Steer Margin'!D1407</f>
        <v>#VALUE!</v>
      </c>
      <c r="E1407" s="24" t="str">
        <f>'[5]Fed Steer Margin'!E1407</f>
        <v/>
      </c>
      <c r="F1407" s="24" t="str">
        <f>'[5]Fed Steer Margin'!F1407</f>
        <v/>
      </c>
    </row>
    <row r="1408" spans="1:6" x14ac:dyDescent="0.25">
      <c r="A1408" s="2">
        <f t="shared" si="28"/>
        <v>46171</v>
      </c>
      <c r="B1408" s="24">
        <f>'[5]Fed Steer Margin'!B1408</f>
        <v>3862.44</v>
      </c>
      <c r="C1408" s="24" t="str">
        <f>'[5]Fed Steer Margin'!C1408</f>
        <v/>
      </c>
      <c r="D1408" s="24" t="e">
        <f>'[5]Fed Steer Margin'!D1408</f>
        <v>#VALUE!</v>
      </c>
      <c r="E1408" s="24" t="str">
        <f>'[5]Fed Steer Margin'!E1408</f>
        <v/>
      </c>
      <c r="F1408" s="24" t="str">
        <f>'[5]Fed Steer Margin'!F1408</f>
        <v/>
      </c>
    </row>
    <row r="1409" spans="1:6" x14ac:dyDescent="0.25">
      <c r="A1409" s="2">
        <f t="shared" si="28"/>
        <v>46178</v>
      </c>
      <c r="B1409" s="24">
        <f>'[5]Fed Steer Margin'!B1409</f>
        <v>3935.5199999999995</v>
      </c>
      <c r="C1409" s="24" t="str">
        <f>'[5]Fed Steer Margin'!C1409</f>
        <v/>
      </c>
      <c r="D1409" s="24" t="e">
        <f>'[5]Fed Steer Margin'!D1409</f>
        <v>#VALUE!</v>
      </c>
      <c r="E1409" s="24" t="str">
        <f>'[5]Fed Steer Margin'!E1409</f>
        <v/>
      </c>
      <c r="F1409" s="24" t="str">
        <f>'[5]Fed Steer Margin'!F1409</f>
        <v/>
      </c>
    </row>
    <row r="1410" spans="1:6" x14ac:dyDescent="0.25">
      <c r="A1410" s="2">
        <f t="shared" si="28"/>
        <v>46185</v>
      </c>
      <c r="B1410" s="24">
        <f>'[5]Fed Steer Margin'!B1410</f>
        <v>4073.85</v>
      </c>
      <c r="C1410" s="24" t="str">
        <f>'[5]Fed Steer Margin'!C1410</f>
        <v/>
      </c>
      <c r="D1410" s="24" t="e">
        <f>'[5]Fed Steer Margin'!D1410</f>
        <v>#VALUE!</v>
      </c>
      <c r="E1410" s="24" t="str">
        <f>'[5]Fed Steer Margin'!E1410</f>
        <v/>
      </c>
      <c r="F1410" s="24" t="str">
        <f>'[5]Fed Steer Margin'!F1410</f>
        <v/>
      </c>
    </row>
    <row r="1411" spans="1:6" x14ac:dyDescent="0.25">
      <c r="A1411" s="2">
        <f t="shared" si="28"/>
        <v>46192</v>
      </c>
      <c r="B1411" s="24">
        <f>'[5]Fed Steer Margin'!B1411</f>
        <v>4231.71</v>
      </c>
      <c r="C1411" s="24" t="str">
        <f>'[5]Fed Steer Margin'!C1411</f>
        <v/>
      </c>
      <c r="D1411" s="24" t="e">
        <f>'[5]Fed Steer Margin'!D1411</f>
        <v>#VALUE!</v>
      </c>
      <c r="E1411" s="24" t="str">
        <f>'[5]Fed Steer Margin'!E1411</f>
        <v/>
      </c>
      <c r="F1411" s="24" t="str">
        <f>'[5]Fed Steer Margin'!F1411</f>
        <v/>
      </c>
    </row>
    <row r="1412" spans="1:6" x14ac:dyDescent="0.25">
      <c r="A1412" s="2">
        <f t="shared" si="28"/>
        <v>46199</v>
      </c>
      <c r="B1412" s="24" t="e">
        <f>'[5]Fed Steer Margin'!B1412</f>
        <v>#N/A</v>
      </c>
      <c r="C1412" s="24" t="str">
        <f>'[5]Fed Steer Margin'!C1412</f>
        <v/>
      </c>
      <c r="D1412" s="24" t="e">
        <f>'[5]Fed Steer Margin'!D1412</f>
        <v>#N/A</v>
      </c>
      <c r="E1412" s="24" t="str">
        <f>'[5]Fed Steer Margin'!E1412</f>
        <v/>
      </c>
      <c r="F1412" s="24" t="str">
        <f>'[5]Fed Steer Margin'!F1412</f>
        <v/>
      </c>
    </row>
    <row r="1413" spans="1:6" x14ac:dyDescent="0.25">
      <c r="A1413" s="2">
        <f t="shared" si="28"/>
        <v>46206</v>
      </c>
      <c r="B1413" s="24">
        <f>'[5]Fed Steer Margin'!B1413</f>
        <v>4248</v>
      </c>
      <c r="C1413" s="24" t="str">
        <f>'[5]Fed Steer Margin'!C1413</f>
        <v/>
      </c>
      <c r="D1413" s="24" t="e">
        <f>'[5]Fed Steer Margin'!D1413</f>
        <v>#VALUE!</v>
      </c>
      <c r="E1413" s="24" t="str">
        <f>'[5]Fed Steer Margin'!E1413</f>
        <v/>
      </c>
      <c r="F1413" s="24" t="str">
        <f>'[5]Fed Steer Margin'!F1413</f>
        <v/>
      </c>
    </row>
    <row r="1414" spans="1:6" x14ac:dyDescent="0.25">
      <c r="A1414" s="2">
        <f t="shared" si="28"/>
        <v>46213</v>
      </c>
      <c r="B1414" s="24">
        <f>'[5]Fed Steer Margin'!B1414</f>
        <v>4287.24</v>
      </c>
      <c r="C1414" s="24" t="str">
        <f>'[5]Fed Steer Margin'!C1414</f>
        <v/>
      </c>
      <c r="D1414" s="24" t="e">
        <f>'[5]Fed Steer Margin'!D1414</f>
        <v>#VALUE!</v>
      </c>
      <c r="E1414" s="24" t="str">
        <f>'[5]Fed Steer Margin'!E1414</f>
        <v/>
      </c>
      <c r="F1414" s="24" t="str">
        <f>'[5]Fed Steer Margin'!F1414</f>
        <v/>
      </c>
    </row>
    <row r="1415" spans="1:6" x14ac:dyDescent="0.25">
      <c r="A1415" s="2">
        <f t="shared" si="28"/>
        <v>46220</v>
      </c>
      <c r="B1415" s="24">
        <f>'[5]Fed Steer Margin'!B1415</f>
        <v>4298.3099999999995</v>
      </c>
      <c r="C1415" s="24" t="str">
        <f>'[5]Fed Steer Margin'!C1415</f>
        <v/>
      </c>
      <c r="D1415" s="24" t="e">
        <f>'[5]Fed Steer Margin'!D1415</f>
        <v>#VALUE!</v>
      </c>
      <c r="E1415" s="24" t="str">
        <f>'[5]Fed Steer Margin'!E1415</f>
        <v/>
      </c>
      <c r="F1415" s="24" t="str">
        <f>'[5]Fed Steer Margin'!F1415</f>
        <v/>
      </c>
    </row>
    <row r="1416" spans="1:6" x14ac:dyDescent="0.25">
      <c r="A1416" s="2">
        <f t="shared" si="28"/>
        <v>46227</v>
      </c>
      <c r="B1416" s="24">
        <f>'[5]Fed Steer Margin'!B1416</f>
        <v>4104.2699999999995</v>
      </c>
      <c r="C1416" s="24" t="str">
        <f>'[5]Fed Steer Margin'!C1416</f>
        <v/>
      </c>
      <c r="D1416" s="24" t="e">
        <f>'[5]Fed Steer Margin'!D1416</f>
        <v>#VALUE!</v>
      </c>
      <c r="E1416" s="24" t="str">
        <f>'[5]Fed Steer Margin'!E1416</f>
        <v/>
      </c>
      <c r="F1416" s="24" t="str">
        <f>'[5]Fed Steer Margin'!F1416</f>
        <v/>
      </c>
    </row>
    <row r="1417" spans="1:6" x14ac:dyDescent="0.25">
      <c r="A1417" s="2">
        <f t="shared" si="28"/>
        <v>46234</v>
      </c>
      <c r="B1417" s="24">
        <f>'[5]Fed Steer Margin'!B1417</f>
        <v>4268.5199999999995</v>
      </c>
      <c r="C1417" s="24" t="str">
        <f>'[5]Fed Steer Margin'!C1417</f>
        <v/>
      </c>
      <c r="D1417" s="24" t="e">
        <f>'[5]Fed Steer Margin'!D1417</f>
        <v>#VALUE!</v>
      </c>
      <c r="E1417" s="24" t="str">
        <f>'[5]Fed Steer Margin'!E1417</f>
        <v/>
      </c>
      <c r="F1417" s="24" t="str">
        <f>'[5]Fed Steer Margin'!F1417</f>
        <v/>
      </c>
    </row>
    <row r="1418" spans="1:6" x14ac:dyDescent="0.25">
      <c r="A1418" s="2">
        <f t="shared" si="28"/>
        <v>46241</v>
      </c>
      <c r="B1418" s="24">
        <f>'[5]Fed Steer Margin'!B1418</f>
        <v>4128.84</v>
      </c>
      <c r="C1418" s="24" t="str">
        <f>'[5]Fed Steer Margin'!C1418</f>
        <v/>
      </c>
      <c r="D1418" s="24" t="e">
        <f>'[5]Fed Steer Margin'!D1418</f>
        <v>#VALUE!</v>
      </c>
      <c r="E1418" s="24" t="str">
        <f>'[5]Fed Steer Margin'!E1418</f>
        <v/>
      </c>
      <c r="F1418" s="24" t="str">
        <f>'[5]Fed Steer Margin'!F1418</f>
        <v/>
      </c>
    </row>
    <row r="1419" spans="1:6" x14ac:dyDescent="0.25">
      <c r="A1419" s="2">
        <f t="shared" si="28"/>
        <v>46248</v>
      </c>
      <c r="B1419" s="24">
        <f>'[5]Fed Steer Margin'!B1419</f>
        <v>4194.18</v>
      </c>
      <c r="C1419" s="24" t="str">
        <f>'[5]Fed Steer Margin'!C1419</f>
        <v/>
      </c>
      <c r="D1419" s="24" t="e">
        <f>'[5]Fed Steer Margin'!D1419</f>
        <v>#VALUE!</v>
      </c>
      <c r="E1419" s="24" t="str">
        <f>'[5]Fed Steer Margin'!E1419</f>
        <v/>
      </c>
      <c r="F1419" s="24" t="str">
        <f>'[5]Fed Steer Margin'!F1419</f>
        <v/>
      </c>
    </row>
    <row r="1420" spans="1:6" x14ac:dyDescent="0.25">
      <c r="A1420" s="2">
        <f t="shared" si="28"/>
        <v>46255</v>
      </c>
      <c r="B1420" s="24">
        <f>'[5]Fed Steer Margin'!B1420</f>
        <v>4126.5</v>
      </c>
      <c r="C1420" s="24" t="str">
        <f>'[5]Fed Steer Margin'!C1420</f>
        <v/>
      </c>
      <c r="D1420" s="24" t="e">
        <f>'[5]Fed Steer Margin'!D1420</f>
        <v>#VALUE!</v>
      </c>
      <c r="E1420" s="24" t="str">
        <f>'[5]Fed Steer Margin'!E1420</f>
        <v/>
      </c>
      <c r="F1420" s="24" t="str">
        <f>'[5]Fed Steer Margin'!F1420</f>
        <v/>
      </c>
    </row>
    <row r="1421" spans="1:6" x14ac:dyDescent="0.25">
      <c r="A1421" s="2">
        <f t="shared" si="28"/>
        <v>46262</v>
      </c>
      <c r="B1421" s="24">
        <f>'[5]Fed Steer Margin'!B1421</f>
        <v>4350.96</v>
      </c>
      <c r="C1421" s="24" t="str">
        <f>'[5]Fed Steer Margin'!C1421</f>
        <v/>
      </c>
      <c r="D1421" s="24" t="e">
        <f>'[5]Fed Steer Margin'!D1421</f>
        <v>#VALUE!</v>
      </c>
      <c r="E1421" s="24" t="str">
        <f>'[5]Fed Steer Margin'!E1421</f>
        <v/>
      </c>
      <c r="F1421" s="24" t="str">
        <f>'[5]Fed Steer Margin'!F1421</f>
        <v/>
      </c>
    </row>
    <row r="1422" spans="1:6" x14ac:dyDescent="0.25">
      <c r="A1422" s="2">
        <f t="shared" si="28"/>
        <v>46269</v>
      </c>
      <c r="B1422" s="24">
        <f>'[5]Fed Steer Margin'!B1422</f>
        <v>4224.96</v>
      </c>
      <c r="C1422" s="24" t="str">
        <f>'[5]Fed Steer Margin'!C1422</f>
        <v/>
      </c>
      <c r="D1422" s="24" t="e">
        <f>'[5]Fed Steer Margin'!D1422</f>
        <v>#VALUE!</v>
      </c>
      <c r="E1422" s="24" t="str">
        <f>'[5]Fed Steer Margin'!E1422</f>
        <v/>
      </c>
      <c r="F1422" s="24" t="str">
        <f>'[5]Fed Steer Margin'!F1422</f>
        <v/>
      </c>
    </row>
    <row r="1423" spans="1:6" x14ac:dyDescent="0.25">
      <c r="A1423" s="2">
        <f t="shared" si="28"/>
        <v>46276</v>
      </c>
      <c r="B1423" s="24">
        <f>'[5]Fed Steer Margin'!B1423</f>
        <v>4227.75</v>
      </c>
      <c r="C1423" s="24" t="str">
        <f>'[5]Fed Steer Margin'!C1423</f>
        <v/>
      </c>
      <c r="D1423" s="24" t="e">
        <f>'[5]Fed Steer Margin'!D1423</f>
        <v>#VALUE!</v>
      </c>
      <c r="E1423" s="24" t="str">
        <f>'[5]Fed Steer Margin'!E1423</f>
        <v/>
      </c>
      <c r="F1423" s="24" t="str">
        <f>'[5]Fed Steer Margin'!F1423</f>
        <v/>
      </c>
    </row>
    <row r="1424" spans="1:6" x14ac:dyDescent="0.25">
      <c r="A1424" s="2">
        <f t="shared" si="28"/>
        <v>46283</v>
      </c>
      <c r="B1424" s="24">
        <f>'[5]Fed Steer Margin'!B1424</f>
        <v>4085.19</v>
      </c>
      <c r="C1424" s="24" t="str">
        <f>'[5]Fed Steer Margin'!C1424</f>
        <v/>
      </c>
      <c r="D1424" s="24" t="e">
        <f>'[5]Fed Steer Margin'!D1424</f>
        <v>#VALUE!</v>
      </c>
      <c r="E1424" s="24" t="str">
        <f>'[5]Fed Steer Margin'!E1424</f>
        <v/>
      </c>
      <c r="F1424" s="24" t="str">
        <f>'[5]Fed Steer Margin'!F1424</f>
        <v/>
      </c>
    </row>
    <row r="1425" spans="1:6" x14ac:dyDescent="0.25">
      <c r="A1425" s="2">
        <f t="shared" si="28"/>
        <v>46290</v>
      </c>
      <c r="B1425" s="24">
        <f>'[5]Fed Steer Margin'!B1425</f>
        <v>4192.2</v>
      </c>
      <c r="C1425" s="24" t="str">
        <f>'[5]Fed Steer Margin'!C1425</f>
        <v/>
      </c>
      <c r="D1425" s="24" t="e">
        <f>'[5]Fed Steer Margin'!D1425</f>
        <v>#VALUE!</v>
      </c>
      <c r="E1425" s="24" t="str">
        <f>'[5]Fed Steer Margin'!E1425</f>
        <v/>
      </c>
      <c r="F1425" s="24" t="str">
        <f>'[5]Fed Steer Margin'!F1425</f>
        <v/>
      </c>
    </row>
    <row r="1426" spans="1:6" x14ac:dyDescent="0.25">
      <c r="A1426" s="2">
        <f t="shared" si="28"/>
        <v>46297</v>
      </c>
      <c r="B1426" s="24">
        <f>'[5]Fed Steer Margin'!B1426</f>
        <v>4310.7300000000005</v>
      </c>
      <c r="C1426" s="24" t="str">
        <f>'[5]Fed Steer Margin'!C1426</f>
        <v/>
      </c>
      <c r="D1426" s="24" t="e">
        <f>'[5]Fed Steer Margin'!D1426</f>
        <v>#VALUE!</v>
      </c>
      <c r="E1426" s="24" t="str">
        <f>'[5]Fed Steer Margin'!E1426</f>
        <v/>
      </c>
      <c r="F1426" s="24" t="str">
        <f>'[5]Fed Steer Margin'!F1426</f>
        <v/>
      </c>
    </row>
    <row r="1427" spans="1:6" x14ac:dyDescent="0.25">
      <c r="A1427" s="2">
        <f t="shared" si="28"/>
        <v>46304</v>
      </c>
      <c r="B1427" s="24">
        <f>'[5]Fed Steer Margin'!B1427</f>
        <v>4385.97</v>
      </c>
      <c r="C1427" s="24" t="str">
        <f>'[5]Fed Steer Margin'!C1427</f>
        <v/>
      </c>
      <c r="D1427" s="24" t="e">
        <f>'[5]Fed Steer Margin'!D1427</f>
        <v>#VALUE!</v>
      </c>
      <c r="E1427" s="24" t="str">
        <f>'[5]Fed Steer Margin'!E1427</f>
        <v/>
      </c>
      <c r="F1427" s="24" t="str">
        <f>'[5]Fed Steer Margin'!F1427</f>
        <v/>
      </c>
    </row>
    <row r="1428" spans="1:6" x14ac:dyDescent="0.25">
      <c r="A1428" s="2">
        <f t="shared" si="28"/>
        <v>46311</v>
      </c>
      <c r="B1428" s="24" t="e">
        <f>'[5]Fed Steer Margin'!B1428</f>
        <v>#N/A</v>
      </c>
      <c r="C1428" s="24" t="str">
        <f>'[5]Fed Steer Margin'!C1428</f>
        <v/>
      </c>
      <c r="D1428" s="24" t="e">
        <f>'[5]Fed Steer Margin'!D1428</f>
        <v>#N/A</v>
      </c>
      <c r="E1428" s="24" t="str">
        <f>'[5]Fed Steer Margin'!E1428</f>
        <v/>
      </c>
      <c r="F1428" s="24" t="str">
        <f>'[5]Fed Steer Margin'!F1428</f>
        <v/>
      </c>
    </row>
    <row r="1429" spans="1:6" x14ac:dyDescent="0.25">
      <c r="A1429" s="2">
        <f t="shared" si="28"/>
        <v>46318</v>
      </c>
      <c r="B1429" s="24" t="e">
        <f>'[5]Fed Steer Margin'!B1429</f>
        <v>#N/A</v>
      </c>
      <c r="C1429" s="24" t="e">
        <f>'[5]Fed Steer Margin'!C1429</f>
        <v>#DIV/0!</v>
      </c>
      <c r="D1429" s="24" t="e">
        <f>'[5]Fed Steer Margin'!D1429</f>
        <v>#N/A</v>
      </c>
      <c r="E1429" s="24" t="str">
        <f>'[5]Fed Steer Margin'!E1429</f>
        <v/>
      </c>
      <c r="F1429" s="24" t="str">
        <f>'[5]Fed Steer Margin'!F1429</f>
        <v/>
      </c>
    </row>
    <row r="1430" spans="1:6" x14ac:dyDescent="0.25">
      <c r="A1430" s="2">
        <f t="shared" si="28"/>
        <v>46325</v>
      </c>
      <c r="B1430" s="24" t="e">
        <f>'[5]Fed Steer Margin'!B1430</f>
        <v>#N/A</v>
      </c>
      <c r="C1430" s="24" t="e">
        <f>'[5]Fed Steer Margin'!C1430</f>
        <v>#DIV/0!</v>
      </c>
      <c r="D1430" s="24" t="e">
        <f>'[5]Fed Steer Margin'!D1430</f>
        <v>#N/A</v>
      </c>
      <c r="E1430" s="24" t="str">
        <f>'[5]Fed Steer Margin'!E1430</f>
        <v/>
      </c>
      <c r="F1430" s="24" t="str">
        <f>'[5]Fed Steer Margin'!F1430</f>
        <v/>
      </c>
    </row>
    <row r="1431" spans="1:6" x14ac:dyDescent="0.25">
      <c r="A1431" s="2">
        <f t="shared" si="28"/>
        <v>46332</v>
      </c>
      <c r="B1431" s="24" t="e">
        <f>'[5]Fed Steer Margin'!B1431</f>
        <v>#N/A</v>
      </c>
      <c r="C1431" s="24" t="e">
        <f>'[5]Fed Steer Margin'!C1431</f>
        <v>#DIV/0!</v>
      </c>
      <c r="D1431" s="24" t="e">
        <f>'[5]Fed Steer Margin'!D1431</f>
        <v>#N/A</v>
      </c>
      <c r="E1431" s="24" t="str">
        <f>'[5]Fed Steer Margin'!E1431</f>
        <v/>
      </c>
      <c r="F1431" s="24" t="str">
        <f>'[5]Fed Steer Margin'!F1431</f>
        <v/>
      </c>
    </row>
    <row r="1432" spans="1:6" x14ac:dyDescent="0.25">
      <c r="A1432" s="2">
        <f t="shared" si="28"/>
        <v>46339</v>
      </c>
      <c r="B1432" s="24" t="e">
        <f>'[5]Fed Steer Margin'!B1432</f>
        <v>#N/A</v>
      </c>
      <c r="C1432" s="24" t="e">
        <f>'[5]Fed Steer Margin'!C1432</f>
        <v>#DIV/0!</v>
      </c>
      <c r="D1432" s="24" t="e">
        <f>'[5]Fed Steer Margin'!D1432</f>
        <v>#N/A</v>
      </c>
      <c r="E1432" s="24" t="str">
        <f>'[5]Fed Steer Margin'!E1432</f>
        <v/>
      </c>
      <c r="F1432" s="24" t="str">
        <f>'[5]Fed Steer Margin'!F1432</f>
        <v/>
      </c>
    </row>
    <row r="1433" spans="1:6" x14ac:dyDescent="0.25">
      <c r="A1433" s="2">
        <f t="shared" si="28"/>
        <v>46346</v>
      </c>
      <c r="B1433" s="24" t="e">
        <f>'[5]Fed Steer Margin'!B1433</f>
        <v>#N/A</v>
      </c>
      <c r="C1433" s="24" t="e">
        <f>'[5]Fed Steer Margin'!C1433</f>
        <v>#DIV/0!</v>
      </c>
      <c r="D1433" s="24" t="e">
        <f>'[5]Fed Steer Margin'!D1433</f>
        <v>#N/A</v>
      </c>
      <c r="E1433" s="24" t="str">
        <f>'[5]Fed Steer Margin'!E1433</f>
        <v/>
      </c>
      <c r="F1433" s="24" t="str">
        <f>'[5]Fed Steer Margin'!F1433</f>
        <v/>
      </c>
    </row>
    <row r="1434" spans="1:6" x14ac:dyDescent="0.25">
      <c r="A1434" s="2">
        <f t="shared" si="28"/>
        <v>46353</v>
      </c>
      <c r="B1434" s="24" t="e">
        <f>'[5]Fed Steer Margin'!B1434</f>
        <v>#N/A</v>
      </c>
      <c r="C1434" s="24" t="e">
        <f>'[5]Fed Steer Margin'!C1434</f>
        <v>#DIV/0!</v>
      </c>
      <c r="D1434" s="24" t="e">
        <f>'[5]Fed Steer Margin'!D1434</f>
        <v>#N/A</v>
      </c>
      <c r="E1434" s="24" t="str">
        <f>'[5]Fed Steer Margin'!E1434</f>
        <v/>
      </c>
      <c r="F1434" s="24" t="str">
        <f>'[5]Fed Steer Margin'!F1434</f>
        <v/>
      </c>
    </row>
    <row r="1435" spans="1:6" x14ac:dyDescent="0.25">
      <c r="A1435" s="2">
        <f t="shared" si="28"/>
        <v>46360</v>
      </c>
      <c r="B1435" s="24" t="e">
        <f>'[5]Fed Steer Margin'!B1435</f>
        <v>#N/A</v>
      </c>
      <c r="C1435" s="24" t="e">
        <f>'[5]Fed Steer Margin'!C1435</f>
        <v>#DIV/0!</v>
      </c>
      <c r="D1435" s="24" t="e">
        <f>'[5]Fed Steer Margin'!D1435</f>
        <v>#N/A</v>
      </c>
      <c r="E1435" s="24" t="str">
        <f>'[5]Fed Steer Margin'!E1435</f>
        <v/>
      </c>
      <c r="F1435" s="24" t="str">
        <f>'[5]Fed Steer Margin'!F1435</f>
        <v/>
      </c>
    </row>
    <row r="1436" spans="1:6" x14ac:dyDescent="0.25">
      <c r="A1436" s="2">
        <f t="shared" si="28"/>
        <v>46367</v>
      </c>
      <c r="B1436" s="24" t="e">
        <f>'[5]Fed Steer Margin'!B1436</f>
        <v>#N/A</v>
      </c>
      <c r="C1436" s="24" t="e">
        <f>'[5]Fed Steer Margin'!C1436</f>
        <v>#DIV/0!</v>
      </c>
      <c r="D1436" s="24" t="e">
        <f>'[5]Fed Steer Margin'!D1436</f>
        <v>#N/A</v>
      </c>
      <c r="E1436" s="24" t="str">
        <f>'[5]Fed Steer Margin'!E1436</f>
        <v/>
      </c>
      <c r="F1436" s="24" t="str">
        <f>'[5]Fed Steer Margin'!F1436</f>
        <v/>
      </c>
    </row>
    <row r="1437" spans="1:6" x14ac:dyDescent="0.25">
      <c r="A1437" s="2">
        <f t="shared" si="28"/>
        <v>46374</v>
      </c>
      <c r="B1437" s="24" t="e">
        <f>'[5]Fed Steer Margin'!B1437</f>
        <v>#N/A</v>
      </c>
      <c r="C1437" s="24" t="e">
        <f>'[5]Fed Steer Margin'!C1437</f>
        <v>#DIV/0!</v>
      </c>
      <c r="D1437" s="24" t="e">
        <f>'[5]Fed Steer Margin'!D1437</f>
        <v>#N/A</v>
      </c>
      <c r="E1437" s="24" t="str">
        <f>'[5]Fed Steer Margin'!E1437</f>
        <v/>
      </c>
      <c r="F1437" s="24" t="str">
        <f>'[5]Fed Steer Margin'!F1437</f>
        <v/>
      </c>
    </row>
    <row r="1438" spans="1:6" x14ac:dyDescent="0.25">
      <c r="A1438" s="2">
        <f t="shared" si="28"/>
        <v>46381</v>
      </c>
      <c r="B1438" s="24" t="e">
        <f>'[5]Fed Steer Margin'!B1438</f>
        <v>#N/A</v>
      </c>
      <c r="C1438" s="24" t="e">
        <f>'[5]Fed Steer Margin'!C1438</f>
        <v>#DIV/0!</v>
      </c>
      <c r="D1438" s="24" t="e">
        <f>'[5]Fed Steer Margin'!D1438</f>
        <v>#N/A</v>
      </c>
      <c r="E1438" s="24" t="str">
        <f>'[5]Fed Steer Margin'!E1438</f>
        <v/>
      </c>
      <c r="F1438" s="24" t="str">
        <f>'[5]Fed Steer Margin'!F1438</f>
        <v/>
      </c>
    </row>
    <row r="1439" spans="1:6" x14ac:dyDescent="0.25">
      <c r="A1439" s="2">
        <f t="shared" si="28"/>
        <v>46388</v>
      </c>
      <c r="B1439" s="24" t="e">
        <f>'[5]Fed Steer Margin'!B1439</f>
        <v>#N/A</v>
      </c>
      <c r="C1439" s="24">
        <f>'[5]Fed Steer Margin'!C1439</f>
        <v>0</v>
      </c>
      <c r="D1439" s="24" t="e">
        <f>'[5]Fed Steer Margin'!D1439</f>
        <v>#N/A</v>
      </c>
      <c r="E1439" s="24">
        <f>'[5]Fed Steer Margin'!E1439</f>
        <v>0</v>
      </c>
      <c r="F1439" s="24" t="str">
        <f>'[5]Fed Steer Margin'!F1439</f>
        <v/>
      </c>
    </row>
  </sheetData>
  <phoneticPr fontId="2"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12"/>
  <sheetViews>
    <sheetView zoomScale="60" zoomScaleNormal="60" workbookViewId="0">
      <selection activeCell="AQ48" sqref="AQ48"/>
    </sheetView>
  </sheetViews>
  <sheetFormatPr defaultRowHeight="12.5" x14ac:dyDescent="0.25"/>
  <cols>
    <col min="1" max="1" width="14.453125" customWidth="1"/>
    <col min="2" max="2" width="11.1796875" customWidth="1"/>
    <col min="3" max="17" width="9.1796875" hidden="1" customWidth="1"/>
    <col min="18" max="24" width="9.1796875" customWidth="1"/>
    <col min="25" max="25" width="9.1796875" style="10"/>
    <col min="26" max="26" width="8.81640625" style="10"/>
    <col min="27" max="29" width="8.81640625" style="10" customWidth="1"/>
    <col min="30" max="30" width="9.1796875" style="10"/>
    <col min="31" max="32" width="8.81640625" style="10"/>
    <col min="33" max="33" width="8.7265625" style="10"/>
    <col min="44" max="47" width="8.81640625" customWidth="1"/>
  </cols>
  <sheetData>
    <row r="1" spans="1:35" ht="18" x14ac:dyDescent="0.4">
      <c r="B1" s="48" t="s">
        <v>27</v>
      </c>
    </row>
    <row r="2" spans="1:35" ht="72.5" customHeight="1" x14ac:dyDescent="0.3">
      <c r="A2" s="49"/>
      <c r="AA2" s="263"/>
      <c r="AB2" s="263"/>
      <c r="AC2" s="263" t="s">
        <v>103</v>
      </c>
      <c r="AD2" s="263" t="str">
        <f>'[5]FED STEER MARGIN_graphs'!M2</f>
        <v>This year</v>
      </c>
      <c r="AE2" s="263" t="str">
        <f>'[5]FED STEER MARGIN_graphs'!N2</f>
        <v>5-Year Ave (2021-25)</v>
      </c>
      <c r="AF2" s="263" t="str">
        <f>'[5]FED STEER MARGIN_graphs'!O2</f>
        <v>10-Year Ave (2016-25)</v>
      </c>
      <c r="AG2" s="263"/>
      <c r="AI2" s="177" t="s">
        <v>73</v>
      </c>
    </row>
    <row r="3" spans="1:35" ht="41" customHeight="1" x14ac:dyDescent="0.3">
      <c r="A3" s="49" t="str">
        <f>'[5]FED STEER MARGIN_graphs'!A3</f>
        <v>Week No.</v>
      </c>
      <c r="B3" s="160" t="s">
        <v>28</v>
      </c>
      <c r="C3" s="49">
        <v>1999</v>
      </c>
      <c r="D3" s="49">
        <v>2000</v>
      </c>
      <c r="E3" s="49">
        <v>2001</v>
      </c>
      <c r="F3" s="49">
        <v>2002</v>
      </c>
      <c r="G3" s="49">
        <v>2003</v>
      </c>
      <c r="H3" s="49">
        <v>2004</v>
      </c>
      <c r="I3" s="49">
        <v>2005</v>
      </c>
      <c r="J3" s="49">
        <v>2006</v>
      </c>
      <c r="K3" s="49">
        <v>2007</v>
      </c>
      <c r="L3" s="49">
        <v>2008</v>
      </c>
      <c r="M3" s="49">
        <v>2009</v>
      </c>
      <c r="N3" s="49">
        <v>2010</v>
      </c>
      <c r="O3" s="49">
        <v>2011</v>
      </c>
      <c r="P3" s="49">
        <v>2012</v>
      </c>
      <c r="Q3" s="49">
        <v>2013</v>
      </c>
      <c r="R3" s="49">
        <v>2014</v>
      </c>
      <c r="S3" s="49">
        <v>2015</v>
      </c>
      <c r="T3" s="49">
        <v>2016</v>
      </c>
      <c r="U3" s="49">
        <v>2017</v>
      </c>
      <c r="V3" s="49">
        <v>2018</v>
      </c>
      <c r="W3" s="49">
        <v>2019</v>
      </c>
      <c r="X3" s="49">
        <v>2020</v>
      </c>
      <c r="Y3" s="49">
        <v>2021</v>
      </c>
      <c r="Z3" s="214">
        <v>2022</v>
      </c>
      <c r="AA3" s="214">
        <v>2023</v>
      </c>
      <c r="AB3" s="214">
        <v>2024</v>
      </c>
      <c r="AC3" s="214">
        <v>2025</v>
      </c>
      <c r="AD3" s="214" t="str">
        <f>'[5]FED STEER MARGIN_graphs'!M3</f>
        <v>2026 ytd</v>
      </c>
      <c r="AE3" s="214" t="str">
        <f>'[5]FED STEER MARGIN_graphs'!N3</f>
        <v>Avg 2021-25</v>
      </c>
      <c r="AF3" s="214" t="str">
        <f>'[5]FED STEER MARGIN_graphs'!O3</f>
        <v>Avg 2016-25</v>
      </c>
      <c r="AG3" s="214"/>
      <c r="AH3" s="49"/>
      <c r="AI3" s="187" t="s">
        <v>79</v>
      </c>
    </row>
    <row r="4" spans="1:35" x14ac:dyDescent="0.25">
      <c r="A4" s="151">
        <f>'[5]FED STEER MARGIN_graphs'!A4</f>
        <v>46024</v>
      </c>
      <c r="B4">
        <v>1</v>
      </c>
      <c r="D4">
        <v>309.724693428828</v>
      </c>
      <c r="E4">
        <v>296.88713388779684</v>
      </c>
      <c r="F4">
        <v>28.041446986841265</v>
      </c>
      <c r="G4">
        <v>314.67287889321801</v>
      </c>
      <c r="H4" s="6">
        <f>+'Fed Steer Margin'!F239</f>
        <v>9.8879400517705562</v>
      </c>
      <c r="I4" s="6">
        <f>+'Fed Steer Margin'!F292</f>
        <v>247.08351340384138</v>
      </c>
      <c r="J4" s="6">
        <f>+'Fed Steer Margin'!F344</f>
        <v>325.30923589272834</v>
      </c>
      <c r="K4" s="6">
        <f>+'Fed Steer Margin'!F396</f>
        <v>22.873418863410961</v>
      </c>
      <c r="L4" s="6">
        <f>+'Fed Steer Margin'!F448</f>
        <v>-184.88121471204113</v>
      </c>
      <c r="M4" s="6">
        <f>+'Fed Steer Margin'!F500</f>
        <v>96.915389860037749</v>
      </c>
      <c r="N4" s="6">
        <f>+'Fed Steer Margin'!F552</f>
        <v>-96.425796942161924</v>
      </c>
      <c r="O4" s="6">
        <f>+'Fed Steer Margin'!F605</f>
        <v>55.617414832220447</v>
      </c>
      <c r="P4" s="6">
        <f>+'Fed Steer Margin'!$F657</f>
        <v>44.810849917093492</v>
      </c>
      <c r="Q4" s="6">
        <f>+'Fed Steer Margin'!$F709</f>
        <v>-192.12540870913813</v>
      </c>
      <c r="R4" s="6">
        <f>+'Fed Steer Margin'!$F761</f>
        <v>196.33295234953516</v>
      </c>
      <c r="S4" s="6">
        <f>+'Fed Steer Margin'!$F813</f>
        <v>175.85252732581876</v>
      </c>
      <c r="T4" s="6">
        <f>+'Fed Steer Margin'!$F865</f>
        <v>-82.95803086975593</v>
      </c>
      <c r="U4" s="6">
        <f>+'Fed Steer Margin'!$F918</f>
        <v>88.873176151089183</v>
      </c>
      <c r="V4" s="6">
        <f>+'Fed Steer Margin'!$F970</f>
        <v>201.03331936380687</v>
      </c>
      <c r="W4" s="6">
        <f>+'Fed Steer Margin'!F1022</f>
        <v>99.357862520903382</v>
      </c>
      <c r="X4" s="6">
        <f>+'Fed Steer Margin'!F1074</f>
        <v>20.971604460722574</v>
      </c>
      <c r="Y4" s="6">
        <f>+'Fed Steer Margin'!F1127</f>
        <v>-161.66969262992689</v>
      </c>
      <c r="Z4" s="215">
        <f>+'Fed Steer Margin'!F1179</f>
        <v>152.9223407578329</v>
      </c>
      <c r="AA4" s="215">
        <v>163.93411335388873</v>
      </c>
      <c r="AB4" s="215">
        <v>-18.922336402158635</v>
      </c>
      <c r="AC4" s="215">
        <v>375.17043406703942</v>
      </c>
      <c r="AD4" s="215" t="str">
        <f>'[5]FED STEER MARGIN_graphs'!M4</f>
        <v/>
      </c>
      <c r="AE4" s="215">
        <f>'[5]FED STEER MARGIN_graphs'!N4</f>
        <v>102.2869718293351</v>
      </c>
      <c r="AF4" s="216">
        <f>'[5]FED STEER MARGIN_graphs'!O4</f>
        <v>83.871279077344155</v>
      </c>
      <c r="AG4" s="215"/>
    </row>
    <row r="5" spans="1:35" x14ac:dyDescent="0.25">
      <c r="A5" s="151">
        <f>'[5]FED STEER MARGIN_graphs'!A5</f>
        <v>46031</v>
      </c>
      <c r="B5">
        <v>2</v>
      </c>
      <c r="D5">
        <v>304.80966648273375</v>
      </c>
      <c r="E5">
        <v>260.30391893611795</v>
      </c>
      <c r="F5">
        <v>63.079106407801419</v>
      </c>
      <c r="G5">
        <v>374.44331329765646</v>
      </c>
      <c r="H5" s="6">
        <f>+'Fed Steer Margin'!F240</f>
        <v>119.13207312849636</v>
      </c>
      <c r="I5" s="6">
        <f>+'Fed Steer Margin'!F293</f>
        <v>283.79874558018219</v>
      </c>
      <c r="J5" s="6">
        <f>+'Fed Steer Margin'!F345</f>
        <v>297.66883493429327</v>
      </c>
      <c r="K5" s="6">
        <f>+'Fed Steer Margin'!F397</f>
        <v>71.226460710804531</v>
      </c>
      <c r="L5" s="6">
        <f>+'Fed Steer Margin'!F449</f>
        <v>-169.2615791300575</v>
      </c>
      <c r="M5" s="6">
        <f>+'Fed Steer Margin'!F501</f>
        <v>21.473272010664459</v>
      </c>
      <c r="N5" s="6">
        <f>+'Fed Steer Margin'!F553</f>
        <v>-121.27521947018113</v>
      </c>
      <c r="O5" s="6">
        <f>+'Fed Steer Margin'!F606</f>
        <v>72.147894170497239</v>
      </c>
      <c r="P5" s="6">
        <f>+'Fed Steer Margin'!$F658</f>
        <v>73.717807283904222</v>
      </c>
      <c r="Q5" s="6">
        <f>+'Fed Steer Margin'!$F710</f>
        <v>-194.91853303206722</v>
      </c>
      <c r="R5" s="6">
        <f>+'Fed Steer Margin'!$F762</f>
        <v>274.79031669792721</v>
      </c>
      <c r="S5" s="6">
        <f>+'Fed Steer Margin'!$F814</f>
        <v>451.51506701289827</v>
      </c>
      <c r="T5" s="6">
        <f>+'Fed Steer Margin'!$F866</f>
        <v>-60.222615535759815</v>
      </c>
      <c r="U5" s="6">
        <f>+'Fed Steer Margin'!$F919</f>
        <v>123.81303607687323</v>
      </c>
      <c r="V5" s="6">
        <f>+'Fed Steer Margin'!$F971</f>
        <v>154.62148757268778</v>
      </c>
      <c r="W5" s="6">
        <f>+'Fed Steer Margin'!F1023</f>
        <v>50.527363033265374</v>
      </c>
      <c r="X5" s="6">
        <f>+'Fed Steer Margin'!F1075</f>
        <v>-37.723515261811826</v>
      </c>
      <c r="Y5" s="6">
        <f>+'Fed Steer Margin'!F1128</f>
        <v>-209.95352234730672</v>
      </c>
      <c r="Z5" s="215">
        <f>+'Fed Steer Margin'!F1180</f>
        <v>228.52481504931075</v>
      </c>
      <c r="AA5" s="215">
        <v>111.69075216341844</v>
      </c>
      <c r="AB5" s="215">
        <v>-12.920243285052038</v>
      </c>
      <c r="AC5" s="215">
        <v>473.25975627064872</v>
      </c>
      <c r="AD5" s="215">
        <f>'[5]FED STEER MARGIN_graphs'!M5</f>
        <v>148.55951289148288</v>
      </c>
      <c r="AE5" s="215">
        <f>'[5]FED STEER MARGIN_graphs'!N5</f>
        <v>118.12031157020382</v>
      </c>
      <c r="AF5" s="216">
        <f>'[5]FED STEER MARGIN_graphs'!O5</f>
        <v>82.16173137362739</v>
      </c>
      <c r="AG5" s="215"/>
      <c r="AH5">
        <v>1</v>
      </c>
    </row>
    <row r="6" spans="1:35" x14ac:dyDescent="0.25">
      <c r="A6" s="151">
        <f>'[5]FED STEER MARGIN_graphs'!A6</f>
        <v>46038</v>
      </c>
      <c r="B6">
        <v>3</v>
      </c>
      <c r="D6">
        <v>316.97903708391368</v>
      </c>
      <c r="E6">
        <v>272.37688963133792</v>
      </c>
      <c r="F6">
        <v>101.18325822663951</v>
      </c>
      <c r="G6">
        <v>434.44237465744436</v>
      </c>
      <c r="H6" s="6">
        <f>+'Fed Steer Margin'!F241</f>
        <v>121.45627781463645</v>
      </c>
      <c r="I6" s="6">
        <f>+'Fed Steer Margin'!F294</f>
        <v>317.17510988785079</v>
      </c>
      <c r="J6" s="6">
        <f>+'Fed Steer Margin'!F346</f>
        <v>296.23102149849001</v>
      </c>
      <c r="K6" s="6">
        <f>+'Fed Steer Margin'!F398</f>
        <v>60.917645569016486</v>
      </c>
      <c r="L6" s="6">
        <f>+'Fed Steer Margin'!F450</f>
        <v>-202.38873193386371</v>
      </c>
      <c r="M6" s="6">
        <f>+'Fed Steer Margin'!F502</f>
        <v>-10.792163353807837</v>
      </c>
      <c r="N6" s="6">
        <f>+'Fed Steer Margin'!F554</f>
        <v>-151.63083324783088</v>
      </c>
      <c r="O6" s="6">
        <f>+'Fed Steer Margin'!F607</f>
        <v>79.504528521655175</v>
      </c>
      <c r="P6" s="6">
        <f>+'Fed Steer Margin'!$F659</f>
        <v>108.94813748615115</v>
      </c>
      <c r="Q6" s="6">
        <f>+'Fed Steer Margin'!$F711</f>
        <v>-201.77538690498909</v>
      </c>
      <c r="R6" s="6">
        <f>+'Fed Steer Margin'!$F763</f>
        <v>239.54506836040582</v>
      </c>
      <c r="S6" s="6">
        <f>+'Fed Steer Margin'!$F815</f>
        <v>516.00805764002916</v>
      </c>
      <c r="T6" s="6">
        <f>+'Fed Steer Margin'!$F867</f>
        <v>-134.67107402287502</v>
      </c>
      <c r="U6" s="6">
        <f>+'Fed Steer Margin'!$F920</f>
        <v>78.372329987543708</v>
      </c>
      <c r="V6" s="6">
        <f>+'Fed Steer Margin'!$F972</f>
        <v>-71.087481105013921</v>
      </c>
      <c r="W6" s="6">
        <f>+'Fed Steer Margin'!F1024</f>
        <v>0.89247124239955156</v>
      </c>
      <c r="X6" s="6">
        <f>+'Fed Steer Margin'!F1076</f>
        <v>-14.706793892423775</v>
      </c>
      <c r="Y6" s="6">
        <f>+'Fed Steer Margin'!F1129</f>
        <v>-221.51276690710984</v>
      </c>
      <c r="Z6" s="215">
        <f>+'Fed Steer Margin'!F1181</f>
        <v>153.54791838552183</v>
      </c>
      <c r="AA6" s="215">
        <v>171.00440556713647</v>
      </c>
      <c r="AB6" s="215">
        <v>-87.093396796921752</v>
      </c>
      <c r="AC6" s="215">
        <v>467.6764096799252</v>
      </c>
      <c r="AD6" s="215">
        <f>'[5]FED STEER MARGIN_graphs'!M6</f>
        <v>97.292248399600794</v>
      </c>
      <c r="AE6" s="215">
        <f>'[5]FED STEER MARGIN_graphs'!N6</f>
        <v>96.724513985710388</v>
      </c>
      <c r="AF6" s="216">
        <f>'[5]FED STEER MARGIN_graphs'!O6</f>
        <v>34.242202213818246</v>
      </c>
      <c r="AG6" s="215"/>
      <c r="AH6">
        <v>2</v>
      </c>
    </row>
    <row r="7" spans="1:35" x14ac:dyDescent="0.25">
      <c r="A7" s="151">
        <f>'[5]FED STEER MARGIN_graphs'!A7</f>
        <v>46045</v>
      </c>
      <c r="B7">
        <v>4</v>
      </c>
      <c r="D7">
        <v>321.19153819081362</v>
      </c>
      <c r="E7">
        <v>310.31189169623121</v>
      </c>
      <c r="F7">
        <v>63.433251640844446</v>
      </c>
      <c r="G7">
        <v>346.42006372129617</v>
      </c>
      <c r="H7" s="6">
        <f>+'Fed Steer Margin'!F242</f>
        <v>237.92037706680992</v>
      </c>
      <c r="I7" s="6">
        <f>+'Fed Steer Margin'!F295</f>
        <v>325.89463857980684</v>
      </c>
      <c r="J7" s="6">
        <f>+'Fed Steer Margin'!F347</f>
        <v>262.89962282120496</v>
      </c>
      <c r="K7" s="6">
        <f>+'Fed Steer Margin'!F399</f>
        <v>40.781764775287456</v>
      </c>
      <c r="L7" s="6">
        <f>+'Fed Steer Margin'!F451</f>
        <v>-175.88824308175617</v>
      </c>
      <c r="M7" s="6">
        <f>+'Fed Steer Margin'!F503</f>
        <v>4.0200255281542923</v>
      </c>
      <c r="N7" s="6">
        <f>+'Fed Steer Margin'!F555</f>
        <v>-72.377670742851251</v>
      </c>
      <c r="O7" s="6">
        <f>+'Fed Steer Margin'!F608</f>
        <v>117.61546090739739</v>
      </c>
      <c r="P7" s="6">
        <f>+'Fed Steer Margin'!$F660</f>
        <v>87.928194730909127</v>
      </c>
      <c r="Q7" s="6">
        <f>+'Fed Steer Margin'!$F712</f>
        <v>-181.56148295234175</v>
      </c>
      <c r="R7" s="6">
        <f>+'Fed Steer Margin'!$F764</f>
        <v>299.73705530851203</v>
      </c>
      <c r="S7" s="6">
        <f>+'Fed Steer Margin'!$F816</f>
        <v>409.62307567388098</v>
      </c>
      <c r="T7" s="6">
        <f>+'Fed Steer Margin'!$F868</f>
        <v>-108.02397149970375</v>
      </c>
      <c r="U7" s="6">
        <f>+'Fed Steer Margin'!$F921</f>
        <v>215.38981007832126</v>
      </c>
      <c r="V7" s="6">
        <f>+'Fed Steer Margin'!$F973</f>
        <v>29.07647173269288</v>
      </c>
      <c r="W7" s="6">
        <f>+'Fed Steer Margin'!F1025</f>
        <v>-3.5752779983586152</v>
      </c>
      <c r="X7" s="6">
        <f>+'Fed Steer Margin'!F1077</f>
        <v>-53.432945129418385</v>
      </c>
      <c r="Y7" s="6">
        <f>+'Fed Steer Margin'!F1130</f>
        <v>-215.88884710578873</v>
      </c>
      <c r="Z7" s="215">
        <f>+'Fed Steer Margin'!F1182</f>
        <v>151.10962787688413</v>
      </c>
      <c r="AA7" s="215">
        <v>127.07551180726887</v>
      </c>
      <c r="AB7" s="215">
        <v>-0.66063004632587763</v>
      </c>
      <c r="AC7" s="215">
        <v>497.65084531840921</v>
      </c>
      <c r="AD7" s="215">
        <f>'[5]FED STEER MARGIN_graphs'!M7</f>
        <v>117.03142197264788</v>
      </c>
      <c r="AE7" s="215">
        <f>'[5]FED STEER MARGIN_graphs'!N7</f>
        <v>111.85730157008952</v>
      </c>
      <c r="AF7" s="216">
        <f>'[5]FED STEER MARGIN_graphs'!O7</f>
        <v>63.872059503398098</v>
      </c>
      <c r="AG7" s="215"/>
      <c r="AH7">
        <v>3</v>
      </c>
    </row>
    <row r="8" spans="1:35" x14ac:dyDescent="0.25">
      <c r="A8" s="151">
        <f>'[5]FED STEER MARGIN_graphs'!A8</f>
        <v>46052</v>
      </c>
      <c r="B8">
        <v>5</v>
      </c>
      <c r="D8">
        <v>274.11020458862458</v>
      </c>
      <c r="E8">
        <v>280.19104155505784</v>
      </c>
      <c r="F8">
        <v>57.404373409251548</v>
      </c>
      <c r="G8">
        <v>254.99887908258597</v>
      </c>
      <c r="H8" s="6">
        <f>+'Fed Steer Margin'!F243</f>
        <v>103.26627487901146</v>
      </c>
      <c r="I8" s="6">
        <f>+'Fed Steer Margin'!F296</f>
        <v>346.10547458185397</v>
      </c>
      <c r="J8" s="6">
        <f>+'Fed Steer Margin'!F348</f>
        <v>218.45628853893686</v>
      </c>
      <c r="K8" s="6">
        <f>+'Fed Steer Margin'!F400</f>
        <v>39.010862810089748</v>
      </c>
      <c r="L8" s="6">
        <f>+'Fed Steer Margin'!F452</f>
        <v>-167.56700073195248</v>
      </c>
      <c r="M8" s="6">
        <f>+'Fed Steer Margin'!F504</f>
        <v>35.207128169674661</v>
      </c>
      <c r="N8" s="6">
        <f>+'Fed Steer Margin'!F556</f>
        <v>-94.219598262390718</v>
      </c>
      <c r="O8" s="6">
        <f>+'Fed Steer Margin'!F609</f>
        <v>33.039631442528162</v>
      </c>
      <c r="P8" s="6">
        <f>+'Fed Steer Margin'!$F661</f>
        <v>41.933145235622305</v>
      </c>
      <c r="Q8" s="6">
        <f>+'Fed Steer Margin'!$F713</f>
        <v>-100.55678833973457</v>
      </c>
      <c r="R8" s="6">
        <f>+'Fed Steer Margin'!$F765</f>
        <v>408.76630065346194</v>
      </c>
      <c r="S8" s="6">
        <f>+'Fed Steer Margin'!$F817</f>
        <v>411.16535719567537</v>
      </c>
      <c r="T8" s="6">
        <f>+'Fed Steer Margin'!$F869</f>
        <v>-116.88525331871642</v>
      </c>
      <c r="U8" s="6">
        <f>+'Fed Steer Margin'!$F922</f>
        <v>162.17586026611343</v>
      </c>
      <c r="V8" s="6">
        <f>+'Fed Steer Margin'!$F974</f>
        <v>141.42396183615801</v>
      </c>
      <c r="W8" s="6">
        <f>+'Fed Steer Margin'!F1026</f>
        <v>-42.428767775107644</v>
      </c>
      <c r="X8" s="6">
        <f>+'Fed Steer Margin'!F1078</f>
        <v>-51.212566186411095</v>
      </c>
      <c r="Y8" s="6">
        <f>+'Fed Steer Margin'!F1131</f>
        <v>-216.87174666202736</v>
      </c>
      <c r="Z8" s="215">
        <f>+'Fed Steer Margin'!F1183</f>
        <v>157.23661332602387</v>
      </c>
      <c r="AA8" s="215">
        <v>140.33094627980608</v>
      </c>
      <c r="AB8" s="215">
        <v>-32.490873917736735</v>
      </c>
      <c r="AC8" s="215">
        <v>490.83333336599298</v>
      </c>
      <c r="AD8" s="215">
        <f>'[5]FED STEER MARGIN_graphs'!M8</f>
        <v>214.51121696551945</v>
      </c>
      <c r="AE8" s="215">
        <f>'[5]FED STEER MARGIN_graphs'!N8</f>
        <v>107.80765447841176</v>
      </c>
      <c r="AF8" s="216">
        <f>'[5]FED STEER MARGIN_graphs'!O8</f>
        <v>63.21115072140951</v>
      </c>
      <c r="AG8" s="215"/>
      <c r="AH8">
        <v>4</v>
      </c>
    </row>
    <row r="9" spans="1:35" x14ac:dyDescent="0.25">
      <c r="A9" s="151">
        <f>'[5]FED STEER MARGIN_graphs'!A9</f>
        <v>46059</v>
      </c>
      <c r="B9">
        <v>6</v>
      </c>
      <c r="D9">
        <v>267.84874196558394</v>
      </c>
      <c r="E9">
        <v>257.40254722145391</v>
      </c>
      <c r="F9">
        <v>132.52362614952085</v>
      </c>
      <c r="G9">
        <v>291.70097968535583</v>
      </c>
      <c r="H9" s="6">
        <f>+'Fed Steer Margin'!F244</f>
        <v>63.029201587531361</v>
      </c>
      <c r="I9" s="6">
        <f>+'Fed Steer Margin'!F297</f>
        <v>432.21828779785869</v>
      </c>
      <c r="J9" s="6">
        <f>+'Fed Steer Margin'!F349</f>
        <v>204.36064071454325</v>
      </c>
      <c r="K9" s="6">
        <f>+'Fed Steer Margin'!F401</f>
        <v>36.750254442195228</v>
      </c>
      <c r="L9" s="6">
        <f>+'Fed Steer Margin'!F453</f>
        <v>-159.36129064791317</v>
      </c>
      <c r="M9" s="6">
        <f>+'Fed Steer Margin'!F505</f>
        <v>-18.510143643266929</v>
      </c>
      <c r="N9" s="6">
        <f>+'Fed Steer Margin'!F557</f>
        <v>-71.185177375881722</v>
      </c>
      <c r="O9" s="6">
        <f>+'Fed Steer Margin'!F610</f>
        <v>116.98305492707709</v>
      </c>
      <c r="P9" s="6">
        <f>+'Fed Steer Margin'!$F662</f>
        <v>96.894849971966551</v>
      </c>
      <c r="Q9" s="6">
        <f>+'Fed Steer Margin'!$F714</f>
        <v>-166.16117241946881</v>
      </c>
      <c r="R9" s="6">
        <f>+'Fed Steer Margin'!$F766</f>
        <v>365.72482924373435</v>
      </c>
      <c r="S9" s="6">
        <f>+'Fed Steer Margin'!$F818</f>
        <v>418.68077828661444</v>
      </c>
      <c r="T9" s="6">
        <f>+'Fed Steer Margin'!$F870</f>
        <v>-138.07663321107202</v>
      </c>
      <c r="U9" s="6">
        <f>+'Fed Steer Margin'!$F923</f>
        <v>114.28976680083952</v>
      </c>
      <c r="V9" s="6">
        <f>+'Fed Steer Margin'!$F975</f>
        <v>92.020638536399474</v>
      </c>
      <c r="W9" s="6">
        <f>+'Fed Steer Margin'!F1027</f>
        <v>3.5441535343447867</v>
      </c>
      <c r="X9" s="6">
        <f>+'Fed Steer Margin'!F1079</f>
        <v>-143.73133299194114</v>
      </c>
      <c r="Y9" s="6">
        <f>+'Fed Steer Margin'!F1132</f>
        <v>-276.15107540074291</v>
      </c>
      <c r="Z9" s="215">
        <f>+'Fed Steer Margin'!F1184</f>
        <v>85.322042102555315</v>
      </c>
      <c r="AA9" s="215">
        <v>155.9396163181932</v>
      </c>
      <c r="AB9" s="215">
        <v>9.0948003232379051</v>
      </c>
      <c r="AC9" s="215">
        <v>527.91568184102152</v>
      </c>
      <c r="AD9" s="215">
        <f>'[5]FED STEER MARGIN_graphs'!M9</f>
        <v>229.56684852382568</v>
      </c>
      <c r="AE9" s="215">
        <f>'[5]FED STEER MARGIN_graphs'!N9</f>
        <v>100.424213036853</v>
      </c>
      <c r="AF9" s="216">
        <f>'[5]FED STEER MARGIN_graphs'!O9</f>
        <v>43.016765785283567</v>
      </c>
      <c r="AG9" s="215"/>
      <c r="AH9">
        <v>5</v>
      </c>
    </row>
    <row r="10" spans="1:35" x14ac:dyDescent="0.25">
      <c r="A10" s="151">
        <f>'[5]FED STEER MARGIN_graphs'!A10</f>
        <v>46066</v>
      </c>
      <c r="B10">
        <v>7</v>
      </c>
      <c r="D10">
        <v>267.89310800999056</v>
      </c>
      <c r="E10">
        <v>304.40213428544212</v>
      </c>
      <c r="F10">
        <v>211.28227718903781</v>
      </c>
      <c r="G10">
        <v>293.88632234947181</v>
      </c>
      <c r="H10" s="6">
        <f>+'Fed Steer Margin'!F245</f>
        <v>-43.924386358458378</v>
      </c>
      <c r="I10" s="6">
        <f>+'Fed Steer Margin'!F298</f>
        <v>441.47746769413413</v>
      </c>
      <c r="J10" s="6">
        <f>+'Fed Steer Margin'!F350</f>
        <v>142.98821613839527</v>
      </c>
      <c r="K10" s="6">
        <f>+'Fed Steer Margin'!F402</f>
        <v>63.512796033104223</v>
      </c>
      <c r="L10" s="6">
        <f>+'Fed Steer Margin'!F454</f>
        <v>-119.32290233231356</v>
      </c>
      <c r="M10" s="6">
        <f>+'Fed Steer Margin'!F506</f>
        <v>-39.993186650879352</v>
      </c>
      <c r="N10" s="6">
        <f>+'Fed Steer Margin'!F558</f>
        <v>-24.852815228375221</v>
      </c>
      <c r="O10" s="6">
        <f>+'Fed Steer Margin'!F611</f>
        <v>64.189215335421977</v>
      </c>
      <c r="P10" s="6">
        <f>+'Fed Steer Margin'!$F663</f>
        <v>45.087027030548597</v>
      </c>
      <c r="Q10" s="6">
        <f>+'Fed Steer Margin'!$F715</f>
        <v>-236.30801627031497</v>
      </c>
      <c r="R10" s="6">
        <f>+'Fed Steer Margin'!$F767</f>
        <v>309.71743651393581</v>
      </c>
      <c r="S10" s="6">
        <f>+'Fed Steer Margin'!$F819</f>
        <v>370.0334167241067</v>
      </c>
      <c r="T10" s="6">
        <f>+'Fed Steer Margin'!$F871</f>
        <v>-217.70910921900168</v>
      </c>
      <c r="U10" s="6">
        <f>+'Fed Steer Margin'!$F924</f>
        <v>145.10976234823511</v>
      </c>
      <c r="V10" s="6">
        <f>+'Fed Steer Margin'!$F976</f>
        <v>137.43025583322924</v>
      </c>
      <c r="W10" s="6">
        <f>+'Fed Steer Margin'!F1028</f>
        <v>-15.470963284467871</v>
      </c>
      <c r="X10" s="6">
        <f>+'Fed Steer Margin'!F1080</f>
        <v>-165.52197791133176</v>
      </c>
      <c r="Y10" s="6">
        <f>+'Fed Steer Margin'!F1133</f>
        <v>-365.19405068337005</v>
      </c>
      <c r="Z10" s="215">
        <f>+'Fed Steer Margin'!F1185</f>
        <v>27.63144066625955</v>
      </c>
      <c r="AA10" s="215">
        <v>142.82915566253359</v>
      </c>
      <c r="AB10" s="215">
        <v>-31.841686083585955</v>
      </c>
      <c r="AC10" s="215">
        <v>394.66479848509334</v>
      </c>
      <c r="AD10" s="215">
        <f>'[5]FED STEER MARGIN_graphs'!M10</f>
        <v>167.19901498909803</v>
      </c>
      <c r="AE10" s="215">
        <f>'[5]FED STEER MARGIN_graphs'!N10</f>
        <v>33.617931609386098</v>
      </c>
      <c r="AF10" s="216">
        <f>'[5]FED STEER MARGIN_graphs'!O10</f>
        <v>5.1927625813593519</v>
      </c>
      <c r="AG10" s="215"/>
      <c r="AH10">
        <v>6</v>
      </c>
    </row>
    <row r="11" spans="1:35" x14ac:dyDescent="0.25">
      <c r="A11" s="151">
        <f>'[5]FED STEER MARGIN_graphs'!A11</f>
        <v>46073</v>
      </c>
      <c r="B11">
        <v>8</v>
      </c>
      <c r="D11">
        <v>255.0184740465711</v>
      </c>
      <c r="E11">
        <v>289.14141041391167</v>
      </c>
      <c r="F11">
        <v>157.22006155718486</v>
      </c>
      <c r="G11">
        <v>191.51455938782055</v>
      </c>
      <c r="H11" s="6">
        <f>+'Fed Steer Margin'!F246</f>
        <v>-67.826953790246307</v>
      </c>
      <c r="I11" s="6">
        <f>+'Fed Steer Margin'!F299</f>
        <v>389.32961488574597</v>
      </c>
      <c r="J11" s="6">
        <f>+'Fed Steer Margin'!F351</f>
        <v>131.28739582104868</v>
      </c>
      <c r="K11" s="6">
        <f>+'Fed Steer Margin'!F403</f>
        <v>104.66797355099743</v>
      </c>
      <c r="L11" s="6">
        <f>+'Fed Steer Margin'!F455</f>
        <v>-131.31798896743612</v>
      </c>
      <c r="M11" s="6">
        <f>+'Fed Steer Margin'!F507</f>
        <v>-52.550209112835546</v>
      </c>
      <c r="N11" s="6">
        <f>+'Fed Steer Margin'!F559</f>
        <v>-6.4521953086750727</v>
      </c>
      <c r="O11" s="6">
        <f>+'Fed Steer Margin'!F612</f>
        <v>52.118235207169619</v>
      </c>
      <c r="P11" s="6">
        <f>+'Fed Steer Margin'!$F664</f>
        <v>75.75740000782821</v>
      </c>
      <c r="Q11" s="6">
        <f>+'Fed Steer Margin'!$F716</f>
        <v>-190.24060899101869</v>
      </c>
      <c r="R11" s="6">
        <f>+'Fed Steer Margin'!$F768</f>
        <v>317.57827502471082</v>
      </c>
      <c r="S11" s="6">
        <f>+'Fed Steer Margin'!$F820</f>
        <v>416.35641244427006</v>
      </c>
      <c r="T11" s="6">
        <f>+'Fed Steer Margin'!$F872</f>
        <v>-213.9442074659687</v>
      </c>
      <c r="U11" s="6">
        <f>+'Fed Steer Margin'!$F925</f>
        <v>153.65993922185294</v>
      </c>
      <c r="V11" s="6">
        <f>+'Fed Steer Margin'!$F977</f>
        <v>194.1520353404344</v>
      </c>
      <c r="W11" s="6">
        <f>+'Fed Steer Margin'!F1029</f>
        <v>-71.108913898741321</v>
      </c>
      <c r="X11" s="6">
        <f>+'Fed Steer Margin'!F1081</f>
        <v>-135.80996436187934</v>
      </c>
      <c r="Y11" s="6">
        <f>+'Fed Steer Margin'!F1134</f>
        <v>-292.40558296636709</v>
      </c>
      <c r="Z11" s="215">
        <f>+'Fed Steer Margin'!F1186</f>
        <v>-35.251175687897103</v>
      </c>
      <c r="AA11" s="215">
        <v>56.37060661299347</v>
      </c>
      <c r="AB11" s="215">
        <v>186.25480066375303</v>
      </c>
      <c r="AC11" s="215">
        <v>570.38779657034956</v>
      </c>
      <c r="AD11" s="215">
        <f>'[5]FED STEER MARGIN_graphs'!M11</f>
        <v>-88.29482284916503</v>
      </c>
      <c r="AE11" s="215">
        <f>'[5]FED STEER MARGIN_graphs'!N11</f>
        <v>97.071289038566377</v>
      </c>
      <c r="AF11" s="216">
        <f>'[5]FED STEER MARGIN_graphs'!O11</f>
        <v>41.230533402852984</v>
      </c>
      <c r="AG11" s="215"/>
      <c r="AH11">
        <v>7</v>
      </c>
    </row>
    <row r="12" spans="1:35" x14ac:dyDescent="0.25">
      <c r="A12" s="151">
        <f>'[5]FED STEER MARGIN_graphs'!A12</f>
        <v>46080</v>
      </c>
      <c r="B12">
        <v>9</v>
      </c>
      <c r="D12">
        <v>237.46692833879297</v>
      </c>
      <c r="E12">
        <v>321.34733890518032</v>
      </c>
      <c r="F12">
        <v>156.85566605268855</v>
      </c>
      <c r="G12">
        <v>202.13932484687621</v>
      </c>
      <c r="H12" s="6">
        <f>+'Fed Steer Margin'!F247</f>
        <v>12.012540720862717</v>
      </c>
      <c r="I12" s="6">
        <f>+'Fed Steer Margin'!F300</f>
        <v>270.96677908666743</v>
      </c>
      <c r="J12" s="6">
        <f>+'Fed Steer Margin'!F352</f>
        <v>137.38053012183491</v>
      </c>
      <c r="K12" s="6">
        <f>+'Fed Steer Margin'!F404</f>
        <v>85.321457324253515</v>
      </c>
      <c r="L12" s="6">
        <f>+'Fed Steer Margin'!F456</f>
        <v>-124.66261208701189</v>
      </c>
      <c r="M12" s="6">
        <f>+'Fed Steer Margin'!F508</f>
        <v>-73.091680341403389</v>
      </c>
      <c r="N12" s="6">
        <f>+'Fed Steer Margin'!F560</f>
        <v>-12.700237466896624</v>
      </c>
      <c r="O12" s="6">
        <f>+'Fed Steer Margin'!F613</f>
        <v>40.431029122260952</v>
      </c>
      <c r="P12" s="6">
        <f>+'Fed Steer Margin'!$F665</f>
        <v>67.584402387179807</v>
      </c>
      <c r="Q12" s="6">
        <f>+'Fed Steer Margin'!$F717</f>
        <v>-126.32254232801029</v>
      </c>
      <c r="R12" s="6">
        <f>+'Fed Steer Margin'!$F769</f>
        <v>364.1584307273838</v>
      </c>
      <c r="S12" s="6">
        <f>+'Fed Steer Margin'!$F821</f>
        <v>510.9442436700474</v>
      </c>
      <c r="T12" s="6">
        <f>+'Fed Steer Margin'!$F873</f>
        <v>-244.78370084084236</v>
      </c>
      <c r="U12" s="6">
        <f>+'Fed Steer Margin'!$F926</f>
        <v>205.81824014430663</v>
      </c>
      <c r="V12" s="6">
        <f>+'Fed Steer Margin'!$F978</f>
        <v>146.99052822445401</v>
      </c>
      <c r="W12" s="6">
        <f>+'Fed Steer Margin'!F1030</f>
        <v>-131.84578036116591</v>
      </c>
      <c r="X12" s="6">
        <f>+'Fed Steer Margin'!F1082</f>
        <v>-104.38591745501935</v>
      </c>
      <c r="Y12" s="6">
        <f>+'Fed Steer Margin'!F1135</f>
        <v>-248.90006558803634</v>
      </c>
      <c r="Z12" s="215">
        <f>+'Fed Steer Margin'!F1187</f>
        <v>19.51296190575431</v>
      </c>
      <c r="AA12" s="215">
        <v>250.30384877568986</v>
      </c>
      <c r="AB12" s="215">
        <v>-103.45647891503722</v>
      </c>
      <c r="AC12" s="215">
        <v>415.84627839908535</v>
      </c>
      <c r="AD12" s="215">
        <f>'[5]FED STEER MARGIN_graphs'!M12</f>
        <v>3.2183966862221496</v>
      </c>
      <c r="AE12" s="215">
        <f>'[5]FED STEER MARGIN_graphs'!N12</f>
        <v>66.66130891549119</v>
      </c>
      <c r="AF12" s="216">
        <f>'[5]FED STEER MARGIN_graphs'!O12</f>
        <v>20.509991428918898</v>
      </c>
      <c r="AG12" s="215"/>
      <c r="AH12">
        <v>8</v>
      </c>
    </row>
    <row r="13" spans="1:35" x14ac:dyDescent="0.25">
      <c r="A13" s="151">
        <f>'[5]FED STEER MARGIN_graphs'!A13</f>
        <v>46087</v>
      </c>
      <c r="B13">
        <v>10</v>
      </c>
      <c r="D13">
        <v>213.48332631474545</v>
      </c>
      <c r="E13">
        <v>386.88785851914713</v>
      </c>
      <c r="F13">
        <v>228.94824386840742</v>
      </c>
      <c r="G13">
        <v>188.79775510208879</v>
      </c>
      <c r="H13" s="6">
        <f>+'Fed Steer Margin'!F248</f>
        <v>11.315327395937175</v>
      </c>
      <c r="I13" s="6">
        <f>+'Fed Steer Margin'!F301</f>
        <v>166.62233289056621</v>
      </c>
      <c r="J13" s="6">
        <f>+'Fed Steer Margin'!F353</f>
        <v>128.78659384293383</v>
      </c>
      <c r="K13" s="6">
        <f>+'Fed Steer Margin'!F405</f>
        <v>158.72987143076284</v>
      </c>
      <c r="L13" s="6">
        <f>+'Fed Steer Margin'!F457</f>
        <v>-149.57374302483436</v>
      </c>
      <c r="M13" s="6">
        <f>+'Fed Steer Margin'!F509</f>
        <v>11.793186612091176</v>
      </c>
      <c r="N13" s="6">
        <f>+'Fed Steer Margin'!F561</f>
        <v>-23.510424149361143</v>
      </c>
      <c r="O13" s="6">
        <f>+'Fed Steer Margin'!F614</f>
        <v>-2.6949114085830388</v>
      </c>
      <c r="P13" s="6">
        <f>+'Fed Steer Margin'!$F666</f>
        <v>102.54048988241357</v>
      </c>
      <c r="Q13" s="6">
        <f>+'Fed Steer Margin'!$F718</f>
        <v>-229.02706207060919</v>
      </c>
      <c r="R13" s="6">
        <f>+'Fed Steer Margin'!$F770</f>
        <v>338.91901320218108</v>
      </c>
      <c r="S13" s="6">
        <f>+'Fed Steer Margin'!$F822</f>
        <v>494.60638302373081</v>
      </c>
      <c r="T13" s="6">
        <f>+'Fed Steer Margin'!$F874</f>
        <v>-207.47487599876922</v>
      </c>
      <c r="U13" s="6">
        <f>+'Fed Steer Margin'!$F927</f>
        <v>341.39762150608931</v>
      </c>
      <c r="V13" s="6">
        <f>+'Fed Steer Margin'!$F979</f>
        <v>89.304057258064859</v>
      </c>
      <c r="W13" s="6">
        <f>+'Fed Steer Margin'!F1031</f>
        <v>-181.11777681483386</v>
      </c>
      <c r="X13" s="6">
        <f>+'Fed Steer Margin'!F1083</f>
        <v>-116.8375068974583</v>
      </c>
      <c r="Y13" s="6">
        <f>+'Fed Steer Margin'!F1136</f>
        <v>-209.73011096115897</v>
      </c>
      <c r="Z13" s="215">
        <f>+'Fed Steer Margin'!F1188</f>
        <v>1.6560473423005533</v>
      </c>
      <c r="AA13" s="215">
        <v>172.92635300177881</v>
      </c>
      <c r="AB13" s="215">
        <v>136.65473750972933</v>
      </c>
      <c r="AC13" s="215">
        <v>-66.153045683737673</v>
      </c>
      <c r="AD13" s="215">
        <f>'[5]FED STEER MARGIN_graphs'!M13</f>
        <v>-292.21209523386005</v>
      </c>
      <c r="AE13" s="215">
        <f>'[5]FED STEER MARGIN_graphs'!N13</f>
        <v>7.0707962417824088</v>
      </c>
      <c r="AF13" s="216">
        <f>'[5]FED STEER MARGIN_graphs'!O13</f>
        <v>-3.9374499737995166</v>
      </c>
      <c r="AG13" s="215"/>
      <c r="AH13">
        <v>9</v>
      </c>
    </row>
    <row r="14" spans="1:35" x14ac:dyDescent="0.25">
      <c r="A14" s="151">
        <f>'[5]FED STEER MARGIN_graphs'!A14</f>
        <v>46094</v>
      </c>
      <c r="B14">
        <v>11</v>
      </c>
      <c r="D14">
        <v>272.66224337532753</v>
      </c>
      <c r="E14">
        <v>371.54192588180695</v>
      </c>
      <c r="F14">
        <v>221.81952831167246</v>
      </c>
      <c r="G14">
        <v>149.13766238854964</v>
      </c>
      <c r="H14" s="6">
        <f>+'Fed Steer Margin'!F249</f>
        <v>-77.819345483276038</v>
      </c>
      <c r="I14" s="6">
        <f>+'Fed Steer Margin'!F302</f>
        <v>182.48712757766543</v>
      </c>
      <c r="J14" s="6">
        <f>+'Fed Steer Margin'!F354</f>
        <v>63.121124771309496</v>
      </c>
      <c r="K14" s="6">
        <f>+'Fed Steer Margin'!F406</f>
        <v>192.33829481661246</v>
      </c>
      <c r="L14" s="6">
        <f>+'Fed Steer Margin'!F458</f>
        <v>-181.55748775277925</v>
      </c>
      <c r="M14" s="6">
        <f>+'Fed Steer Margin'!F510</f>
        <v>9.9398590884625264</v>
      </c>
      <c r="N14" s="6">
        <f>+'Fed Steer Margin'!F562</f>
        <v>-20.617104206774457</v>
      </c>
      <c r="O14" s="6">
        <f>+'Fed Steer Margin'!F615</f>
        <v>5.6850596924291494</v>
      </c>
      <c r="P14" s="6">
        <f>+'Fed Steer Margin'!$F667</f>
        <v>13.131157977067005</v>
      </c>
      <c r="Q14" s="6">
        <f>+'Fed Steer Margin'!$F719</f>
        <v>-200.27411461481961</v>
      </c>
      <c r="R14" s="6">
        <f>+'Fed Steer Margin'!$F771</f>
        <v>342.65932063097398</v>
      </c>
      <c r="S14" s="6">
        <f>+'Fed Steer Margin'!$F823</f>
        <v>428.10088430335691</v>
      </c>
      <c r="T14" s="6">
        <f>+'Fed Steer Margin'!$F875</f>
        <v>-184.10782448867985</v>
      </c>
      <c r="U14" s="6">
        <f>+'Fed Steer Margin'!$F928</f>
        <v>386.73287631199219</v>
      </c>
      <c r="V14" s="6">
        <f>+'Fed Steer Margin'!$F980</f>
        <v>206.16531557720145</v>
      </c>
      <c r="W14" s="6">
        <f>+'Fed Steer Margin'!F1032</f>
        <v>-305.3986079555682</v>
      </c>
      <c r="X14" s="6">
        <f>+'Fed Steer Margin'!F1084</f>
        <v>-148.89148700280157</v>
      </c>
      <c r="Y14" s="6">
        <f>+'Fed Steer Margin'!F1137</f>
        <v>-266.314570328846</v>
      </c>
      <c r="Z14" s="215">
        <f>+'Fed Steer Margin'!F1189</f>
        <v>3.218143689061435</v>
      </c>
      <c r="AA14" s="215">
        <v>132.72886736936925</v>
      </c>
      <c r="AB14" s="215">
        <v>115.21143193583157</v>
      </c>
      <c r="AC14" s="215">
        <v>459.92456843271157</v>
      </c>
      <c r="AD14" s="215">
        <f>'[5]FED STEER MARGIN_graphs'!M14</f>
        <v>-135.15999873507553</v>
      </c>
      <c r="AE14" s="215">
        <f>'[5]FED STEER MARGIN_graphs'!N14</f>
        <v>88.953688219625562</v>
      </c>
      <c r="AF14" s="216">
        <f>'[5]FED STEER MARGIN_graphs'!O14</f>
        <v>39.926871354027185</v>
      </c>
      <c r="AG14" s="215"/>
      <c r="AH14">
        <v>10</v>
      </c>
    </row>
    <row r="15" spans="1:35" s="10" customFormat="1" x14ac:dyDescent="0.25">
      <c r="A15" s="151">
        <f>'[5]FED STEER MARGIN_graphs'!A15</f>
        <v>46101</v>
      </c>
      <c r="B15" s="10">
        <v>12</v>
      </c>
      <c r="D15" s="10">
        <v>255.40045515526003</v>
      </c>
      <c r="E15" s="10">
        <v>353.23460163848881</v>
      </c>
      <c r="F15" s="10">
        <v>199.23720090514007</v>
      </c>
      <c r="G15" s="10">
        <v>137.65275185357109</v>
      </c>
      <c r="H15" s="24">
        <f>+'Fed Steer Margin'!F250</f>
        <v>-180.90335241447701</v>
      </c>
      <c r="I15" s="24">
        <f>+'Fed Steer Margin'!F303</f>
        <v>259.50290997285697</v>
      </c>
      <c r="J15" s="24">
        <f>+'Fed Steer Margin'!F355</f>
        <v>13.068357841740635</v>
      </c>
      <c r="K15" s="24">
        <f>+'Fed Steer Margin'!F407</f>
        <v>126.54237105755919</v>
      </c>
      <c r="L15" s="24">
        <f>+'Fed Steer Margin'!F459</f>
        <v>-190.72162952465737</v>
      </c>
      <c r="M15" s="24">
        <f>+'Fed Steer Margin'!F511</f>
        <v>48.181949544897179</v>
      </c>
      <c r="N15" s="24">
        <f>+'Fed Steer Margin'!F563</f>
        <v>25.350998906719042</v>
      </c>
      <c r="O15" s="24">
        <f>+'Fed Steer Margin'!F616</f>
        <v>12.709066385090637</v>
      </c>
      <c r="P15" s="24">
        <f>+'Fed Steer Margin'!$F668</f>
        <v>38.350708479202694</v>
      </c>
      <c r="Q15" s="24">
        <f>+'Fed Steer Margin'!$F720</f>
        <v>-245.26165594567328</v>
      </c>
      <c r="R15" s="24">
        <f>+'Fed Steer Margin'!$F772</f>
        <v>366.36453782823128</v>
      </c>
      <c r="S15" s="24">
        <f>+'Fed Steer Margin'!$F824</f>
        <v>402.46116074044403</v>
      </c>
      <c r="T15" s="24">
        <f>+'Fed Steer Margin'!$F876</f>
        <v>-347.42266490483917</v>
      </c>
      <c r="U15" s="24">
        <f>+'Fed Steer Margin'!$F929</f>
        <v>328.80818243651061</v>
      </c>
      <c r="V15" s="24">
        <f>+'Fed Steer Margin'!$F981</f>
        <v>61.701360135117739</v>
      </c>
      <c r="W15" s="6">
        <f>+'Fed Steer Margin'!F1033</f>
        <v>-453.0680692929443</v>
      </c>
      <c r="X15" s="6">
        <f>+'Fed Steer Margin'!F1085</f>
        <v>-164.82514396770989</v>
      </c>
      <c r="Y15" s="6">
        <f>+'Fed Steer Margin'!F1138</f>
        <v>-258.01538913235618</v>
      </c>
      <c r="Z15" s="215">
        <f>+'Fed Steer Margin'!F1190</f>
        <v>21.451167419021658</v>
      </c>
      <c r="AA15" s="215">
        <v>105.74452240749815</v>
      </c>
      <c r="AB15" s="215">
        <v>151.14737032807125</v>
      </c>
      <c r="AC15" s="215">
        <v>412.30173054366469</v>
      </c>
      <c r="AD15" s="215">
        <f>'[5]FED STEER MARGIN_graphs'!M15</f>
        <v>-50.391428949101282</v>
      </c>
      <c r="AE15" s="215">
        <f>'[5]FED STEER MARGIN_graphs'!N15</f>
        <v>86.525880313179911</v>
      </c>
      <c r="AF15" s="216">
        <f>'[5]FED STEER MARGIN_graphs'!O15</f>
        <v>-14.217693402796545</v>
      </c>
      <c r="AG15" s="215"/>
      <c r="AH15">
        <v>11</v>
      </c>
    </row>
    <row r="16" spans="1:35" x14ac:dyDescent="0.25">
      <c r="A16" s="151">
        <f>'[5]FED STEER MARGIN_graphs'!A16</f>
        <v>46108</v>
      </c>
      <c r="B16">
        <v>13</v>
      </c>
      <c r="D16">
        <v>291.35432412924297</v>
      </c>
      <c r="E16">
        <v>291.57488251646441</v>
      </c>
      <c r="F16">
        <v>86.315153222782783</v>
      </c>
      <c r="G16">
        <v>175.68923850625788</v>
      </c>
      <c r="H16" s="6">
        <f>+'Fed Steer Margin'!F251</f>
        <v>-212.00316391543834</v>
      </c>
      <c r="I16" s="6">
        <f>+'Fed Steer Margin'!F304</f>
        <v>281.3903061060621</v>
      </c>
      <c r="J16" s="6">
        <f>+'Fed Steer Margin'!F356</f>
        <v>3.5496411475655805</v>
      </c>
      <c r="K16" s="6">
        <f>+'Fed Steer Margin'!F408</f>
        <v>141.08178664087973</v>
      </c>
      <c r="L16" s="6">
        <f>+'Fed Steer Margin'!F460</f>
        <v>-129.05380975540675</v>
      </c>
      <c r="M16" s="6">
        <f>+'Fed Steer Margin'!F512</f>
        <v>34.495562511669959</v>
      </c>
      <c r="N16" s="6">
        <f>+'Fed Steer Margin'!F564</f>
        <v>6.2317185221290856</v>
      </c>
      <c r="O16" s="6">
        <f>+'Fed Steer Margin'!F617</f>
        <v>59.598718951591309</v>
      </c>
      <c r="P16" s="6">
        <f>+'Fed Steer Margin'!$F669</f>
        <v>-68.681574238795065</v>
      </c>
      <c r="Q16" s="6">
        <f>+'Fed Steer Margin'!$F721</f>
        <v>-262.69649999262651</v>
      </c>
      <c r="R16" s="6">
        <f>+'Fed Steer Margin'!$F773</f>
        <v>422.73120972562424</v>
      </c>
      <c r="S16" s="6">
        <f>+'Fed Steer Margin'!$F825</f>
        <v>419.77077554412563</v>
      </c>
      <c r="T16" s="6">
        <f>+'Fed Steer Margin'!$F877</f>
        <v>-263.38515892304395</v>
      </c>
      <c r="U16" s="6">
        <f>+'Fed Steer Margin'!$F930</f>
        <v>291.61034300506071</v>
      </c>
      <c r="V16" s="6">
        <f>+'Fed Steer Margin'!$F982</f>
        <v>12.984115528679922</v>
      </c>
      <c r="W16" s="6">
        <f>+'Fed Steer Margin'!F1034</f>
        <v>-243.87947244011457</v>
      </c>
      <c r="X16" s="6">
        <f>+'Fed Steer Margin'!F1086</f>
        <v>-150.24168179389744</v>
      </c>
      <c r="Y16" s="6">
        <f>+'Fed Steer Margin'!F1139</f>
        <v>-234.61550302137539</v>
      </c>
      <c r="Z16" s="215">
        <f>+'Fed Steer Margin'!F1191</f>
        <v>-27.670704707480127</v>
      </c>
      <c r="AA16" s="215">
        <v>53.624561036172508</v>
      </c>
      <c r="AB16" s="215">
        <v>202.17457515948581</v>
      </c>
      <c r="AC16" s="215">
        <v>479.01972470122973</v>
      </c>
      <c r="AD16" s="215">
        <f>'[5]FED STEER MARGIN_graphs'!M16</f>
        <v>-84.601702094700158</v>
      </c>
      <c r="AE16" s="215">
        <f>'[5]FED STEER MARGIN_graphs'!N16</f>
        <v>94.506530633606502</v>
      </c>
      <c r="AF16" s="216">
        <f>'[5]FED STEER MARGIN_graphs'!O16</f>
        <v>11.962079854471721</v>
      </c>
      <c r="AG16" s="215"/>
      <c r="AH16">
        <v>12</v>
      </c>
    </row>
    <row r="17" spans="1:35" x14ac:dyDescent="0.25">
      <c r="A17" s="151">
        <f>'[5]FED STEER MARGIN_graphs'!A17</f>
        <v>46115</v>
      </c>
      <c r="B17">
        <v>14</v>
      </c>
      <c r="D17">
        <v>298.35021531351845</v>
      </c>
      <c r="E17">
        <v>367.20593194294906</v>
      </c>
      <c r="F17">
        <v>193.40717805351323</v>
      </c>
      <c r="G17">
        <v>229.04439329266643</v>
      </c>
      <c r="H17" s="6">
        <f>+'Fed Steer Margin'!F252</f>
        <v>-196.02276830169512</v>
      </c>
      <c r="I17" s="6">
        <f>+'Fed Steer Margin'!F305</f>
        <v>193.0035550638313</v>
      </c>
      <c r="J17" s="6">
        <f>+'Fed Steer Margin'!F357</f>
        <v>18.85373094349552</v>
      </c>
      <c r="K17" s="6">
        <f>+'Fed Steer Margin'!F409</f>
        <v>148.47304068763606</v>
      </c>
      <c r="L17" s="6">
        <f>+'Fed Steer Margin'!F461</f>
        <v>-128.11785621835247</v>
      </c>
      <c r="M17" s="6">
        <f>+'Fed Steer Margin'!F513</f>
        <v>51.462048086796813</v>
      </c>
      <c r="N17" s="6">
        <f>+'Fed Steer Margin'!F565</f>
        <v>48.245012133411592</v>
      </c>
      <c r="O17" s="6">
        <f>+'Fed Steer Margin'!F618</f>
        <v>102.81573088537061</v>
      </c>
      <c r="P17" s="6">
        <f>+'Fed Steer Margin'!$F670</f>
        <v>-135.82293550107761</v>
      </c>
      <c r="Q17" s="6">
        <f>+'Fed Steer Margin'!$F722</f>
        <v>-266.19852659783396</v>
      </c>
      <c r="R17" s="6">
        <f>+'Fed Steer Margin'!$F774</f>
        <v>253.39697596655378</v>
      </c>
      <c r="S17" s="6">
        <f>+'Fed Steer Margin'!$F826</f>
        <v>313.66379681937133</v>
      </c>
      <c r="T17" s="6">
        <f>+'Fed Steer Margin'!$F878</f>
        <v>-278.34041592158519</v>
      </c>
      <c r="U17" s="6">
        <f>+'Fed Steer Margin'!$F931</f>
        <v>427.64539899426882</v>
      </c>
      <c r="V17" s="6">
        <f>+'Fed Steer Margin'!$F983</f>
        <v>-63.983244564257802</v>
      </c>
      <c r="W17" s="6">
        <f>+'Fed Steer Margin'!F1035</f>
        <v>-266.03295276372728</v>
      </c>
      <c r="X17" s="6">
        <f>+'Fed Steer Margin'!F1087</f>
        <v>-176.32642382460199</v>
      </c>
      <c r="Y17" s="6">
        <f>+'Fed Steer Margin'!F1140</f>
        <v>-316.96527328365846</v>
      </c>
      <c r="Z17" s="215">
        <f>+'Fed Steer Margin'!F1192</f>
        <v>61.325994977914888</v>
      </c>
      <c r="AA17" s="215">
        <v>50.073576111089551</v>
      </c>
      <c r="AB17" s="215">
        <v>157.58306909577914</v>
      </c>
      <c r="AC17" s="215">
        <v>207.49586301068166</v>
      </c>
      <c r="AD17" s="215">
        <f>'[5]FED STEER MARGIN_graphs'!M17</f>
        <v>-129.89560842201809</v>
      </c>
      <c r="AE17" s="215">
        <f>'[5]FED STEER MARGIN_graphs'!N17</f>
        <v>31.902645982361356</v>
      </c>
      <c r="AF17" s="216">
        <f>'[5]FED STEER MARGIN_graphs'!O17</f>
        <v>-19.752440816809667</v>
      </c>
      <c r="AG17" s="215"/>
      <c r="AH17">
        <v>13</v>
      </c>
    </row>
    <row r="18" spans="1:35" x14ac:dyDescent="0.25">
      <c r="A18" s="151">
        <f>'[5]FED STEER MARGIN_graphs'!A18</f>
        <v>46122</v>
      </c>
      <c r="B18">
        <v>15</v>
      </c>
      <c r="D18">
        <v>323.21232797205607</v>
      </c>
      <c r="E18">
        <v>364.28204665071848</v>
      </c>
      <c r="F18">
        <v>118.78594015764634</v>
      </c>
      <c r="G18">
        <v>276.80261669985816</v>
      </c>
      <c r="H18" s="6">
        <f>+'Fed Steer Margin'!F253</f>
        <v>-69.961474707153457</v>
      </c>
      <c r="I18" s="6">
        <f>+'Fed Steer Margin'!F306</f>
        <v>172.73017738077647</v>
      </c>
      <c r="J18" s="6">
        <f>+'Fed Steer Margin'!F358</f>
        <v>-12.167727885726208</v>
      </c>
      <c r="K18" s="6">
        <f>+'Fed Steer Margin'!F410</f>
        <v>172.95019990657465</v>
      </c>
      <c r="L18" s="6">
        <f>+'Fed Steer Margin'!F462</f>
        <v>-133.09432921105872</v>
      </c>
      <c r="M18" s="6">
        <f>+'Fed Steer Margin'!F514</f>
        <v>61.575646080641036</v>
      </c>
      <c r="N18" s="6">
        <f>+'Fed Steer Margin'!F566</f>
        <v>44.666611031536604</v>
      </c>
      <c r="O18" s="6">
        <f>+'Fed Steer Margin'!F619</f>
        <v>45.825266931369697</v>
      </c>
      <c r="P18" s="6">
        <f>+'Fed Steer Margin'!$F671</f>
        <v>-130.29629198459656</v>
      </c>
      <c r="Q18" s="6">
        <f>+'Fed Steer Margin'!$F723</f>
        <v>-285.87919169824067</v>
      </c>
      <c r="R18" s="6">
        <f>+'Fed Steer Margin'!$F775</f>
        <v>344.87784934978299</v>
      </c>
      <c r="S18" s="6">
        <f>+'Fed Steer Margin'!$F827</f>
        <v>347.54119172638502</v>
      </c>
      <c r="T18" s="6">
        <f>+'Fed Steer Margin'!$F879</f>
        <v>-241.36244186357135</v>
      </c>
      <c r="U18" s="6">
        <f>+'Fed Steer Margin'!$F932</f>
        <v>197.2409956900442</v>
      </c>
      <c r="V18" s="6">
        <f>+'Fed Steer Margin'!$F984</f>
        <v>-249.31383407813883</v>
      </c>
      <c r="W18" s="6">
        <f>+'Fed Steer Margin'!F1036</f>
        <v>-147.27008568003203</v>
      </c>
      <c r="X18" s="6">
        <f>+'Fed Steer Margin'!F1088</f>
        <v>-165.11236387619329</v>
      </c>
      <c r="Y18" s="6">
        <f>+'Fed Steer Margin'!F1141</f>
        <v>-284.58185321492238</v>
      </c>
      <c r="Z18" s="215"/>
      <c r="AA18" s="215">
        <v>161.51803553363061</v>
      </c>
      <c r="AB18" s="215">
        <v>131.51465761453028</v>
      </c>
      <c r="AC18" s="215">
        <v>759.12257229058605</v>
      </c>
      <c r="AD18" s="215">
        <f>'[5]FED STEER MARGIN_graphs'!M18</f>
        <v>88.559278908434862</v>
      </c>
      <c r="AE18" s="215">
        <f>'[5]FED STEER MARGIN_graphs'!N18</f>
        <v>191.89335305595614</v>
      </c>
      <c r="AF18" s="216">
        <f>'[5]FED STEER MARGIN_graphs'!O18</f>
        <v>17.972853601770364</v>
      </c>
      <c r="AG18" s="215"/>
      <c r="AH18">
        <v>14</v>
      </c>
    </row>
    <row r="19" spans="1:35" x14ac:dyDescent="0.25">
      <c r="A19" s="151">
        <f>'[5]FED STEER MARGIN_graphs'!A19</f>
        <v>46129</v>
      </c>
      <c r="B19">
        <v>16</v>
      </c>
      <c r="D19">
        <v>356.61063064668315</v>
      </c>
      <c r="E19">
        <v>391.62856853774656</v>
      </c>
      <c r="F19">
        <v>44.928568844701886</v>
      </c>
      <c r="G19">
        <v>235.91889153615693</v>
      </c>
      <c r="H19" s="6">
        <f>+'Fed Steer Margin'!F254</f>
        <v>-63.24887647748551</v>
      </c>
      <c r="I19" s="6">
        <f>+'Fed Steer Margin'!F307</f>
        <v>233.41669124365194</v>
      </c>
      <c r="J19" s="6">
        <f>+'Fed Steer Margin'!F359</f>
        <v>15.474101314476911</v>
      </c>
      <c r="K19" s="6">
        <f>+'Fed Steer Margin'!F411</f>
        <v>214.18800650401067</v>
      </c>
      <c r="L19" s="6">
        <f>+'Fed Steer Margin'!F463</f>
        <v>-98.628174973701562</v>
      </c>
      <c r="M19" s="6">
        <f>+'Fed Steer Margin'!F515</f>
        <v>98.25601505564191</v>
      </c>
      <c r="N19" s="6">
        <f>+'Fed Steer Margin'!F567</f>
        <v>74.886498332700512</v>
      </c>
      <c r="O19" s="6">
        <f>+'Fed Steer Margin'!F620</f>
        <v>80.808440535209229</v>
      </c>
      <c r="P19" s="6">
        <f>+'Fed Steer Margin'!$F672</f>
        <v>-113.83028889594243</v>
      </c>
      <c r="Q19" s="6">
        <f>+'Fed Steer Margin'!$F724</f>
        <v>-179.63344683037144</v>
      </c>
      <c r="R19" s="6">
        <f>+'Fed Steer Margin'!$F776</f>
        <v>289.28571182575843</v>
      </c>
      <c r="S19" s="6">
        <f>+'Fed Steer Margin'!$F828</f>
        <v>331.76745167218724</v>
      </c>
      <c r="T19" s="6">
        <f>+'Fed Steer Margin'!$F880</f>
        <v>-387.11960002336309</v>
      </c>
      <c r="U19" s="6">
        <f>+'Fed Steer Margin'!$F933</f>
        <v>372.94186655410226</v>
      </c>
      <c r="V19" s="6">
        <f>+'Fed Steer Margin'!$F985</f>
        <v>-202.90150713613957</v>
      </c>
      <c r="W19" s="6">
        <f>+'Fed Steer Margin'!F1037</f>
        <v>-146.66864913812242</v>
      </c>
      <c r="X19" s="6">
        <f>+'Fed Steer Margin'!F1089</f>
        <v>-167.79590953806382</v>
      </c>
      <c r="Y19" s="6">
        <f>+'Fed Steer Margin'!F1142</f>
        <v>-254.17448512102874</v>
      </c>
      <c r="Z19" s="215">
        <f>+'Fed Steer Margin'!F1194</f>
        <v>49.694754981386723</v>
      </c>
      <c r="AA19" s="215">
        <v>233.69304728367933</v>
      </c>
      <c r="AB19" s="215">
        <v>148.11889201504573</v>
      </c>
      <c r="AC19" s="215">
        <v>628.139891657107</v>
      </c>
      <c r="AD19" s="215" t="str">
        <f>'[5]FED STEER MARGIN_graphs'!M19</f>
        <v/>
      </c>
      <c r="AE19" s="215">
        <f>'[5]FED STEER MARGIN_graphs'!N19</f>
        <v>161.094420163238</v>
      </c>
      <c r="AF19" s="216">
        <f>'[5]FED STEER MARGIN_graphs'!O19</f>
        <v>27.392830153460341</v>
      </c>
      <c r="AG19" s="215"/>
      <c r="AH19">
        <v>15</v>
      </c>
    </row>
    <row r="20" spans="1:35" x14ac:dyDescent="0.25">
      <c r="A20" s="151">
        <f>'[5]FED STEER MARGIN_graphs'!A20</f>
        <v>46136</v>
      </c>
      <c r="B20">
        <v>17</v>
      </c>
      <c r="D20">
        <v>390.62330534408079</v>
      </c>
      <c r="E20">
        <v>359.1528293561696</v>
      </c>
      <c r="F20">
        <v>122.33350127224548</v>
      </c>
      <c r="G20">
        <v>236.91645839425541</v>
      </c>
      <c r="H20" s="6">
        <f>+'Fed Steer Margin'!F255</f>
        <v>-54.944280314431353</v>
      </c>
      <c r="I20" s="6">
        <f>+'Fed Steer Margin'!F308</f>
        <v>262.37670815423348</v>
      </c>
      <c r="J20" s="6">
        <f>+'Fed Steer Margin'!F360</f>
        <v>62.528698850876481</v>
      </c>
      <c r="K20" s="6">
        <f>+'Fed Steer Margin'!F412</f>
        <v>246.89984528593004</v>
      </c>
      <c r="L20" s="6">
        <f>+'Fed Steer Margin'!F464</f>
        <v>16.325340345328868</v>
      </c>
      <c r="M20" s="6">
        <f>+'Fed Steer Margin'!F516</f>
        <v>99.816774763130979</v>
      </c>
      <c r="N20" s="6">
        <f>+'Fed Steer Margin'!F568</f>
        <v>127.25548801549076</v>
      </c>
      <c r="O20" s="6">
        <f>+'Fed Steer Margin'!F621</f>
        <v>79.774892095826317</v>
      </c>
      <c r="P20" s="6">
        <f>+'Fed Steer Margin'!$F673</f>
        <v>-102.33297544019388</v>
      </c>
      <c r="Q20" s="6">
        <f>+'Fed Steer Margin'!$F725</f>
        <v>-101.18382300653593</v>
      </c>
      <c r="R20" s="6">
        <f>+'Fed Steer Margin'!$F777</f>
        <v>310.7927421540362</v>
      </c>
      <c r="S20" s="6">
        <f>+'Fed Steer Margin'!$F829</f>
        <v>292.14748124714697</v>
      </c>
      <c r="T20" s="6">
        <f>+'Fed Steer Margin'!$F881</f>
        <v>-442.82623580470226</v>
      </c>
      <c r="U20" s="6">
        <f>+'Fed Steer Margin'!$F934</f>
        <v>485.54072184170991</v>
      </c>
      <c r="V20" s="6">
        <f>+'Fed Steer Margin'!$F986</f>
        <v>-196.93543775945682</v>
      </c>
      <c r="W20" s="6">
        <f>+'Fed Steer Margin'!F1038</f>
        <v>-150.91055348026202</v>
      </c>
      <c r="X20" s="6">
        <f>+'Fed Steer Margin'!F1090</f>
        <v>-162.34432924123394</v>
      </c>
      <c r="Y20" s="6">
        <f>+'Fed Steer Margin'!F1143</f>
        <v>-169.28847022040145</v>
      </c>
      <c r="Z20" s="215">
        <f>+'Fed Steer Margin'!F1195</f>
        <v>21.955191943129648</v>
      </c>
      <c r="AA20" s="215">
        <v>216.24779965921016</v>
      </c>
      <c r="AB20" s="215">
        <v>338.03817975362472</v>
      </c>
      <c r="AC20" s="215">
        <v>708.7887677172148</v>
      </c>
      <c r="AD20" s="215" t="str">
        <f>'[5]FED STEER MARGIN_graphs'!M20</f>
        <v/>
      </c>
      <c r="AE20" s="215">
        <f>'[5]FED STEER MARGIN_graphs'!N20</f>
        <v>223.14829377055557</v>
      </c>
      <c r="AF20" s="216">
        <f>'[5]FED STEER MARGIN_graphs'!O20</f>
        <v>64.826563440883277</v>
      </c>
      <c r="AG20" s="215"/>
      <c r="AH20">
        <v>16</v>
      </c>
    </row>
    <row r="21" spans="1:35" x14ac:dyDescent="0.25">
      <c r="A21" s="151">
        <f>'[5]FED STEER MARGIN_graphs'!A21</f>
        <v>46143</v>
      </c>
      <c r="B21">
        <v>18</v>
      </c>
      <c r="D21">
        <v>400.65184446469925</v>
      </c>
      <c r="E21">
        <v>384.86542926909192</v>
      </c>
      <c r="F21">
        <v>198.39163500968175</v>
      </c>
      <c r="G21">
        <v>206.98962747770634</v>
      </c>
      <c r="H21" s="6">
        <f>+'Fed Steer Margin'!F256</f>
        <v>-127.03922045546096</v>
      </c>
      <c r="I21" s="6">
        <f>+'Fed Steer Margin'!F309</f>
        <v>281.37530490007452</v>
      </c>
      <c r="J21" s="6">
        <f>+'Fed Steer Margin'!F361</f>
        <v>126.01192388617005</v>
      </c>
      <c r="K21" s="6">
        <f>+'Fed Steer Margin'!F413</f>
        <v>272.2942359906765</v>
      </c>
      <c r="L21" s="6">
        <f>+'Fed Steer Margin'!F465</f>
        <v>8.6176840514149262</v>
      </c>
      <c r="M21" s="6">
        <f>+'Fed Steer Margin'!F517</f>
        <v>117.85085440695366</v>
      </c>
      <c r="N21" s="6">
        <f>+'Fed Steer Margin'!F569</f>
        <v>86.180934815573437</v>
      </c>
      <c r="O21" s="6">
        <f>+'Fed Steer Margin'!F622</f>
        <v>41.340680765331172</v>
      </c>
      <c r="P21" s="6">
        <f>+'Fed Steer Margin'!$F674</f>
        <v>-99.344460801485184</v>
      </c>
      <c r="Q21" s="6">
        <f>+'Fed Steer Margin'!$F726</f>
        <v>-130.68871927424902</v>
      </c>
      <c r="R21" s="6">
        <f>+'Fed Steer Margin'!$F778</f>
        <v>404.04957106819461</v>
      </c>
      <c r="S21" s="6">
        <f>+'Fed Steer Margin'!$F830</f>
        <v>277.65869316169437</v>
      </c>
      <c r="T21" s="6">
        <f>+'Fed Steer Margin'!$F882</f>
        <v>-401.87611829889465</v>
      </c>
      <c r="U21" s="6">
        <f>+'Fed Steer Margin'!$F935</f>
        <v>513.02735588575274</v>
      </c>
      <c r="V21" s="6">
        <f>+'Fed Steer Margin'!$F987</f>
        <v>-293.27579770515331</v>
      </c>
      <c r="W21" s="6">
        <f>+'Fed Steer Margin'!F1039</f>
        <v>15.504993876697426</v>
      </c>
      <c r="X21" s="6">
        <f>+'Fed Steer Margin'!F1091</f>
        <v>-66.900123621664079</v>
      </c>
      <c r="Y21" s="6">
        <f>+'Fed Steer Margin'!F1144</f>
        <v>-165.60493244344298</v>
      </c>
      <c r="Z21" s="215">
        <f>+'Fed Steer Margin'!F1196</f>
        <v>111.80836051661481</v>
      </c>
      <c r="AA21" s="215">
        <v>345.31784213965511</v>
      </c>
      <c r="AB21" s="215">
        <v>308.15900868745666</v>
      </c>
      <c r="AC21" s="215">
        <v>672.45052958149836</v>
      </c>
      <c r="AD21" s="215" t="str">
        <f>'[5]FED STEER MARGIN_graphs'!M21</f>
        <v/>
      </c>
      <c r="AE21" s="215">
        <f>'[5]FED STEER MARGIN_graphs'!N21</f>
        <v>254.42616169635639</v>
      </c>
      <c r="AF21" s="216">
        <f>'[5]FED STEER MARGIN_graphs'!O21</f>
        <v>103.86111186185201</v>
      </c>
      <c r="AG21" s="215"/>
      <c r="AH21">
        <v>17</v>
      </c>
    </row>
    <row r="22" spans="1:35" x14ac:dyDescent="0.25">
      <c r="A22" s="151">
        <f>'[5]FED STEER MARGIN_graphs'!A22</f>
        <v>46150</v>
      </c>
      <c r="B22">
        <v>19</v>
      </c>
      <c r="D22">
        <v>394.99087408173364</v>
      </c>
      <c r="E22">
        <v>468.34202664316103</v>
      </c>
      <c r="F22">
        <v>190.11386504505435</v>
      </c>
      <c r="G22">
        <v>207.75063304529726</v>
      </c>
      <c r="H22" s="6">
        <f>+'Fed Steer Margin'!F257</f>
        <v>-5.5905466280125893</v>
      </c>
      <c r="I22" s="6">
        <f>+'Fed Steer Margin'!F310</f>
        <v>199.87071597629119</v>
      </c>
      <c r="J22" s="6">
        <f>+'Fed Steer Margin'!F362</f>
        <v>84.874652386828529</v>
      </c>
      <c r="K22" s="6">
        <f>+'Fed Steer Margin'!F414</f>
        <v>341.01346168756982</v>
      </c>
      <c r="L22" s="6">
        <f>+'Fed Steer Margin'!F466</f>
        <v>38.807880725068117</v>
      </c>
      <c r="M22" s="6">
        <f>+'Fed Steer Margin'!F518</f>
        <v>102.7115310947047</v>
      </c>
      <c r="N22" s="6">
        <f>+'Fed Steer Margin'!F570</f>
        <v>96.340195983414105</v>
      </c>
      <c r="O22" s="6">
        <f>+'Fed Steer Margin'!F623</f>
        <v>-43.758228941919242</v>
      </c>
      <c r="P22" s="6">
        <f>+'Fed Steer Margin'!$F675</f>
        <v>-95.791084863481956</v>
      </c>
      <c r="Q22" s="6">
        <f>+'Fed Steer Margin'!$F727</f>
        <v>-111.32314716860242</v>
      </c>
      <c r="R22" s="6">
        <f>+'Fed Steer Margin'!$F779</f>
        <v>354.08620647700741</v>
      </c>
      <c r="S22" s="6">
        <f>+'Fed Steer Margin'!$F831</f>
        <v>306.00598910170129</v>
      </c>
      <c r="T22" s="6">
        <f>+'Fed Steer Margin'!$F883</f>
        <v>-370.09855622067562</v>
      </c>
      <c r="U22" s="6">
        <f>+'Fed Steer Margin'!$F936</f>
        <v>709.0132531856782</v>
      </c>
      <c r="V22" s="6">
        <f>+'Fed Steer Margin'!$F988</f>
        <v>-23.628889513540344</v>
      </c>
      <c r="W22" s="6">
        <f>+'Fed Steer Margin'!F1040</f>
        <v>-23.670140315773097</v>
      </c>
      <c r="X22" s="6">
        <f>+'Fed Steer Margin'!F1092</f>
        <v>-60.348729828316209</v>
      </c>
      <c r="Y22" s="6">
        <f>+'Fed Steer Margin'!F1145</f>
        <v>-169.68235509323858</v>
      </c>
      <c r="Z22" s="215">
        <f>+'Fed Steer Margin'!F1197</f>
        <v>119.80981327848622</v>
      </c>
      <c r="AA22" s="215">
        <v>269.88477142330157</v>
      </c>
      <c r="AB22" s="215">
        <v>248.1120427947958</v>
      </c>
      <c r="AC22" s="215">
        <v>825.66488367216925</v>
      </c>
      <c r="AD22" s="215" t="str">
        <f>'[5]FED STEER MARGIN_graphs'!M22</f>
        <v/>
      </c>
      <c r="AE22" s="215">
        <f>'[5]FED STEER MARGIN_graphs'!N22</f>
        <v>258.75783121510284</v>
      </c>
      <c r="AF22" s="216">
        <f>'[5]FED STEER MARGIN_graphs'!O22</f>
        <v>152.50560933828871</v>
      </c>
      <c r="AG22" s="215"/>
      <c r="AH22">
        <v>18</v>
      </c>
    </row>
    <row r="23" spans="1:35" x14ac:dyDescent="0.25">
      <c r="A23" s="151">
        <f>'[5]FED STEER MARGIN_graphs'!A23</f>
        <v>46157</v>
      </c>
      <c r="B23">
        <v>20</v>
      </c>
      <c r="D23">
        <v>373.14418153951829</v>
      </c>
      <c r="E23">
        <v>345.98068643333613</v>
      </c>
      <c r="F23">
        <v>151.58904629609947</v>
      </c>
      <c r="G23">
        <v>203.62540483924863</v>
      </c>
      <c r="H23" s="6">
        <f>+'Fed Steer Margin'!F258</f>
        <v>-118.94006118420202</v>
      </c>
      <c r="I23" s="6">
        <f>+'Fed Steer Margin'!F311</f>
        <v>205.50890734394784</v>
      </c>
      <c r="J23" s="6">
        <f>+'Fed Steer Margin'!F363</f>
        <v>-8.2127542809139413</v>
      </c>
      <c r="K23" s="6">
        <f>+'Fed Steer Margin'!F415</f>
        <v>277.32074642807015</v>
      </c>
      <c r="L23" s="6">
        <f>+'Fed Steer Margin'!F467</f>
        <v>-23.521455512194507</v>
      </c>
      <c r="M23" s="6">
        <f>+'Fed Steer Margin'!F519</f>
        <v>23.257926952756634</v>
      </c>
      <c r="N23" s="6">
        <f>+'Fed Steer Margin'!F571</f>
        <v>116.15721065024877</v>
      </c>
      <c r="O23" s="6">
        <f>+'Fed Steer Margin'!F624</f>
        <v>-28.440905791551359</v>
      </c>
      <c r="P23" s="6">
        <f>+'Fed Steer Margin'!$F676</f>
        <v>-101.68270177001864</v>
      </c>
      <c r="Q23" s="6">
        <f>+'Fed Steer Margin'!$F728</f>
        <v>-64.027742154293492</v>
      </c>
      <c r="R23" s="6">
        <f>+'Fed Steer Margin'!$F780</f>
        <v>436.56214216168519</v>
      </c>
      <c r="S23" s="6">
        <f>+'Fed Steer Margin'!$F832</f>
        <v>346.81101864989296</v>
      </c>
      <c r="T23" s="6">
        <f>+'Fed Steer Margin'!$F884</f>
        <v>-254.60994665311591</v>
      </c>
      <c r="U23" s="6">
        <f>+'Fed Steer Margin'!$F937</f>
        <v>586.63698508521179</v>
      </c>
      <c r="V23" s="6">
        <f>+'Fed Steer Margin'!$F989</f>
        <v>-61.160686168605025</v>
      </c>
      <c r="W23" s="6">
        <f>+'Fed Steer Margin'!F1041</f>
        <v>96.601619951969496</v>
      </c>
      <c r="X23" s="6">
        <f>+'Fed Steer Margin'!F1093</f>
        <v>-110.29647178129426</v>
      </c>
      <c r="Y23" s="6">
        <f>+'Fed Steer Margin'!F1146</f>
        <v>-85.550915565852847</v>
      </c>
      <c r="Z23" s="215">
        <f>+'Fed Steer Margin'!F1198</f>
        <v>200.09947581584265</v>
      </c>
      <c r="AA23" s="215">
        <v>351.26674583414251</v>
      </c>
      <c r="AB23" s="215">
        <v>269.19558342569781</v>
      </c>
      <c r="AC23" s="215">
        <v>782.9794411638095</v>
      </c>
      <c r="AD23" s="215" t="str">
        <f>'[5]FED STEER MARGIN_graphs'!M23</f>
        <v/>
      </c>
      <c r="AE23" s="215">
        <f>'[5]FED STEER MARGIN_graphs'!N23</f>
        <v>303.5980661347279</v>
      </c>
      <c r="AF23" s="216">
        <f>'[5]FED STEER MARGIN_graphs'!O23</f>
        <v>177.51618311078056</v>
      </c>
      <c r="AG23" s="215"/>
      <c r="AH23">
        <v>19</v>
      </c>
    </row>
    <row r="24" spans="1:35" x14ac:dyDescent="0.25">
      <c r="A24" s="151">
        <f>'[5]FED STEER MARGIN_graphs'!A24</f>
        <v>46164</v>
      </c>
      <c r="B24">
        <v>21</v>
      </c>
      <c r="D24">
        <v>264.23364617274365</v>
      </c>
      <c r="E24">
        <v>421.56048451344918</v>
      </c>
      <c r="F24">
        <v>107.84170201885968</v>
      </c>
      <c r="G24">
        <v>30.948051116234637</v>
      </c>
      <c r="H24" s="6">
        <f>+'Fed Steer Margin'!F259</f>
        <v>-187.56799202613024</v>
      </c>
      <c r="I24" s="6">
        <f>+'Fed Steer Margin'!F312</f>
        <v>192.40986128297186</v>
      </c>
      <c r="J24" s="6">
        <f>+'Fed Steer Margin'!F364</f>
        <v>106.05623809613689</v>
      </c>
      <c r="K24" s="6">
        <f>+'Fed Steer Margin'!F416</f>
        <v>268.69800654935057</v>
      </c>
      <c r="L24" s="6">
        <f>+'Fed Steer Margin'!F468</f>
        <v>-8.0994810678578233</v>
      </c>
      <c r="M24" s="6">
        <f>+'Fed Steer Margin'!F520</f>
        <v>78.80875469291027</v>
      </c>
      <c r="N24" s="6">
        <f>+'Fed Steer Margin'!F572</f>
        <v>215.12533595026366</v>
      </c>
      <c r="O24" s="6">
        <f>+'Fed Steer Margin'!F625</f>
        <v>-13.891802427577204</v>
      </c>
      <c r="P24" s="6">
        <f>+'Fed Steer Margin'!$F677</f>
        <v>-58.103525399808632</v>
      </c>
      <c r="Q24" s="6">
        <f>+'Fed Steer Margin'!$F729</f>
        <v>-40.568175023721551</v>
      </c>
      <c r="R24" s="6">
        <f>+'Fed Steer Margin'!$F781</f>
        <v>393.65158586295411</v>
      </c>
      <c r="S24" s="6">
        <f>+'Fed Steer Margin'!$F833</f>
        <v>261.05192515156114</v>
      </c>
      <c r="T24" s="6">
        <f>+'Fed Steer Margin'!$F885</f>
        <v>-48.610127581006964</v>
      </c>
      <c r="U24" s="6">
        <f>+'Fed Steer Margin'!$F938</f>
        <v>579.671256918175</v>
      </c>
      <c r="V24" s="6">
        <f>+'Fed Steer Margin'!$F990</f>
        <v>-226.70830273494903</v>
      </c>
      <c r="W24" s="6">
        <f>+'Fed Steer Margin'!F1042</f>
        <v>-182.14917816708248</v>
      </c>
      <c r="X24" s="6">
        <f>+'Fed Steer Margin'!F1094</f>
        <v>25.194096784807243</v>
      </c>
      <c r="Y24" s="6">
        <f>+'Fed Steer Margin'!F1147</f>
        <v>-158.53799239350064</v>
      </c>
      <c r="Z24" s="215">
        <f>+'Fed Steer Margin'!F1199</f>
        <v>148.68169495045686</v>
      </c>
      <c r="AA24" s="215">
        <v>159.8185343713435</v>
      </c>
      <c r="AB24" s="215">
        <v>258.74820904849093</v>
      </c>
      <c r="AC24" s="215">
        <v>681.00018985751922</v>
      </c>
      <c r="AD24" s="215" t="str">
        <f>'[5]FED STEER MARGIN_graphs'!M24</f>
        <v/>
      </c>
      <c r="AE24" s="215">
        <f>'[5]FED STEER MARGIN_graphs'!N24</f>
        <v>217.94212716686198</v>
      </c>
      <c r="AF24" s="216">
        <f>'[5]FED STEER MARGIN_graphs'!O24</f>
        <v>123.71083810542537</v>
      </c>
      <c r="AG24" s="215"/>
      <c r="AH24">
        <v>20</v>
      </c>
    </row>
    <row r="25" spans="1:35" x14ac:dyDescent="0.25">
      <c r="A25" s="151">
        <f>'[5]FED STEER MARGIN_graphs'!A25</f>
        <v>46171</v>
      </c>
      <c r="B25">
        <v>22</v>
      </c>
      <c r="D25">
        <v>292.07146734699472</v>
      </c>
      <c r="E25">
        <v>376.27815562861019</v>
      </c>
      <c r="F25">
        <v>102.54269051102074</v>
      </c>
      <c r="G25">
        <v>21.159618243634895</v>
      </c>
      <c r="H25" s="6">
        <f>+'Fed Steer Margin'!F260</f>
        <v>-136.69090184229117</v>
      </c>
      <c r="I25" s="6">
        <f>+'Fed Steer Margin'!F313</f>
        <v>194.38624419472421</v>
      </c>
      <c r="J25" s="6">
        <f>+'Fed Steer Margin'!F365</f>
        <v>115.70652135222258</v>
      </c>
      <c r="K25" s="6">
        <f>+'Fed Steer Margin'!F417</f>
        <v>245.80429226888532</v>
      </c>
      <c r="L25" s="6">
        <f>+'Fed Steer Margin'!F469</f>
        <v>-21.392345530321791</v>
      </c>
      <c r="M25" s="6">
        <f>+'Fed Steer Margin'!F521</f>
        <v>94.870761431649953</v>
      </c>
      <c r="N25" s="6">
        <f>+'Fed Steer Margin'!F573</f>
        <v>165.13675658086458</v>
      </c>
      <c r="O25" s="6">
        <f>+'Fed Steer Margin'!F626</f>
        <v>-127.38421082935724</v>
      </c>
      <c r="P25" s="6">
        <f>+'Fed Steer Margin'!$F678</f>
        <v>-102.03422937691266</v>
      </c>
      <c r="Q25" s="6">
        <f>+'Fed Steer Margin'!$F730</f>
        <v>51.620490566682065</v>
      </c>
      <c r="R25" s="6">
        <f>+'Fed Steer Margin'!$F782</f>
        <v>374.15025705964877</v>
      </c>
      <c r="S25" s="6">
        <f>+'Fed Steer Margin'!$F834</f>
        <v>275.4324217574308</v>
      </c>
      <c r="T25" s="6">
        <f>+'Fed Steer Margin'!$F886</f>
        <v>-29.338923268366216</v>
      </c>
      <c r="U25" s="6">
        <f>+'Fed Steer Margin'!$F939</f>
        <v>493.86262422172422</v>
      </c>
      <c r="V25" s="6">
        <f>+'Fed Steer Margin'!$F991</f>
        <v>-180.1989991362243</v>
      </c>
      <c r="W25" s="6">
        <f>+'Fed Steer Margin'!F1043</f>
        <v>-83.479682496765236</v>
      </c>
      <c r="X25" s="6">
        <f>+'Fed Steer Margin'!F1095</f>
        <v>228.10783429618732</v>
      </c>
      <c r="Y25" s="6">
        <f>+'Fed Steer Margin'!F1148</f>
        <v>-53.78258763646636</v>
      </c>
      <c r="Z25" s="215">
        <f>+'Fed Steer Margin'!F1200</f>
        <v>254.76455924360971</v>
      </c>
      <c r="AA25" s="215">
        <v>373.98753008833182</v>
      </c>
      <c r="AB25" s="215">
        <v>428.58930037212576</v>
      </c>
      <c r="AC25" s="215">
        <v>728.48077745759838</v>
      </c>
      <c r="AD25" s="215" t="str">
        <f>'[5]FED STEER MARGIN_graphs'!M25</f>
        <v/>
      </c>
      <c r="AE25" s="215">
        <f>'[5]FED STEER MARGIN_graphs'!N25</f>
        <v>346.40791590503989</v>
      </c>
      <c r="AF25" s="216">
        <f>'[5]FED STEER MARGIN_graphs'!O25</f>
        <v>216.09924331417551</v>
      </c>
      <c r="AG25" s="215"/>
      <c r="AH25">
        <v>21</v>
      </c>
    </row>
    <row r="26" spans="1:35" x14ac:dyDescent="0.25">
      <c r="A26" s="151">
        <f>'[5]FED STEER MARGIN_graphs'!A26</f>
        <v>46178</v>
      </c>
      <c r="B26">
        <v>23</v>
      </c>
      <c r="D26">
        <v>231.08320639198973</v>
      </c>
      <c r="E26">
        <v>391.8187832339886</v>
      </c>
      <c r="F26">
        <v>31.514466451448016</v>
      </c>
      <c r="G26">
        <v>54.881428151968976</v>
      </c>
      <c r="H26" s="6">
        <f>+'Fed Steer Margin'!F261</f>
        <v>-129.21430631870794</v>
      </c>
      <c r="I26" s="6">
        <f>+'Fed Steer Margin'!F314</f>
        <v>187.49315769114355</v>
      </c>
      <c r="J26" s="6">
        <f>+'Fed Steer Margin'!F366</f>
        <v>91.692224850969751</v>
      </c>
      <c r="K26" s="6">
        <f>+'Fed Steer Margin'!F418</f>
        <v>169.4116971529254</v>
      </c>
      <c r="L26" s="6">
        <f>+'Fed Steer Margin'!F470</f>
        <v>-8.484434602219153</v>
      </c>
      <c r="M26" s="6">
        <f>+'Fed Steer Margin'!F522</f>
        <v>12.248424834277785</v>
      </c>
      <c r="N26" s="6">
        <f>+'Fed Steer Margin'!F574</f>
        <v>138.33108940619536</v>
      </c>
      <c r="O26" s="6">
        <f>+'Fed Steer Margin'!F627</f>
        <v>-132.37920682806111</v>
      </c>
      <c r="P26" s="6">
        <f>+'Fed Steer Margin'!$F679</f>
        <v>-23.131711193518186</v>
      </c>
      <c r="Q26" s="6">
        <f>+'Fed Steer Margin'!$F731</f>
        <v>-20.402327008844168</v>
      </c>
      <c r="R26" s="6">
        <f>+'Fed Steer Margin'!$F783</f>
        <v>433.87931959503157</v>
      </c>
      <c r="S26" s="6">
        <f>+'Fed Steer Margin'!$F835</f>
        <v>378.55905065068782</v>
      </c>
      <c r="T26" s="6">
        <f>+'Fed Steer Margin'!$F887</f>
        <v>-113.88541564118896</v>
      </c>
      <c r="U26" s="6">
        <f>+'Fed Steer Margin'!$F940</f>
        <v>571.1628628616304</v>
      </c>
      <c r="V26" s="6">
        <f>+'Fed Steer Margin'!$F992</f>
        <v>-173.73589222551072</v>
      </c>
      <c r="W26" s="6">
        <f>+'Fed Steer Margin'!F1044</f>
        <v>-100.74145426174027</v>
      </c>
      <c r="X26" s="6">
        <f>+'Fed Steer Margin'!F1096</f>
        <v>193.60056944752432</v>
      </c>
      <c r="Y26" s="6">
        <f>+'Fed Steer Margin'!F1149</f>
        <v>10.121118050275072</v>
      </c>
      <c r="Z26" s="215">
        <f>+'Fed Steer Margin'!F1201</f>
        <v>177.30179569832217</v>
      </c>
      <c r="AA26" s="215">
        <v>440.39875483216429</v>
      </c>
      <c r="AB26" s="215">
        <v>224.88494196917327</v>
      </c>
      <c r="AC26" s="215">
        <v>733.05594611383231</v>
      </c>
      <c r="AD26" s="215" t="str">
        <f>'[5]FED STEER MARGIN_graphs'!M26</f>
        <v/>
      </c>
      <c r="AE26" s="215">
        <f>'[5]FED STEER MARGIN_graphs'!N26</f>
        <v>317.15251133275342</v>
      </c>
      <c r="AF26" s="216">
        <f>'[5]FED STEER MARGIN_graphs'!O26</f>
        <v>196.21632268444819</v>
      </c>
      <c r="AG26" s="215"/>
      <c r="AH26">
        <v>22</v>
      </c>
    </row>
    <row r="27" spans="1:35" x14ac:dyDescent="0.25">
      <c r="A27" s="151">
        <f>'[5]FED STEER MARGIN_graphs'!A27</f>
        <v>46185</v>
      </c>
      <c r="B27">
        <v>24</v>
      </c>
      <c r="D27">
        <v>215.21460550273378</v>
      </c>
      <c r="E27">
        <v>283.51952603125505</v>
      </c>
      <c r="F27">
        <v>66.592705283295572</v>
      </c>
      <c r="G27">
        <v>-120.93040137097933</v>
      </c>
      <c r="H27" s="6">
        <f>+'Fed Steer Margin'!F262</f>
        <v>-202.98914674713683</v>
      </c>
      <c r="I27" s="6">
        <f>+'Fed Steer Margin'!F315</f>
        <v>210.83172561486731</v>
      </c>
      <c r="J27" s="6">
        <f>+'Fed Steer Margin'!F367</f>
        <v>114.81199136408964</v>
      </c>
      <c r="K27" s="6">
        <f>+'Fed Steer Margin'!F419</f>
        <v>187.2792173984119</v>
      </c>
      <c r="L27" s="6">
        <f>+'Fed Steer Margin'!F471</f>
        <v>24.221292413051287</v>
      </c>
      <c r="M27" s="6">
        <f>+'Fed Steer Margin'!F523</f>
        <v>-74.683479175747607</v>
      </c>
      <c r="N27" s="6">
        <f>+'Fed Steer Margin'!F575</f>
        <v>136.20037817066623</v>
      </c>
      <c r="O27" s="6">
        <f>+'Fed Steer Margin'!F628</f>
        <v>-92.21002955388235</v>
      </c>
      <c r="P27" s="6">
        <f>+'Fed Steer Margin'!$F680</f>
        <v>-65.303919333610111</v>
      </c>
      <c r="Q27" s="6">
        <f>+'Fed Steer Margin'!$F732</f>
        <v>-102.87051164045806</v>
      </c>
      <c r="R27" s="6">
        <f>+'Fed Steer Margin'!$F784</f>
        <v>456.36203626881274</v>
      </c>
      <c r="S27" s="6">
        <f>+'Fed Steer Margin'!$F836</f>
        <v>227.24773320614759</v>
      </c>
      <c r="T27" s="6">
        <f>+'Fed Steer Margin'!$F888</f>
        <v>-42.63466796709281</v>
      </c>
      <c r="U27" s="6">
        <f>+'Fed Steer Margin'!$F941</f>
        <v>499.75284082522921</v>
      </c>
      <c r="V27" s="6">
        <f>+'Fed Steer Margin'!$F993</f>
        <v>-246.94482432976793</v>
      </c>
      <c r="W27" s="6">
        <f>+'Fed Steer Margin'!F1045</f>
        <v>-158.6907244725794</v>
      </c>
      <c r="X27" s="6">
        <f>+'Fed Steer Margin'!F1097</f>
        <v>172.22819308121007</v>
      </c>
      <c r="Y27" s="6">
        <f>+'Fed Steer Margin'!F1150</f>
        <v>41.664840860012646</v>
      </c>
      <c r="Z27" s="215">
        <f>+'Fed Steer Margin'!F1202</f>
        <v>165.52228041783064</v>
      </c>
      <c r="AA27" s="215">
        <v>594.32695012690692</v>
      </c>
      <c r="AB27" s="215">
        <v>96.184507127460165</v>
      </c>
      <c r="AC27" s="215">
        <v>681.92356148021099</v>
      </c>
      <c r="AD27" s="215" t="str">
        <f>'[5]FED STEER MARGIN_graphs'!M27</f>
        <v/>
      </c>
      <c r="AE27" s="215">
        <f>'[5]FED STEER MARGIN_graphs'!N27</f>
        <v>315.92442800248426</v>
      </c>
      <c r="AF27" s="216">
        <f>'[5]FED STEER MARGIN_graphs'!O27</f>
        <v>180.33329571494204</v>
      </c>
      <c r="AG27" s="215"/>
      <c r="AH27">
        <v>23</v>
      </c>
    </row>
    <row r="28" spans="1:35" x14ac:dyDescent="0.25">
      <c r="A28" s="151">
        <f>'[5]FED STEER MARGIN_graphs'!A28</f>
        <v>46192</v>
      </c>
      <c r="B28">
        <v>25</v>
      </c>
      <c r="D28">
        <v>238.53038495318856</v>
      </c>
      <c r="E28">
        <v>360.84674308043941</v>
      </c>
      <c r="F28">
        <v>57.452234202717591</v>
      </c>
      <c r="G28">
        <v>-307.23141487724797</v>
      </c>
      <c r="H28" s="6">
        <f>+'Fed Steer Margin'!F263</f>
        <v>-220.08063967316639</v>
      </c>
      <c r="I28" s="6">
        <f>+'Fed Steer Margin'!F316</f>
        <v>217.14763579953865</v>
      </c>
      <c r="J28" s="6">
        <f>+'Fed Steer Margin'!F368</f>
        <v>88.526600880201613</v>
      </c>
      <c r="K28" s="6">
        <f>+'Fed Steer Margin'!F420</f>
        <v>186.21410795845486</v>
      </c>
      <c r="L28" s="6">
        <f>+'Fed Steer Margin'!F472</f>
        <v>21.850157794307279</v>
      </c>
      <c r="M28" s="6">
        <f>+'Fed Steer Margin'!F524</f>
        <v>-81.970102307391244</v>
      </c>
      <c r="N28" s="6">
        <f>+'Fed Steer Margin'!F576</f>
        <v>136.15698862749741</v>
      </c>
      <c r="O28" s="6">
        <f>+'Fed Steer Margin'!F629</f>
        <v>-20.353783492007778</v>
      </c>
      <c r="P28" s="6">
        <f>+'Fed Steer Margin'!$F681</f>
        <v>-46.327675041097109</v>
      </c>
      <c r="Q28" s="6">
        <f>+'Fed Steer Margin'!$F733</f>
        <v>-56.82578220695018</v>
      </c>
      <c r="R28" s="6">
        <f>+'Fed Steer Margin'!$F785</f>
        <v>385.29411195412149</v>
      </c>
      <c r="S28" s="6">
        <f>+'Fed Steer Margin'!$F837</f>
        <v>196.78526451240532</v>
      </c>
      <c r="T28" s="6">
        <f>+'Fed Steer Margin'!$F889</f>
        <v>-68.935337484029333</v>
      </c>
      <c r="U28" s="6">
        <f>+'Fed Steer Margin'!$F942</f>
        <v>374.50620464495796</v>
      </c>
      <c r="V28" s="6">
        <f>+'Fed Steer Margin'!$F994</f>
        <v>-303.72046084338081</v>
      </c>
      <c r="W28" s="6">
        <f>+'Fed Steer Margin'!F1046</f>
        <v>-163.18224442303517</v>
      </c>
      <c r="X28" s="6">
        <f>+'Fed Steer Margin'!F1098</f>
        <v>123.9102983038465</v>
      </c>
      <c r="Y28" s="6">
        <f>+'Fed Steer Margin'!F1151</f>
        <v>94.765997548766791</v>
      </c>
      <c r="Z28" s="215">
        <f>+'Fed Steer Margin'!F1203</f>
        <v>178.92000970813933</v>
      </c>
      <c r="AA28" s="215">
        <v>524.15353006271971</v>
      </c>
      <c r="AB28" s="215">
        <v>0.24352655071061236</v>
      </c>
      <c r="AC28" s="215">
        <v>913.99708952987839</v>
      </c>
      <c r="AD28" s="215" t="str">
        <f>'[5]FED STEER MARGIN_graphs'!M28</f>
        <v/>
      </c>
      <c r="AE28" s="215">
        <f>'[5]FED STEER MARGIN_graphs'!N28</f>
        <v>342.41603068004298</v>
      </c>
      <c r="AF28" s="216">
        <f>'[5]FED STEER MARGIN_graphs'!O28</f>
        <v>167.4658613598574</v>
      </c>
      <c r="AG28" s="215"/>
      <c r="AH28">
        <v>24</v>
      </c>
    </row>
    <row r="29" spans="1:35" x14ac:dyDescent="0.25">
      <c r="A29" s="151">
        <f>'[5]FED STEER MARGIN_graphs'!A29</f>
        <v>46199</v>
      </c>
      <c r="B29">
        <v>26</v>
      </c>
      <c r="D29">
        <v>262.54041313977291</v>
      </c>
      <c r="E29">
        <v>308.14650825607714</v>
      </c>
      <c r="F29">
        <v>136.57617686919502</v>
      </c>
      <c r="G29">
        <v>-587.51193021625807</v>
      </c>
      <c r="H29" s="6">
        <f>+'Fed Steer Margin'!F264</f>
        <v>-202.82208707247742</v>
      </c>
      <c r="I29" s="6">
        <f>+'Fed Steer Margin'!F317</f>
        <v>232.06071601038957</v>
      </c>
      <c r="J29" s="6">
        <f>+'Fed Steer Margin'!F369</f>
        <v>27.106191993585981</v>
      </c>
      <c r="K29" s="6">
        <f>+'Fed Steer Margin'!F421</f>
        <v>134.67704209182125</v>
      </c>
      <c r="L29" s="6">
        <f>+'Fed Steer Margin'!F473</f>
        <v>91.945640177035557</v>
      </c>
      <c r="M29" s="6">
        <f>+'Fed Steer Margin'!F525</f>
        <v>-67.345915455420254</v>
      </c>
      <c r="N29" s="6">
        <f>+'Fed Steer Margin'!F577</f>
        <v>135.64284829315625</v>
      </c>
      <c r="O29" s="6">
        <f>+'Fed Steer Margin'!F630</f>
        <v>-38.556937311911497</v>
      </c>
      <c r="P29" s="6">
        <f>+'Fed Steer Margin'!$F682</f>
        <v>-56.770139174617043</v>
      </c>
      <c r="Q29" s="6">
        <f>+'Fed Steer Margin'!$F734</f>
        <v>-6.4857689793436748</v>
      </c>
      <c r="R29" s="6">
        <f>+'Fed Steer Margin'!$F786</f>
        <v>430.60502685858228</v>
      </c>
      <c r="S29" s="6">
        <f>+'Fed Steer Margin'!$F838</f>
        <v>469.10291915640437</v>
      </c>
      <c r="T29" s="6">
        <f>+'Fed Steer Margin'!$F890</f>
        <v>-82.8054642883626</v>
      </c>
      <c r="U29" s="6">
        <f>+'Fed Steer Margin'!$F943</f>
        <v>300.98099450115024</v>
      </c>
      <c r="V29" s="6">
        <f>+'Fed Steer Margin'!$F995</f>
        <v>-223.69450917437825</v>
      </c>
      <c r="W29" s="6">
        <f>+'Fed Steer Margin'!F1047</f>
        <v>-102.78315493685932</v>
      </c>
      <c r="X29" s="6">
        <f>+'Fed Steer Margin'!F1099</f>
        <v>-117.42131610239585</v>
      </c>
      <c r="Y29" s="6">
        <f>+'Fed Steer Margin'!F1152</f>
        <v>105.48413891309701</v>
      </c>
      <c r="Z29" s="215">
        <f>+'Fed Steer Margin'!F1204</f>
        <v>140.7746555563408</v>
      </c>
      <c r="AA29" s="215">
        <v>439.92458432527928</v>
      </c>
      <c r="AB29" s="215">
        <v>60.337284415186787</v>
      </c>
      <c r="AC29" s="215">
        <v>752.57223630966246</v>
      </c>
      <c r="AD29" s="215" t="str">
        <f>'[5]FED STEER MARGIN_graphs'!M29</f>
        <v/>
      </c>
      <c r="AE29" s="215">
        <f>'[5]FED STEER MARGIN_graphs'!N29</f>
        <v>299.81857990391325</v>
      </c>
      <c r="AF29" s="216">
        <f>'[5]FED STEER MARGIN_graphs'!O29</f>
        <v>127.33694495187206</v>
      </c>
      <c r="AG29" s="215"/>
    </row>
    <row r="30" spans="1:35" ht="18.5" x14ac:dyDescent="0.25">
      <c r="A30" s="151">
        <f>'[5]FED STEER MARGIN_graphs'!A30</f>
        <v>46206</v>
      </c>
      <c r="B30">
        <v>27</v>
      </c>
      <c r="D30">
        <v>193.04711007711376</v>
      </c>
      <c r="E30">
        <v>394.5608004217936</v>
      </c>
      <c r="F30">
        <v>68.108754318804813</v>
      </c>
      <c r="G30">
        <v>-568.89676502035229</v>
      </c>
      <c r="H30" s="6">
        <f>+'Fed Steer Margin'!F265</f>
        <v>19.408365786837749</v>
      </c>
      <c r="I30" s="6">
        <f>+'Fed Steer Margin'!F318</f>
        <v>298.16762275738506</v>
      </c>
      <c r="J30" s="6">
        <f>+'Fed Steer Margin'!F370</f>
        <v>77.471647415881989</v>
      </c>
      <c r="K30" s="6">
        <f>+'Fed Steer Margin'!F422</f>
        <v>153.12573039693166</v>
      </c>
      <c r="L30" s="6">
        <f>+'Fed Steer Margin'!F474</f>
        <v>106.97350763526629</v>
      </c>
      <c r="M30" s="6">
        <f>+'Fed Steer Margin'!F526</f>
        <v>-79.392375114012111</v>
      </c>
      <c r="N30" s="6">
        <f>+'Fed Steer Margin'!F578</f>
        <v>270.07966078490313</v>
      </c>
      <c r="O30" s="6">
        <f>+'Fed Steer Margin'!F631</f>
        <v>-57.05707963226314</v>
      </c>
      <c r="P30" s="6">
        <f>+'Fed Steer Margin'!$F683</f>
        <v>-134.2461102286818</v>
      </c>
      <c r="Q30" s="6">
        <f>+'Fed Steer Margin'!$F735</f>
        <v>0.68349515677005002</v>
      </c>
      <c r="R30" s="6">
        <f>+'Fed Steer Margin'!$F787</f>
        <v>481.8441263393529</v>
      </c>
      <c r="S30" s="6">
        <f>+'Fed Steer Margin'!$F839</f>
        <v>226.55534703847661</v>
      </c>
      <c r="T30" s="6">
        <f>+'Fed Steer Margin'!$F891</f>
        <v>-94.698986037120903</v>
      </c>
      <c r="U30" s="6">
        <f>+'Fed Steer Margin'!$F944</f>
        <v>333.00831003856501</v>
      </c>
      <c r="V30" s="6">
        <f>+'Fed Steer Margin'!$F996</f>
        <v>-239.32150718670573</v>
      </c>
      <c r="W30" s="6">
        <f>+'Fed Steer Margin'!F1048</f>
        <v>-214.03998054044132</v>
      </c>
      <c r="X30" s="6">
        <f>+'Fed Steer Margin'!F1100</f>
        <v>-186.6579111766805</v>
      </c>
      <c r="Y30" s="6">
        <f>+'Fed Steer Margin'!F1153</f>
        <v>-54.656490510364165</v>
      </c>
      <c r="Z30" s="215">
        <f>+'Fed Steer Margin'!F1205</f>
        <v>-83.92662375972759</v>
      </c>
      <c r="AA30" s="215">
        <v>439.83751110380763</v>
      </c>
      <c r="AB30" s="215">
        <v>560.0700748136851</v>
      </c>
      <c r="AC30" s="215">
        <v>792.58671481789315</v>
      </c>
      <c r="AD30" s="215" t="str">
        <f>'[5]FED STEER MARGIN_graphs'!M30</f>
        <v/>
      </c>
      <c r="AE30" s="215">
        <f>'[5]FED STEER MARGIN_graphs'!N30</f>
        <v>330.78223729305881</v>
      </c>
      <c r="AF30" s="216">
        <f>'[5]FED STEER MARGIN_graphs'!O30</f>
        <v>125.22011115629107</v>
      </c>
      <c r="AG30" s="215"/>
      <c r="AI30" s="187" t="s">
        <v>39</v>
      </c>
    </row>
    <row r="31" spans="1:35" x14ac:dyDescent="0.25">
      <c r="A31" s="151">
        <f>'[5]FED STEER MARGIN_graphs'!A31</f>
        <v>46213</v>
      </c>
      <c r="B31">
        <v>28</v>
      </c>
      <c r="D31">
        <v>265.29142894709935</v>
      </c>
      <c r="E31">
        <v>258.26687076459689</v>
      </c>
      <c r="F31">
        <v>126.90496357257075</v>
      </c>
      <c r="G31">
        <v>-703.81609395778537</v>
      </c>
      <c r="H31" s="6">
        <f>+'Fed Steer Margin'!F266</f>
        <v>-69.770827050744856</v>
      </c>
      <c r="I31" s="6">
        <f>+'Fed Steer Margin'!F319</f>
        <v>221.37084389456163</v>
      </c>
      <c r="J31" s="6">
        <f>+'Fed Steer Margin'!F371</f>
        <v>57.994591345194067</v>
      </c>
      <c r="K31" s="6">
        <f>+'Fed Steer Margin'!F423</f>
        <v>81.918092750825735</v>
      </c>
      <c r="L31" s="6">
        <f>+'Fed Steer Margin'!F475</f>
        <v>115.83978229994045</v>
      </c>
      <c r="M31" s="6">
        <f>+'Fed Steer Margin'!F527</f>
        <v>-4.478079288831168</v>
      </c>
      <c r="N31" s="6">
        <f>+'Fed Steer Margin'!F579</f>
        <v>112.67178815418538</v>
      </c>
      <c r="O31" s="6">
        <f>+'Fed Steer Margin'!F632</f>
        <v>-103.48291714964807</v>
      </c>
      <c r="P31" s="6">
        <f>+'Fed Steer Margin'!$F684</f>
        <v>-142.2229322264966</v>
      </c>
      <c r="Q31" s="6">
        <f>+'Fed Steer Margin'!$F736</f>
        <v>-92.703269983341215</v>
      </c>
      <c r="R31" s="6">
        <f>+'Fed Steer Margin'!$F788</f>
        <v>559.06948150501012</v>
      </c>
      <c r="S31" s="6">
        <f>+'Fed Steer Margin'!$F840</f>
        <v>517.77342847123919</v>
      </c>
      <c r="T31" s="6">
        <f>+'Fed Steer Margin'!$F892</f>
        <v>-294.05605069893727</v>
      </c>
      <c r="U31" s="6">
        <f>+'Fed Steer Margin'!$F945</f>
        <v>126.52156994328925</v>
      </c>
      <c r="V31" s="6">
        <f>+'Fed Steer Margin'!$F997</f>
        <v>-152.66936766225399</v>
      </c>
      <c r="W31" s="6">
        <f>+'Fed Steer Margin'!F1049</f>
        <v>-91.723354971790741</v>
      </c>
      <c r="X31" s="6">
        <f>+'Fed Steer Margin'!F1101</f>
        <v>-27.505292288865803</v>
      </c>
      <c r="Y31" s="6">
        <f>+'Fed Steer Margin'!F1154</f>
        <v>-31.321935619377655</v>
      </c>
      <c r="Z31" s="215">
        <f>+'Fed Steer Margin'!F1206</f>
        <v>-84.76674687133027</v>
      </c>
      <c r="AA31" s="215">
        <v>418.85766646548973</v>
      </c>
      <c r="AB31" s="215">
        <v>454.00712763934553</v>
      </c>
      <c r="AC31" s="215">
        <v>802.42595773382072</v>
      </c>
      <c r="AD31" s="215" t="str">
        <f>'[5]FED STEER MARGIN_graphs'!M31</f>
        <v/>
      </c>
      <c r="AE31" s="215">
        <f>'[5]FED STEER MARGIN_graphs'!N31</f>
        <v>311.84041386958961</v>
      </c>
      <c r="AF31" s="216">
        <f>'[5]FED STEER MARGIN_graphs'!O31</f>
        <v>111.97695736693895</v>
      </c>
      <c r="AG31" s="215"/>
    </row>
    <row r="32" spans="1:35" x14ac:dyDescent="0.25">
      <c r="A32" s="151">
        <f>'[5]FED STEER MARGIN_graphs'!A32</f>
        <v>46220</v>
      </c>
      <c r="B32">
        <v>29</v>
      </c>
      <c r="D32">
        <v>181.15423454074357</v>
      </c>
      <c r="E32">
        <v>245.44255064117419</v>
      </c>
      <c r="F32">
        <v>16.557784395004546</v>
      </c>
      <c r="G32">
        <v>-917.61420229605778</v>
      </c>
      <c r="H32" s="6">
        <f>+'Fed Steer Margin'!F267</f>
        <v>-65.506342108163153</v>
      </c>
      <c r="I32" s="6">
        <f>+'Fed Steer Margin'!F320</f>
        <v>144.58273575216845</v>
      </c>
      <c r="J32" s="6">
        <f>+'Fed Steer Margin'!F372</f>
        <v>78.384599870580132</v>
      </c>
      <c r="K32" s="6">
        <f>+'Fed Steer Margin'!F424</f>
        <v>98.871456833844377</v>
      </c>
      <c r="L32" s="6">
        <f>+'Fed Steer Margin'!F476</f>
        <v>103.37717170228893</v>
      </c>
      <c r="M32" s="6">
        <f>+'Fed Steer Margin'!F528</f>
        <v>-97.309439473639486</v>
      </c>
      <c r="N32" s="6">
        <f>+'Fed Steer Margin'!F580</f>
        <v>158.64277300928961</v>
      </c>
      <c r="O32" s="6">
        <f>+'Fed Steer Margin'!F633</f>
        <v>-138.87654555883114</v>
      </c>
      <c r="P32" s="6">
        <f>+'Fed Steer Margin'!$F685</f>
        <v>-268.32486563885323</v>
      </c>
      <c r="Q32" s="6">
        <f>+'Fed Steer Margin'!$F737</f>
        <v>-55.308336836043281</v>
      </c>
      <c r="R32" s="6">
        <f>+'Fed Steer Margin'!$F789</f>
        <v>442.0953625941911</v>
      </c>
      <c r="S32" s="6">
        <f>+'Fed Steer Margin'!$F841</f>
        <v>252.25836068090166</v>
      </c>
      <c r="T32" s="6">
        <f>+'Fed Steer Margin'!$F893</f>
        <v>-224.72559279847383</v>
      </c>
      <c r="U32" s="6">
        <f>+'Fed Steer Margin'!$F946</f>
        <v>171.1149923747721</v>
      </c>
      <c r="V32" s="6">
        <f>+'Fed Steer Margin'!$F998</f>
        <v>-180.72921144431893</v>
      </c>
      <c r="W32" s="6">
        <f>+'Fed Steer Margin'!F1050</f>
        <v>-107.2382406103261</v>
      </c>
      <c r="X32" s="6">
        <f>+'Fed Steer Margin'!F1102</f>
        <v>-14.532932195858393</v>
      </c>
      <c r="Y32" s="6">
        <f>+'Fed Steer Margin'!F1155</f>
        <v>-63.380865882929356</v>
      </c>
      <c r="Z32" s="215">
        <f>+'Fed Steer Margin'!F1207</f>
        <v>-21.671320888046012</v>
      </c>
      <c r="AA32" s="215">
        <v>437.88897679045022</v>
      </c>
      <c r="AB32" s="215">
        <v>331.01378607856213</v>
      </c>
      <c r="AC32" s="215">
        <v>868.93745491387608</v>
      </c>
      <c r="AD32" s="215" t="str">
        <f>'[5]FED STEER MARGIN_graphs'!M32</f>
        <v/>
      </c>
      <c r="AE32" s="215">
        <f>'[5]FED STEER MARGIN_graphs'!N32</f>
        <v>310.5576062023826</v>
      </c>
      <c r="AF32" s="216">
        <f>'[5]FED STEER MARGIN_graphs'!O32</f>
        <v>119.6677046337708</v>
      </c>
      <c r="AG32" s="215"/>
    </row>
    <row r="33" spans="1:36" x14ac:dyDescent="0.25">
      <c r="A33" s="151">
        <f>'[5]FED STEER MARGIN_graphs'!A33</f>
        <v>46227</v>
      </c>
      <c r="B33">
        <v>30</v>
      </c>
      <c r="D33">
        <v>215.69838951995189</v>
      </c>
      <c r="E33">
        <v>221.18304031106004</v>
      </c>
      <c r="F33">
        <v>58.193897466724366</v>
      </c>
      <c r="G33">
        <v>-998.74277751892066</v>
      </c>
      <c r="H33" s="6">
        <f>+'Fed Steer Margin'!F268</f>
        <v>-92.409046214195996</v>
      </c>
      <c r="I33" s="6">
        <f>+'Fed Steer Margin'!F321</f>
        <v>137.87659833052589</v>
      </c>
      <c r="J33" s="6">
        <f>+'Fed Steer Margin'!F373</f>
        <v>2.3074725596852659</v>
      </c>
      <c r="K33" s="6">
        <f>+'Fed Steer Margin'!F425</f>
        <v>110.02195741548212</v>
      </c>
      <c r="L33" s="6">
        <f>+'Fed Steer Margin'!F477</f>
        <v>85.459226159978698</v>
      </c>
      <c r="M33" s="6">
        <f>+'Fed Steer Margin'!F529</f>
        <v>-91.421436167701813</v>
      </c>
      <c r="N33" s="6">
        <f>+'Fed Steer Margin'!F581</f>
        <v>125.46136715007606</v>
      </c>
      <c r="O33" s="6">
        <f>+'Fed Steer Margin'!F634</f>
        <v>-192.22215486458663</v>
      </c>
      <c r="P33" s="6">
        <f>+'Fed Steer Margin'!$F686</f>
        <v>-295.33114091532525</v>
      </c>
      <c r="Q33" s="6">
        <f>+'Fed Steer Margin'!$F738</f>
        <v>-71.858471772075745</v>
      </c>
      <c r="R33" s="6">
        <f>+'Fed Steer Margin'!$F790</f>
        <v>489.25719053133071</v>
      </c>
      <c r="S33" s="6">
        <f>+'Fed Steer Margin'!$F842</f>
        <v>233.74345582358364</v>
      </c>
      <c r="T33" s="6">
        <f>+'Fed Steer Margin'!$F894</f>
        <v>-275.59875340885765</v>
      </c>
      <c r="U33" s="6">
        <f>+'Fed Steer Margin'!$F947</f>
        <v>142.53384060958911</v>
      </c>
      <c r="V33" s="6">
        <f>+'Fed Steer Margin'!$F999</f>
        <v>-99.492405215044528</v>
      </c>
      <c r="W33" s="6">
        <f>+'Fed Steer Margin'!F1051</f>
        <v>-105.02597939093448</v>
      </c>
      <c r="X33" s="6">
        <f>+'Fed Steer Margin'!F1103</f>
        <v>-91.132597339547829</v>
      </c>
      <c r="Y33" s="6">
        <f>+'Fed Steer Margin'!F1156</f>
        <v>-50.919749181465249</v>
      </c>
      <c r="Z33" s="215">
        <f>+'Fed Steer Margin'!F1208</f>
        <v>-56.366103557126735</v>
      </c>
      <c r="AA33" s="215">
        <v>448.625376025474</v>
      </c>
      <c r="AB33" s="215">
        <v>480.4399604905102</v>
      </c>
      <c r="AC33" s="215">
        <v>761.4172612744419</v>
      </c>
      <c r="AD33" s="215" t="str">
        <f>'[5]FED STEER MARGIN_graphs'!M33</f>
        <v/>
      </c>
      <c r="AE33" s="215">
        <f>'[5]FED STEER MARGIN_graphs'!N33</f>
        <v>316.6393490103668</v>
      </c>
      <c r="AF33" s="216">
        <f>'[5]FED STEER MARGIN_graphs'!O33</f>
        <v>115.44808503070388</v>
      </c>
      <c r="AG33" s="215"/>
    </row>
    <row r="34" spans="1:36" x14ac:dyDescent="0.25">
      <c r="A34" s="151">
        <f>'[5]FED STEER MARGIN_graphs'!A34</f>
        <v>46234</v>
      </c>
      <c r="B34">
        <v>31</v>
      </c>
      <c r="D34">
        <v>174.72758346597357</v>
      </c>
      <c r="E34">
        <v>187.88339880250783</v>
      </c>
      <c r="F34">
        <v>63.011746839114949</v>
      </c>
      <c r="G34">
        <v>-912.60286922934279</v>
      </c>
      <c r="H34" s="6">
        <f>+'Fed Steer Margin'!F269</f>
        <v>-15.558920259009938</v>
      </c>
      <c r="I34" s="6">
        <f>+'Fed Steer Margin'!F322</f>
        <v>192.08553524154809</v>
      </c>
      <c r="J34" s="6">
        <f>+'Fed Steer Margin'!F374</f>
        <v>81.771935573996188</v>
      </c>
      <c r="K34" s="6">
        <f>+'Fed Steer Margin'!F426</f>
        <v>8.6289828198373471</v>
      </c>
      <c r="L34" s="6">
        <f>+'Fed Steer Margin'!F478</f>
        <v>35.421546866476774</v>
      </c>
      <c r="M34" s="6">
        <f>+'Fed Steer Margin'!F530</f>
        <v>-111.74024467668346</v>
      </c>
      <c r="N34" s="6">
        <f>+'Fed Steer Margin'!F582</f>
        <v>120.87040191743654</v>
      </c>
      <c r="O34" s="6">
        <f>+'Fed Steer Margin'!F635</f>
        <v>-151.72720259223502</v>
      </c>
      <c r="P34" s="6">
        <f>+'Fed Steer Margin'!$F687</f>
        <v>-249.59222937502682</v>
      </c>
      <c r="Q34" s="6">
        <f>+'Fed Steer Margin'!$F739</f>
        <v>-52.026312482262938</v>
      </c>
      <c r="R34" s="6">
        <f>+'Fed Steer Margin'!$F791</f>
        <v>566.60173855176208</v>
      </c>
      <c r="S34" s="6">
        <f>+'Fed Steer Margin'!$F843</f>
        <v>212.51458304045536</v>
      </c>
      <c r="T34" s="6">
        <f>+'Fed Steer Margin'!$F895</f>
        <v>-258.97118786564624</v>
      </c>
      <c r="U34" s="6">
        <f>+'Fed Steer Margin'!$F948</f>
        <v>103.92651675232401</v>
      </c>
      <c r="V34" s="6">
        <f>+'Fed Steer Margin'!$F1000</f>
        <v>-73.151951323016419</v>
      </c>
      <c r="W34" s="6">
        <f>+'Fed Steer Margin'!F1052</f>
        <v>-133.30322138490828</v>
      </c>
      <c r="X34" s="6">
        <f>+'Fed Steer Margin'!F1104</f>
        <v>-86.146573614869794</v>
      </c>
      <c r="Y34" s="6">
        <f>+'Fed Steer Margin'!F1157</f>
        <v>-111.94724042054395</v>
      </c>
      <c r="Z34" s="215">
        <f>+'Fed Steer Margin'!F1209</f>
        <v>-84.406175854230241</v>
      </c>
      <c r="AA34" s="215">
        <v>478.0891569365167</v>
      </c>
      <c r="AB34" s="215">
        <v>384.60714450193746</v>
      </c>
      <c r="AC34" s="215">
        <v>695.70953812002335</v>
      </c>
      <c r="AD34" s="215" t="str">
        <f>'[5]FED STEER MARGIN_graphs'!M34</f>
        <v/>
      </c>
      <c r="AE34" s="215">
        <f>'[5]FED STEER MARGIN_graphs'!N34</f>
        <v>272.41048465674066</v>
      </c>
      <c r="AF34" s="216">
        <f>'[5]FED STEER MARGIN_graphs'!O34</f>
        <v>91.440600584758656</v>
      </c>
      <c r="AG34" s="215"/>
    </row>
    <row r="35" spans="1:36" ht="12.65" customHeight="1" x14ac:dyDescent="0.25">
      <c r="A35" s="151">
        <f>'[5]FED STEER MARGIN_graphs'!A35</f>
        <v>46241</v>
      </c>
      <c r="B35">
        <v>32</v>
      </c>
      <c r="D35">
        <v>180.70453820298803</v>
      </c>
      <c r="E35">
        <v>167.87336320020495</v>
      </c>
      <c r="F35">
        <v>163.72811792062612</v>
      </c>
      <c r="G35">
        <v>-898.11109264064305</v>
      </c>
      <c r="H35" s="6">
        <f>+'Fed Steer Margin'!F270</f>
        <v>45.8300000580914</v>
      </c>
      <c r="I35" s="6">
        <f>+'Fed Steer Margin'!F323</f>
        <v>117.71552098435109</v>
      </c>
      <c r="J35" s="6">
        <f>+'Fed Steer Margin'!F375</f>
        <v>105.97650724342111</v>
      </c>
      <c r="K35" s="6">
        <f>+'Fed Steer Margin'!F427</f>
        <v>-38.212409554208989</v>
      </c>
      <c r="L35" s="6">
        <f>+'Fed Steer Margin'!F479</f>
        <v>24.067098311740438</v>
      </c>
      <c r="M35" s="6">
        <f>+'Fed Steer Margin'!F531</f>
        <v>-168.59387627124602</v>
      </c>
      <c r="N35" s="6">
        <f>+'Fed Steer Margin'!F583</f>
        <v>97.63022642466467</v>
      </c>
      <c r="O35" s="6">
        <f>+'Fed Steer Margin'!F636</f>
        <v>-160.51010352581534</v>
      </c>
      <c r="P35" s="6">
        <f>+'Fed Steer Margin'!$F688</f>
        <v>-367.69424055532454</v>
      </c>
      <c r="Q35" s="6">
        <f>+'Fed Steer Margin'!$F740</f>
        <v>-77.237707842381951</v>
      </c>
      <c r="R35" s="6">
        <f>+'Fed Steer Margin'!$F792</f>
        <v>514.17612177186925</v>
      </c>
      <c r="S35" s="6">
        <f>+'Fed Steer Margin'!$F844</f>
        <v>249.89458939901715</v>
      </c>
      <c r="T35" s="6">
        <f>+'Fed Steer Margin'!$F896</f>
        <v>-222.79776984326327</v>
      </c>
      <c r="U35" s="6">
        <f>+'Fed Steer Margin'!$F949</f>
        <v>98.287432610152791</v>
      </c>
      <c r="V35" s="6">
        <f>+'Fed Steer Margin'!$F1001</f>
        <v>-186.81231752146778</v>
      </c>
      <c r="W35" s="6">
        <f>+'Fed Steer Margin'!F1053</f>
        <v>-150.87929766594925</v>
      </c>
      <c r="X35" s="6">
        <f>+'Fed Steer Margin'!F1105</f>
        <v>-94.299459110008684</v>
      </c>
      <c r="Y35" s="6">
        <f>+'Fed Steer Margin'!F1158</f>
        <v>-148.6140503955362</v>
      </c>
      <c r="Z35" s="215">
        <f>+'Fed Steer Margin'!F1210</f>
        <v>-52.839472456173098</v>
      </c>
      <c r="AA35" s="215">
        <v>384.25280858987571</v>
      </c>
      <c r="AB35" s="215">
        <v>423.46804131065664</v>
      </c>
      <c r="AC35" s="215">
        <v>822.78711603995725</v>
      </c>
      <c r="AD35" s="215" t="str">
        <f>'[5]FED STEER MARGIN_graphs'!M35</f>
        <v/>
      </c>
      <c r="AE35" s="215">
        <f>'[5]FED STEER MARGIN_graphs'!N35</f>
        <v>285.81088861775606</v>
      </c>
      <c r="AF35" s="216">
        <f>'[5]FED STEER MARGIN_graphs'!O35</f>
        <v>87.255303155824407</v>
      </c>
      <c r="AG35" s="215"/>
    </row>
    <row r="36" spans="1:36" ht="13" x14ac:dyDescent="0.3">
      <c r="A36" s="151">
        <f>'[5]FED STEER MARGIN_graphs'!A36</f>
        <v>46248</v>
      </c>
      <c r="B36">
        <v>33</v>
      </c>
      <c r="D36">
        <v>149.12806565691017</v>
      </c>
      <c r="E36">
        <v>198.11623465100752</v>
      </c>
      <c r="F36">
        <v>30.858835737145682</v>
      </c>
      <c r="G36">
        <v>-552.70051079828386</v>
      </c>
      <c r="H36" s="6">
        <f>+'Fed Steer Margin'!F271</f>
        <v>-20.772511891655313</v>
      </c>
      <c r="I36" s="6">
        <f>+'Fed Steer Margin'!F324</f>
        <v>141.00725170577243</v>
      </c>
      <c r="J36" s="6">
        <f>+'Fed Steer Margin'!F376</f>
        <v>152.68855996407683</v>
      </c>
      <c r="K36" s="6">
        <f>+'Fed Steer Margin'!F428</f>
        <v>-27.659928002512061</v>
      </c>
      <c r="L36" s="6">
        <f>+'Fed Steer Margin'!F480</f>
        <v>141.14284329037787</v>
      </c>
      <c r="M36" s="6">
        <f>+'Fed Steer Margin'!F532</f>
        <v>-186.90837741289101</v>
      </c>
      <c r="N36" s="6">
        <f>+'Fed Steer Margin'!F584</f>
        <v>85.323332870399327</v>
      </c>
      <c r="O36" s="6">
        <f>+'Fed Steer Margin'!F637</f>
        <v>-149.76465714245137</v>
      </c>
      <c r="P36" s="6">
        <f>+'Fed Steer Margin'!$F689</f>
        <v>-257.413912640729</v>
      </c>
      <c r="Q36" s="6">
        <f>+'Fed Steer Margin'!$F741</f>
        <v>66.376819903044634</v>
      </c>
      <c r="R36" s="6">
        <f>+'Fed Steer Margin'!$F793</f>
        <v>434.80003118562854</v>
      </c>
      <c r="S36" s="6">
        <f>+'Fed Steer Margin'!$F845</f>
        <v>287.88227582985883</v>
      </c>
      <c r="T36" s="6">
        <f>+'Fed Steer Margin'!$F897</f>
        <v>-149.68000920810118</v>
      </c>
      <c r="U36" s="6">
        <f>+'Fed Steer Margin'!$F950</f>
        <v>21.767274201766213</v>
      </c>
      <c r="V36" s="6">
        <f>+'Fed Steer Margin'!$F1002</f>
        <v>-147.45049006673798</v>
      </c>
      <c r="W36" s="6">
        <f>+'Fed Steer Margin'!F1054</f>
        <v>-109.35487523366692</v>
      </c>
      <c r="X36" s="6">
        <f>+'Fed Steer Margin'!F1106</f>
        <v>-26.195518459535378</v>
      </c>
      <c r="Y36" s="6">
        <f>+'Fed Steer Margin'!F1159</f>
        <v>-169.08021874838096</v>
      </c>
      <c r="Z36" s="215">
        <f>+'Fed Steer Margin'!F1211</f>
        <v>-33.053839493039959</v>
      </c>
      <c r="AA36" s="215">
        <v>301.424982602</v>
      </c>
      <c r="AB36" s="215">
        <v>345.59904757840059</v>
      </c>
      <c r="AC36" s="215">
        <v>830.29821830651144</v>
      </c>
      <c r="AD36" s="215" t="str">
        <f>'[5]FED STEER MARGIN_graphs'!M36</f>
        <v/>
      </c>
      <c r="AE36" s="215">
        <f>'[5]FED STEER MARGIN_graphs'!N36</f>
        <v>255.03763804909823</v>
      </c>
      <c r="AF36" s="216">
        <f>'[5]FED STEER MARGIN_graphs'!O36</f>
        <v>86.427457147921587</v>
      </c>
      <c r="AG36" s="215"/>
      <c r="AJ36" s="49"/>
    </row>
    <row r="37" spans="1:36" x14ac:dyDescent="0.25">
      <c r="A37" s="151">
        <f>'[5]FED STEER MARGIN_graphs'!A37</f>
        <v>46255</v>
      </c>
      <c r="B37">
        <v>34</v>
      </c>
      <c r="D37">
        <v>164.63922807541007</v>
      </c>
      <c r="E37">
        <v>150.60358783055835</v>
      </c>
      <c r="F37">
        <v>75.128271310934451</v>
      </c>
      <c r="G37">
        <v>-581.96707387101242</v>
      </c>
      <c r="H37" s="6">
        <f>+'Fed Steer Margin'!F272</f>
        <v>-65.364451980523995</v>
      </c>
      <c r="I37" s="6">
        <f>+'Fed Steer Margin'!F325</f>
        <v>110.54417661108528</v>
      </c>
      <c r="J37" s="6">
        <f>+'Fed Steer Margin'!F377</f>
        <v>139.94796160856095</v>
      </c>
      <c r="K37" s="6">
        <f>+'Fed Steer Margin'!F429</f>
        <v>-27.321364714253377</v>
      </c>
      <c r="L37" s="6">
        <f>+'Fed Steer Margin'!F481</f>
        <v>64.628247078412187</v>
      </c>
      <c r="M37" s="6">
        <f>+'Fed Steer Margin'!F533</f>
        <v>-170.89114966238071</v>
      </c>
      <c r="N37" s="6">
        <f>+'Fed Steer Margin'!F585</f>
        <v>132.99569806036993</v>
      </c>
      <c r="O37" s="6">
        <f>+'Fed Steer Margin'!F638</f>
        <v>-190.73412023922037</v>
      </c>
      <c r="P37" s="6">
        <f>+'Fed Steer Margin'!$F690</f>
        <v>-221.9357805080615</v>
      </c>
      <c r="Q37" s="6">
        <f>+'Fed Steer Margin'!$F742</f>
        <v>55.318120480530979</v>
      </c>
      <c r="R37" s="6">
        <f>+'Fed Steer Margin'!$F794</f>
        <v>457.43133396056487</v>
      </c>
      <c r="S37" s="6">
        <f>+'Fed Steer Margin'!$F846</f>
        <v>191.73147680684951</v>
      </c>
      <c r="T37" s="6">
        <f>+'Fed Steer Margin'!$F898</f>
        <v>-283.62688355597584</v>
      </c>
      <c r="U37" s="6">
        <f>+'Fed Steer Margin'!$F951</f>
        <v>36.822305462145778</v>
      </c>
      <c r="V37" s="6">
        <f>+'Fed Steer Margin'!$F1003</f>
        <v>-227.37148687176091</v>
      </c>
      <c r="W37" s="6">
        <f>+'Fed Steer Margin'!F1055</f>
        <v>-105.21709572876716</v>
      </c>
      <c r="X37" s="6">
        <f>+'Fed Steer Margin'!F1107</f>
        <v>51.92843050776537</v>
      </c>
      <c r="Y37" s="6">
        <f>+'Fed Steer Margin'!F1160</f>
        <v>-105.86818080870125</v>
      </c>
      <c r="Z37" s="215">
        <f>+'Fed Steer Margin'!F1212</f>
        <v>-93.133618965369351</v>
      </c>
      <c r="AA37" s="215">
        <v>363.39427778614845</v>
      </c>
      <c r="AB37" s="215">
        <v>176.6801818464628</v>
      </c>
      <c r="AC37" s="215">
        <v>930.31603648822511</v>
      </c>
      <c r="AD37" s="215" t="str">
        <f>'[5]FED STEER MARGIN_graphs'!M37</f>
        <v/>
      </c>
      <c r="AE37" s="215">
        <f>'[5]FED STEER MARGIN_graphs'!N37</f>
        <v>254.27773926935316</v>
      </c>
      <c r="AF37" s="216">
        <f>'[5]FED STEER MARGIN_graphs'!O37</f>
        <v>74.392396616017294</v>
      </c>
      <c r="AG37" s="215"/>
    </row>
    <row r="38" spans="1:36" x14ac:dyDescent="0.25">
      <c r="A38" s="151">
        <f>'[5]FED STEER MARGIN_graphs'!A38</f>
        <v>46262</v>
      </c>
      <c r="B38">
        <v>35</v>
      </c>
      <c r="D38">
        <v>170.53958684614145</v>
      </c>
      <c r="E38">
        <v>150.98699292451988</v>
      </c>
      <c r="F38">
        <v>-30.302651091137932</v>
      </c>
      <c r="G38">
        <v>-710.80640564450823</v>
      </c>
      <c r="H38" s="6">
        <f>+'Fed Steer Margin'!F273</f>
        <v>-70.091282906913875</v>
      </c>
      <c r="I38" s="6">
        <f>+'Fed Steer Margin'!F326</f>
        <v>155.64157734480295</v>
      </c>
      <c r="J38" s="6">
        <f>+'Fed Steer Margin'!F378</f>
        <v>84.720578376113281</v>
      </c>
      <c r="K38" s="6">
        <f>+'Fed Steer Margin'!F430</f>
        <v>3.0343176364788178</v>
      </c>
      <c r="L38" s="6">
        <f>+'Fed Steer Margin'!F482</f>
        <v>45.564286078514442</v>
      </c>
      <c r="M38" s="6">
        <f>+'Fed Steer Margin'!F534</f>
        <v>-167.66896687688859</v>
      </c>
      <c r="N38" s="6">
        <f>+'Fed Steer Margin'!F586</f>
        <v>90.1000931955341</v>
      </c>
      <c r="O38" s="6">
        <f>+'Fed Steer Margin'!F639</f>
        <v>-165.64386029097318</v>
      </c>
      <c r="P38" s="6">
        <f>+'Fed Steer Margin'!$F691</f>
        <v>-238.89595718148507</v>
      </c>
      <c r="Q38" s="6">
        <f>+'Fed Steer Margin'!$F743</f>
        <v>0.44710601819542717</v>
      </c>
      <c r="R38" s="6">
        <f>+'Fed Steer Margin'!$F795</f>
        <v>372.81743207885825</v>
      </c>
      <c r="S38" s="6">
        <f>+'Fed Steer Margin'!$F847</f>
        <v>317.2697309875216</v>
      </c>
      <c r="T38" s="6">
        <f>+'Fed Steer Margin'!$F899</f>
        <v>-282.40106896563293</v>
      </c>
      <c r="U38" s="6">
        <f>+'Fed Steer Margin'!$F952</f>
        <v>-75.977745107584724</v>
      </c>
      <c r="V38" s="6">
        <f>+'Fed Steer Margin'!$F1004</f>
        <v>-169.25235217350837</v>
      </c>
      <c r="W38" s="6">
        <f>+'Fed Steer Margin'!F1056</f>
        <v>-62.50986993002698</v>
      </c>
      <c r="X38" s="6">
        <f>+'Fed Steer Margin'!F1108</f>
        <v>36.507809176490355</v>
      </c>
      <c r="Y38" s="6">
        <f>+'Fed Steer Margin'!F1161</f>
        <v>4.996055623061693</v>
      </c>
      <c r="Z38" s="215">
        <f>+'Fed Steer Margin'!F1213</f>
        <v>16.196461341090526</v>
      </c>
      <c r="AA38" s="215">
        <v>433.40788191072761</v>
      </c>
      <c r="AB38" s="215">
        <v>242.59347309087161</v>
      </c>
      <c r="AC38" s="215">
        <v>974.41382375633884</v>
      </c>
      <c r="AD38" s="215" t="str">
        <f>'[5]FED STEER MARGIN_graphs'!M38</f>
        <v/>
      </c>
      <c r="AE38" s="215">
        <f>'[5]FED STEER MARGIN_graphs'!N38</f>
        <v>334.32153914441807</v>
      </c>
      <c r="AF38" s="216">
        <f>'[5]FED STEER MARGIN_graphs'!O38</f>
        <v>111.79744687218276</v>
      </c>
      <c r="AG38" s="215"/>
    </row>
    <row r="39" spans="1:36" x14ac:dyDescent="0.25">
      <c r="A39" s="151">
        <f>'[5]FED STEER MARGIN_graphs'!A39</f>
        <v>46269</v>
      </c>
      <c r="B39">
        <v>36</v>
      </c>
      <c r="D39">
        <v>186.57346849896044</v>
      </c>
      <c r="E39">
        <v>104.61636185468205</v>
      </c>
      <c r="F39">
        <v>19.219813775195234</v>
      </c>
      <c r="G39">
        <v>-548.64545120414721</v>
      </c>
      <c r="H39" s="6">
        <f>+'Fed Steer Margin'!F274</f>
        <v>-17.599499348953941</v>
      </c>
      <c r="I39" s="6">
        <f>+'Fed Steer Margin'!F327</f>
        <v>219.88000526511382</v>
      </c>
      <c r="J39" s="6">
        <f>+'Fed Steer Margin'!F379</f>
        <v>121.91085524561731</v>
      </c>
      <c r="K39" s="6">
        <f>+'Fed Steer Margin'!F431</f>
        <v>11.012232047429279</v>
      </c>
      <c r="L39" s="6">
        <f>+'Fed Steer Margin'!F483</f>
        <v>30.070436181893911</v>
      </c>
      <c r="M39" s="6">
        <f>+'Fed Steer Margin'!F535</f>
        <v>-162.050475488649</v>
      </c>
      <c r="N39" s="6">
        <f>+'Fed Steer Margin'!F587</f>
        <v>109.5572327480993</v>
      </c>
      <c r="O39" s="6">
        <f>+'Fed Steer Margin'!F640</f>
        <v>-146.52186809996465</v>
      </c>
      <c r="P39" s="6">
        <f>+'Fed Steer Margin'!$F692</f>
        <v>-218.12308334670684</v>
      </c>
      <c r="Q39" s="6">
        <f>+'Fed Steer Margin'!$F744</f>
        <v>-72.450682444645736</v>
      </c>
      <c r="R39" s="6">
        <f>+'Fed Steer Margin'!$F796</f>
        <v>264.75082332822376</v>
      </c>
      <c r="S39" s="6">
        <f>+'Fed Steer Margin'!$F848</f>
        <v>234.82661682351909</v>
      </c>
      <c r="T39" s="6">
        <f>+'Fed Steer Margin'!$F900</f>
        <v>-317.7162382374247</v>
      </c>
      <c r="U39" s="6">
        <f>+'Fed Steer Margin'!$F953</f>
        <v>-126.75224668960027</v>
      </c>
      <c r="V39" s="6">
        <f>+'Fed Steer Margin'!$F1005</f>
        <v>-175.38611845992227</v>
      </c>
      <c r="W39" s="6">
        <f>+'Fed Steer Margin'!F1057</f>
        <v>-46.229196934898482</v>
      </c>
      <c r="X39" s="6">
        <f>+'Fed Steer Margin'!F1109</f>
        <v>30.784739631737921</v>
      </c>
      <c r="Y39" s="6">
        <f>+'Fed Steer Margin'!F1162</f>
        <v>70.155669122524159</v>
      </c>
      <c r="Z39" s="215">
        <f>+'Fed Steer Margin'!F1214</f>
        <v>47.699234030412299</v>
      </c>
      <c r="AA39" s="215">
        <v>250.03948002251582</v>
      </c>
      <c r="AB39" s="215">
        <v>88.952479411983859</v>
      </c>
      <c r="AC39" s="215">
        <v>1128.0158117228639</v>
      </c>
      <c r="AD39" s="215" t="str">
        <f>'[5]FED STEER MARGIN_graphs'!M39</f>
        <v/>
      </c>
      <c r="AE39" s="215">
        <f>'[5]FED STEER MARGIN_graphs'!N39</f>
        <v>316.97253486206</v>
      </c>
      <c r="AF39" s="216">
        <f>'[5]FED STEER MARGIN_graphs'!O39</f>
        <v>94.956361362019223</v>
      </c>
      <c r="AG39" s="215"/>
    </row>
    <row r="40" spans="1:36" x14ac:dyDescent="0.25">
      <c r="A40" s="151">
        <f>'[5]FED STEER MARGIN_graphs'!A40</f>
        <v>46276</v>
      </c>
      <c r="B40">
        <v>37</v>
      </c>
      <c r="D40">
        <v>141.17005187444306</v>
      </c>
      <c r="E40">
        <v>118.5011794588404</v>
      </c>
      <c r="F40">
        <v>19.159149359533785</v>
      </c>
      <c r="G40">
        <v>-222.41731168809247</v>
      </c>
      <c r="H40" s="6">
        <f>+'Fed Steer Margin'!F275</f>
        <v>-16.999912322713499</v>
      </c>
      <c r="I40" s="6">
        <f>+'Fed Steer Margin'!F328</f>
        <v>274.48041594831534</v>
      </c>
      <c r="J40" s="6">
        <f>+'Fed Steer Margin'!F380</f>
        <v>173.39146622388876</v>
      </c>
      <c r="K40" s="6">
        <f>+'Fed Steer Margin'!F432</f>
        <v>-68.84571521840644</v>
      </c>
      <c r="L40" s="6">
        <f>+'Fed Steer Margin'!F484</f>
        <v>46.61408733188523</v>
      </c>
      <c r="M40" s="6">
        <f>+'Fed Steer Margin'!F536</f>
        <v>-242.31246521209619</v>
      </c>
      <c r="N40" s="6">
        <f>+'Fed Steer Margin'!F588</f>
        <v>112.77109363131513</v>
      </c>
      <c r="O40" s="6">
        <f>+'Fed Steer Margin'!F641</f>
        <v>-140.87440576588074</v>
      </c>
      <c r="P40" s="6">
        <f>+'Fed Steer Margin'!$F693</f>
        <v>-242.94383823941325</v>
      </c>
      <c r="Q40" s="6">
        <f>+'Fed Steer Margin'!$F745</f>
        <v>-32.628985798752183</v>
      </c>
      <c r="R40" s="6">
        <f>+'Fed Steer Margin'!$F797</f>
        <v>280.95200662269644</v>
      </c>
      <c r="S40" s="6">
        <f>+'Fed Steer Margin'!$F849</f>
        <v>151.72306114995354</v>
      </c>
      <c r="T40" s="6">
        <f>+'Fed Steer Margin'!$F901</f>
        <v>-366.45609155514671</v>
      </c>
      <c r="U40" s="6">
        <f>+'Fed Steer Margin'!$F954</f>
        <v>-165.8047675031155</v>
      </c>
      <c r="V40" s="6">
        <f>+'Fed Steer Margin'!$F1006</f>
        <v>-156.30267634869733</v>
      </c>
      <c r="W40" s="6">
        <f>+'Fed Steer Margin'!F1058</f>
        <v>-158.76893292547652</v>
      </c>
      <c r="X40" s="6">
        <f>+'Fed Steer Margin'!F1110</f>
        <v>22.02252616310443</v>
      </c>
      <c r="Y40" s="6">
        <f>+'Fed Steer Margin'!F1163</f>
        <v>30.69585706004591</v>
      </c>
      <c r="Z40" s="215">
        <f>+'Fed Steer Margin'!F1215</f>
        <v>47.85612836792734</v>
      </c>
      <c r="AA40" s="215">
        <v>286.8491853553478</v>
      </c>
      <c r="AB40" s="215">
        <v>254.48821615067482</v>
      </c>
      <c r="AC40" s="215">
        <v>1109.3743007411813</v>
      </c>
      <c r="AD40" s="215" t="str">
        <f>'[5]FED STEER MARGIN_graphs'!M40</f>
        <v/>
      </c>
      <c r="AE40" s="215">
        <f>'[5]FED STEER MARGIN_graphs'!N40</f>
        <v>345.85273753503543</v>
      </c>
      <c r="AF40" s="216">
        <f>'[5]FED STEER MARGIN_graphs'!O40</f>
        <v>90.395374550584549</v>
      </c>
      <c r="AG40" s="215"/>
    </row>
    <row r="41" spans="1:36" x14ac:dyDescent="0.25">
      <c r="A41" s="151">
        <f>'[5]FED STEER MARGIN_graphs'!A41</f>
        <v>46283</v>
      </c>
      <c r="B41">
        <v>38</v>
      </c>
      <c r="D41">
        <v>99.005477525355445</v>
      </c>
      <c r="E41">
        <v>108.03875165010027</v>
      </c>
      <c r="F41">
        <v>38.898580709281305</v>
      </c>
      <c r="G41">
        <v>-192.98687401812435</v>
      </c>
      <c r="H41" s="6">
        <f>+'Fed Steer Margin'!F276</f>
        <v>-41.961961419492127</v>
      </c>
      <c r="I41" s="6">
        <f>+'Fed Steer Margin'!F329</f>
        <v>188.11325434200012</v>
      </c>
      <c r="J41" s="6">
        <f>+'Fed Steer Margin'!F381</f>
        <v>128.0578197836137</v>
      </c>
      <c r="K41" s="6">
        <f>+'Fed Steer Margin'!F433</f>
        <v>-97.442121888458587</v>
      </c>
      <c r="L41" s="6">
        <f>+'Fed Steer Margin'!F485</f>
        <v>72.4213420568733</v>
      </c>
      <c r="M41" s="6">
        <f>+'Fed Steer Margin'!F537</f>
        <v>-270.16606991622075</v>
      </c>
      <c r="N41" s="6">
        <f>+'Fed Steer Margin'!F589</f>
        <v>98.362773915347361</v>
      </c>
      <c r="O41" s="6">
        <f>+'Fed Steer Margin'!F642</f>
        <v>-171.56392606132977</v>
      </c>
      <c r="P41" s="6">
        <f>+'Fed Steer Margin'!$F694</f>
        <v>-258.37373008375903</v>
      </c>
      <c r="Q41" s="6">
        <f>+'Fed Steer Margin'!$F746</f>
        <v>-56.551412605643463</v>
      </c>
      <c r="R41" s="6">
        <f>+'Fed Steer Margin'!$F798</f>
        <v>343.54762031358814</v>
      </c>
      <c r="S41" s="6">
        <f>+'Fed Steer Margin'!$F850</f>
        <v>114.75828105561413</v>
      </c>
      <c r="T41" s="6">
        <f>+'Fed Steer Margin'!$F902</f>
        <v>-353.3995519278576</v>
      </c>
      <c r="U41" s="6">
        <f>+'Fed Steer Margin'!$F955</f>
        <v>-160.05569563255608</v>
      </c>
      <c r="V41" s="6">
        <f>+'Fed Steer Margin'!$F1007</f>
        <v>-93.480076281873153</v>
      </c>
      <c r="W41" s="6">
        <f>+'Fed Steer Margin'!F1059</f>
        <v>-42.763651534952032</v>
      </c>
      <c r="X41" s="6">
        <f>+'Fed Steer Margin'!F1111</f>
        <v>104.43713719881134</v>
      </c>
      <c r="Y41" s="6">
        <f>+'Fed Steer Margin'!F1164</f>
        <v>69.497311019648805</v>
      </c>
      <c r="Z41" s="215">
        <f>+'Fed Steer Margin'!F1216</f>
        <v>81.20670432277484</v>
      </c>
      <c r="AA41" s="215">
        <v>331.76374973789916</v>
      </c>
      <c r="AB41" s="215">
        <v>150.70080568490039</v>
      </c>
      <c r="AC41" s="215">
        <v>987.61404430345374</v>
      </c>
      <c r="AD41" s="215" t="str">
        <f>'[5]FED STEER MARGIN_graphs'!M41</f>
        <v/>
      </c>
      <c r="AE41" s="215">
        <f>'[5]FED STEER MARGIN_graphs'!N41</f>
        <v>324.15652301373541</v>
      </c>
      <c r="AF41" s="216">
        <f>'[5]FED STEER MARGIN_graphs'!O41</f>
        <v>107.55207768902494</v>
      </c>
      <c r="AG41" s="215"/>
    </row>
    <row r="42" spans="1:36" x14ac:dyDescent="0.25">
      <c r="A42" s="151">
        <f>'[5]FED STEER MARGIN_graphs'!A42</f>
        <v>46290</v>
      </c>
      <c r="B42">
        <v>39</v>
      </c>
      <c r="D42">
        <v>115.90371140044999</v>
      </c>
      <c r="E42">
        <v>56.30434657548517</v>
      </c>
      <c r="F42">
        <v>7.1485863569532739</v>
      </c>
      <c r="G42">
        <v>-331.96748840458588</v>
      </c>
      <c r="H42" s="6">
        <f>+'Fed Steer Margin'!F277</f>
        <v>-27.476100570875815</v>
      </c>
      <c r="I42" s="6">
        <f>+'Fed Steer Margin'!F330</f>
        <v>180.12789676534499</v>
      </c>
      <c r="J42" s="6">
        <f>+'Fed Steer Margin'!F382</f>
        <v>119.40883321795854</v>
      </c>
      <c r="K42" s="6">
        <f>+'Fed Steer Margin'!F434</f>
        <v>-133.79527262371812</v>
      </c>
      <c r="L42" s="6">
        <f>+'Fed Steer Margin'!F486</f>
        <v>54.680087235883548</v>
      </c>
      <c r="M42" s="6">
        <f>+'Fed Steer Margin'!F538</f>
        <v>-266.86802075449486</v>
      </c>
      <c r="N42" s="6">
        <f>+'Fed Steer Margin'!F590</f>
        <v>90.477026012427814</v>
      </c>
      <c r="O42" s="6">
        <f>+'Fed Steer Margin'!F643</f>
        <v>-196.61040066739247</v>
      </c>
      <c r="P42" s="6">
        <f>+'Fed Steer Margin'!$F695</f>
        <v>-261.89861886339145</v>
      </c>
      <c r="Q42" s="6">
        <f>+'Fed Steer Margin'!$F747</f>
        <v>-100.12028151344998</v>
      </c>
      <c r="R42" s="6">
        <f>+'Fed Steer Margin'!$F799</f>
        <v>350.67678147513561</v>
      </c>
      <c r="S42" s="6">
        <f>+'Fed Steer Margin'!$F851</f>
        <v>-16.333824537775854</v>
      </c>
      <c r="T42" s="6">
        <f>+'Fed Steer Margin'!$F903</f>
        <v>-258.82161708494982</v>
      </c>
      <c r="U42" s="6">
        <f>+'Fed Steer Margin'!$F956</f>
        <v>-162.31372807649632</v>
      </c>
      <c r="V42" s="6">
        <f>+'Fed Steer Margin'!$F1008</f>
        <v>-14.318245149233462</v>
      </c>
      <c r="W42" s="6">
        <f>+'Fed Steer Margin'!F1060</f>
        <v>-138.19899578292006</v>
      </c>
      <c r="X42" s="6">
        <f>+'Fed Steer Margin'!F1112</f>
        <v>29.475472753067606</v>
      </c>
      <c r="Y42" s="6">
        <f>+'Fed Steer Margin'!F1165</f>
        <v>-24.635867471291931</v>
      </c>
      <c r="Z42" s="215">
        <f>+'Fed Steer Margin'!F1217</f>
        <v>88.758548213508675</v>
      </c>
      <c r="AA42" s="215">
        <v>387.34782788820985</v>
      </c>
      <c r="AB42" s="215">
        <v>60.662841600609227</v>
      </c>
      <c r="AC42" s="215">
        <v>791.6772308587706</v>
      </c>
      <c r="AD42" s="215" t="str">
        <f>'[5]FED STEER MARGIN_graphs'!M42</f>
        <v/>
      </c>
      <c r="AE42" s="215">
        <f>'[5]FED STEER MARGIN_graphs'!N42</f>
        <v>260.76211621796131</v>
      </c>
      <c r="AF42" s="216">
        <f>'[5]FED STEER MARGIN_graphs'!O42</f>
        <v>75.96334677492743</v>
      </c>
      <c r="AG42" s="215"/>
    </row>
    <row r="43" spans="1:36" x14ac:dyDescent="0.25">
      <c r="A43" s="151">
        <f>'[5]FED STEER MARGIN_graphs'!A43</f>
        <v>46297</v>
      </c>
      <c r="B43">
        <v>40</v>
      </c>
      <c r="D43">
        <v>121.67404652135201</v>
      </c>
      <c r="E43">
        <v>-14.85572885395527</v>
      </c>
      <c r="F43">
        <v>17.834230703204639</v>
      </c>
      <c r="G43">
        <v>-412.72460594876156</v>
      </c>
      <c r="H43" s="6">
        <f>+'Fed Steer Margin'!F278</f>
        <v>-62.314091249535522</v>
      </c>
      <c r="I43" s="6">
        <f>+'Fed Steer Margin'!F331</f>
        <v>204.82393895921473</v>
      </c>
      <c r="J43" s="6">
        <f>+'Fed Steer Margin'!F383</f>
        <v>161.45160082863777</v>
      </c>
      <c r="K43" s="6">
        <f>+'Fed Steer Margin'!F435</f>
        <v>-154.22700709210767</v>
      </c>
      <c r="L43" s="6">
        <f>+'Fed Steer Margin'!F487</f>
        <v>9.7861777418199836</v>
      </c>
      <c r="M43" s="6">
        <f>+'Fed Steer Margin'!F539</f>
        <v>-254.92643752864979</v>
      </c>
      <c r="N43" s="6">
        <f>+'Fed Steer Margin'!F591</f>
        <v>51.201230013448139</v>
      </c>
      <c r="O43" s="6">
        <f>+'Fed Steer Margin'!F644</f>
        <v>-179.37350182633418</v>
      </c>
      <c r="P43" s="6">
        <f>+'Fed Steer Margin'!$F696</f>
        <v>-218.00863423666237</v>
      </c>
      <c r="Q43" s="6">
        <f>+'Fed Steer Margin'!$F748</f>
        <v>-7.2176940949241271</v>
      </c>
      <c r="R43" s="6">
        <f>+'Fed Steer Margin'!$F800</f>
        <v>336.20704228100567</v>
      </c>
      <c r="S43" s="6">
        <f>+'Fed Steer Margin'!$F852</f>
        <v>-186.36642209010142</v>
      </c>
      <c r="T43" s="6">
        <f>+'Fed Steer Margin'!$F904</f>
        <v>-349.28868743506496</v>
      </c>
      <c r="U43" s="6">
        <f>+'Fed Steer Margin'!$F957</f>
        <v>-47.266526830810108</v>
      </c>
      <c r="V43" s="6">
        <f>+'Fed Steer Margin'!$F1009</f>
        <v>41.700921614858544</v>
      </c>
      <c r="W43" s="6">
        <f>+'Fed Steer Margin'!F1061</f>
        <v>-181.03704310560784</v>
      </c>
      <c r="X43" s="6">
        <f>+'Fed Steer Margin'!F1113</f>
        <v>53.799714619918177</v>
      </c>
      <c r="Y43" s="6">
        <f>+'Fed Steer Margin'!F1166</f>
        <v>4.4084003358580048</v>
      </c>
      <c r="Z43" s="215">
        <f>+'Fed Steer Margin'!F1218</f>
        <v>157.96193574849895</v>
      </c>
      <c r="AA43" s="215">
        <v>392.78127367786283</v>
      </c>
      <c r="AB43" s="215">
        <v>105.59111383993331</v>
      </c>
      <c r="AC43" s="215">
        <v>709.2121315618856</v>
      </c>
      <c r="AD43" s="215" t="str">
        <f>'[5]FED STEER MARGIN_graphs'!M43</f>
        <v/>
      </c>
      <c r="AE43" s="215">
        <f>'[5]FED STEER MARGIN_graphs'!N43</f>
        <v>273.99097103280775</v>
      </c>
      <c r="AF43" s="216">
        <f>'[5]FED STEER MARGIN_graphs'!O43</f>
        <v>88.786323402733245</v>
      </c>
      <c r="AG43" s="215"/>
    </row>
    <row r="44" spans="1:36" x14ac:dyDescent="0.25">
      <c r="A44" s="151">
        <f>'[5]FED STEER MARGIN_graphs'!A44</f>
        <v>46304</v>
      </c>
      <c r="B44">
        <v>41</v>
      </c>
      <c r="D44">
        <v>96.900885139651336</v>
      </c>
      <c r="E44">
        <v>-8.786707064732127</v>
      </c>
      <c r="F44">
        <v>-19.150914850544723</v>
      </c>
      <c r="G44">
        <v>-413.34036514643117</v>
      </c>
      <c r="H44" s="6">
        <f>+'Fed Steer Margin'!F279</f>
        <v>-61.010533512385337</v>
      </c>
      <c r="I44" s="6">
        <f>+'Fed Steer Margin'!F332</f>
        <v>198.79617000035296</v>
      </c>
      <c r="J44" s="6">
        <f>+'Fed Steer Margin'!F384</f>
        <v>150.81570703445664</v>
      </c>
      <c r="K44" s="6">
        <f>+'Fed Steer Margin'!F436</f>
        <v>-253.82956035812163</v>
      </c>
      <c r="L44" s="6">
        <f>+'Fed Steer Margin'!F488</f>
        <v>-48.530040344422787</v>
      </c>
      <c r="M44" s="6">
        <f>+'Fed Steer Margin'!F540</f>
        <v>-259.20641375148489</v>
      </c>
      <c r="N44" s="6">
        <f>+'Fed Steer Margin'!F592</f>
        <v>34.718637741661269</v>
      </c>
      <c r="O44" s="6">
        <f>+'Fed Steer Margin'!F645</f>
        <v>-169.22824452247619</v>
      </c>
      <c r="P44" s="6">
        <f>+'Fed Steer Margin'!$F697</f>
        <v>-278.98780360345268</v>
      </c>
      <c r="Q44" s="6">
        <f>+'Fed Steer Margin'!$F749</f>
        <v>35.877157004102401</v>
      </c>
      <c r="R44" s="6">
        <f>+'Fed Steer Margin'!$F801</f>
        <v>396.96085418958637</v>
      </c>
      <c r="S44" s="6">
        <f>+'Fed Steer Margin'!$F853</f>
        <v>-348.4256459335279</v>
      </c>
      <c r="T44" s="6">
        <f>+'Fed Steer Margin'!$F905</f>
        <v>-280.14904861704349</v>
      </c>
      <c r="U44" s="6">
        <f>+'Fed Steer Margin'!$F958</f>
        <v>-14.253902696933437</v>
      </c>
      <c r="V44" s="6">
        <f>+'Fed Steer Margin'!$F1010</f>
        <v>13.39775575727549</v>
      </c>
      <c r="W44" s="6">
        <f>+'Fed Steer Margin'!F1062</f>
        <v>-63.284944046669352</v>
      </c>
      <c r="X44" s="6">
        <f>+'Fed Steer Margin'!F1114</f>
        <v>65.189044222039001</v>
      </c>
      <c r="Y44" s="6">
        <f>+'Fed Steer Margin'!F1167</f>
        <v>-21.137608836386789</v>
      </c>
      <c r="Z44" s="215">
        <f>+'Fed Steer Margin'!F1219</f>
        <v>151.45577280514544</v>
      </c>
      <c r="AA44" s="215">
        <v>513.47476758437415</v>
      </c>
      <c r="AB44" s="215">
        <v>168.56989532096077</v>
      </c>
      <c r="AC44" s="215">
        <v>425.32587811370922</v>
      </c>
      <c r="AD44" s="215" t="str">
        <f>'[5]FED STEER MARGIN_graphs'!M44</f>
        <v/>
      </c>
      <c r="AE44" s="215">
        <f>'[5]FED STEER MARGIN_graphs'!N44</f>
        <v>247.53774099756055</v>
      </c>
      <c r="AF44" s="216">
        <f>'[5]FED STEER MARGIN_graphs'!O44</f>
        <v>95.858760960647103</v>
      </c>
      <c r="AG44" s="215"/>
    </row>
    <row r="45" spans="1:36" x14ac:dyDescent="0.25">
      <c r="A45" s="151">
        <f>'[5]FED STEER MARGIN_graphs'!A45</f>
        <v>46311</v>
      </c>
      <c r="B45">
        <v>42</v>
      </c>
      <c r="D45">
        <v>105.11434504452473</v>
      </c>
      <c r="E45">
        <v>-47.82783210627349</v>
      </c>
      <c r="F45">
        <v>41.077518610387187</v>
      </c>
      <c r="G45">
        <v>-329.14837808669313</v>
      </c>
      <c r="H45" s="6">
        <f>+'Fed Steer Margin'!F280</f>
        <v>-82.116568653241757</v>
      </c>
      <c r="I45" s="6">
        <f>+'Fed Steer Margin'!F333</f>
        <v>211.4756541798647</v>
      </c>
      <c r="J45" s="6">
        <f>+'Fed Steer Margin'!F385</f>
        <v>104.93369501676352</v>
      </c>
      <c r="K45" s="6">
        <f>+'Fed Steer Margin'!F437</f>
        <v>-247.62676977958745</v>
      </c>
      <c r="L45" s="6">
        <f>+'Fed Steer Margin'!F489</f>
        <v>-45.11356039404609</v>
      </c>
      <c r="M45" s="6">
        <f>+'Fed Steer Margin'!F541</f>
        <v>-346.39179007028088</v>
      </c>
      <c r="N45" s="6">
        <f>+'Fed Steer Margin'!F593</f>
        <v>81.518151939692189</v>
      </c>
      <c r="O45" s="6">
        <f>+'Fed Steer Margin'!F646</f>
        <v>-113.25155653338675</v>
      </c>
      <c r="P45" s="6">
        <f>+'Fed Steer Margin'!$F698</f>
        <v>-253.88802007460004</v>
      </c>
      <c r="Q45" s="6">
        <f>+'Fed Steer Margin'!$F750</f>
        <v>0.39868854003998422</v>
      </c>
      <c r="R45" s="6">
        <f>+'Fed Steer Margin'!$F802</f>
        <v>433.51012232329049</v>
      </c>
      <c r="S45" s="6">
        <f>+'Fed Steer Margin'!$F854</f>
        <v>-331.06406553722263</v>
      </c>
      <c r="T45" s="6">
        <f>+'Fed Steer Margin'!$F906</f>
        <v>-257.17398869402996</v>
      </c>
      <c r="U45" s="6">
        <f>+'Fed Steer Margin'!$F959</f>
        <v>-11.612333723775464</v>
      </c>
      <c r="V45" s="6">
        <f>+'Fed Steer Margin'!$F1011</f>
        <v>71.563624686240473</v>
      </c>
      <c r="W45" s="6">
        <f>+'Fed Steer Margin'!F1063</f>
        <v>-150.0403315403355</v>
      </c>
      <c r="X45" s="6">
        <f>+'Fed Steer Margin'!F1115</f>
        <v>-13.826486783857263</v>
      </c>
      <c r="Y45" s="6">
        <f>+'Fed Steer Margin'!F1168</f>
        <v>-28.708818914379208</v>
      </c>
      <c r="Z45" s="215">
        <f>+'Fed Steer Margin'!F1220</f>
        <v>13.248467148666805</v>
      </c>
      <c r="AA45" s="215">
        <v>456.95108903395885</v>
      </c>
      <c r="AB45" s="215">
        <v>266.86457959878726</v>
      </c>
      <c r="AC45" s="215">
        <v>553.16693686451345</v>
      </c>
      <c r="AD45" s="215" t="str">
        <f>'[5]FED STEER MARGIN_graphs'!M45</f>
        <v/>
      </c>
      <c r="AE45" s="215">
        <f>'[5]FED STEER MARGIN_graphs'!N45</f>
        <v>252.30445074630944</v>
      </c>
      <c r="AF45" s="216">
        <f>'[5]FED STEER MARGIN_graphs'!O45</f>
        <v>90.043273767578938</v>
      </c>
      <c r="AG45" s="215"/>
    </row>
    <row r="46" spans="1:36" x14ac:dyDescent="0.25">
      <c r="A46" s="151">
        <f>'[5]FED STEER MARGIN_graphs'!A46</f>
        <v>46318</v>
      </c>
      <c r="B46">
        <v>43</v>
      </c>
      <c r="D46">
        <v>87.272089416957442</v>
      </c>
      <c r="E46">
        <v>-36.39619653776208</v>
      </c>
      <c r="F46">
        <v>99.935235127281658</v>
      </c>
      <c r="G46">
        <v>-174.12239153311816</v>
      </c>
      <c r="H46" s="6">
        <f>+'Fed Steer Margin'!F281</f>
        <v>-66.45533052655901</v>
      </c>
      <c r="I46" s="6">
        <f>+'Fed Steer Margin'!F334</f>
        <v>265.94257391697488</v>
      </c>
      <c r="J46" s="6">
        <f>+'Fed Steer Margin'!F386</f>
        <v>93.331300552939865</v>
      </c>
      <c r="K46" s="6">
        <f>+'Fed Steer Margin'!F438</f>
        <v>-245.16733388537295</v>
      </c>
      <c r="L46" s="6">
        <f>+'Fed Steer Margin'!F490</f>
        <v>34.346374832159654</v>
      </c>
      <c r="M46" s="6">
        <f>+'Fed Steer Margin'!F542</f>
        <v>-311.37327686760932</v>
      </c>
      <c r="N46" s="6">
        <f>+'Fed Steer Margin'!F594</f>
        <v>109.72583546422925</v>
      </c>
      <c r="O46" s="6">
        <f>+'Fed Steer Margin'!F647</f>
        <v>-121.5262549297106</v>
      </c>
      <c r="P46" s="6">
        <f>+'Fed Steer Margin'!$F699</f>
        <v>-198.29592844970261</v>
      </c>
      <c r="Q46" s="6">
        <f>+'Fed Steer Margin'!$F751</f>
        <v>75.163247045902153</v>
      </c>
      <c r="R46" s="6">
        <f>+'Fed Steer Margin'!$F803</f>
        <v>511.19354625364394</v>
      </c>
      <c r="S46" s="6">
        <f>+'Fed Steer Margin'!$F855</f>
        <v>-213.99558140548925</v>
      </c>
      <c r="T46" s="6">
        <f>+'Fed Steer Margin'!$F907</f>
        <v>-230.013691537559</v>
      </c>
      <c r="U46" s="6">
        <f>+'Fed Steer Margin'!$F960</f>
        <v>-16.351374009275332</v>
      </c>
      <c r="V46" s="6">
        <f>+'Fed Steer Margin'!$F1012</f>
        <v>20.234006121900393</v>
      </c>
      <c r="W46" s="6">
        <f>+'Fed Steer Margin'!F1064</f>
        <v>-195.71489165730418</v>
      </c>
      <c r="X46" s="6">
        <f>+'Fed Steer Margin'!F1116</f>
        <v>42.983312114409046</v>
      </c>
      <c r="Y46" s="6">
        <f>+'Fed Steer Margin'!F1169</f>
        <v>-57.253150044975882</v>
      </c>
      <c r="Z46" s="215">
        <f>+'Fed Steer Margin'!F1221</f>
        <v>55.677560705586529</v>
      </c>
      <c r="AA46" s="215">
        <v>393.33156352531159</v>
      </c>
      <c r="AB46" s="215">
        <v>254.36461380480023</v>
      </c>
      <c r="AC46" s="215">
        <v>474.23787043377524</v>
      </c>
      <c r="AD46" s="215" t="str">
        <f>'[5]FED STEER MARGIN_graphs'!M46</f>
        <v/>
      </c>
      <c r="AE46" s="215">
        <f>'[5]FED STEER MARGIN_graphs'!N46</f>
        <v>224.07169168489955</v>
      </c>
      <c r="AF46" s="216">
        <f>'[5]FED STEER MARGIN_graphs'!O46</f>
        <v>74.149581945666867</v>
      </c>
      <c r="AG46" s="215"/>
    </row>
    <row r="47" spans="1:36" x14ac:dyDescent="0.25">
      <c r="A47" s="151">
        <f>'[5]FED STEER MARGIN_graphs'!A47</f>
        <v>46325</v>
      </c>
      <c r="B47">
        <v>44</v>
      </c>
      <c r="D47">
        <v>123.20867075905699</v>
      </c>
      <c r="E47">
        <v>-0.63906682717424701</v>
      </c>
      <c r="F47">
        <v>90.284508477568806</v>
      </c>
      <c r="G47">
        <v>-15.948359032250892</v>
      </c>
      <c r="H47" s="6">
        <f>+'Fed Steer Margin'!F282</f>
        <v>-58.821414689928133</v>
      </c>
      <c r="I47" s="6">
        <f>+'Fed Steer Margin'!F335</f>
        <v>259.46246251379512</v>
      </c>
      <c r="J47" s="6">
        <f>+'Fed Steer Margin'!F387</f>
        <v>149.83856857098658</v>
      </c>
      <c r="K47" s="6">
        <f>+'Fed Steer Margin'!F439</f>
        <v>-245.15033269978471</v>
      </c>
      <c r="L47" s="6">
        <f>+'Fed Steer Margin'!F491</f>
        <v>72.811976403293784</v>
      </c>
      <c r="M47" s="6">
        <f>+'Fed Steer Margin'!F543</f>
        <v>-221.62684858067382</v>
      </c>
      <c r="N47" s="6">
        <f>+'Fed Steer Margin'!F595</f>
        <v>61.487278999527234</v>
      </c>
      <c r="O47" s="6">
        <f>+'Fed Steer Margin'!F648</f>
        <v>-82.874476623372402</v>
      </c>
      <c r="P47" s="6">
        <f>+'Fed Steer Margin'!$F700</f>
        <v>-200.1450692547935</v>
      </c>
      <c r="Q47" s="6">
        <f>+'Fed Steer Margin'!$F752</f>
        <v>77.087301095474004</v>
      </c>
      <c r="R47" s="6">
        <f>+'Fed Steer Margin'!$F804</f>
        <v>493.93220230987072</v>
      </c>
      <c r="S47" s="6">
        <f>+'Fed Steer Margin'!$F856</f>
        <v>-172.13392341606004</v>
      </c>
      <c r="T47" s="6">
        <f>+'Fed Steer Margin'!$F908</f>
        <v>-163.90630965817127</v>
      </c>
      <c r="U47" s="6">
        <f>+'Fed Steer Margin'!$F961</f>
        <v>-83.010909610418139</v>
      </c>
      <c r="V47" s="6">
        <f>+'Fed Steer Margin'!$F1013</f>
        <v>-173.94652769171716</v>
      </c>
      <c r="W47" s="6">
        <f>+'Fed Steer Margin'!F1065</f>
        <v>-191.64562667964833</v>
      </c>
      <c r="X47" s="6">
        <f>+'Fed Steer Margin'!F1117</f>
        <v>16.360772031091074</v>
      </c>
      <c r="Y47" s="6">
        <f>+'Fed Steer Margin'!F1170</f>
        <v>25.805888638975375</v>
      </c>
      <c r="Z47" s="215">
        <f>+'Fed Steer Margin'!F1222</f>
        <v>127.39032473331872</v>
      </c>
      <c r="AA47" s="215">
        <v>359.88973222959294</v>
      </c>
      <c r="AB47" s="215">
        <v>219.04572036409672</v>
      </c>
      <c r="AC47" s="215">
        <v>440.05997728295006</v>
      </c>
      <c r="AD47" s="215" t="str">
        <f>'[5]FED STEER MARGIN_graphs'!M47</f>
        <v/>
      </c>
      <c r="AE47" s="215">
        <f>'[5]FED STEER MARGIN_graphs'!N47</f>
        <v>234.43832864978677</v>
      </c>
      <c r="AF47" s="216">
        <f>'[5]FED STEER MARGIN_graphs'!O47</f>
        <v>57.604304164006997</v>
      </c>
      <c r="AG47" s="215"/>
    </row>
    <row r="48" spans="1:36" x14ac:dyDescent="0.25">
      <c r="A48" s="151">
        <f>'[5]FED STEER MARGIN_graphs'!A48</f>
        <v>46332</v>
      </c>
      <c r="B48">
        <v>45</v>
      </c>
      <c r="D48">
        <v>100.09791112974403</v>
      </c>
      <c r="E48">
        <v>-48.872417130279473</v>
      </c>
      <c r="F48">
        <v>77.962455105949402</v>
      </c>
      <c r="G48">
        <v>-58.507902408156042</v>
      </c>
      <c r="H48" s="6">
        <f>+'Fed Steer Margin'!F283</f>
        <v>-62.272937614732655</v>
      </c>
      <c r="I48" s="6">
        <f>+'Fed Steer Margin'!F336</f>
        <v>303.91160695142253</v>
      </c>
      <c r="J48" s="6">
        <f>+'Fed Steer Margin'!F388</f>
        <v>91.338740613068694</v>
      </c>
      <c r="K48" s="6">
        <f>+'Fed Steer Margin'!F440</f>
        <v>-303.44697536955641</v>
      </c>
      <c r="L48" s="6">
        <f>+'Fed Steer Margin'!F492</f>
        <v>93.14936312133409</v>
      </c>
      <c r="M48" s="6">
        <f>+'Fed Steer Margin'!F544</f>
        <v>-210.24736805290786</v>
      </c>
      <c r="N48" s="6">
        <f>+'Fed Steer Margin'!F596</f>
        <v>17.252746193837083</v>
      </c>
      <c r="O48" s="6">
        <f>+'Fed Steer Margin'!F649</f>
        <v>-48.977500648041541</v>
      </c>
      <c r="P48" s="6">
        <f>+'Fed Steer Margin'!$F701</f>
        <v>-230.66573729611855</v>
      </c>
      <c r="Q48" s="6">
        <f>+'Fed Steer Margin'!$F753</f>
        <v>120.07620584604979</v>
      </c>
      <c r="R48" s="6">
        <f>+'Fed Steer Margin'!$F805</f>
        <v>488.45381890562294</v>
      </c>
      <c r="S48" s="6">
        <f>+'Fed Steer Margin'!$F857</f>
        <v>-205.53981370345673</v>
      </c>
      <c r="T48" s="6">
        <f>+'Fed Steer Margin'!$F909</f>
        <v>-190.13663433125362</v>
      </c>
      <c r="U48" s="6">
        <f>+'Fed Steer Margin'!$F962</f>
        <v>29.916035046755496</v>
      </c>
      <c r="V48" s="6">
        <f>+'Fed Steer Margin'!$F1014</f>
        <v>-69.985611894074736</v>
      </c>
      <c r="W48" s="6">
        <f>+'Fed Steer Margin'!F1066</f>
        <v>-212.05958134197022</v>
      </c>
      <c r="X48" s="6">
        <f>+'Fed Steer Margin'!F1118</f>
        <v>58.005519292831195</v>
      </c>
      <c r="Y48" s="6">
        <f>+'Fed Steer Margin'!F1171</f>
        <v>-89.30801502612303</v>
      </c>
      <c r="Z48" s="215">
        <f>+'Fed Steer Margin'!F1223</f>
        <v>165.39248219486035</v>
      </c>
      <c r="AA48" s="215">
        <v>331.13759535226791</v>
      </c>
      <c r="AB48" s="215">
        <v>254.49376027398876</v>
      </c>
      <c r="AC48" s="215">
        <v>452.35582194033123</v>
      </c>
      <c r="AD48" s="215" t="str">
        <f>'[5]FED STEER MARGIN_graphs'!M48</f>
        <v/>
      </c>
      <c r="AE48" s="215">
        <f>'[5]FED STEER MARGIN_graphs'!N48</f>
        <v>222.81432894706504</v>
      </c>
      <c r="AF48" s="216">
        <f>'[5]FED STEER MARGIN_graphs'!O48</f>
        <v>72.981137150761327</v>
      </c>
      <c r="AG48" s="215"/>
    </row>
    <row r="49" spans="1:33" x14ac:dyDescent="0.25">
      <c r="A49" s="151">
        <f>'[5]FED STEER MARGIN_graphs'!A49</f>
        <v>46339</v>
      </c>
      <c r="B49">
        <v>46</v>
      </c>
      <c r="D49">
        <v>102.42367929793841</v>
      </c>
      <c r="E49">
        <v>-10.876293548665672</v>
      </c>
      <c r="F49">
        <v>88.757279596740773</v>
      </c>
      <c r="G49">
        <v>-87.870997295706047</v>
      </c>
      <c r="H49" s="6">
        <f>+'Fed Steer Margin'!F284</f>
        <v>-56.487279655938892</v>
      </c>
      <c r="I49" s="6">
        <f>+'Fed Steer Margin'!F337</f>
        <v>268.68335878380071</v>
      </c>
      <c r="J49" s="6">
        <f>+'Fed Steer Margin'!F389</f>
        <v>66.26505550914635</v>
      </c>
      <c r="K49" s="6">
        <f>+'Fed Steer Margin'!F441</f>
        <v>-316.43206069784537</v>
      </c>
      <c r="L49" s="6">
        <f>+'Fed Steer Margin'!F493</f>
        <v>121.26096759421262</v>
      </c>
      <c r="M49" s="6">
        <f>+'Fed Steer Margin'!F545</f>
        <v>-256.71916795954326</v>
      </c>
      <c r="N49" s="6">
        <f>+'Fed Steer Margin'!F597</f>
        <v>10.381207630992549</v>
      </c>
      <c r="O49" s="6">
        <f>+'Fed Steer Margin'!F650</f>
        <v>3.211844273710085E-2</v>
      </c>
      <c r="P49" s="6">
        <f>+'Fed Steer Margin'!$F702</f>
        <v>-254.00122652101913</v>
      </c>
      <c r="Q49" s="6">
        <f>+'Fed Steer Margin'!$F754</f>
        <v>71.307942619386495</v>
      </c>
      <c r="R49" s="6">
        <f>+'Fed Steer Margin'!$F806</f>
        <v>518.46366218263438</v>
      </c>
      <c r="S49" s="6">
        <f>+'Fed Steer Margin'!$F858</f>
        <v>-232.69458241488701</v>
      </c>
      <c r="T49" s="6">
        <f>+'Fed Steer Margin'!$F910</f>
        <v>-172.75281498986737</v>
      </c>
      <c r="U49" s="6">
        <f>+'Fed Steer Margin'!$F963</f>
        <v>-28.649623385810173</v>
      </c>
      <c r="V49" s="6">
        <f>+'Fed Steer Margin'!$F1015</f>
        <v>-60.884185995475264</v>
      </c>
      <c r="W49" s="6">
        <f>+'Fed Steer Margin'!F1067</f>
        <v>-206.70379898142482</v>
      </c>
      <c r="X49" s="6">
        <f>+'Fed Steer Margin'!F1119</f>
        <v>-78.30051974435537</v>
      </c>
      <c r="Y49" s="6">
        <f>+'Fed Steer Margin'!F1172</f>
        <v>115.34506997792369</v>
      </c>
      <c r="Z49" s="215">
        <f>+'Fed Steer Margin'!F1224</f>
        <v>157.08277208985191</v>
      </c>
      <c r="AA49" s="215">
        <v>282.68173596107135</v>
      </c>
      <c r="AB49" s="215">
        <v>165.28024234162058</v>
      </c>
      <c r="AC49" s="215">
        <v>393.01055975038889</v>
      </c>
      <c r="AD49" s="215" t="str">
        <f>'[5]FED STEER MARGIN_graphs'!M49</f>
        <v/>
      </c>
      <c r="AE49" s="215">
        <f>'[5]FED STEER MARGIN_graphs'!N49</f>
        <v>222.68007602417129</v>
      </c>
      <c r="AF49" s="216">
        <f>'[5]FED STEER MARGIN_graphs'!O49</f>
        <v>56.610943702392341</v>
      </c>
      <c r="AG49" s="215"/>
    </row>
    <row r="50" spans="1:33" x14ac:dyDescent="0.25">
      <c r="A50" s="151">
        <f>'[5]FED STEER MARGIN_graphs'!A50</f>
        <v>46346</v>
      </c>
      <c r="B50">
        <v>47</v>
      </c>
      <c r="D50">
        <v>148.31929959166905</v>
      </c>
      <c r="E50">
        <v>48.733030123250501</v>
      </c>
      <c r="F50">
        <v>133.22474538999563</v>
      </c>
      <c r="G50">
        <v>-60.374886365961402</v>
      </c>
      <c r="H50" s="6">
        <f>+'Fed Steer Margin'!F285</f>
        <v>69.136788333640425</v>
      </c>
      <c r="I50" s="6">
        <f>+'Fed Steer Margin'!F338</f>
        <v>263.12197645867536</v>
      </c>
      <c r="J50" s="6">
        <f>+'Fed Steer Margin'!F390</f>
        <v>84.244301852964782</v>
      </c>
      <c r="K50" s="6">
        <f>+'Fed Steer Margin'!F442</f>
        <v>-269.82531515307414</v>
      </c>
      <c r="L50" s="6">
        <f>+'Fed Steer Margin'!F494</f>
        <v>89.578433880691591</v>
      </c>
      <c r="M50" s="6">
        <f>+'Fed Steer Margin'!F546</f>
        <v>-226.91178347798723</v>
      </c>
      <c r="N50" s="6">
        <f>+'Fed Steer Margin'!F598</f>
        <v>68.336568377872027</v>
      </c>
      <c r="O50" s="6">
        <f>+'Fed Steer Margin'!F651</f>
        <v>2.2840587576163216</v>
      </c>
      <c r="P50" s="6">
        <f>+'Fed Steer Margin'!$F703</f>
        <v>-258.86303747186571</v>
      </c>
      <c r="Q50" s="6">
        <f>+'Fed Steer Margin'!$F755</f>
        <v>65.84351805799065</v>
      </c>
      <c r="R50" s="6">
        <f>+'Fed Steer Margin'!$F807</f>
        <v>511.77633184746219</v>
      </c>
      <c r="S50" s="6">
        <f>+'Fed Steer Margin'!$F859</f>
        <v>-384.43947138166959</v>
      </c>
      <c r="T50" s="6">
        <f>+'Fed Steer Margin'!$F911</f>
        <v>-196.79621457497797</v>
      </c>
      <c r="U50" s="6">
        <f>+'Fed Steer Margin'!$F964</f>
        <v>-87.372304971276208</v>
      </c>
      <c r="V50" s="6">
        <f>+'Fed Steer Margin'!$F1016</f>
        <v>-102.18832426735298</v>
      </c>
      <c r="W50" s="6">
        <f>+'Fed Steer Margin'!F1068</f>
        <v>-220.96264401814483</v>
      </c>
      <c r="X50" s="6">
        <f>+'Fed Steer Margin'!F1120</f>
        <v>-151.28770324104426</v>
      </c>
      <c r="Y50" s="6">
        <f>+'Fed Steer Margin'!F1173</f>
        <v>52.957585133435259</v>
      </c>
      <c r="Z50" s="215">
        <f>+'Fed Steer Margin'!F1225</f>
        <v>132.09417562700992</v>
      </c>
      <c r="AA50" s="215">
        <v>311.94228376065757</v>
      </c>
      <c r="AB50" s="215">
        <v>240.17244073553411</v>
      </c>
      <c r="AC50" s="215">
        <v>156.7235913654149</v>
      </c>
      <c r="AD50" s="215" t="str">
        <f>'[5]FED STEER MARGIN_graphs'!M50</f>
        <v/>
      </c>
      <c r="AE50" s="215">
        <f>'[5]FED STEER MARGIN_graphs'!N50</f>
        <v>178.77801532441035</v>
      </c>
      <c r="AF50" s="216">
        <f>'[5]FED STEER MARGIN_graphs'!O50</f>
        <v>13.528288554925552</v>
      </c>
      <c r="AG50" s="215"/>
    </row>
    <row r="51" spans="1:33" x14ac:dyDescent="0.25">
      <c r="A51" s="151">
        <f>'[5]FED STEER MARGIN_graphs'!A51</f>
        <v>46353</v>
      </c>
      <c r="B51">
        <v>48</v>
      </c>
      <c r="D51">
        <v>179.19965195745704</v>
      </c>
      <c r="E51">
        <v>69.918677045343202</v>
      </c>
      <c r="F51">
        <v>211.27202556241627</v>
      </c>
      <c r="G51">
        <v>-70.466119698154671</v>
      </c>
      <c r="H51" s="6">
        <f>+'Fed Steer Margin'!F286</f>
        <v>111.0991949923864</v>
      </c>
      <c r="I51" s="6">
        <f>+'Fed Steer Margin'!F339</f>
        <v>303.41666784012614</v>
      </c>
      <c r="J51" s="6">
        <f>+'Fed Steer Margin'!F391</f>
        <v>80.313854486989612</v>
      </c>
      <c r="K51" s="6">
        <f>+'Fed Steer Margin'!F443</f>
        <v>-192.5470868191951</v>
      </c>
      <c r="L51" s="6">
        <f>+'Fed Steer Margin'!F495</f>
        <v>81.316016267031046</v>
      </c>
      <c r="M51" s="6">
        <f>+'Fed Steer Margin'!F547</f>
        <v>-194.94713534458469</v>
      </c>
      <c r="N51" s="6">
        <f>+'Fed Steer Margin'!F599</f>
        <v>100.81737624086759</v>
      </c>
      <c r="O51" s="6">
        <f>+'Fed Steer Margin'!F652</f>
        <v>84.6988748638978</v>
      </c>
      <c r="P51" s="6">
        <f>+'Fed Steer Margin'!$F704</f>
        <v>-202.10271710348798</v>
      </c>
      <c r="Q51" s="6">
        <f>+'Fed Steer Margin'!$F756</f>
        <v>110.51666563000481</v>
      </c>
      <c r="R51" s="6">
        <f>+'Fed Steer Margin'!$F808</f>
        <v>564.37043227094273</v>
      </c>
      <c r="S51" s="6">
        <f>+'Fed Steer Margin'!$F860</f>
        <v>-428.59335058836632</v>
      </c>
      <c r="T51" s="6">
        <f>+'Fed Steer Margin'!$F912</f>
        <v>-249.21497977827448</v>
      </c>
      <c r="U51" s="6">
        <f>+'Fed Steer Margin'!$F965</f>
        <v>-68.760158457063881</v>
      </c>
      <c r="V51" s="6">
        <f>+'Fed Steer Margin'!$F1017</f>
        <v>-114.88093210522493</v>
      </c>
      <c r="W51" s="6">
        <f>+'Fed Steer Margin'!F1069</f>
        <v>-207.66979837312965</v>
      </c>
      <c r="X51" s="6">
        <f>+'Fed Steer Margin'!F1121</f>
        <v>-230.76340473607024</v>
      </c>
      <c r="Y51" s="6">
        <f>+'Fed Steer Margin'!F1174</f>
        <v>58.729520891153697</v>
      </c>
      <c r="Z51" s="215">
        <f>+'Fed Steer Margin'!F1226</f>
        <v>174.45299151156178</v>
      </c>
      <c r="AA51" s="215">
        <v>47.779118907046723</v>
      </c>
      <c r="AB51" s="215">
        <v>-86.04899119941183</v>
      </c>
      <c r="AC51" s="215">
        <v>101.51173361981728</v>
      </c>
      <c r="AD51" s="215" t="str">
        <f>'[5]FED STEER MARGIN_graphs'!M51</f>
        <v/>
      </c>
      <c r="AE51" s="215">
        <f>'[5]FED STEER MARGIN_graphs'!N51</f>
        <v>59.28487474603353</v>
      </c>
      <c r="AF51" s="216">
        <f>'[5]FED STEER MARGIN_graphs'!O51</f>
        <v>-57.486489971959557</v>
      </c>
      <c r="AG51" s="215"/>
    </row>
    <row r="52" spans="1:33" x14ac:dyDescent="0.25">
      <c r="A52" s="151">
        <f>'[5]FED STEER MARGIN_graphs'!A52</f>
        <v>46360</v>
      </c>
      <c r="B52">
        <v>49</v>
      </c>
      <c r="D52">
        <v>178.78010499522588</v>
      </c>
      <c r="E52">
        <v>57.3397059000647</v>
      </c>
      <c r="F52">
        <v>273.50764503253868</v>
      </c>
      <c r="G52">
        <v>-56.152018248336844</v>
      </c>
      <c r="H52" s="6">
        <f>+'Fed Steer Margin'!F287</f>
        <v>136.48962574064171</v>
      </c>
      <c r="I52" s="6">
        <f>+'Fed Steer Margin'!F340</f>
        <v>282.78493528067906</v>
      </c>
      <c r="J52" s="6">
        <f>+'Fed Steer Margin'!F392</f>
        <v>98.416538591812696</v>
      </c>
      <c r="K52" s="6">
        <f>+'Fed Steer Margin'!F444</f>
        <v>-182.05741125186182</v>
      </c>
      <c r="L52" s="6">
        <f>+'Fed Steer Margin'!F496</f>
        <v>89.677703703577663</v>
      </c>
      <c r="M52" s="6">
        <f>+'Fed Steer Margin'!F548</f>
        <v>-180.99269159576875</v>
      </c>
      <c r="N52" s="6">
        <f>+'Fed Steer Margin'!F600</f>
        <v>97.765951106836383</v>
      </c>
      <c r="O52" s="6">
        <f>+'Fed Steer Margin'!F653</f>
        <v>80.944091942588102</v>
      </c>
      <c r="P52" s="6">
        <f>+'Fed Steer Margin'!$F705</f>
        <v>-258.44697029686495</v>
      </c>
      <c r="Q52" s="6">
        <f>+'Fed Steer Margin'!$F757</f>
        <v>37.219556632459671</v>
      </c>
      <c r="R52" s="6">
        <f>+'Fed Steer Margin'!$F809</f>
        <v>555.29060858539196</v>
      </c>
      <c r="S52" s="6">
        <f>+'Fed Steer Margin'!$F861</f>
        <v>-359.73570021123123</v>
      </c>
      <c r="T52" s="6">
        <f>+'Fed Steer Margin'!$F913</f>
        <v>-195.48700983693152</v>
      </c>
      <c r="U52" s="6">
        <f>+'Fed Steer Margin'!$F966</f>
        <v>-126.81947853062957</v>
      </c>
      <c r="V52" s="6">
        <f>+'Fed Steer Margin'!$F1018</f>
        <v>-87.160396891468963</v>
      </c>
      <c r="W52" s="6">
        <f>+'Fed Steer Margin'!F1070</f>
        <v>-195.09517253415947</v>
      </c>
      <c r="X52" s="6">
        <f>+'Fed Steer Margin'!F1122</f>
        <v>-198.59359349975239</v>
      </c>
      <c r="Y52" s="6">
        <f>+'Fed Steer Margin'!F1175</f>
        <v>14.503621250443757</v>
      </c>
      <c r="Z52" s="215">
        <f>+'Fed Steer Margin'!F1227</f>
        <v>93.614802643617168</v>
      </c>
      <c r="AA52" s="215">
        <v>167.95244226469822</v>
      </c>
      <c r="AB52" s="215">
        <v>241.14693704568617</v>
      </c>
      <c r="AC52" s="215">
        <v>-73.331939395755398</v>
      </c>
      <c r="AD52" s="215" t="str">
        <f>'[5]FED STEER MARGIN_graphs'!M52</f>
        <v/>
      </c>
      <c r="AE52" s="215">
        <f>'[5]FED STEER MARGIN_graphs'!N52</f>
        <v>88.777172761737987</v>
      </c>
      <c r="AF52" s="216">
        <f>'[5]FED STEER MARGIN_graphs'!O52</f>
        <v>-35.926978748425199</v>
      </c>
      <c r="AG52" s="215"/>
    </row>
    <row r="53" spans="1:33" x14ac:dyDescent="0.25">
      <c r="A53" s="151">
        <f>'[5]FED STEER MARGIN_graphs'!A53</f>
        <v>46367</v>
      </c>
      <c r="B53">
        <v>50</v>
      </c>
      <c r="D53">
        <v>206.41241085366823</v>
      </c>
      <c r="E53">
        <v>-2.5549250905066856</v>
      </c>
      <c r="F53">
        <v>234.8622867335414</v>
      </c>
      <c r="G53">
        <v>-30.860630613543663</v>
      </c>
      <c r="H53" s="6">
        <f>+'Fed Steer Margin'!F288</f>
        <v>53.986594034496193</v>
      </c>
      <c r="I53" s="6">
        <f>+'Fed Steer Margin'!F341</f>
        <v>399.98206524950706</v>
      </c>
      <c r="J53" s="6">
        <f>+'Fed Steer Margin'!F393</f>
        <v>22.172403028077042</v>
      </c>
      <c r="K53" s="6">
        <f>+'Fed Steer Margin'!F445</f>
        <v>-166.91284673899122</v>
      </c>
      <c r="L53" s="6">
        <f>+'Fed Steer Margin'!F497</f>
        <v>121.05790597248597</v>
      </c>
      <c r="M53" s="6">
        <f>+'Fed Steer Margin'!F549</f>
        <v>-207.81206185513929</v>
      </c>
      <c r="N53" s="6">
        <f>+'Fed Steer Margin'!F601</f>
        <v>116.72794719909075</v>
      </c>
      <c r="O53" s="6">
        <f>+'Fed Steer Margin'!F654</f>
        <v>41.523025436818671</v>
      </c>
      <c r="P53" s="6">
        <f>+'Fed Steer Margin'!$F706</f>
        <v>-262.42630683514244</v>
      </c>
      <c r="Q53" s="6">
        <f>+'Fed Steer Margin'!$F758</f>
        <v>40.329812268800424</v>
      </c>
      <c r="R53" s="6">
        <f>+'Fed Steer Margin'!$F810</f>
        <v>555.12604455422252</v>
      </c>
      <c r="S53" s="6">
        <f>+'Fed Steer Margin'!$F862</f>
        <v>-375.94426070444888</v>
      </c>
      <c r="T53" s="6">
        <f>+'Fed Steer Margin'!$F914</f>
        <v>-147.16259651532869</v>
      </c>
      <c r="U53" s="6">
        <f>+'Fed Steer Margin'!$F967</f>
        <v>-156.8481176584628</v>
      </c>
      <c r="V53" s="6">
        <f>+'Fed Steer Margin'!$F1019</f>
        <v>-54.260916756489678</v>
      </c>
      <c r="W53" s="6">
        <f>+'Fed Steer Margin'!F1071</f>
        <v>-78.107161931741302</v>
      </c>
      <c r="X53" s="6">
        <f>+'Fed Steer Margin'!F1123</f>
        <v>-291.26671405862703</v>
      </c>
      <c r="Y53" s="6">
        <f>+'Fed Steer Margin'!F1176</f>
        <v>8.6823367742817936</v>
      </c>
      <c r="Z53" s="215">
        <f>+'Fed Steer Margin'!F1228</f>
        <v>92.283304473700355</v>
      </c>
      <c r="AA53" s="215">
        <v>-52.147128682982384</v>
      </c>
      <c r="AB53" s="215">
        <v>391.79928571891787</v>
      </c>
      <c r="AC53" s="215">
        <v>205.0268966761023</v>
      </c>
      <c r="AD53" s="215" t="str">
        <f>'[5]FED STEER MARGIN_graphs'!M53</f>
        <v/>
      </c>
      <c r="AE53" s="215">
        <f>'[5]FED STEER MARGIN_graphs'!N53</f>
        <v>129.12893899200398</v>
      </c>
      <c r="AF53" s="216">
        <f>'[5]FED STEER MARGIN_graphs'!O53</f>
        <v>-8.2000811960629569</v>
      </c>
      <c r="AG53" s="215"/>
    </row>
    <row r="54" spans="1:33" x14ac:dyDescent="0.25">
      <c r="A54" s="151">
        <f>'[5]FED STEER MARGIN_graphs'!A54</f>
        <v>46374</v>
      </c>
      <c r="B54">
        <v>51</v>
      </c>
      <c r="D54">
        <v>196.22528224179314</v>
      </c>
      <c r="E54">
        <v>-40.342352685534252</v>
      </c>
      <c r="F54">
        <v>220.52801315071451</v>
      </c>
      <c r="G54">
        <v>40.779361203661665</v>
      </c>
      <c r="H54" s="6">
        <f>+'Fed Steer Margin'!F289</f>
        <v>38.171857366643508</v>
      </c>
      <c r="I54" s="6">
        <f>+'Fed Steer Margin'!F342</f>
        <v>391.48327084387211</v>
      </c>
      <c r="J54" s="6">
        <f>+'Fed Steer Margin'!F394</f>
        <v>-6.8858128655463133</v>
      </c>
      <c r="K54" s="6">
        <f>+'Fed Steer Margin'!F446</f>
        <v>-181.86411318203045</v>
      </c>
      <c r="L54" s="6">
        <f>+'Fed Steer Margin'!F498</f>
        <v>63.486040033079917</v>
      </c>
      <c r="M54" s="6">
        <f>+'Fed Steer Margin'!F550</f>
        <v>-158.28662429320161</v>
      </c>
      <c r="N54" s="6">
        <f>+'Fed Steer Margin'!F602</f>
        <v>63.863395776060088</v>
      </c>
      <c r="O54" s="6">
        <f>+'Fed Steer Margin'!F655</f>
        <v>0.91989959380998698</v>
      </c>
      <c r="P54" s="6">
        <f>+'Fed Steer Margin'!$F707</f>
        <v>-291.16115150723863</v>
      </c>
      <c r="Q54" s="6">
        <f>+'Fed Steer Margin'!$F759</f>
        <v>70.307278961443217</v>
      </c>
      <c r="R54" s="6">
        <f>+'Fed Steer Margin'!$F811</f>
        <v>393.98170134119982</v>
      </c>
      <c r="S54" s="6">
        <f>+'Fed Steer Margin'!$F863</f>
        <v>-382.0472469650249</v>
      </c>
      <c r="T54" s="6">
        <f>+'Fed Steer Margin'!$F915</f>
        <v>-117.84939170664234</v>
      </c>
      <c r="U54" s="6">
        <f>+'Fed Steer Margin'!$F968</f>
        <v>-9.5734299713135442</v>
      </c>
      <c r="V54" s="6">
        <f>+'Fed Steer Margin'!$F1020</f>
        <v>-38.067367597250495</v>
      </c>
      <c r="W54" s="6">
        <f>+'Fed Steer Margin'!F1072</f>
        <v>-58.837799013212134</v>
      </c>
      <c r="X54" s="6">
        <f>+'Fed Steer Margin'!F1124</f>
        <v>-421.90228555605108</v>
      </c>
      <c r="Y54" s="6">
        <f>+'Fed Steer Margin'!F1177</f>
        <v>26.738180404995546</v>
      </c>
      <c r="Z54" s="215">
        <f>+'Fed Steer Margin'!F1229</f>
        <v>195.51478446898136</v>
      </c>
      <c r="AA54" s="215">
        <v>-114.58106774123462</v>
      </c>
      <c r="AB54" s="215">
        <v>483.70594603460586</v>
      </c>
      <c r="AC54" s="215">
        <v>179.0057137202939</v>
      </c>
      <c r="AD54" s="215" t="str">
        <f>'[5]FED STEER MARGIN_graphs'!M54</f>
        <v/>
      </c>
      <c r="AE54" s="215">
        <f>'[5]FED STEER MARGIN_graphs'!N54</f>
        <v>154.0767113775284</v>
      </c>
      <c r="AF54" s="216">
        <f>'[5]FED STEER MARGIN_graphs'!O54</f>
        <v>12.415328304317246</v>
      </c>
      <c r="AG54" s="215"/>
    </row>
    <row r="55" spans="1:33" x14ac:dyDescent="0.25">
      <c r="A55" s="151">
        <f>'[5]FED STEER MARGIN_graphs'!A55</f>
        <v>46381</v>
      </c>
      <c r="B55">
        <v>52</v>
      </c>
      <c r="D55">
        <v>213.61653153175484</v>
      </c>
      <c r="E55">
        <v>4.2466307593872443</v>
      </c>
      <c r="F55">
        <v>136.79056814221963</v>
      </c>
      <c r="G55">
        <v>171.64218564837347</v>
      </c>
      <c r="H55" s="6">
        <f>+'Fed Steer Margin'!F290</f>
        <v>163.36153967123005</v>
      </c>
      <c r="I55" s="6">
        <f>+'Fed Steer Margin'!F343</f>
        <v>348.76449697948055</v>
      </c>
      <c r="J55" s="6">
        <f>+'Fed Steer Margin'!F395</f>
        <v>13.161548322585304</v>
      </c>
      <c r="K55" s="6">
        <f>+'Fed Steer Margin'!F447</f>
        <v>-246.28329650575097</v>
      </c>
      <c r="L55" s="6">
        <f>+'Fed Steer Margin'!F499</f>
        <v>11.946042739514951</v>
      </c>
      <c r="M55" s="6">
        <f>+'Fed Steer Margin'!F551</f>
        <v>-152.38233102147728</v>
      </c>
      <c r="N55" s="6">
        <f>+'Fed Steer Margin'!F603</f>
        <v>124.13948689477274</v>
      </c>
      <c r="O55" s="6">
        <f>+'Fed Steer Margin'!F656</f>
        <v>78.426009279091204</v>
      </c>
      <c r="P55" s="6">
        <f>+'Fed Steer Margin'!$F708</f>
        <v>-185.2011948976949</v>
      </c>
      <c r="Q55" s="6">
        <f>+'Fed Steer Margin'!$F760</f>
        <v>140.0130211805938</v>
      </c>
      <c r="R55" s="6">
        <f>+'Fed Steer Margin'!$F812</f>
        <v>134.00980422465454</v>
      </c>
      <c r="S55" s="6">
        <f>+'Fed Steer Margin'!$F864</f>
        <v>-111.25231167631136</v>
      </c>
      <c r="T55" s="6">
        <f>+'Fed Steer Margin'!$F916</f>
        <v>-95.304087024441742</v>
      </c>
      <c r="U55" s="6">
        <f>+'Fed Steer Margin'!$F969</f>
        <v>5.3850704761862289</v>
      </c>
      <c r="V55" s="6">
        <f>+'Fed Steer Margin'!$F1021</f>
        <v>-107.57943387503428</v>
      </c>
      <c r="W55" s="6">
        <f>+'Fed Steer Margin'!F1073</f>
        <v>6.5163190008906895</v>
      </c>
      <c r="X55" s="6">
        <f>+'Fed Steer Margin'!F1125</f>
        <v>-352.82659417219202</v>
      </c>
      <c r="Y55" s="6">
        <f>+'Fed Steer Margin'!F1178</f>
        <v>210.3671872708278</v>
      </c>
      <c r="Z55" s="215">
        <f>+'Fed Steer Margin'!F1230</f>
        <v>356.79468886604218</v>
      </c>
      <c r="AA55" s="215">
        <v>-81.469343510886119</v>
      </c>
      <c r="AB55" s="215">
        <v>532.5836821313892</v>
      </c>
      <c r="AC55" s="215" t="e">
        <v>#N/A</v>
      </c>
      <c r="AD55" s="215" t="str">
        <f>'[5]FED STEER MARGIN_graphs'!M55</f>
        <v/>
      </c>
      <c r="AE55" s="215">
        <f>'[5]FED STEER MARGIN_graphs'!N55</f>
        <v>254.56905368934326</v>
      </c>
      <c r="AF55" s="216">
        <f>'[5]FED STEER MARGIN_graphs'!O55</f>
        <v>52.718609906975772</v>
      </c>
      <c r="AG55" s="215"/>
    </row>
    <row r="56" spans="1:33" x14ac:dyDescent="0.25">
      <c r="A56" s="151"/>
      <c r="D56">
        <v>312.86224124775458</v>
      </c>
      <c r="Z56" s="215"/>
      <c r="AA56" s="215"/>
      <c r="AB56" s="215"/>
      <c r="AC56" s="215"/>
    </row>
    <row r="57" spans="1:33" x14ac:dyDescent="0.25">
      <c r="A57" s="151"/>
      <c r="Z57" s="215"/>
      <c r="AA57" s="215"/>
      <c r="AB57" s="215"/>
      <c r="AC57" s="215"/>
    </row>
    <row r="58" spans="1:33" x14ac:dyDescent="0.25">
      <c r="A58" s="151"/>
      <c r="Z58" s="215"/>
      <c r="AA58" s="215"/>
      <c r="AB58" s="215"/>
      <c r="AC58" s="215"/>
    </row>
    <row r="59" spans="1:33" x14ac:dyDescent="0.25">
      <c r="A59" s="151"/>
      <c r="Z59" s="215"/>
      <c r="AA59" s="215"/>
      <c r="AB59" s="215"/>
      <c r="AC59" s="215"/>
    </row>
    <row r="60" spans="1:33" x14ac:dyDescent="0.25">
      <c r="A60" s="151"/>
      <c r="Z60" s="215"/>
      <c r="AA60" s="215"/>
      <c r="AB60" s="215"/>
      <c r="AC60" s="215"/>
    </row>
    <row r="61" spans="1:33" x14ac:dyDescent="0.25">
      <c r="A61" s="151"/>
      <c r="Z61" s="215"/>
      <c r="AA61" s="215"/>
      <c r="AB61" s="215"/>
      <c r="AC61" s="215"/>
    </row>
    <row r="62" spans="1:33" x14ac:dyDescent="0.25">
      <c r="A62" s="151"/>
      <c r="Z62" s="215"/>
      <c r="AA62" s="215"/>
      <c r="AB62" s="215"/>
      <c r="AC62" s="215"/>
    </row>
    <row r="63" spans="1:33" x14ac:dyDescent="0.25">
      <c r="A63" s="151"/>
      <c r="Z63" s="215"/>
      <c r="AA63" s="215"/>
      <c r="AB63" s="215"/>
      <c r="AC63" s="215"/>
    </row>
    <row r="64" spans="1:33" x14ac:dyDescent="0.25">
      <c r="A64" s="151"/>
      <c r="Z64" s="215"/>
      <c r="AA64" s="215"/>
      <c r="AB64" s="215"/>
      <c r="AC64" s="215"/>
    </row>
    <row r="65" spans="1:29" x14ac:dyDescent="0.25">
      <c r="A65" s="151"/>
      <c r="Z65" s="215"/>
      <c r="AA65" s="215"/>
      <c r="AB65" s="215"/>
      <c r="AC65" s="215"/>
    </row>
    <row r="66" spans="1:29" x14ac:dyDescent="0.25">
      <c r="A66" s="151"/>
      <c r="Z66" s="215"/>
      <c r="AA66" s="215"/>
      <c r="AB66" s="215"/>
      <c r="AC66" s="215"/>
    </row>
    <row r="67" spans="1:29" x14ac:dyDescent="0.25">
      <c r="A67" s="151"/>
      <c r="Z67" s="215"/>
      <c r="AA67" s="215"/>
      <c r="AB67" s="215"/>
      <c r="AC67" s="215"/>
    </row>
    <row r="68" spans="1:29" x14ac:dyDescent="0.25">
      <c r="A68" s="151"/>
      <c r="Z68" s="215"/>
      <c r="AA68" s="215"/>
      <c r="AB68" s="215"/>
      <c r="AC68" s="215"/>
    </row>
    <row r="69" spans="1:29" x14ac:dyDescent="0.25">
      <c r="A69" s="151"/>
      <c r="Z69" s="215"/>
      <c r="AA69" s="215"/>
      <c r="AB69" s="215"/>
      <c r="AC69" s="215"/>
    </row>
    <row r="70" spans="1:29" x14ac:dyDescent="0.25">
      <c r="A70" s="151"/>
      <c r="Z70" s="215"/>
      <c r="AA70" s="215"/>
      <c r="AB70" s="215"/>
      <c r="AC70" s="215"/>
    </row>
    <row r="71" spans="1:29" x14ac:dyDescent="0.25">
      <c r="A71" s="151"/>
      <c r="Z71" s="215"/>
      <c r="AA71" s="215"/>
      <c r="AB71" s="215"/>
      <c r="AC71" s="215"/>
    </row>
    <row r="72" spans="1:29" x14ac:dyDescent="0.25">
      <c r="A72" s="151"/>
      <c r="Z72" s="215"/>
      <c r="AA72" s="215"/>
      <c r="AB72" s="215"/>
      <c r="AC72" s="215"/>
    </row>
    <row r="73" spans="1:29" x14ac:dyDescent="0.25">
      <c r="A73" s="151"/>
      <c r="Z73" s="215"/>
      <c r="AA73" s="215"/>
      <c r="AB73" s="215"/>
      <c r="AC73" s="215"/>
    </row>
    <row r="74" spans="1:29" x14ac:dyDescent="0.25">
      <c r="A74" s="151"/>
      <c r="Z74" s="215"/>
      <c r="AA74" s="215"/>
      <c r="AB74" s="215"/>
      <c r="AC74" s="215"/>
    </row>
    <row r="75" spans="1:29" x14ac:dyDescent="0.25">
      <c r="A75" s="151"/>
      <c r="Z75" s="215"/>
      <c r="AA75" s="215"/>
      <c r="AB75" s="215"/>
      <c r="AC75" s="215"/>
    </row>
    <row r="76" spans="1:29" x14ac:dyDescent="0.25">
      <c r="A76" s="151"/>
      <c r="Z76" s="215"/>
      <c r="AA76" s="215"/>
      <c r="AB76" s="215"/>
      <c r="AC76" s="215"/>
    </row>
    <row r="77" spans="1:29" x14ac:dyDescent="0.25">
      <c r="A77" s="151"/>
      <c r="Z77" s="215"/>
      <c r="AA77" s="215"/>
      <c r="AB77" s="215"/>
      <c r="AC77" s="215"/>
    </row>
    <row r="78" spans="1:29" x14ac:dyDescent="0.25">
      <c r="A78" s="151"/>
      <c r="Z78" s="215"/>
      <c r="AA78" s="215"/>
      <c r="AB78" s="215"/>
      <c r="AC78" s="215"/>
    </row>
    <row r="79" spans="1:29" x14ac:dyDescent="0.25">
      <c r="A79" s="151"/>
      <c r="Z79" s="215"/>
      <c r="AA79" s="215"/>
      <c r="AB79" s="215"/>
      <c r="AC79" s="215"/>
    </row>
    <row r="80" spans="1:29" x14ac:dyDescent="0.25">
      <c r="A80" s="151"/>
      <c r="Z80" s="215"/>
      <c r="AA80" s="215"/>
      <c r="AB80" s="215"/>
      <c r="AC80" s="215"/>
    </row>
    <row r="81" spans="1:29" x14ac:dyDescent="0.25">
      <c r="A81" s="151"/>
      <c r="Z81" s="215"/>
      <c r="AA81" s="215"/>
      <c r="AB81" s="215"/>
      <c r="AC81" s="215"/>
    </row>
    <row r="82" spans="1:29" x14ac:dyDescent="0.25">
      <c r="A82" s="151"/>
      <c r="Z82" s="215"/>
      <c r="AA82" s="215"/>
      <c r="AB82" s="215"/>
      <c r="AC82" s="215"/>
    </row>
    <row r="83" spans="1:29" x14ac:dyDescent="0.25">
      <c r="A83" s="151"/>
      <c r="Z83" s="215"/>
      <c r="AA83" s="215"/>
      <c r="AB83" s="215"/>
      <c r="AC83" s="215"/>
    </row>
    <row r="84" spans="1:29" x14ac:dyDescent="0.25">
      <c r="A84" s="151"/>
      <c r="Z84" s="215"/>
      <c r="AA84" s="215"/>
      <c r="AB84" s="215"/>
      <c r="AC84" s="215"/>
    </row>
    <row r="85" spans="1:29" x14ac:dyDescent="0.25">
      <c r="A85" s="151"/>
      <c r="Z85" s="215"/>
      <c r="AA85" s="215"/>
      <c r="AB85" s="215"/>
      <c r="AC85" s="215"/>
    </row>
    <row r="86" spans="1:29" x14ac:dyDescent="0.25">
      <c r="A86" s="151"/>
      <c r="Z86" s="215"/>
      <c r="AA86" s="215"/>
      <c r="AB86" s="215"/>
      <c r="AC86" s="215"/>
    </row>
    <row r="87" spans="1:29" x14ac:dyDescent="0.25">
      <c r="A87" s="151"/>
      <c r="Z87" s="215"/>
      <c r="AA87" s="215"/>
      <c r="AB87" s="215"/>
      <c r="AC87" s="215"/>
    </row>
    <row r="88" spans="1:29" x14ac:dyDescent="0.25">
      <c r="A88" s="151"/>
      <c r="Z88" s="215"/>
      <c r="AA88" s="215"/>
      <c r="AB88" s="215"/>
      <c r="AC88" s="215"/>
    </row>
    <row r="89" spans="1:29" x14ac:dyDescent="0.25">
      <c r="A89" s="151"/>
      <c r="Z89" s="215"/>
      <c r="AA89" s="215"/>
      <c r="AB89" s="215"/>
      <c r="AC89" s="215"/>
    </row>
    <row r="90" spans="1:29" x14ac:dyDescent="0.25">
      <c r="A90" s="151"/>
      <c r="Z90" s="215"/>
      <c r="AA90" s="215"/>
      <c r="AB90" s="215"/>
      <c r="AC90" s="215"/>
    </row>
    <row r="91" spans="1:29" x14ac:dyDescent="0.25">
      <c r="A91" s="151"/>
      <c r="Z91" s="215"/>
      <c r="AA91" s="215"/>
      <c r="AB91" s="215"/>
      <c r="AC91" s="215"/>
    </row>
    <row r="92" spans="1:29" x14ac:dyDescent="0.25">
      <c r="A92" s="151"/>
      <c r="Z92" s="215"/>
      <c r="AA92" s="215"/>
      <c r="AB92" s="215"/>
      <c r="AC92" s="215"/>
    </row>
    <row r="93" spans="1:29" x14ac:dyDescent="0.25">
      <c r="A93" s="151"/>
      <c r="Z93" s="215"/>
      <c r="AA93" s="215"/>
      <c r="AB93" s="215"/>
      <c r="AC93" s="215"/>
    </row>
    <row r="94" spans="1:29" x14ac:dyDescent="0.25">
      <c r="A94" s="151"/>
      <c r="Z94" s="215"/>
      <c r="AA94" s="215"/>
      <c r="AB94" s="215"/>
      <c r="AC94" s="215"/>
    </row>
    <row r="95" spans="1:29" x14ac:dyDescent="0.25">
      <c r="A95" s="151"/>
      <c r="Z95" s="215"/>
      <c r="AA95" s="215"/>
      <c r="AB95" s="215"/>
      <c r="AC95" s="215"/>
    </row>
    <row r="96" spans="1:29" x14ac:dyDescent="0.25">
      <c r="A96" s="151"/>
      <c r="Z96" s="215"/>
      <c r="AA96" s="215"/>
      <c r="AB96" s="215"/>
      <c r="AC96" s="215"/>
    </row>
    <row r="97" spans="1:29" x14ac:dyDescent="0.25">
      <c r="A97" s="151"/>
      <c r="Z97" s="215"/>
      <c r="AA97" s="215"/>
      <c r="AB97" s="215"/>
      <c r="AC97" s="215"/>
    </row>
    <row r="98" spans="1:29" x14ac:dyDescent="0.25">
      <c r="A98" s="151"/>
      <c r="Z98" s="215"/>
      <c r="AA98" s="215"/>
      <c r="AB98" s="215"/>
      <c r="AC98" s="215"/>
    </row>
    <row r="99" spans="1:29" x14ac:dyDescent="0.25">
      <c r="A99" s="151"/>
      <c r="Z99" s="215"/>
      <c r="AA99" s="215"/>
      <c r="AB99" s="215"/>
      <c r="AC99" s="215"/>
    </row>
    <row r="100" spans="1:29" x14ac:dyDescent="0.25">
      <c r="A100" s="151"/>
      <c r="Z100" s="215"/>
      <c r="AA100" s="215"/>
      <c r="AB100" s="215"/>
      <c r="AC100" s="215"/>
    </row>
    <row r="101" spans="1:29" x14ac:dyDescent="0.25">
      <c r="A101" s="151"/>
      <c r="Z101" s="215"/>
      <c r="AA101" s="215"/>
      <c r="AB101" s="215"/>
      <c r="AC101" s="215"/>
    </row>
    <row r="102" spans="1:29" x14ac:dyDescent="0.25">
      <c r="A102" s="151"/>
      <c r="Z102" s="215"/>
      <c r="AA102" s="215"/>
      <c r="AB102" s="215"/>
      <c r="AC102" s="215"/>
    </row>
    <row r="103" spans="1:29" x14ac:dyDescent="0.25">
      <c r="A103" s="151"/>
      <c r="Z103" s="215"/>
      <c r="AA103" s="215"/>
      <c r="AB103" s="215"/>
      <c r="AC103" s="215"/>
    </row>
    <row r="104" spans="1:29" x14ac:dyDescent="0.25">
      <c r="A104" s="151"/>
      <c r="Z104" s="215"/>
      <c r="AA104" s="215"/>
      <c r="AB104" s="215"/>
      <c r="AC104" s="215"/>
    </row>
    <row r="105" spans="1:29" x14ac:dyDescent="0.25">
      <c r="A105" s="151"/>
      <c r="Z105" s="41"/>
      <c r="AA105" s="41"/>
      <c r="AB105" s="41"/>
      <c r="AC105" s="41"/>
    </row>
    <row r="106" spans="1:29" x14ac:dyDescent="0.25">
      <c r="A106" s="151"/>
    </row>
    <row r="107" spans="1:29" x14ac:dyDescent="0.25">
      <c r="A107" s="151"/>
    </row>
    <row r="108" spans="1:29" x14ac:dyDescent="0.25">
      <c r="A108" s="151"/>
    </row>
    <row r="109" spans="1:29" x14ac:dyDescent="0.25">
      <c r="A109" s="151"/>
    </row>
    <row r="110" spans="1:29" x14ac:dyDescent="0.25">
      <c r="A110" s="151"/>
    </row>
    <row r="111" spans="1:29" x14ac:dyDescent="0.25">
      <c r="A111" s="151"/>
    </row>
    <row r="112" spans="1:29" x14ac:dyDescent="0.25">
      <c r="A112" s="151"/>
    </row>
  </sheetData>
  <phoneticPr fontId="2"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DF48-D2F0-42D5-B305-6BBF1F0702B5}">
  <dimension ref="A22:B27"/>
  <sheetViews>
    <sheetView zoomScale="86" zoomScaleNormal="86" workbookViewId="0">
      <selection activeCell="Q14" sqref="Q14"/>
    </sheetView>
  </sheetViews>
  <sheetFormatPr defaultColWidth="8.81640625" defaultRowHeight="12.5" x14ac:dyDescent="0.25"/>
  <cols>
    <col min="1" max="16384" width="8.81640625" style="188"/>
  </cols>
  <sheetData>
    <row r="22" spans="1:2" ht="13" x14ac:dyDescent="0.25">
      <c r="B22" s="189"/>
    </row>
    <row r="27" spans="1:2" ht="18.5" x14ac:dyDescent="0.25">
      <c r="A27" s="190" t="s">
        <v>39</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C316-34BA-4373-8ECE-5AFB87E3EE8D}">
  <dimension ref="A1:B27"/>
  <sheetViews>
    <sheetView workbookViewId="0">
      <selection activeCell="N12" sqref="N12"/>
    </sheetView>
  </sheetViews>
  <sheetFormatPr defaultColWidth="8.81640625" defaultRowHeight="12.5" x14ac:dyDescent="0.25"/>
  <cols>
    <col min="1" max="16384" width="8.81640625" style="188"/>
  </cols>
  <sheetData>
    <row r="1" spans="1:1" ht="13" x14ac:dyDescent="0.3">
      <c r="A1" s="194"/>
    </row>
    <row r="23" spans="1:2" ht="13" x14ac:dyDescent="0.25">
      <c r="B23" s="189"/>
    </row>
    <row r="27" spans="1:2" ht="18.5" x14ac:dyDescent="0.25">
      <c r="A27" s="190" t="s">
        <v>39</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A035F-50DA-4795-AB47-2D8C7BA687C9}">
  <sheetPr>
    <tabColor theme="2" tint="-0.499984740745262"/>
  </sheetPr>
  <dimension ref="A2:P27"/>
  <sheetViews>
    <sheetView zoomScale="82" zoomScaleNormal="82" workbookViewId="0">
      <selection activeCell="L1" sqref="L1:L2"/>
    </sheetView>
  </sheetViews>
  <sheetFormatPr defaultColWidth="8.81640625" defaultRowHeight="12.5" x14ac:dyDescent="0.25"/>
  <cols>
    <col min="1" max="16384" width="8.81640625" style="188"/>
  </cols>
  <sheetData>
    <row r="2" spans="2:16" ht="24" x14ac:dyDescent="0.25">
      <c r="L2" s="191" t="s">
        <v>39</v>
      </c>
    </row>
    <row r="3" spans="2:16" ht="13" x14ac:dyDescent="0.25">
      <c r="B3" s="189"/>
    </row>
    <row r="5" spans="2:16" ht="14" x14ac:dyDescent="0.3">
      <c r="P5" s="192"/>
    </row>
    <row r="27" spans="1:1" ht="18.5" x14ac:dyDescent="0.25">
      <c r="A27" s="193" t="s">
        <v>39</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E9F5-DD56-44C6-944E-F4D841210FF2}">
  <dimension ref="A1:AK111"/>
  <sheetViews>
    <sheetView zoomScale="80" zoomScaleNormal="80" workbookViewId="0">
      <selection activeCell="AI22" sqref="AI22"/>
    </sheetView>
  </sheetViews>
  <sheetFormatPr defaultRowHeight="12.5" x14ac:dyDescent="0.25"/>
  <cols>
    <col min="1" max="1" width="14.453125" customWidth="1"/>
    <col min="2" max="2" width="9.453125" customWidth="1"/>
    <col min="3" max="4" width="9.1796875" hidden="1" customWidth="1"/>
    <col min="5" max="12" width="9.1796875" customWidth="1"/>
    <col min="17" max="19" width="8.90625" customWidth="1"/>
  </cols>
  <sheetData>
    <row r="1" spans="1:37" ht="23.5" thickBot="1" x14ac:dyDescent="0.55000000000000004">
      <c r="B1" s="48" t="s">
        <v>70</v>
      </c>
      <c r="V1" s="185" t="s">
        <v>77</v>
      </c>
      <c r="AK1" s="185" t="s">
        <v>39</v>
      </c>
    </row>
    <row r="2" spans="1:37" ht="52" x14ac:dyDescent="0.3">
      <c r="M2" t="s">
        <v>39</v>
      </c>
      <c r="R2" s="155" t="s">
        <v>30</v>
      </c>
      <c r="S2" s="156" t="s">
        <v>80</v>
      </c>
      <c r="T2" s="156" t="s">
        <v>99</v>
      </c>
      <c r="U2" s="157" t="s">
        <v>100</v>
      </c>
    </row>
    <row r="3" spans="1:37" ht="26" x14ac:dyDescent="0.3">
      <c r="A3" s="159" t="s">
        <v>28</v>
      </c>
      <c r="B3" s="159" t="s">
        <v>28</v>
      </c>
      <c r="C3" s="159">
        <v>2010</v>
      </c>
      <c r="D3" s="159">
        <v>2011</v>
      </c>
      <c r="E3" s="159">
        <v>2012</v>
      </c>
      <c r="F3" s="159">
        <v>2013</v>
      </c>
      <c r="G3" s="159">
        <v>2014</v>
      </c>
      <c r="H3" s="159">
        <v>2015</v>
      </c>
      <c r="I3" s="159">
        <v>2016</v>
      </c>
      <c r="J3" s="159">
        <v>2017</v>
      </c>
      <c r="K3" s="159">
        <v>2018</v>
      </c>
      <c r="L3" s="167">
        <v>2019</v>
      </c>
      <c r="M3" s="167">
        <v>2020</v>
      </c>
      <c r="N3" s="153">
        <v>2021</v>
      </c>
      <c r="O3" s="153">
        <v>2022</v>
      </c>
      <c r="P3" s="153">
        <v>2023</v>
      </c>
      <c r="Q3" s="265">
        <v>2024</v>
      </c>
      <c r="R3" s="154">
        <v>2025</v>
      </c>
      <c r="S3" s="154">
        <v>2026</v>
      </c>
      <c r="T3" s="153" t="s">
        <v>101</v>
      </c>
      <c r="U3" s="158" t="s">
        <v>102</v>
      </c>
    </row>
    <row r="4" spans="1:37" x14ac:dyDescent="0.25">
      <c r="A4" s="151">
        <f>'[5]FED STEER MARGIN_graphs'!A4</f>
        <v>46024</v>
      </c>
      <c r="B4">
        <v>1</v>
      </c>
      <c r="C4" s="6">
        <f>+[5]CttlePrices_Basis!$O265</f>
        <v>4.0018670000000185</v>
      </c>
      <c r="D4" s="6">
        <f>+[5]CttlePrices_Basis!$O317</f>
        <v>12.666655999999989</v>
      </c>
      <c r="E4" s="6">
        <f>+[5]CttlePrices_Basis!$O369</f>
        <v>-30.97037450000002</v>
      </c>
      <c r="F4" s="6">
        <f>+[5]CttlePrices_Basis!$O421</f>
        <v>2.0275640000000408</v>
      </c>
      <c r="G4" s="6">
        <f>+[5]CttlePrices_Basis!$O473</f>
        <v>-34.427692499999978</v>
      </c>
      <c r="H4" s="6">
        <f>+[5]CttlePrices_Basis!$O525</f>
        <v>24.211799999999982</v>
      </c>
      <c r="I4" s="6">
        <f>+[5]CttlePrices_Basis!$O577</f>
        <v>7.8753962500000227</v>
      </c>
      <c r="J4" s="6">
        <f>+[5]CttlePrices_Basis!$O629</f>
        <v>28.946339999999964</v>
      </c>
      <c r="K4" s="6">
        <f>+[5]CttlePrices_Basis!$O681</f>
        <v>47.881257500000004</v>
      </c>
      <c r="L4" s="6">
        <f>+[5]CttlePrices_Basis!O733</f>
        <v>0.90015399999995793</v>
      </c>
      <c r="M4" s="50">
        <f>+[5]CttlePrices_Basis!O785</f>
        <v>26.83186649999999</v>
      </c>
      <c r="N4" s="6">
        <f>+[5]CttlePrices_Basis!$O837</f>
        <v>21.495662800000019</v>
      </c>
      <c r="O4" s="6">
        <f>+[5]CttlePrices_Basis!$O889</f>
        <v>8.1744940000000099</v>
      </c>
      <c r="P4" s="6">
        <f>+[5]CttlePrices_Basis!$O941</f>
        <v>14.050440000000009</v>
      </c>
      <c r="Q4" s="6">
        <f>+[5]CttlePrices_Basis!$O993</f>
        <v>12.766994999999952</v>
      </c>
      <c r="R4" s="6">
        <f>+[5]CttlePrices_Basis!$O1045</f>
        <v>55.253783999999939</v>
      </c>
      <c r="S4" s="6" t="e">
        <f>+[5]CttlePrices_Basis!$O1097</f>
        <v>#N/A</v>
      </c>
      <c r="T4" s="168" t="str">
        <f>IFERROR(AVERAGE(O4:S4),"-")</f>
        <v>-</v>
      </c>
      <c r="U4" s="169" t="e">
        <f>AVERAGE(J4:S4)</f>
        <v>#N/A</v>
      </c>
    </row>
    <row r="5" spans="1:37" x14ac:dyDescent="0.25">
      <c r="A5" s="151">
        <f>+A4+7</f>
        <v>46031</v>
      </c>
      <c r="B5">
        <v>2</v>
      </c>
      <c r="C5" s="6">
        <f>+[5]CttlePrices_Basis!$O266</f>
        <v>6.4394172000000083</v>
      </c>
      <c r="D5" s="6">
        <f>+[5]CttlePrices_Basis!$O318</f>
        <v>10.195232000000004</v>
      </c>
      <c r="E5" s="6">
        <f>+[5]CttlePrices_Basis!$O370</f>
        <v>-21.93376539999997</v>
      </c>
      <c r="F5" s="6">
        <f>+[5]CttlePrices_Basis!$O422</f>
        <v>10.86424199999999</v>
      </c>
      <c r="G5" s="6">
        <f>+[5]CttlePrices_Basis!$O474</f>
        <v>-8.751468999999986</v>
      </c>
      <c r="H5" s="6">
        <f>+[5]CttlePrices_Basis!$O526</f>
        <v>19.939139000000011</v>
      </c>
      <c r="I5" s="6">
        <f>+[5]CttlePrices_Basis!$O578</f>
        <v>31.560228800000033</v>
      </c>
      <c r="J5" s="6">
        <f>+[5]CttlePrices_Basis!$O630</f>
        <v>29.156121000000041</v>
      </c>
      <c r="K5" s="6">
        <f>+[5]CttlePrices_Basis!$O682</f>
        <v>39.655979999999971</v>
      </c>
      <c r="L5" s="6">
        <f>+[5]CttlePrices_Basis!O734</f>
        <v>16.645869999999974</v>
      </c>
      <c r="M5" s="50">
        <f>+[5]CttlePrices_Basis!O786</f>
        <v>26.689701000000042</v>
      </c>
      <c r="N5" s="6">
        <f>+[5]CttlePrices_Basis!$O838</f>
        <v>39.349824399999989</v>
      </c>
      <c r="O5" s="6">
        <f>+[5]CttlePrices_Basis!$O890</f>
        <v>10.648190000000028</v>
      </c>
      <c r="P5" s="6">
        <f>+[5]CttlePrices_Basis!$O942</f>
        <v>15.280625000000015</v>
      </c>
      <c r="Q5" s="6">
        <f>+[5]CttlePrices_Basis!$O994</f>
        <v>10.889700000000005</v>
      </c>
      <c r="R5" s="6">
        <f>+[5]CttlePrices_Basis!$O1046</f>
        <v>56.075640000000078</v>
      </c>
      <c r="S5" s="6">
        <f>+[5]CttlePrices_Basis!$O1098</f>
        <v>123.21109999999993</v>
      </c>
      <c r="T5" s="168">
        <f t="shared" ref="T5:T55" si="0">AVERAGE(L5:P5)</f>
        <v>21.72284208000001</v>
      </c>
      <c r="U5" s="169">
        <f t="shared" ref="U5:U55" si="1">AVERAGE(G5:P5)</f>
        <v>22.017421020000011</v>
      </c>
    </row>
    <row r="6" spans="1:37" x14ac:dyDescent="0.25">
      <c r="A6" s="151">
        <f t="shared" ref="A6:A55" si="2">+A5+7</f>
        <v>46038</v>
      </c>
      <c r="B6">
        <v>3</v>
      </c>
      <c r="C6" s="6">
        <f>+[5]CttlePrices_Basis!$O267</f>
        <v>7.056264000000013</v>
      </c>
      <c r="D6" s="6">
        <f>+[5]CttlePrices_Basis!$O319</f>
        <v>15.034233999999984</v>
      </c>
      <c r="E6" s="6">
        <f>+[5]CttlePrices_Basis!$O371</f>
        <v>-21.242359999999991</v>
      </c>
      <c r="F6" s="6">
        <f>+[5]CttlePrices_Basis!$O423</f>
        <v>12.093286999999975</v>
      </c>
      <c r="G6" s="6">
        <f>+[5]CttlePrices_Basis!$O475</f>
        <v>2.2641168000000391</v>
      </c>
      <c r="H6" s="6">
        <f>+[5]CttlePrices_Basis!$O527</f>
        <v>41.627861999999993</v>
      </c>
      <c r="I6" s="6">
        <f>+[5]CttlePrices_Basis!$O579</f>
        <v>47.918252999999964</v>
      </c>
      <c r="J6" s="6">
        <f>+[5]CttlePrices_Basis!$O631</f>
        <v>14.651064000000019</v>
      </c>
      <c r="K6" s="6">
        <f>+[5]CttlePrices_Basis!$O683</f>
        <v>32.14106000000001</v>
      </c>
      <c r="L6" s="6">
        <f>+[5]CttlePrices_Basis!O735</f>
        <v>19.813103999999981</v>
      </c>
      <c r="M6" s="50">
        <f>+[5]CttlePrices_Basis!O787</f>
        <v>34.503099999999989</v>
      </c>
      <c r="N6" s="6">
        <f>+[5]CttlePrices_Basis!$O839</f>
        <v>28.449861999999968</v>
      </c>
      <c r="O6" s="6">
        <f>+[5]CttlePrices_Basis!$O891</f>
        <v>16.486784</v>
      </c>
      <c r="P6" s="6">
        <f>+[5]CttlePrices_Basis!$O943</f>
        <v>37.968624000000034</v>
      </c>
      <c r="Q6" s="6">
        <f>+[5]CttlePrices_Basis!$O995</f>
        <v>32.008370000000014</v>
      </c>
      <c r="R6" s="6">
        <f>+[5]CttlePrices_Basis!$O1047</f>
        <v>82.967045000000041</v>
      </c>
      <c r="S6" s="6">
        <f>+[5]CttlePrices_Basis!$O1099</f>
        <v>142.89481999999992</v>
      </c>
      <c r="T6" s="168">
        <f t="shared" si="0"/>
        <v>27.444294799999994</v>
      </c>
      <c r="U6" s="169">
        <f t="shared" si="1"/>
        <v>27.582382979999998</v>
      </c>
    </row>
    <row r="7" spans="1:37" x14ac:dyDescent="0.25">
      <c r="A7" s="151">
        <f t="shared" si="2"/>
        <v>46045</v>
      </c>
      <c r="B7">
        <v>4</v>
      </c>
      <c r="C7" s="6">
        <f>+[5]CttlePrices_Basis!$O268</f>
        <v>3.8349187999999828</v>
      </c>
      <c r="D7" s="6">
        <f>+[5]CttlePrices_Basis!$O320</f>
        <v>16.63478240000002</v>
      </c>
      <c r="E7" s="6">
        <f>+[5]CttlePrices_Basis!$O372</f>
        <v>-14.995232000000016</v>
      </c>
      <c r="F7" s="6">
        <f>+[5]CttlePrices_Basis!$O424</f>
        <v>17.08427800000004</v>
      </c>
      <c r="G7" s="6">
        <f>+[5]CttlePrices_Basis!$O476</f>
        <v>0.59567250000003469</v>
      </c>
      <c r="H7" s="6">
        <f>+[5]CttlePrices_Basis!$O528</f>
        <v>37.366356400000029</v>
      </c>
      <c r="I7" s="6">
        <f>+[5]CttlePrices_Basis!$O580</f>
        <v>28.66378720000003</v>
      </c>
      <c r="J7" s="6">
        <f>+[5]CttlePrices_Basis!$O632</f>
        <v>17.669519999999977</v>
      </c>
      <c r="K7" s="6">
        <f>+[5]CttlePrices_Basis!$O684</f>
        <v>38.098750400000029</v>
      </c>
      <c r="L7" s="6">
        <f>+[5]CttlePrices_Basis!O736</f>
        <v>25.393803599999956</v>
      </c>
      <c r="M7" s="50">
        <f>+[5]CttlePrices_Basis!O788</f>
        <v>41.3323125</v>
      </c>
      <c r="N7" s="6">
        <f>+[5]CttlePrices_Basis!$O840</f>
        <v>39.5144904</v>
      </c>
      <c r="O7" s="6">
        <f>+[5]CttlePrices_Basis!$O892</f>
        <v>18.880479999999977</v>
      </c>
      <c r="P7" s="6">
        <f>+[5]CttlePrices_Basis!$O944</f>
        <v>20.829858999999971</v>
      </c>
      <c r="Q7" s="6">
        <f>+[5]CttlePrices_Basis!$O996</f>
        <v>23.97923000000003</v>
      </c>
      <c r="R7" s="6">
        <f>+[5]CttlePrices_Basis!$O1048</f>
        <v>57.21104600000001</v>
      </c>
      <c r="S7" s="6">
        <f>+[5]CttlePrices_Basis!$O1100</f>
        <v>125.69579600000009</v>
      </c>
      <c r="T7" s="168">
        <f t="shared" si="0"/>
        <v>29.19018909999998</v>
      </c>
      <c r="U7" s="169">
        <f t="shared" si="1"/>
        <v>26.8345032</v>
      </c>
    </row>
    <row r="8" spans="1:37" x14ac:dyDescent="0.25">
      <c r="A8" s="151">
        <f t="shared" si="2"/>
        <v>46052</v>
      </c>
      <c r="B8">
        <v>5</v>
      </c>
      <c r="C8" s="6">
        <f>+[5]CttlePrices_Basis!$O269</f>
        <v>6.9358208000000303</v>
      </c>
      <c r="D8" s="6">
        <f>+[5]CttlePrices_Basis!$O321</f>
        <v>19.967500000000001</v>
      </c>
      <c r="E8" s="6">
        <f>+[5]CttlePrices_Basis!$O373</f>
        <v>-12.043664999999976</v>
      </c>
      <c r="F8" s="6">
        <f>+[5]CttlePrices_Basis!$O425</f>
        <v>17.631760000000014</v>
      </c>
      <c r="G8" s="6">
        <f>+[5]CttlePrices_Basis!$O477</f>
        <v>0.94033440000001178</v>
      </c>
      <c r="H8" s="6">
        <f>+[5]CttlePrices_Basis!$O529</f>
        <v>22.598791999999946</v>
      </c>
      <c r="I8" s="6">
        <f>+[5]CttlePrices_Basis!$O581</f>
        <v>38.393965999999978</v>
      </c>
      <c r="J8" s="6">
        <f>+[5]CttlePrices_Basis!$O633</f>
        <v>23.049550000000011</v>
      </c>
      <c r="K8" s="6">
        <f>+[5]CttlePrices_Basis!$O685</f>
        <v>23.47060780000001</v>
      </c>
      <c r="L8" s="6">
        <f>+[5]CttlePrices_Basis!O737</f>
        <v>14.535839999999979</v>
      </c>
      <c r="M8" s="50">
        <f>+[5]CttlePrices_Basis!O789</f>
        <v>36.587664600000011</v>
      </c>
      <c r="N8" s="6">
        <f>+[5]CttlePrices_Basis!$O841</f>
        <v>38.15693600000003</v>
      </c>
      <c r="O8" s="6">
        <f>+[5]CttlePrices_Basis!$O893</f>
        <v>-6.5833579999999472</v>
      </c>
      <c r="P8" s="6">
        <f>+[5]CttlePrices_Basis!$O945</f>
        <v>33.680710000000033</v>
      </c>
      <c r="Q8" s="6">
        <f>+[5]CttlePrices_Basis!$O997</f>
        <v>37.045040000000029</v>
      </c>
      <c r="R8" s="6">
        <f>+[5]CttlePrices_Basis!$O1049</f>
        <v>73.392375999999956</v>
      </c>
      <c r="S8" s="6">
        <f>+[5]CttlePrices_Basis!$O1101</f>
        <v>130.65209600000009</v>
      </c>
      <c r="T8" s="168">
        <f t="shared" si="0"/>
        <v>23.275558520000022</v>
      </c>
      <c r="U8" s="169">
        <f t="shared" si="1"/>
        <v>22.483104280000006</v>
      </c>
    </row>
    <row r="9" spans="1:37" x14ac:dyDescent="0.25">
      <c r="A9" s="151">
        <f t="shared" si="2"/>
        <v>46059</v>
      </c>
      <c r="B9">
        <v>6</v>
      </c>
      <c r="C9" s="6">
        <f>+[5]CttlePrices_Basis!$O270</f>
        <v>9.5315350000000194</v>
      </c>
      <c r="D9" s="6">
        <f>+[5]CttlePrices_Basis!$O322</f>
        <v>23.01572120000003</v>
      </c>
      <c r="E9" s="6">
        <f>+[5]CttlePrices_Basis!$O374</f>
        <v>-9.0546195999999952</v>
      </c>
      <c r="F9" s="6">
        <f>+[5]CttlePrices_Basis!$O426</f>
        <v>24.079500000000024</v>
      </c>
      <c r="G9" s="6">
        <f>+[5]CttlePrices_Basis!$O478</f>
        <v>-0.79049600000001874</v>
      </c>
      <c r="H9" s="6">
        <f>+[5]CttlePrices_Basis!$O530</f>
        <v>29.991819000000021</v>
      </c>
      <c r="I9" s="6">
        <f>+[5]CttlePrices_Basis!$O582</f>
        <v>39.77511640000003</v>
      </c>
      <c r="J9" s="6">
        <f>+[5]CttlePrices_Basis!$O634</f>
        <v>22.59845599999997</v>
      </c>
      <c r="K9" s="6">
        <f>+[5]CttlePrices_Basis!$O686</f>
        <v>34.50691999999998</v>
      </c>
      <c r="L9" s="6">
        <f>+[5]CttlePrices_Basis!O738</f>
        <v>11.805466000000024</v>
      </c>
      <c r="M9" s="50">
        <f>+[5]CttlePrices_Basis!O790</f>
        <v>38.285936000000021</v>
      </c>
      <c r="N9" s="6">
        <f>+[5]CttlePrices_Basis!$O842</f>
        <v>53.48908800000001</v>
      </c>
      <c r="O9" s="6">
        <f>+[5]CttlePrices_Basis!$O894</f>
        <v>6.9382000000000232</v>
      </c>
      <c r="P9" s="6">
        <f>+[5]CttlePrices_Basis!$O946</f>
        <v>44.536000000000001</v>
      </c>
      <c r="Q9" s="6">
        <f>+[5]CttlePrices_Basis!$O998</f>
        <v>60.708534999999983</v>
      </c>
      <c r="R9" s="6">
        <f>+[5]CttlePrices_Basis!$O1050</f>
        <v>85.172600000000045</v>
      </c>
      <c r="S9" s="6">
        <f>+[5]CttlePrices_Basis!$O1102</f>
        <v>111.74593800000008</v>
      </c>
      <c r="T9" s="168">
        <f t="shared" si="0"/>
        <v>31.010938000000017</v>
      </c>
      <c r="U9" s="169">
        <f t="shared" si="1"/>
        <v>28.113650540000002</v>
      </c>
    </row>
    <row r="10" spans="1:37" x14ac:dyDescent="0.25">
      <c r="A10" s="151">
        <f t="shared" si="2"/>
        <v>46066</v>
      </c>
      <c r="B10">
        <v>7</v>
      </c>
      <c r="C10" s="6">
        <f>+[5]CttlePrices_Basis!$O271</f>
        <v>8.2835550000000069</v>
      </c>
      <c r="D10" s="6">
        <f>+[5]CttlePrices_Basis!$O323</f>
        <v>23.181385599999999</v>
      </c>
      <c r="E10" s="6">
        <f>+[5]CttlePrices_Basis!$O375</f>
        <v>-10.130685999999997</v>
      </c>
      <c r="F10" s="6">
        <f>+[5]CttlePrices_Basis!$O427</f>
        <v>26.880177199999991</v>
      </c>
      <c r="G10" s="6">
        <f>+[5]CttlePrices_Basis!$O479</f>
        <v>4.4809462000000053</v>
      </c>
      <c r="H10" s="6">
        <f>+[5]CttlePrices_Basis!$O531</f>
        <v>31.057805999999999</v>
      </c>
      <c r="I10" s="6">
        <f>+[5]CttlePrices_Basis!$O583</f>
        <v>48.052740000000028</v>
      </c>
      <c r="J10" s="6">
        <f>+[5]CttlePrices_Basis!$O635</f>
        <v>27.331752000000023</v>
      </c>
      <c r="K10" s="6">
        <f>+[5]CttlePrices_Basis!$O687</f>
        <v>33.357519999999994</v>
      </c>
      <c r="L10" s="6">
        <f>+[5]CttlePrices_Basis!O739</f>
        <v>23.596552000000003</v>
      </c>
      <c r="M10" s="50">
        <f>+[5]CttlePrices_Basis!O791</f>
        <v>42.975670200000025</v>
      </c>
      <c r="N10" s="6">
        <f>+[5]CttlePrices_Basis!$O843</f>
        <v>51.182355999999999</v>
      </c>
      <c r="O10" s="6">
        <f>+[5]CttlePrices_Basis!$O895</f>
        <v>9.3145900000000097</v>
      </c>
      <c r="P10" s="6">
        <f>+[5]CttlePrices_Basis!$O947</f>
        <v>53.894864000000013</v>
      </c>
      <c r="Q10" s="6">
        <f>+[5]CttlePrices_Basis!$O999</f>
        <v>59.565447999999947</v>
      </c>
      <c r="R10" s="6">
        <f>+[5]CttlePrices_Basis!$O1051</f>
        <v>93.204654999999946</v>
      </c>
      <c r="S10" s="6">
        <f>+[5]CttlePrices_Basis!$O1103</f>
        <v>122.23246</v>
      </c>
      <c r="T10" s="168">
        <f t="shared" si="0"/>
        <v>36.192806440000012</v>
      </c>
      <c r="U10" s="169">
        <f t="shared" si="1"/>
        <v>32.524479640000017</v>
      </c>
    </row>
    <row r="11" spans="1:37" x14ac:dyDescent="0.25">
      <c r="A11" s="151">
        <f t="shared" si="2"/>
        <v>46073</v>
      </c>
      <c r="B11">
        <v>8</v>
      </c>
      <c r="C11" s="6">
        <f>+[5]CttlePrices_Basis!$O272</f>
        <v>10.951384000000004</v>
      </c>
      <c r="D11" s="6">
        <f>+[5]CttlePrices_Basis!$O324</f>
        <v>21.387377500000014</v>
      </c>
      <c r="E11" s="6">
        <f>+[5]CttlePrices_Basis!$O376</f>
        <v>-5.96619400000003</v>
      </c>
      <c r="F11" s="6">
        <f>+[5]CttlePrices_Basis!$O428</f>
        <v>28.593437499999993</v>
      </c>
      <c r="G11" s="6">
        <f>+[5]CttlePrices_Basis!$O480</f>
        <v>-3.5161299999999756</v>
      </c>
      <c r="H11" s="6">
        <f>+[5]CttlePrices_Basis!$O532</f>
        <v>32.632918333333379</v>
      </c>
      <c r="I11" s="6">
        <f>+[5]CttlePrices_Basis!$O584</f>
        <v>38.212376999999975</v>
      </c>
      <c r="J11" s="6">
        <f>+[5]CttlePrices_Basis!$O636</f>
        <v>29.39433333333335</v>
      </c>
      <c r="K11" s="6">
        <f>+[5]CttlePrices_Basis!$O688</f>
        <v>41.535849999999982</v>
      </c>
      <c r="L11" s="6">
        <f>+[5]CttlePrices_Basis!O740</f>
        <v>9.2016466666666474</v>
      </c>
      <c r="M11" s="50">
        <f>+[5]CttlePrices_Basis!O792</f>
        <v>38.703280000000007</v>
      </c>
      <c r="N11" s="6">
        <f>+[5]CttlePrices_Basis!$O844</f>
        <v>50.917542999999966</v>
      </c>
      <c r="O11" s="6">
        <f>+[5]CttlePrices_Basis!$O896</f>
        <v>10.075625000000002</v>
      </c>
      <c r="P11" s="6">
        <f>+[5]CttlePrices_Basis!$O948</f>
        <v>62.13589300000001</v>
      </c>
      <c r="Q11" s="6">
        <f>+[5]CttlePrices_Basis!$O1000</f>
        <v>43.375043000000005</v>
      </c>
      <c r="R11" s="6">
        <f>+[5]CttlePrices_Basis!$O1052</f>
        <v>51.590655000000027</v>
      </c>
      <c r="S11" s="6">
        <f>+[5]CttlePrices_Basis!$O1104</f>
        <v>101.37897499999997</v>
      </c>
      <c r="T11" s="168">
        <f t="shared" si="0"/>
        <v>34.206797533333329</v>
      </c>
      <c r="U11" s="169">
        <f t="shared" si="1"/>
        <v>30.929333633333336</v>
      </c>
    </row>
    <row r="12" spans="1:37" x14ac:dyDescent="0.25">
      <c r="A12" s="151">
        <f t="shared" si="2"/>
        <v>46080</v>
      </c>
      <c r="B12">
        <v>9</v>
      </c>
      <c r="C12" s="6">
        <f>+[5]CttlePrices_Basis!$O273</f>
        <v>8.6903240000000181</v>
      </c>
      <c r="D12" s="6">
        <f>+[5]CttlePrices_Basis!$O325</f>
        <v>16.708477000000045</v>
      </c>
      <c r="E12" s="6">
        <f>+[5]CttlePrices_Basis!$O377</f>
        <v>-10.548780000000022</v>
      </c>
      <c r="F12" s="6">
        <f>+[5]CttlePrices_Basis!$O429</f>
        <v>20.77568500000001</v>
      </c>
      <c r="G12" s="6">
        <f>+[5]CttlePrices_Basis!$O481</f>
        <v>-11.467703599999965</v>
      </c>
      <c r="H12" s="6">
        <f>+[5]CttlePrices_Basis!$O533</f>
        <v>24.899360000000001</v>
      </c>
      <c r="I12" s="6">
        <f>+[5]CttlePrices_Basis!$O585</f>
        <v>34.978040000000021</v>
      </c>
      <c r="J12" s="6">
        <f>+[5]CttlePrices_Basis!$O637</f>
        <v>23.271417999999983</v>
      </c>
      <c r="K12" s="6">
        <f>+[5]CttlePrices_Basis!$O689</f>
        <v>40.898049599999979</v>
      </c>
      <c r="L12" s="6">
        <f>+[5]CttlePrices_Basis!O741</f>
        <v>19.882727599999981</v>
      </c>
      <c r="M12" s="50">
        <f>+[5]CttlePrices_Basis!O793</f>
        <v>51.762132000000008</v>
      </c>
      <c r="N12" s="6">
        <f>+[5]CttlePrices_Basis!$O845</f>
        <v>44.529210000000006</v>
      </c>
      <c r="O12" s="6">
        <f>+[5]CttlePrices_Basis!$O897</f>
        <v>12.042214999999999</v>
      </c>
      <c r="P12" s="6">
        <f>+[5]CttlePrices_Basis!$O949</f>
        <v>44.305999999999983</v>
      </c>
      <c r="Q12" s="6">
        <f>+[5]CttlePrices_Basis!$O1001</f>
        <v>49.065200000000004</v>
      </c>
      <c r="R12" s="6">
        <f>+[5]CttlePrices_Basis!$O1053</f>
        <v>45.156900000000007</v>
      </c>
      <c r="S12" s="6">
        <f>+[5]CttlePrices_Basis!$O1105</f>
        <v>126.84999999999997</v>
      </c>
      <c r="T12" s="168">
        <f t="shared" si="0"/>
        <v>34.504456919999996</v>
      </c>
      <c r="U12" s="169">
        <f t="shared" si="1"/>
        <v>28.510144860000004</v>
      </c>
    </row>
    <row r="13" spans="1:37" x14ac:dyDescent="0.25">
      <c r="A13" s="151">
        <f t="shared" si="2"/>
        <v>46087</v>
      </c>
      <c r="B13">
        <v>10</v>
      </c>
      <c r="C13" s="6">
        <f>+[5]CttlePrices_Basis!$O274</f>
        <v>12.07208</v>
      </c>
      <c r="D13" s="6">
        <f>+[5]CttlePrices_Basis!$O326</f>
        <v>18.248137999999983</v>
      </c>
      <c r="E13" s="6">
        <f>+[5]CttlePrices_Basis!$O378</f>
        <v>-11.881920000000008</v>
      </c>
      <c r="F13" s="6">
        <f>+[5]CttlePrices_Basis!$O430</f>
        <v>27.634826199999992</v>
      </c>
      <c r="G13" s="6">
        <f>+[5]CttlePrices_Basis!$O482</f>
        <v>1.2514239999999859</v>
      </c>
      <c r="H13" s="6">
        <f>+[5]CttlePrices_Basis!$O534</f>
        <v>27.030730000000005</v>
      </c>
      <c r="I13" s="6">
        <f>+[5]CttlePrices_Basis!$O586</f>
        <v>43.315837200000033</v>
      </c>
      <c r="J13" s="6">
        <f>+[5]CttlePrices_Basis!$O638</f>
        <v>25.058918799999987</v>
      </c>
      <c r="K13" s="6">
        <f>+[5]CttlePrices_Basis!$O690</f>
        <v>43.290125999999987</v>
      </c>
      <c r="L13" s="6">
        <f>+[5]CttlePrices_Basis!O742</f>
        <v>-0.94843359999998711</v>
      </c>
      <c r="M13" s="50">
        <f>+[5]CttlePrices_Basis!O794</f>
        <v>42.337216999999981</v>
      </c>
      <c r="N13" s="6">
        <f>+[5]CttlePrices_Basis!$O846</f>
        <v>48.293257199999999</v>
      </c>
      <c r="O13" s="6">
        <f>+[5]CttlePrices_Basis!$O898</f>
        <v>14.06001999999998</v>
      </c>
      <c r="P13" s="6">
        <f>+[5]CttlePrices_Basis!$O950</f>
        <v>58.110402000000022</v>
      </c>
      <c r="Q13" s="6">
        <f>+[5]CttlePrices_Basis!$O1002</f>
        <v>16.605169999999987</v>
      </c>
      <c r="R13" s="6">
        <f>+[5]CttlePrices_Basis!$O1054</f>
        <v>20.926600000000064</v>
      </c>
      <c r="S13" s="6">
        <f>+[5]CttlePrices_Basis!$O1106</f>
        <v>126.99129699999992</v>
      </c>
      <c r="T13" s="168">
        <f t="shared" si="0"/>
        <v>32.370492519999999</v>
      </c>
      <c r="U13" s="169">
        <f t="shared" si="1"/>
        <v>30.179949860000001</v>
      </c>
    </row>
    <row r="14" spans="1:37" x14ac:dyDescent="0.25">
      <c r="A14" s="151">
        <f t="shared" si="2"/>
        <v>46094</v>
      </c>
      <c r="B14">
        <v>11</v>
      </c>
      <c r="C14" s="6">
        <f>+[5]CttlePrices_Basis!$O275</f>
        <v>7.3865920000000074</v>
      </c>
      <c r="D14" s="6">
        <f>+[5]CttlePrices_Basis!$O327</f>
        <v>24.065840000000009</v>
      </c>
      <c r="E14" s="6">
        <f>+[5]CttlePrices_Basis!$O379</f>
        <v>-6.9394280000000208</v>
      </c>
      <c r="F14" s="6">
        <f>+[5]CttlePrices_Basis!$O431</f>
        <v>25.510988399999974</v>
      </c>
      <c r="G14" s="6">
        <f>+[5]CttlePrices_Basis!$O483</f>
        <v>-3.5475676000000078</v>
      </c>
      <c r="H14" s="6">
        <f>+[5]CttlePrices_Basis!$O535</f>
        <v>33.464370599999995</v>
      </c>
      <c r="I14" s="6">
        <f>+[5]CttlePrices_Basis!$O587</f>
        <v>26.296838399999956</v>
      </c>
      <c r="J14" s="6">
        <f>+[5]CttlePrices_Basis!$O639</f>
        <v>26.108615200000003</v>
      </c>
      <c r="K14" s="6">
        <f>+[5]CttlePrices_Basis!$O691</f>
        <v>35.448490800000002</v>
      </c>
      <c r="L14" s="6">
        <f>+[5]CttlePrices_Basis!O743</f>
        <v>0.5121328000000176</v>
      </c>
      <c r="M14" s="50">
        <f>+[5]CttlePrices_Basis!O795</f>
        <v>64.25017600000001</v>
      </c>
      <c r="N14" s="6">
        <f>+[5]CttlePrices_Basis!$O847</f>
        <v>54.610854000000018</v>
      </c>
      <c r="O14" s="6">
        <f>+[5]CttlePrices_Basis!$O899</f>
        <v>10.12253000000004</v>
      </c>
      <c r="P14" s="6">
        <f>+[5]CttlePrices_Basis!$O951</f>
        <v>73.991075000000023</v>
      </c>
      <c r="Q14" s="6">
        <f>+[5]CttlePrices_Basis!$O1003</f>
        <v>78.948547999999903</v>
      </c>
      <c r="R14" s="6">
        <f>+[5]CttlePrices_Basis!$O1055</f>
        <v>91.071520000000021</v>
      </c>
      <c r="S14" s="6">
        <f>+[5]CttlePrices_Basis!$O1107</f>
        <v>139.03111000000001</v>
      </c>
      <c r="T14" s="168">
        <f t="shared" si="0"/>
        <v>40.697353560000025</v>
      </c>
      <c r="U14" s="169">
        <f t="shared" si="1"/>
        <v>32.125751520000009</v>
      </c>
    </row>
    <row r="15" spans="1:37" x14ac:dyDescent="0.25">
      <c r="A15" s="151">
        <f t="shared" si="2"/>
        <v>46101</v>
      </c>
      <c r="B15">
        <v>12</v>
      </c>
      <c r="C15" s="6">
        <f>+[5]CttlePrices_Basis!$O276</f>
        <v>1.7780159999999796</v>
      </c>
      <c r="D15" s="6">
        <f>+[5]CttlePrices_Basis!$O328</f>
        <v>13.920817999999969</v>
      </c>
      <c r="E15" s="6">
        <f>+[5]CttlePrices_Basis!$O380</f>
        <v>-1.5936260000000004</v>
      </c>
      <c r="F15" s="6">
        <f>+[5]CttlePrices_Basis!$O432</f>
        <v>4.507774999999981</v>
      </c>
      <c r="G15" s="6">
        <f>+[5]CttlePrices_Basis!$O484</f>
        <v>-1.1393047999999624</v>
      </c>
      <c r="H15" s="6">
        <f>+[5]CttlePrices_Basis!$O536</f>
        <v>30.623343999999975</v>
      </c>
      <c r="I15" s="6">
        <f>+[5]CttlePrices_Basis!$O588</f>
        <v>23.610279999999989</v>
      </c>
      <c r="J15" s="6">
        <f>+[5]CttlePrices_Basis!$O640</f>
        <v>18.840519999999998</v>
      </c>
      <c r="K15" s="6">
        <f>+[5]CttlePrices_Basis!$O692</f>
        <v>41.749451999999991</v>
      </c>
      <c r="L15" s="6">
        <f>+[5]CttlePrices_Basis!O744</f>
        <v>-8.405304000000001</v>
      </c>
      <c r="M15" s="50">
        <f>+[5]CttlePrices_Basis!O796</f>
        <v>28.245501600000011</v>
      </c>
      <c r="N15" s="6">
        <f>+[5]CttlePrices_Basis!$O848</f>
        <v>30.345073859999957</v>
      </c>
      <c r="O15" s="6">
        <f>+[5]CttlePrices_Basis!$O900</f>
        <v>24.230235999999991</v>
      </c>
      <c r="P15" s="6">
        <f>+[5]CttlePrices_Basis!$O952</f>
        <v>41.352955000000009</v>
      </c>
      <c r="Q15" s="6">
        <f>+[5]CttlePrices_Basis!$O1004</f>
        <v>33.741199999999992</v>
      </c>
      <c r="R15" s="6">
        <f>+[5]CttlePrices_Basis!$O1056</f>
        <v>61.891564000000017</v>
      </c>
      <c r="S15" s="6">
        <f>+[5]CttlePrices_Basis!$O1108</f>
        <v>155.83253000000002</v>
      </c>
      <c r="T15" s="168">
        <f t="shared" si="0"/>
        <v>23.153692491999994</v>
      </c>
      <c r="U15" s="169">
        <f t="shared" si="1"/>
        <v>22.945275365999997</v>
      </c>
    </row>
    <row r="16" spans="1:37" x14ac:dyDescent="0.25">
      <c r="A16" s="151">
        <f t="shared" si="2"/>
        <v>46108</v>
      </c>
      <c r="B16">
        <v>13</v>
      </c>
      <c r="C16" s="6">
        <f>+[5]CttlePrices_Basis!$O277</f>
        <v>3.2437465000000003</v>
      </c>
      <c r="D16" s="6">
        <f>+[5]CttlePrices_Basis!$O329</f>
        <v>7.7420399999999745</v>
      </c>
      <c r="E16" s="6">
        <f>+[5]CttlePrices_Basis!$O381</f>
        <v>-5.7050976000000162</v>
      </c>
      <c r="F16" s="6">
        <f>+[5]CttlePrices_Basis!$O433</f>
        <v>15.155007500000039</v>
      </c>
      <c r="G16" s="6">
        <f>+[5]CttlePrices_Basis!$O485</f>
        <v>1.171481</v>
      </c>
      <c r="H16" s="6">
        <f>+[5]CttlePrices_Basis!$O537</f>
        <v>26.8234286</v>
      </c>
      <c r="I16" s="6">
        <f>+[5]CttlePrices_Basis!$O589</f>
        <v>25.127937000000003</v>
      </c>
      <c r="J16" s="6">
        <f>+[5]CttlePrices_Basis!$O641</f>
        <v>29.687583999999987</v>
      </c>
      <c r="K16" s="6">
        <f>+[5]CttlePrices_Basis!$O693</f>
        <v>29.951585999999992</v>
      </c>
      <c r="L16" s="6">
        <f>+[5]CttlePrices_Basis!O745</f>
        <v>4.1228543999999943</v>
      </c>
      <c r="M16" s="50">
        <f>+[5]CttlePrices_Basis!O797</f>
        <v>43.598480799999976</v>
      </c>
      <c r="N16" s="6">
        <f>+[5]CttlePrices_Basis!$O849</f>
        <v>11.435427199999992</v>
      </c>
      <c r="O16" s="6">
        <f>+[5]CttlePrices_Basis!$O901</f>
        <v>-16.137295000000023</v>
      </c>
      <c r="P16" s="6">
        <f>+[5]CttlePrices_Basis!$O953</f>
        <v>11.05168800000007</v>
      </c>
      <c r="Q16" s="6">
        <f>+[5]CttlePrices_Basis!$O1005</f>
        <v>46.774912000000029</v>
      </c>
      <c r="R16" s="6">
        <f>+[5]CttlePrices_Basis!$O1057</f>
        <v>39.459127000000024</v>
      </c>
      <c r="S16" s="6">
        <f>+[5]CttlePrices_Basis!$O1109</f>
        <v>140.86163500000004</v>
      </c>
      <c r="T16" s="168">
        <f t="shared" si="0"/>
        <v>10.814231080000003</v>
      </c>
      <c r="U16" s="169">
        <f t="shared" si="1"/>
        <v>16.683317199999998</v>
      </c>
    </row>
    <row r="17" spans="1:36" x14ac:dyDescent="0.25">
      <c r="A17" s="151">
        <f t="shared" si="2"/>
        <v>46115</v>
      </c>
      <c r="B17">
        <v>14</v>
      </c>
      <c r="C17" s="6">
        <f>+[5]CttlePrices_Basis!$O278</f>
        <v>0.84156360000000063</v>
      </c>
      <c r="D17" s="6">
        <f>+[5]CttlePrices_Basis!$O330</f>
        <v>15.731979999999993</v>
      </c>
      <c r="E17" s="6">
        <f>+[5]CttlePrices_Basis!$O382</f>
        <v>-5.3506360000000086</v>
      </c>
      <c r="F17" s="6">
        <f>+[5]CttlePrices_Basis!$O434</f>
        <v>20.848759400000006</v>
      </c>
      <c r="G17" s="6">
        <f>+[5]CttlePrices_Basis!$O486</f>
        <v>8.7052703999999608</v>
      </c>
      <c r="H17" s="6">
        <f>+[5]CttlePrices_Basis!$O538</f>
        <v>36.539911250000046</v>
      </c>
      <c r="I17" s="6">
        <f>+[5]CttlePrices_Basis!$O590</f>
        <v>16.554672000000011</v>
      </c>
      <c r="J17" s="6">
        <f>+[5]CttlePrices_Basis!$O642</f>
        <v>22.843797999999992</v>
      </c>
      <c r="K17" s="6">
        <f>+[5]CttlePrices_Basis!$O694</f>
        <v>23.977751000000012</v>
      </c>
      <c r="L17" s="6">
        <f>+[5]CttlePrices_Basis!O746</f>
        <v>13.583911600000022</v>
      </c>
      <c r="M17" s="50">
        <f>+[5]CttlePrices_Basis!O798</f>
        <v>57.903634000000011</v>
      </c>
      <c r="N17" s="6">
        <f>+[5]CttlePrices_Basis!$O850</f>
        <v>40.516140000000036</v>
      </c>
      <c r="O17" s="6">
        <f>+[5]CttlePrices_Basis!$O902</f>
        <v>6.0767449999999599</v>
      </c>
      <c r="P17" s="6">
        <f>+[5]CttlePrices_Basis!$O954</f>
        <v>23.664984000000004</v>
      </c>
      <c r="Q17" s="6">
        <f>+[5]CttlePrices_Basis!$O1006</f>
        <v>71.695675999999992</v>
      </c>
      <c r="R17" s="6">
        <f>+[5]CttlePrices_Basis!$O1058</f>
        <v>78.807696000000021</v>
      </c>
      <c r="S17" s="6">
        <f>+[5]CttlePrices_Basis!$O1110</f>
        <v>124.55956000000003</v>
      </c>
      <c r="T17" s="168">
        <f t="shared" si="0"/>
        <v>28.349082920000008</v>
      </c>
      <c r="U17" s="169">
        <f t="shared" si="1"/>
        <v>25.036681725000005</v>
      </c>
    </row>
    <row r="18" spans="1:36" x14ac:dyDescent="0.25">
      <c r="A18" s="151">
        <f t="shared" si="2"/>
        <v>46122</v>
      </c>
      <c r="B18">
        <v>15</v>
      </c>
      <c r="C18" s="6">
        <f>+[5]CttlePrices_Basis!$O279</f>
        <v>5.7783259999999927</v>
      </c>
      <c r="D18" s="6">
        <f>+[5]CttlePrices_Basis!$O331</f>
        <v>25.455920999999989</v>
      </c>
      <c r="E18" s="6">
        <f>+[5]CttlePrices_Basis!$O383</f>
        <v>-5.4430272000000173</v>
      </c>
      <c r="F18" s="6">
        <f>+[5]CttlePrices_Basis!$O435</f>
        <v>19.363381599999997</v>
      </c>
      <c r="G18" s="6">
        <f>+[5]CttlePrices_Basis!$O487</f>
        <v>8.5718799999999931</v>
      </c>
      <c r="H18" s="6">
        <f>+[5]CttlePrices_Basis!$O539</f>
        <v>47.161564200000043</v>
      </c>
      <c r="I18" s="6">
        <f>+[5]CttlePrices_Basis!$O591</f>
        <v>24.096862999999985</v>
      </c>
      <c r="J18" s="6">
        <f>+[5]CttlePrices_Basis!$O643</f>
        <v>7.3016244000000086</v>
      </c>
      <c r="K18" s="6">
        <f>+[5]CttlePrices_Basis!$O695</f>
        <v>7.7701179999999965</v>
      </c>
      <c r="L18" s="6">
        <f>+[5]CttlePrices_Basis!O747</f>
        <v>16.451390000000004</v>
      </c>
      <c r="M18" s="50">
        <f>+[5]CttlePrices_Basis!O799</f>
        <v>54.143149999999991</v>
      </c>
      <c r="N18" s="6">
        <f>+[5]CttlePrices_Basis!$O851</f>
        <v>52.766884000000033</v>
      </c>
      <c r="O18" s="6">
        <f>+[5]CttlePrices_Basis!$O903</f>
        <v>4.0218250000000353</v>
      </c>
      <c r="P18" s="6">
        <f>+[5]CttlePrices_Basis!$O955</f>
        <v>17.16167999999999</v>
      </c>
      <c r="Q18" s="6">
        <f>+[5]CttlePrices_Basis!$O1007</f>
        <v>77.193439999999953</v>
      </c>
      <c r="R18" s="6">
        <f>+[5]CttlePrices_Basis!$O1059</f>
        <v>99.946420000000046</v>
      </c>
      <c r="S18" s="6">
        <f>+[5]CttlePrices_Basis!$O1111</f>
        <v>154.2755249999999</v>
      </c>
      <c r="T18" s="168">
        <f t="shared" si="0"/>
        <v>28.908985800000011</v>
      </c>
      <c r="U18" s="169">
        <f t="shared" si="1"/>
        <v>23.944697860000009</v>
      </c>
    </row>
    <row r="19" spans="1:36" x14ac:dyDescent="0.25">
      <c r="A19" s="151">
        <f t="shared" si="2"/>
        <v>46129</v>
      </c>
      <c r="B19">
        <v>16</v>
      </c>
      <c r="C19" s="6">
        <f>+[5]CttlePrices_Basis!$O280</f>
        <v>6.3265302000000219</v>
      </c>
      <c r="D19" s="6">
        <f>+[5]CttlePrices_Basis!$O332</f>
        <v>26.443228750000017</v>
      </c>
      <c r="E19" s="6">
        <f>+[5]CttlePrices_Basis!$O384</f>
        <v>1.6476040000000296</v>
      </c>
      <c r="F19" s="6">
        <f>+[5]CttlePrices_Basis!$O436</f>
        <v>15.181872000000027</v>
      </c>
      <c r="G19" s="6">
        <f>+[5]CttlePrices_Basis!$O488</f>
        <v>10.72766624999997</v>
      </c>
      <c r="H19" s="6">
        <f>+[5]CttlePrices_Basis!$O540</f>
        <v>73.867262400000016</v>
      </c>
      <c r="I19" s="6">
        <f>+[5]CttlePrices_Basis!$O592</f>
        <v>24.789821999999987</v>
      </c>
      <c r="J19" s="6">
        <f>+[5]CttlePrices_Basis!$O644</f>
        <v>17.422050000000013</v>
      </c>
      <c r="K19" s="6">
        <f>+[5]CttlePrices_Basis!$O696</f>
        <v>23.132559999999984</v>
      </c>
      <c r="L19" s="6">
        <f>+[5]CttlePrices_Basis!O748</f>
        <v>25.632467999999989</v>
      </c>
      <c r="M19" s="50">
        <f>+[5]CttlePrices_Basis!O800</f>
        <v>49.457416000000023</v>
      </c>
      <c r="N19" s="6">
        <f>+[5]CttlePrices_Basis!$O852</f>
        <v>54.286675000000002</v>
      </c>
      <c r="O19" s="6">
        <f>+[5]CttlePrices_Basis!$O904</f>
        <v>0.5816499999999678</v>
      </c>
      <c r="P19" s="6">
        <f>+[5]CttlePrices_Basis!$O956</f>
        <v>19.270697999999925</v>
      </c>
      <c r="Q19" s="6">
        <f>+[5]CttlePrices_Basis!$O1008</f>
        <v>68.155199999999979</v>
      </c>
      <c r="R19" s="6">
        <f>+[5]CttlePrices_Basis!$O1060</f>
        <v>128.8422599999999</v>
      </c>
      <c r="S19" s="6" t="e">
        <f>+[5]CttlePrices_Basis!$O1112</f>
        <v>#N/A</v>
      </c>
      <c r="T19" s="168">
        <f t="shared" si="0"/>
        <v>29.845781399999982</v>
      </c>
      <c r="U19" s="169">
        <f t="shared" si="1"/>
        <v>29.916826764999985</v>
      </c>
    </row>
    <row r="20" spans="1:36" x14ac:dyDescent="0.25">
      <c r="A20" s="151">
        <f t="shared" si="2"/>
        <v>46136</v>
      </c>
      <c r="B20">
        <v>17</v>
      </c>
      <c r="C20" s="6">
        <f>+[5]CttlePrices_Basis!$O281</f>
        <v>2.4209280000000035</v>
      </c>
      <c r="D20" s="6">
        <f>+[5]CttlePrices_Basis!$O333</f>
        <v>18.29736625000001</v>
      </c>
      <c r="E20" s="6">
        <f>+[5]CttlePrices_Basis!$O385</f>
        <v>-4.8266409999999951</v>
      </c>
      <c r="F20" s="6">
        <f>+[5]CttlePrices_Basis!$O437</f>
        <v>7.904949600000009</v>
      </c>
      <c r="G20" s="6">
        <f>+[5]CttlePrices_Basis!$O489</f>
        <v>9.0171999999999741</v>
      </c>
      <c r="H20" s="6">
        <f>+[5]CttlePrices_Basis!$O541</f>
        <v>45.285750599999972</v>
      </c>
      <c r="I20" s="6">
        <f>+[5]CttlePrices_Basis!$O593</f>
        <v>38.354155999999989</v>
      </c>
      <c r="J20" s="6">
        <f>+[5]CttlePrices_Basis!$O645</f>
        <v>26.124275000000011</v>
      </c>
      <c r="K20" s="6">
        <f>+[5]CttlePrices_Basis!$O697</f>
        <v>27.561414799999994</v>
      </c>
      <c r="L20" s="6">
        <f>+[5]CttlePrices_Basis!O749</f>
        <v>11.782761000000022</v>
      </c>
      <c r="M20" s="50">
        <f>+[5]CttlePrices_Basis!O801</f>
        <v>40.905280000000005</v>
      </c>
      <c r="N20" s="6">
        <f>+[5]CttlePrices_Basis!$O853</f>
        <v>48.055025000000001</v>
      </c>
      <c r="O20" s="6">
        <f>+[5]CttlePrices_Basis!$O905</f>
        <v>15.976416999999998</v>
      </c>
      <c r="P20" s="6">
        <f>+[5]CttlePrices_Basis!$O957</f>
        <v>8.2741719999999646</v>
      </c>
      <c r="Q20" s="6">
        <f>+[5]CttlePrices_Basis!$O1009</f>
        <v>81.654760000000067</v>
      </c>
      <c r="R20" s="6">
        <f>+[5]CttlePrices_Basis!$O1061</f>
        <v>144.50322200000011</v>
      </c>
      <c r="S20" s="6" t="e">
        <f>+[5]CttlePrices_Basis!$O1113</f>
        <v>#N/A</v>
      </c>
      <c r="T20" s="168">
        <f t="shared" si="0"/>
        <v>24.998730999999999</v>
      </c>
      <c r="U20" s="169">
        <f t="shared" si="1"/>
        <v>27.133645139999992</v>
      </c>
    </row>
    <row r="21" spans="1:36" ht="18.5" x14ac:dyDescent="0.25">
      <c r="A21" s="151">
        <f t="shared" si="2"/>
        <v>46143</v>
      </c>
      <c r="B21">
        <v>18</v>
      </c>
      <c r="C21" s="6">
        <f>+[5]CttlePrices_Basis!$O282</f>
        <v>-3.0293416000000235</v>
      </c>
      <c r="D21" s="6">
        <f>+[5]CttlePrices_Basis!$O334</f>
        <v>23.028615999999971</v>
      </c>
      <c r="E21" s="6">
        <f>+[5]CttlePrices_Basis!$O386</f>
        <v>-8.692955999999981</v>
      </c>
      <c r="F21" s="6">
        <f>+[5]CttlePrices_Basis!$O438</f>
        <v>16.324799999999982</v>
      </c>
      <c r="G21" s="6">
        <f>+[5]CttlePrices_Basis!$O490</f>
        <v>6.4801865999999961</v>
      </c>
      <c r="H21" s="6">
        <f>+[5]CttlePrices_Basis!$O542</f>
        <v>40.769460600000059</v>
      </c>
      <c r="I21" s="6">
        <f>+[5]CttlePrices_Basis!$O594</f>
        <v>16.672037200000005</v>
      </c>
      <c r="J21" s="6">
        <f>+[5]CttlePrices_Basis!$O646</f>
        <v>5.4469844000000478</v>
      </c>
      <c r="K21" s="6">
        <f>+[5]CttlePrices_Basis!$O698</f>
        <v>36.32680000000002</v>
      </c>
      <c r="L21" s="6">
        <f>+[5]CttlePrices_Basis!O750</f>
        <v>23.0890244</v>
      </c>
      <c r="M21" s="50">
        <f>+[5]CttlePrices_Basis!O802</f>
        <v>33.19508799999997</v>
      </c>
      <c r="N21" s="6">
        <f>+[5]CttlePrices_Basis!$O854</f>
        <v>56.857522999999958</v>
      </c>
      <c r="O21" s="6">
        <f>+[5]CttlePrices_Basis!$O906</f>
        <v>21.367240000000038</v>
      </c>
      <c r="P21" s="6">
        <f>+[5]CttlePrices_Basis!$O958</f>
        <v>50.41126399999996</v>
      </c>
      <c r="Q21" s="6">
        <f>+[5]CttlePrices_Basis!$O1010</f>
        <v>64.071275000000014</v>
      </c>
      <c r="R21" s="6">
        <f>+[5]CttlePrices_Basis!$O1062</f>
        <v>151.60149000000013</v>
      </c>
      <c r="S21" s="6" t="e">
        <f>+[5]CttlePrices_Basis!$O1114</f>
        <v>#N/A</v>
      </c>
      <c r="T21" s="168">
        <f t="shared" si="0"/>
        <v>36.984027879999985</v>
      </c>
      <c r="U21" s="169">
        <f t="shared" si="1"/>
        <v>29.061560820000004</v>
      </c>
      <c r="W21" s="187"/>
    </row>
    <row r="22" spans="1:36" ht="13" x14ac:dyDescent="0.25">
      <c r="A22" s="151">
        <f t="shared" si="2"/>
        <v>46150</v>
      </c>
      <c r="B22">
        <v>19</v>
      </c>
      <c r="C22" s="6">
        <f>+[5]CttlePrices_Basis!$O283</f>
        <v>6.9180060000000054</v>
      </c>
      <c r="D22" s="6">
        <f>+[5]CttlePrices_Basis!$O335</f>
        <v>17.331720000000004</v>
      </c>
      <c r="E22" s="6">
        <f>+[5]CttlePrices_Basis!$O387</f>
        <v>-10.59174920000001</v>
      </c>
      <c r="F22" s="6">
        <f>+[5]CttlePrices_Basis!$O439</f>
        <v>14.877347600000007</v>
      </c>
      <c r="G22" s="6">
        <f>+[5]CttlePrices_Basis!$O491</f>
        <v>12.415066400000029</v>
      </c>
      <c r="H22" s="6">
        <f>+[5]CttlePrices_Basis!$O543</f>
        <v>50.806714200000044</v>
      </c>
      <c r="I22" s="6">
        <f>+[5]CttlePrices_Basis!$O595</f>
        <v>5.5902872000000343</v>
      </c>
      <c r="J22" s="6">
        <f>+[5]CttlePrices_Basis!$O647</f>
        <v>10.632874000000015</v>
      </c>
      <c r="K22" s="6">
        <f>+[5]CttlePrices_Basis!$O699</f>
        <v>35.908739999999995</v>
      </c>
      <c r="L22" s="6">
        <f>+[5]CttlePrices_Basis!O751</f>
        <v>24.775192000000033</v>
      </c>
      <c r="M22" s="50">
        <f>+[5]CttlePrices_Basis!O803</f>
        <v>30.620933000000008</v>
      </c>
      <c r="N22" s="6">
        <f>+[5]CttlePrices_Basis!$O855</f>
        <v>46.536889999999971</v>
      </c>
      <c r="O22" s="6">
        <f>+[5]CttlePrices_Basis!$O907</f>
        <v>22.993694000000005</v>
      </c>
      <c r="P22" s="6">
        <f>+[5]CttlePrices_Basis!$O959</f>
        <v>43.625415000000032</v>
      </c>
      <c r="Q22" s="6">
        <f>+[5]CttlePrices_Basis!$O1011</f>
        <v>72.654969999999992</v>
      </c>
      <c r="R22" s="6">
        <f>+[5]CttlePrices_Basis!$O1063</f>
        <v>135.28284999999994</v>
      </c>
      <c r="S22" s="6" t="e">
        <f>+[5]CttlePrices_Basis!$O1115</f>
        <v>#N/A</v>
      </c>
      <c r="T22" s="168">
        <f t="shared" si="0"/>
        <v>33.710424800000013</v>
      </c>
      <c r="U22" s="169">
        <f t="shared" si="1"/>
        <v>28.390580580000016</v>
      </c>
      <c r="W22" s="186"/>
    </row>
    <row r="23" spans="1:36" x14ac:dyDescent="0.25">
      <c r="A23" s="151">
        <f t="shared" si="2"/>
        <v>46157</v>
      </c>
      <c r="B23">
        <v>20</v>
      </c>
      <c r="C23" s="6">
        <f>+[5]CttlePrices_Basis!$O284</f>
        <v>4.0287630000000121</v>
      </c>
      <c r="D23" s="6">
        <f>+[5]CttlePrices_Basis!$O336</f>
        <v>13.462975000000014</v>
      </c>
      <c r="E23" s="6">
        <f>+[5]CttlePrices_Basis!$O388</f>
        <v>-20.934135999999967</v>
      </c>
      <c r="F23" s="6">
        <f>+[5]CttlePrices_Basis!$O440</f>
        <v>17.201168599999988</v>
      </c>
      <c r="G23" s="6">
        <f>+[5]CttlePrices_Basis!$O492</f>
        <v>5.9825160000000039</v>
      </c>
      <c r="H23" s="6">
        <f>+[5]CttlePrices_Basis!$O544</f>
        <v>36.12343999999996</v>
      </c>
      <c r="I23" s="6">
        <f>+[5]CttlePrices_Basis!$O596</f>
        <v>17.643024999999994</v>
      </c>
      <c r="J23" s="6">
        <f>+[5]CttlePrices_Basis!$O648</f>
        <v>21.033315000000016</v>
      </c>
      <c r="K23" s="6">
        <f>+[5]CttlePrices_Basis!$O700</f>
        <v>31.975198400000011</v>
      </c>
      <c r="L23" s="6">
        <f>+[5]CttlePrices_Basis!O752</f>
        <v>18.682709999999958</v>
      </c>
      <c r="M23" s="50">
        <f>+[5]CttlePrices_Basis!O804</f>
        <v>45.656839200000036</v>
      </c>
      <c r="N23" s="6">
        <f>+[5]CttlePrices_Basis!$O856</f>
        <v>28.437990000000013</v>
      </c>
      <c r="O23" s="6">
        <f>+[5]CttlePrices_Basis!$O908</f>
        <v>30.260839999999973</v>
      </c>
      <c r="P23" s="6">
        <f>+[5]CttlePrices_Basis!$O960</f>
        <v>55.913618999999983</v>
      </c>
      <c r="Q23" s="6">
        <f>+[5]CttlePrices_Basis!$O1012</f>
        <v>73.832104999999956</v>
      </c>
      <c r="R23" s="6">
        <f>+[5]CttlePrices_Basis!$O1064</f>
        <v>139.69232</v>
      </c>
      <c r="S23" s="6" t="e">
        <f>+[5]CttlePrices_Basis!$O1116</f>
        <v>#N/A</v>
      </c>
      <c r="T23" s="168">
        <f t="shared" si="0"/>
        <v>35.79039963999999</v>
      </c>
      <c r="U23" s="169">
        <f t="shared" si="1"/>
        <v>29.170949259999997</v>
      </c>
    </row>
    <row r="24" spans="1:36" x14ac:dyDescent="0.25">
      <c r="A24" s="151">
        <f t="shared" si="2"/>
        <v>46164</v>
      </c>
      <c r="B24">
        <v>21</v>
      </c>
      <c r="C24" s="6">
        <f>+[5]CttlePrices_Basis!$O285</f>
        <v>3.3758144000000101</v>
      </c>
      <c r="D24" s="6">
        <f>+[5]CttlePrices_Basis!$O337</f>
        <v>16.355014400000016</v>
      </c>
      <c r="E24" s="6">
        <f>+[5]CttlePrices_Basis!$O389</f>
        <v>-26.638119999999986</v>
      </c>
      <c r="F24" s="6">
        <f>+[5]CttlePrices_Basis!$O441</f>
        <v>15.52880799999997</v>
      </c>
      <c r="G24" s="6">
        <f>+[5]CttlePrices_Basis!$O493</f>
        <v>12.540216999999984</v>
      </c>
      <c r="H24" s="6">
        <f>+[5]CttlePrices_Basis!$O545</f>
        <v>43.310080000000028</v>
      </c>
      <c r="I24" s="6">
        <f>+[5]CttlePrices_Basis!$O597</f>
        <v>24.896712000000008</v>
      </c>
      <c r="J24" s="6">
        <f>+[5]CttlePrices_Basis!$O649</f>
        <v>24.212435000000028</v>
      </c>
      <c r="K24" s="6">
        <f>+[5]CttlePrices_Basis!$O701</f>
        <v>16.591575199999994</v>
      </c>
      <c r="L24" s="6">
        <f>+[5]CttlePrices_Basis!O753</f>
        <v>27.018353599999983</v>
      </c>
      <c r="M24" s="50">
        <f>+[5]CttlePrices_Basis!O805</f>
        <v>51.480225999999959</v>
      </c>
      <c r="N24" s="6">
        <f>+[5]CttlePrices_Basis!$O857</f>
        <v>37.634604999999993</v>
      </c>
      <c r="O24" s="6">
        <f>+[5]CttlePrices_Basis!$O909</f>
        <v>13.641376000000008</v>
      </c>
      <c r="P24" s="6">
        <f>+[5]CttlePrices_Basis!$O961</f>
        <v>14.748271999999986</v>
      </c>
      <c r="Q24" s="6">
        <f>+[5]CttlePrices_Basis!$O1013</f>
        <v>86.091957999999977</v>
      </c>
      <c r="R24" s="6">
        <f>+[5]CttlePrices_Basis!$O1065</f>
        <v>147.399134</v>
      </c>
      <c r="S24" s="6" t="e">
        <f>+[5]CttlePrices_Basis!$O1117</f>
        <v>#N/A</v>
      </c>
      <c r="T24" s="168">
        <f t="shared" si="0"/>
        <v>28.904566519999985</v>
      </c>
      <c r="U24" s="169">
        <f t="shared" si="1"/>
        <v>26.607385179999994</v>
      </c>
    </row>
    <row r="25" spans="1:36" x14ac:dyDescent="0.25">
      <c r="A25" s="151">
        <f t="shared" si="2"/>
        <v>46171</v>
      </c>
      <c r="B25">
        <v>22</v>
      </c>
      <c r="C25" s="6">
        <f>+[5]CttlePrices_Basis!$O286</f>
        <v>4.5100237499999878</v>
      </c>
      <c r="D25" s="6">
        <f>+[5]CttlePrices_Basis!$O338</f>
        <v>12.884968749999985</v>
      </c>
      <c r="E25" s="6">
        <f>+[5]CttlePrices_Basis!$O390</f>
        <v>-26.108629000000008</v>
      </c>
      <c r="F25" s="6">
        <f>+[5]CttlePrices_Basis!$O442</f>
        <v>20.278488000000038</v>
      </c>
      <c r="G25" s="6">
        <f>+[5]CttlePrices_Basis!$O494</f>
        <v>11.581680000000034</v>
      </c>
      <c r="H25" s="6">
        <f>+[5]CttlePrices_Basis!$O546</f>
        <v>34.679546249999987</v>
      </c>
      <c r="I25" s="6">
        <f>+[5]CttlePrices_Basis!$O598</f>
        <v>38.267648000000008</v>
      </c>
      <c r="J25" s="6">
        <f>+[5]CttlePrices_Basis!$O650</f>
        <v>17.284976000000057</v>
      </c>
      <c r="K25" s="6">
        <f>+[5]CttlePrices_Basis!$O702</f>
        <v>15.043414000000013</v>
      </c>
      <c r="L25" s="6">
        <f>+[5]CttlePrices_Basis!O754</f>
        <v>27.001439999999974</v>
      </c>
      <c r="M25" s="50">
        <f>+[5]CttlePrices_Basis!O806</f>
        <v>50.540256249999999</v>
      </c>
      <c r="N25" s="6">
        <f>+[5]CttlePrices_Basis!$O858</f>
        <v>21.061632000000031</v>
      </c>
      <c r="O25" s="6">
        <f>+[5]CttlePrices_Basis!$O910</f>
        <v>24.150282999999945</v>
      </c>
      <c r="P25" s="6">
        <f>+[5]CttlePrices_Basis!$O962</f>
        <v>22.378189999999961</v>
      </c>
      <c r="Q25" s="6">
        <f>+[5]CttlePrices_Basis!$O1014</f>
        <v>75.71372000000008</v>
      </c>
      <c r="R25" s="6">
        <f>+[5]CttlePrices_Basis!$O1066</f>
        <v>166.14418700000004</v>
      </c>
      <c r="S25" s="6" t="e">
        <f>+[5]CttlePrices_Basis!$O1118</f>
        <v>#N/A</v>
      </c>
      <c r="T25" s="168">
        <f t="shared" si="0"/>
        <v>29.026360249999982</v>
      </c>
      <c r="U25" s="169">
        <f t="shared" si="1"/>
        <v>26.198906550000004</v>
      </c>
    </row>
    <row r="26" spans="1:36" x14ac:dyDescent="0.25">
      <c r="A26" s="151">
        <f t="shared" si="2"/>
        <v>46178</v>
      </c>
      <c r="B26">
        <v>23</v>
      </c>
      <c r="C26" s="6">
        <f>+[5]CttlePrices_Basis!$O287</f>
        <v>2.8764277999999877</v>
      </c>
      <c r="D26" s="6">
        <f>+[5]CttlePrices_Basis!$O339</f>
        <v>14.322155999999978</v>
      </c>
      <c r="E26" s="6">
        <f>+[5]CttlePrices_Basis!$O391</f>
        <v>-30.884517000000017</v>
      </c>
      <c r="F26" s="6">
        <f>+[5]CttlePrices_Basis!$O443</f>
        <v>20.656723200000016</v>
      </c>
      <c r="G26" s="6">
        <f>+[5]CttlePrices_Basis!$O495</f>
        <v>10.79305979999998</v>
      </c>
      <c r="H26" s="6">
        <f>+[5]CttlePrices_Basis!$O547</f>
        <v>52.599749999999972</v>
      </c>
      <c r="I26" s="6">
        <f>+[5]CttlePrices_Basis!$O599</f>
        <v>38.83598175000003</v>
      </c>
      <c r="J26" s="6">
        <f>+[5]CttlePrices_Basis!$O651</f>
        <v>31.448671599999983</v>
      </c>
      <c r="K26" s="6">
        <f>+[5]CttlePrices_Basis!$O703</f>
        <v>23.319459199999983</v>
      </c>
      <c r="L26" s="6">
        <f>+[5]CttlePrices_Basis!O755</f>
        <v>31.137340000000023</v>
      </c>
      <c r="M26" s="50">
        <f>+[5]CttlePrices_Basis!O807</f>
        <v>59.350485000000049</v>
      </c>
      <c r="N26" s="6">
        <f>+[5]CttlePrices_Basis!$O859</f>
        <v>36.271226999999982</v>
      </c>
      <c r="O26" s="6">
        <f>+[5]CttlePrices_Basis!$O911</f>
        <v>27.326492000000002</v>
      </c>
      <c r="P26" s="6">
        <f>+[5]CttlePrices_Basis!$O963</f>
        <v>17.390699999999981</v>
      </c>
      <c r="Q26" s="6">
        <f>+[5]CttlePrices_Basis!$O1015</f>
        <v>55.214207999999928</v>
      </c>
      <c r="R26" s="6">
        <f>+[5]CttlePrices_Basis!$O1067</f>
        <v>152.845665</v>
      </c>
      <c r="S26" s="6" t="e">
        <f>+[5]CttlePrices_Basis!$O1119</f>
        <v>#N/A</v>
      </c>
      <c r="T26" s="168">
        <f t="shared" si="0"/>
        <v>34.29524880000001</v>
      </c>
      <c r="U26" s="169">
        <f t="shared" si="1"/>
        <v>32.847316634999999</v>
      </c>
    </row>
    <row r="27" spans="1:36" x14ac:dyDescent="0.25">
      <c r="A27" s="151">
        <f t="shared" si="2"/>
        <v>46185</v>
      </c>
      <c r="B27">
        <v>24</v>
      </c>
      <c r="C27" s="6">
        <f>+[5]CttlePrices_Basis!$O288</f>
        <v>4.6577834000000138</v>
      </c>
      <c r="D27" s="6">
        <f>+[5]CttlePrices_Basis!$O340</f>
        <v>3.8680949999999825</v>
      </c>
      <c r="E27" s="6">
        <f>+[5]CttlePrices_Basis!$O392</f>
        <v>-24.873694</v>
      </c>
      <c r="F27" s="6">
        <f>+[5]CttlePrices_Basis!$O444</f>
        <v>24.644231999999988</v>
      </c>
      <c r="G27" s="6">
        <f>+[5]CttlePrices_Basis!$O496</f>
        <v>6.337006999999943</v>
      </c>
      <c r="H27" s="6">
        <f>+[5]CttlePrices_Basis!$O548</f>
        <v>48.214247</v>
      </c>
      <c r="I27" s="6">
        <f>+[5]CttlePrices_Basis!$O600</f>
        <v>31.667823000000027</v>
      </c>
      <c r="J27" s="6">
        <f>+[5]CttlePrices_Basis!$O652</f>
        <v>47.078741000000008</v>
      </c>
      <c r="K27" s="6">
        <f>+[5]CttlePrices_Basis!$O704</f>
        <v>20.914951400000007</v>
      </c>
      <c r="L27" s="6">
        <f>+[5]CttlePrices_Basis!O756</f>
        <v>25.947545600000012</v>
      </c>
      <c r="M27" s="50">
        <f>+[5]CttlePrices_Basis!O808</f>
        <v>66.845190000000002</v>
      </c>
      <c r="N27" s="6">
        <f>+[5]CttlePrices_Basis!$O860</f>
        <v>37.654155999999972</v>
      </c>
      <c r="O27" s="6">
        <f>+[5]CttlePrices_Basis!$O912</f>
        <v>2.143445000000014</v>
      </c>
      <c r="P27" s="6">
        <f>+[5]CttlePrices_Basis!$O964</f>
        <v>6.4802000000000248</v>
      </c>
      <c r="Q27" s="6">
        <f>+[5]CttlePrices_Basis!$O1016</f>
        <v>45.96468799999991</v>
      </c>
      <c r="R27" s="6">
        <f>+[5]CttlePrices_Basis!$O1068</f>
        <v>138.63072599999998</v>
      </c>
      <c r="S27" s="6" t="e">
        <f>+[5]CttlePrices_Basis!$O1120</f>
        <v>#N/A</v>
      </c>
      <c r="T27" s="168">
        <f t="shared" si="0"/>
        <v>27.814107320000005</v>
      </c>
      <c r="U27" s="169">
        <f t="shared" si="1"/>
        <v>29.328330599999997</v>
      </c>
    </row>
    <row r="28" spans="1:36" x14ac:dyDescent="0.25">
      <c r="A28" s="151">
        <f t="shared" si="2"/>
        <v>46192</v>
      </c>
      <c r="B28">
        <v>25</v>
      </c>
      <c r="C28" s="6">
        <f>+[5]CttlePrices_Basis!$O289</f>
        <v>-3.8539039999999858</v>
      </c>
      <c r="D28" s="6">
        <f>+[5]CttlePrices_Basis!$O341</f>
        <v>1.6365320000000168</v>
      </c>
      <c r="E28" s="6">
        <f>+[5]CttlePrices_Basis!$O393</f>
        <v>-22.751344000000017</v>
      </c>
      <c r="F28" s="6">
        <f>+[5]CttlePrices_Basis!$O445</f>
        <v>15.221026400000028</v>
      </c>
      <c r="G28" s="6">
        <f>+[5]CttlePrices_Basis!$O497</f>
        <v>14.526690800000011</v>
      </c>
      <c r="H28" s="6">
        <f>+[5]CttlePrices_Basis!$O549</f>
        <v>49.926135200000033</v>
      </c>
      <c r="I28" s="6">
        <f>+[5]CttlePrices_Basis!$O601</f>
        <v>45.140884400000033</v>
      </c>
      <c r="J28" s="6">
        <f>+[5]CttlePrices_Basis!$O653</f>
        <v>13.892553000000021</v>
      </c>
      <c r="K28" s="6">
        <f>+[5]CttlePrices_Basis!$O705</f>
        <v>7.8809600000000444</v>
      </c>
      <c r="L28" s="6">
        <f>+[5]CttlePrices_Basis!O757</f>
        <v>37.927122200000042</v>
      </c>
      <c r="M28" s="50">
        <f>+[5]CttlePrices_Basis!O809</f>
        <v>55.142770999999954</v>
      </c>
      <c r="N28" s="6">
        <f>+[5]CttlePrices_Basis!$O861</f>
        <v>23.753725000000031</v>
      </c>
      <c r="O28" s="6">
        <f>+[5]CttlePrices_Basis!$O913</f>
        <v>2.4442500000000109</v>
      </c>
      <c r="P28" s="6">
        <f>+[5]CttlePrices_Basis!$O965</f>
        <v>4.6417999999999893</v>
      </c>
      <c r="Q28" s="6">
        <f>+[5]CttlePrices_Basis!$O1017</f>
        <v>47.211187999999993</v>
      </c>
      <c r="R28" s="6">
        <f>+[5]CttlePrices_Basis!$O1069</f>
        <v>134.52227499999998</v>
      </c>
      <c r="S28" s="6" t="e">
        <f>+[5]CttlePrices_Basis!$O1121</f>
        <v>#N/A</v>
      </c>
      <c r="T28" s="168">
        <f t="shared" si="0"/>
        <v>24.781933640000005</v>
      </c>
      <c r="U28" s="169">
        <f t="shared" si="1"/>
        <v>25.527689160000016</v>
      </c>
    </row>
    <row r="29" spans="1:36" x14ac:dyDescent="0.25">
      <c r="A29" s="151">
        <f t="shared" si="2"/>
        <v>46199</v>
      </c>
      <c r="B29">
        <v>26</v>
      </c>
      <c r="C29" s="6">
        <f>+[5]CttlePrices_Basis!$O290</f>
        <v>-6.5050217999999802</v>
      </c>
      <c r="D29" s="6">
        <f>+[5]CttlePrices_Basis!$O342</f>
        <v>3.4910979999999938</v>
      </c>
      <c r="E29" s="6">
        <f>+[5]CttlePrices_Basis!$O394</f>
        <v>-18.274917999999985</v>
      </c>
      <c r="F29" s="6">
        <f>+[5]CttlePrices_Basis!$O446</f>
        <v>10.189566000000013</v>
      </c>
      <c r="G29" s="6">
        <f>+[5]CttlePrices_Basis!$O498</f>
        <v>17.836120000000022</v>
      </c>
      <c r="H29" s="6">
        <f>+[5]CttlePrices_Basis!$O550</f>
        <v>60.077079999999967</v>
      </c>
      <c r="I29" s="6">
        <f>+[5]CttlePrices_Basis!$O602</f>
        <v>22.628439000000043</v>
      </c>
      <c r="J29" s="6">
        <f>+[5]CttlePrices_Basis!$O654</f>
        <v>24.28406080000002</v>
      </c>
      <c r="K29" s="6">
        <f>+[5]CttlePrices_Basis!$O706</f>
        <v>15.45981519999998</v>
      </c>
      <c r="L29" s="6">
        <f>+[5]CttlePrices_Basis!O758</f>
        <v>10.807646999999974</v>
      </c>
      <c r="M29" s="50">
        <f>+[5]CttlePrices_Basis!O810</f>
        <v>28.537040000000019</v>
      </c>
      <c r="N29" s="6">
        <f>+[5]CttlePrices_Basis!$O862</f>
        <v>31.422924999999992</v>
      </c>
      <c r="O29" s="6">
        <f>+[5]CttlePrices_Basis!$O914</f>
        <v>12.780640000000034</v>
      </c>
      <c r="P29" s="6">
        <f>+[5]CttlePrices_Basis!$O966</f>
        <v>-18.371428000000037</v>
      </c>
      <c r="Q29" s="6">
        <f>+[5]CttlePrices_Basis!$O1018</f>
        <v>45.473990000000072</v>
      </c>
      <c r="R29" s="6">
        <f>+[5]CttlePrices_Basis!$O1070</f>
        <v>114.08989000000008</v>
      </c>
      <c r="S29" s="6" t="e">
        <f>+[5]CttlePrices_Basis!$O1122</f>
        <v>#N/A</v>
      </c>
      <c r="T29" s="168">
        <f t="shared" si="0"/>
        <v>13.035364799999996</v>
      </c>
      <c r="U29" s="169">
        <f t="shared" si="1"/>
        <v>20.546233900000001</v>
      </c>
    </row>
    <row r="30" spans="1:36" ht="18.5" x14ac:dyDescent="0.25">
      <c r="A30" s="151">
        <f t="shared" si="2"/>
        <v>46206</v>
      </c>
      <c r="B30">
        <v>27</v>
      </c>
      <c r="C30" s="6">
        <f>+[5]CttlePrices_Basis!$O291</f>
        <v>-3.9971760000000103</v>
      </c>
      <c r="D30" s="6">
        <f>+[5]CttlePrices_Basis!$O343</f>
        <v>6.406487999999996</v>
      </c>
      <c r="E30" s="6">
        <f>+[5]CttlePrices_Basis!$O395</f>
        <v>-10.138203000000004</v>
      </c>
      <c r="F30" s="6">
        <f>+[5]CttlePrices_Basis!$O447</f>
        <v>-0.51473500000000172</v>
      </c>
      <c r="G30" s="6">
        <f>+[5]CttlePrices_Basis!$O499</f>
        <v>28.475226000000021</v>
      </c>
      <c r="H30" s="6">
        <f>+[5]CttlePrices_Basis!$O551</f>
        <v>34.637626000000068</v>
      </c>
      <c r="I30" s="6">
        <f>+[5]CttlePrices_Basis!$O603</f>
        <v>18.371377999999993</v>
      </c>
      <c r="J30" s="6">
        <f>+[5]CttlePrices_Basis!$O655</f>
        <v>18.918621999999971</v>
      </c>
      <c r="K30" s="6">
        <f>+[5]CttlePrices_Basis!$O707</f>
        <v>26.744877999999972</v>
      </c>
      <c r="L30" s="6">
        <f>+[5]CttlePrices_Basis!O759</f>
        <v>14.480073600000026</v>
      </c>
      <c r="M30" s="50"/>
      <c r="N30" s="6">
        <f>+[5]CttlePrices_Basis!$O863</f>
        <v>18.310097000000013</v>
      </c>
      <c r="O30" s="6">
        <f>+[5]CttlePrices_Basis!$O915</f>
        <v>2.0993249999999932</v>
      </c>
      <c r="P30" s="6">
        <f>+[5]CttlePrices_Basis!$O967</f>
        <v>3.9402939999999944</v>
      </c>
      <c r="Q30" s="6">
        <f>+[5]CttlePrices_Basis!$O1019</f>
        <v>71.395719999999983</v>
      </c>
      <c r="R30" s="6">
        <f>+[5]CttlePrices_Basis!$O1071</f>
        <v>133.31899999999996</v>
      </c>
      <c r="S30" s="6" t="e">
        <f>+[5]CttlePrices_Basis!$O1123</f>
        <v>#N/A</v>
      </c>
      <c r="T30" s="168">
        <f t="shared" si="0"/>
        <v>9.7074474000000066</v>
      </c>
      <c r="U30" s="169">
        <f t="shared" si="1"/>
        <v>18.441946622222229</v>
      </c>
      <c r="W30" s="187" t="s">
        <v>39</v>
      </c>
      <c r="AJ30" s="187" t="s">
        <v>39</v>
      </c>
    </row>
    <row r="31" spans="1:36" x14ac:dyDescent="0.25">
      <c r="A31" s="151">
        <f t="shared" si="2"/>
        <v>46213</v>
      </c>
      <c r="B31">
        <v>28</v>
      </c>
      <c r="C31" s="6">
        <f>+[5]CttlePrices_Basis!$O292</f>
        <v>-2.068158000000011</v>
      </c>
      <c r="D31" s="6">
        <f>+[5]CttlePrices_Basis!$O344</f>
        <v>10.897582</v>
      </c>
      <c r="E31" s="6">
        <f>+[5]CttlePrices_Basis!$O396</f>
        <v>3.1496999999999957</v>
      </c>
      <c r="F31" s="6">
        <f>+[5]CttlePrices_Basis!$O448</f>
        <v>12.470244799999989</v>
      </c>
      <c r="G31" s="6">
        <f>+[5]CttlePrices_Basis!$O500</f>
        <v>32.632206400000001</v>
      </c>
      <c r="H31" s="6">
        <f>+[5]CttlePrices_Basis!$O552</f>
        <v>33.887481199999968</v>
      </c>
      <c r="I31" s="6">
        <f>+[5]CttlePrices_Basis!$O604</f>
        <v>10.281005000000022</v>
      </c>
      <c r="J31" s="6">
        <f>+[5]CttlePrices_Basis!$O656</f>
        <v>14.930342599999989</v>
      </c>
      <c r="K31" s="6">
        <f>+[5]CttlePrices_Basis!$O708</f>
        <v>6.9657210000000021</v>
      </c>
      <c r="L31" s="6">
        <f>+[5]CttlePrices_Basis!O760</f>
        <v>9.7565920000000119</v>
      </c>
      <c r="M31" s="50">
        <f>+[5]CttlePrices_Basis!O812</f>
        <v>41.819362400000017</v>
      </c>
      <c r="N31" s="6">
        <f>+[5]CttlePrices_Basis!$O864</f>
        <v>7.2109900000000096</v>
      </c>
      <c r="O31" s="6">
        <f>+[5]CttlePrices_Basis!$O916</f>
        <v>10.044835000000006</v>
      </c>
      <c r="P31" s="6">
        <f>+[5]CttlePrices_Basis!$O968</f>
        <v>-6.2100350000000049</v>
      </c>
      <c r="Q31" s="6">
        <f>+[5]CttlePrices_Basis!$O1020</f>
        <v>69.739080000000001</v>
      </c>
      <c r="R31" s="6">
        <f>+[5]CttlePrices_Basis!$O1072</f>
        <v>150.34521000000001</v>
      </c>
      <c r="S31" s="6" t="e">
        <f>+[5]CttlePrices_Basis!$O1124</f>
        <v>#N/A</v>
      </c>
      <c r="T31" s="168">
        <f t="shared" si="0"/>
        <v>12.524348880000009</v>
      </c>
      <c r="U31" s="169">
        <f t="shared" si="1"/>
        <v>16.131850060000001</v>
      </c>
    </row>
    <row r="32" spans="1:36" x14ac:dyDescent="0.25">
      <c r="A32" s="151">
        <f t="shared" si="2"/>
        <v>46220</v>
      </c>
      <c r="B32">
        <v>29</v>
      </c>
      <c r="C32" s="6">
        <f>+[5]CttlePrices_Basis!$O293</f>
        <v>-2.9179874000000154</v>
      </c>
      <c r="D32" s="6">
        <f>+[5]CttlePrices_Basis!$O345</f>
        <v>5.3754159999999729</v>
      </c>
      <c r="E32" s="6">
        <f>+[5]CttlePrices_Basis!$O397</f>
        <v>3.5340779999999938</v>
      </c>
      <c r="F32" s="6">
        <f>+[5]CttlePrices_Basis!$O449</f>
        <v>16.505674999999997</v>
      </c>
      <c r="G32" s="6">
        <f>+[5]CttlePrices_Basis!$O501</f>
        <v>28.810911999999973</v>
      </c>
      <c r="H32" s="6">
        <f>+[5]CttlePrices_Basis!$O553</f>
        <v>17.83494399999995</v>
      </c>
      <c r="I32" s="6">
        <f>+[5]CttlePrices_Basis!$O605</f>
        <v>35.064582800000011</v>
      </c>
      <c r="J32" s="6">
        <f>+[5]CttlePrices_Basis!$O657</f>
        <v>29.913519999999977</v>
      </c>
      <c r="K32" s="6">
        <f>+[5]CttlePrices_Basis!$O709</f>
        <v>15.839818000000008</v>
      </c>
      <c r="L32" s="6">
        <f>+[5]CttlePrices_Basis!O761</f>
        <v>24.877128999999996</v>
      </c>
      <c r="M32" s="50">
        <f>+[5]CttlePrices_Basis!O813</f>
        <v>33.490622399999978</v>
      </c>
      <c r="N32" s="6">
        <f>+[5]CttlePrices_Basis!$O865</f>
        <v>6.8299609999999973</v>
      </c>
      <c r="O32" s="6">
        <f>+[5]CttlePrices_Basis!$O917</f>
        <v>7.658600000000007</v>
      </c>
      <c r="P32" s="6">
        <f>+[5]CttlePrices_Basis!$O969</f>
        <v>-6.7263359999999466</v>
      </c>
      <c r="Q32" s="6">
        <f>+[5]CttlePrices_Basis!$O1021</f>
        <v>88.27127999999999</v>
      </c>
      <c r="R32" s="6">
        <f>+[5]CttlePrices_Basis!$O1073</f>
        <v>120.86120000000005</v>
      </c>
      <c r="S32" s="6" t="e">
        <f>+[5]CttlePrices_Basis!$O1125</f>
        <v>#N/A</v>
      </c>
      <c r="T32" s="168">
        <f t="shared" si="0"/>
        <v>13.225995280000006</v>
      </c>
      <c r="U32" s="169">
        <f t="shared" si="1"/>
        <v>19.359375319999995</v>
      </c>
    </row>
    <row r="33" spans="1:21" x14ac:dyDescent="0.25">
      <c r="A33" s="151">
        <f t="shared" si="2"/>
        <v>46227</v>
      </c>
      <c r="B33">
        <v>30</v>
      </c>
      <c r="C33" s="6">
        <f>+[5]CttlePrices_Basis!$O294</f>
        <v>1.0253615999999965</v>
      </c>
      <c r="D33" s="6">
        <f>+[5]CttlePrices_Basis!$O346</f>
        <v>2.8930459999999982</v>
      </c>
      <c r="E33" s="6">
        <f>+[5]CttlePrices_Basis!$O398</f>
        <v>-4.6391100000000165</v>
      </c>
      <c r="F33" s="6">
        <f>+[5]CttlePrices_Basis!$O450</f>
        <v>-3.2876759999999479</v>
      </c>
      <c r="G33" s="6">
        <f>+[5]CttlePrices_Basis!$O502</f>
        <v>27.26908499999999</v>
      </c>
      <c r="H33" s="6">
        <f>+[5]CttlePrices_Basis!$O554</f>
        <v>43.290091000000018</v>
      </c>
      <c r="I33" s="6">
        <f>+[5]CttlePrices_Basis!$O606</f>
        <v>25.563208000000003</v>
      </c>
      <c r="J33" s="6">
        <f>+[5]CttlePrices_Basis!$O658</f>
        <v>32.494349999999969</v>
      </c>
      <c r="K33" s="6">
        <f>+[5]CttlePrices_Basis!$O710</f>
        <v>10.022754999999989</v>
      </c>
      <c r="L33" s="6">
        <f>+[5]CttlePrices_Basis!O762</f>
        <v>12.594998000000004</v>
      </c>
      <c r="M33" s="50">
        <f>+[5]CttlePrices_Basis!O814</f>
        <v>21.651144999999985</v>
      </c>
      <c r="N33" s="6">
        <f>+[5]CttlePrices_Basis!$O866</f>
        <v>-2.1934799999999939</v>
      </c>
      <c r="O33" s="6">
        <f>+[5]CttlePrices_Basis!$O918</f>
        <v>6.3456120000000169</v>
      </c>
      <c r="P33" s="6">
        <f>+[5]CttlePrices_Basis!$O970</f>
        <v>-8.3877600000000143</v>
      </c>
      <c r="Q33" s="6">
        <f>+[5]CttlePrices_Basis!$O1022</f>
        <v>58.50654000000003</v>
      </c>
      <c r="R33" s="6">
        <f>+[5]CttlePrices_Basis!$O1074</f>
        <v>137.77471200000008</v>
      </c>
      <c r="S33" s="6" t="e">
        <f>+[5]CttlePrices_Basis!$O1126</f>
        <v>#N/A</v>
      </c>
      <c r="T33" s="168">
        <f t="shared" si="0"/>
        <v>6.002103</v>
      </c>
      <c r="U33" s="169">
        <f t="shared" si="1"/>
        <v>16.865000399999996</v>
      </c>
    </row>
    <row r="34" spans="1:21" x14ac:dyDescent="0.25">
      <c r="A34" s="151">
        <f t="shared" si="2"/>
        <v>46234</v>
      </c>
      <c r="B34">
        <v>31</v>
      </c>
      <c r="C34" s="6">
        <f>+[5]CttlePrices_Basis!$O295</f>
        <v>-1.429095000000018</v>
      </c>
      <c r="D34" s="6">
        <f>+[5]CttlePrices_Basis!$O347</f>
        <v>2.6416172000000131</v>
      </c>
      <c r="E34" s="6">
        <f>+[5]CttlePrices_Basis!$O399</f>
        <v>-6.4612479999999834</v>
      </c>
      <c r="F34" s="6">
        <f>+[5]CttlePrices_Basis!$O451</f>
        <v>-21.881540000000001</v>
      </c>
      <c r="G34" s="6">
        <f>+[5]CttlePrices_Basis!$O503</f>
        <v>39.710739999999959</v>
      </c>
      <c r="H34" s="6">
        <f>+[5]CttlePrices_Basis!$O555</f>
        <v>30.704556000000025</v>
      </c>
      <c r="I34" s="6">
        <f>+[5]CttlePrices_Basis!$O607</f>
        <v>13.124124999999935</v>
      </c>
      <c r="J34" s="6">
        <f>+[5]CttlePrices_Basis!$O659</f>
        <v>28.135376000000008</v>
      </c>
      <c r="K34" s="6">
        <f>+[5]CttlePrices_Basis!$O711</f>
        <v>16.325812000000013</v>
      </c>
      <c r="L34" s="6">
        <f>+[5]CttlePrices_Basis!O763</f>
        <v>31.238155200000023</v>
      </c>
      <c r="M34" s="50">
        <f>+[5]CttlePrices_Basis!O815</f>
        <v>22.554430400000001</v>
      </c>
      <c r="N34" s="6">
        <f>+[5]CttlePrices_Basis!$O867</f>
        <v>2.4490760000000193</v>
      </c>
      <c r="O34" s="6">
        <f>+[5]CttlePrices_Basis!$O919</f>
        <v>8.3994600000000617</v>
      </c>
      <c r="P34" s="6">
        <f>+[5]CttlePrices_Basis!$O971</f>
        <v>-10.439008000000001</v>
      </c>
      <c r="Q34" s="6">
        <f>+[5]CttlePrices_Basis!$O1023</f>
        <v>91.33150999999998</v>
      </c>
      <c r="R34" s="6">
        <f>+[5]CttlePrices_Basis!$O1075</f>
        <v>127.231604</v>
      </c>
      <c r="S34" s="6" t="e">
        <f>+[5]CttlePrices_Basis!$O1127</f>
        <v>#N/A</v>
      </c>
      <c r="T34" s="168">
        <f t="shared" si="0"/>
        <v>10.840422720000021</v>
      </c>
      <c r="U34" s="169">
        <f t="shared" si="1"/>
        <v>18.220272260000005</v>
      </c>
    </row>
    <row r="35" spans="1:21" x14ac:dyDescent="0.25">
      <c r="A35" s="151">
        <f t="shared" si="2"/>
        <v>46241</v>
      </c>
      <c r="B35">
        <v>32</v>
      </c>
      <c r="C35" s="6">
        <f>+[5]CttlePrices_Basis!$O296</f>
        <v>4.4172440000000108</v>
      </c>
      <c r="D35" s="6">
        <f>+[5]CttlePrices_Basis!$O348</f>
        <v>-2.8157855999999981</v>
      </c>
      <c r="E35" s="6">
        <f>+[5]CttlePrices_Basis!$O400</f>
        <v>-5.8286055999999746</v>
      </c>
      <c r="F35" s="6">
        <f>+[5]CttlePrices_Basis!$O452</f>
        <v>-21.257103200000017</v>
      </c>
      <c r="G35" s="6">
        <f>+[5]CttlePrices_Basis!$O504</f>
        <v>47.406012799999957</v>
      </c>
      <c r="H35" s="6">
        <f>+[5]CttlePrices_Basis!$O556</f>
        <v>33.898963399999957</v>
      </c>
      <c r="I35" s="6">
        <f>+[5]CttlePrices_Basis!$O608</f>
        <v>-10.347095000000053</v>
      </c>
      <c r="J35" s="6">
        <f>+[5]CttlePrices_Basis!$O660</f>
        <v>31.080047999999977</v>
      </c>
      <c r="K35" s="6">
        <f>+[5]CttlePrices_Basis!$O712</f>
        <v>16.701331999999979</v>
      </c>
      <c r="L35" s="6">
        <f>+[5]CttlePrices_Basis!O764</f>
        <v>18.376045000000005</v>
      </c>
      <c r="M35" s="50">
        <f>+[5]CttlePrices_Basis!O816</f>
        <v>28.319919999999996</v>
      </c>
      <c r="N35" s="6">
        <f>+[5]CttlePrices_Basis!$O868</f>
        <v>17.346360000000004</v>
      </c>
      <c r="O35" s="6">
        <f>+[5]CttlePrices_Basis!$O920</f>
        <v>5.8291999999999859</v>
      </c>
      <c r="P35" s="6">
        <f>+[5]CttlePrices_Basis!$O972</f>
        <v>18.033172999999977</v>
      </c>
      <c r="Q35" s="6">
        <f>+[5]CttlePrices_Basis!$O1024</f>
        <v>119.22783000000004</v>
      </c>
      <c r="R35" s="6">
        <f>+[5]CttlePrices_Basis!$O1076</f>
        <v>119.69037399999996</v>
      </c>
      <c r="S35" s="6" t="e">
        <f>+[5]CttlePrices_Basis!$O1128</f>
        <v>#N/A</v>
      </c>
      <c r="T35" s="168">
        <f t="shared" si="0"/>
        <v>17.580939599999994</v>
      </c>
      <c r="U35" s="169">
        <f t="shared" si="1"/>
        <v>20.664395919999979</v>
      </c>
    </row>
    <row r="36" spans="1:21" x14ac:dyDescent="0.25">
      <c r="A36" s="151">
        <f t="shared" si="2"/>
        <v>46248</v>
      </c>
      <c r="B36">
        <v>33</v>
      </c>
      <c r="C36" s="6">
        <f>+[5]CttlePrices_Basis!$O297</f>
        <v>0.33264399999998773</v>
      </c>
      <c r="D36" s="6">
        <f>+[5]CttlePrices_Basis!$O349</f>
        <v>8.2538999999999874</v>
      </c>
      <c r="E36" s="6">
        <f>+[5]CttlePrices_Basis!$O401</f>
        <v>-7.5593760000000145</v>
      </c>
      <c r="F36" s="6">
        <f>+[5]CttlePrices_Basis!$O453</f>
        <v>-14.209956599999941</v>
      </c>
      <c r="G36" s="6">
        <f>+[5]CttlePrices_Basis!$O505</f>
        <v>40.141740000000027</v>
      </c>
      <c r="H36" s="6">
        <f>+[5]CttlePrices_Basis!$O557</f>
        <v>43.972582799999941</v>
      </c>
      <c r="I36" s="6">
        <f>+[5]CttlePrices_Basis!$O609</f>
        <v>-10.574550199999976</v>
      </c>
      <c r="J36" s="6">
        <f>+[5]CttlePrices_Basis!$O661</f>
        <v>26.906545600000015</v>
      </c>
      <c r="K36" s="6">
        <f>+[5]CttlePrices_Basis!$O713</f>
        <v>11.013761000000017</v>
      </c>
      <c r="L36" s="6">
        <f>+[5]CttlePrices_Basis!O765</f>
        <v>20.39942620000005</v>
      </c>
      <c r="M36" s="50">
        <f>+[5]CttlePrices_Basis!O817</f>
        <v>27.514707600000037</v>
      </c>
      <c r="N36" s="6">
        <f>+[5]CttlePrices_Basis!$O869</f>
        <v>-2.8813000000000102</v>
      </c>
      <c r="O36" s="6">
        <f>+[5]CttlePrices_Basis!$O921</f>
        <v>9.6123849999999607</v>
      </c>
      <c r="P36" s="6">
        <f>+[5]CttlePrices_Basis!$O973</f>
        <v>61.402904000000035</v>
      </c>
      <c r="Q36" s="6">
        <f>+[5]CttlePrices_Basis!$O1025</f>
        <v>122.12585000000001</v>
      </c>
      <c r="R36" s="6">
        <f>+[5]CttlePrices_Basis!$O1077</f>
        <v>133.96067499999992</v>
      </c>
      <c r="S36" s="6" t="e">
        <f>+[5]CttlePrices_Basis!$O1129</f>
        <v>#N/A</v>
      </c>
      <c r="T36" s="168">
        <f t="shared" si="0"/>
        <v>23.209624560000016</v>
      </c>
      <c r="U36" s="169">
        <f t="shared" si="1"/>
        <v>22.75082020000001</v>
      </c>
    </row>
    <row r="37" spans="1:21" x14ac:dyDescent="0.25">
      <c r="A37" s="151">
        <f t="shared" si="2"/>
        <v>46255</v>
      </c>
      <c r="B37">
        <v>34</v>
      </c>
      <c r="C37" s="6">
        <f>+[5]CttlePrices_Basis!$O298</f>
        <v>-0.65600879999998085</v>
      </c>
      <c r="D37" s="6">
        <f>+[5]CttlePrices_Basis!$O350</f>
        <v>4.9531920000000298</v>
      </c>
      <c r="E37" s="6">
        <f>+[5]CttlePrices_Basis!$O402</f>
        <v>0.81193999999996436</v>
      </c>
      <c r="F37" s="6">
        <f>+[5]CttlePrices_Basis!$O454</f>
        <v>-14.969940000000037</v>
      </c>
      <c r="G37" s="6">
        <f>+[5]CttlePrices_Basis!$O506</f>
        <v>40.524119999999982</v>
      </c>
      <c r="H37" s="6">
        <f>+[5]CttlePrices_Basis!$O558</f>
        <v>56.572914800000035</v>
      </c>
      <c r="I37" s="6">
        <f>+[5]CttlePrices_Basis!$O610</f>
        <v>-0.75029079999998771</v>
      </c>
      <c r="J37" s="6">
        <f>+[5]CttlePrices_Basis!$O662</f>
        <v>21.564272000000045</v>
      </c>
      <c r="K37" s="6">
        <f>+[5]CttlePrices_Basis!$O714</f>
        <v>23.464611199999979</v>
      </c>
      <c r="L37" s="6">
        <f>+[5]CttlePrices_Basis!O766</f>
        <v>32.383099199999975</v>
      </c>
      <c r="M37" s="50">
        <f>+[5]CttlePrices_Basis!O818</f>
        <v>26.196584000000001</v>
      </c>
      <c r="N37" s="6">
        <f>+[5]CttlePrices_Basis!$O870</f>
        <v>21.111853999999994</v>
      </c>
      <c r="O37" s="6">
        <f>+[5]CttlePrices_Basis!$O922</f>
        <v>4.7320070000000385</v>
      </c>
      <c r="P37" s="6">
        <f>+[5]CttlePrices_Basis!$O974</f>
        <v>24.107753999999943</v>
      </c>
      <c r="Q37" s="6">
        <f>+[5]CttlePrices_Basis!$O1026</f>
        <v>114.35243199999996</v>
      </c>
      <c r="R37" s="6">
        <f>+[5]CttlePrices_Basis!$O1078</f>
        <v>105.42145600000003</v>
      </c>
      <c r="S37" s="6" t="e">
        <f>+[5]CttlePrices_Basis!$O1130</f>
        <v>#N/A</v>
      </c>
      <c r="T37" s="168">
        <f t="shared" si="0"/>
        <v>21.706259639999992</v>
      </c>
      <c r="U37" s="169">
        <f t="shared" si="1"/>
        <v>24.990692540000001</v>
      </c>
    </row>
    <row r="38" spans="1:21" x14ac:dyDescent="0.25">
      <c r="A38" s="151">
        <f t="shared" si="2"/>
        <v>46262</v>
      </c>
      <c r="B38">
        <v>35</v>
      </c>
      <c r="C38" s="6">
        <f>+[5]CttlePrices_Basis!$O299</f>
        <v>4.6369413999999978</v>
      </c>
      <c r="D38" s="6">
        <f>+[5]CttlePrices_Basis!$O351</f>
        <v>8.5746280000000183</v>
      </c>
      <c r="E38" s="6">
        <f>+[5]CttlePrices_Basis!$O403</f>
        <v>-9.128627999999992</v>
      </c>
      <c r="F38" s="6">
        <f>+[5]CttlePrices_Basis!$O455</f>
        <v>-22.390893999999975</v>
      </c>
      <c r="G38" s="6">
        <f>+[5]CttlePrices_Basis!$O507</f>
        <v>4.2648271999999849</v>
      </c>
      <c r="H38" s="6">
        <f>+[5]CttlePrices_Basis!$O559</f>
        <v>48.149604799999963</v>
      </c>
      <c r="I38" s="6">
        <f>+[5]CttlePrices_Basis!$O611</f>
        <v>16.727708000000007</v>
      </c>
      <c r="J38" s="6">
        <f>+[5]CttlePrices_Basis!$O663</f>
        <v>18.16795099999996</v>
      </c>
      <c r="K38" s="6">
        <f>+[5]CttlePrices_Basis!$O715</f>
        <v>20.040828799999957</v>
      </c>
      <c r="L38" s="6">
        <f>+[5]CttlePrices_Basis!O767</f>
        <v>39.253256000000022</v>
      </c>
      <c r="M38" s="50">
        <f>+[5]CttlePrices_Basis!O819</f>
        <v>43.196280000000002</v>
      </c>
      <c r="N38" s="6">
        <f>+[5]CttlePrices_Basis!$O871</f>
        <v>34.825041999999968</v>
      </c>
      <c r="O38" s="6">
        <f>+[5]CttlePrices_Basis!$O923</f>
        <v>-6.9993499999999642</v>
      </c>
      <c r="P38" s="6">
        <f>+[5]CttlePrices_Basis!$O975</f>
        <v>45.697329999999965</v>
      </c>
      <c r="Q38" s="6">
        <f>+[5]CttlePrices_Basis!$O1027</f>
        <v>109.754864</v>
      </c>
      <c r="R38" s="6">
        <f>+[5]CttlePrices_Basis!$O1079</f>
        <v>86.225928000000067</v>
      </c>
      <c r="S38" s="6" t="e">
        <f>+[5]CttlePrices_Basis!$O1131</f>
        <v>#N/A</v>
      </c>
      <c r="T38" s="168">
        <f t="shared" si="0"/>
        <v>31.194511599999998</v>
      </c>
      <c r="U38" s="169">
        <f t="shared" si="1"/>
        <v>26.332347779999985</v>
      </c>
    </row>
    <row r="39" spans="1:21" x14ac:dyDescent="0.25">
      <c r="A39" s="151">
        <f t="shared" si="2"/>
        <v>46269</v>
      </c>
      <c r="B39">
        <v>36</v>
      </c>
      <c r="C39" s="6">
        <f>+[5]CttlePrices_Basis!$O300</f>
        <v>5.3750240000000105</v>
      </c>
      <c r="D39" s="6">
        <f>+[5]CttlePrices_Basis!$O352</f>
        <v>12.198086250000017</v>
      </c>
      <c r="E39" s="6">
        <f>+[5]CttlePrices_Basis!$O404</f>
        <v>-5.4708300000000065</v>
      </c>
      <c r="F39" s="6">
        <f>+[5]CttlePrices_Basis!$O456</f>
        <v>-19.135702499999979</v>
      </c>
      <c r="G39" s="6">
        <f>+[5]CttlePrices_Basis!$O508</f>
        <v>8.1115532499999858</v>
      </c>
      <c r="H39" s="6">
        <f>+[5]CttlePrices_Basis!$O560</f>
        <v>43.879595999999992</v>
      </c>
      <c r="I39" s="6">
        <f>+[5]CttlePrices_Basis!$O612</f>
        <v>18.266145000000023</v>
      </c>
      <c r="J39" s="6">
        <f>+[5]CttlePrices_Basis!$O664</f>
        <v>20.72302300000004</v>
      </c>
      <c r="K39" s="6">
        <f>+[5]CttlePrices_Basis!$O716</f>
        <v>8.869462249999998</v>
      </c>
      <c r="L39" s="6">
        <f>+[5]CttlePrices_Basis!O768</f>
        <v>39.804397499999993</v>
      </c>
      <c r="M39" s="50">
        <f>+[5]CttlePrices_Basis!O820</f>
        <v>35.522189999999995</v>
      </c>
      <c r="N39" s="6">
        <f>+[5]CttlePrices_Basis!$O872</f>
        <v>32.18999199999999</v>
      </c>
      <c r="O39" s="6">
        <f>+[5]CttlePrices_Basis!$O924</f>
        <v>9.8127659999999821</v>
      </c>
      <c r="P39" s="6">
        <f>+[5]CttlePrices_Basis!$O976</f>
        <v>25.36776500000002</v>
      </c>
      <c r="Q39" s="6">
        <f>+[5]CttlePrices_Basis!$O1028</f>
        <v>94.953220000000044</v>
      </c>
      <c r="R39" s="6">
        <f>+[5]CttlePrices_Basis!$O1080</f>
        <v>134.82324</v>
      </c>
      <c r="S39" s="6" t="e">
        <f>+[5]CttlePrices_Basis!$O1132</f>
        <v>#N/A</v>
      </c>
      <c r="T39" s="168">
        <f t="shared" si="0"/>
        <v>28.539422099999996</v>
      </c>
      <c r="U39" s="169">
        <f t="shared" si="1"/>
        <v>24.254689000000003</v>
      </c>
    </row>
    <row r="40" spans="1:21" x14ac:dyDescent="0.25">
      <c r="A40" s="151">
        <f t="shared" si="2"/>
        <v>46276</v>
      </c>
      <c r="B40">
        <v>37</v>
      </c>
      <c r="C40" s="6">
        <f>+[5]CttlePrices_Basis!$O301</f>
        <v>5.0496420000000057</v>
      </c>
      <c r="D40" s="6">
        <f>+[5]CttlePrices_Basis!$O353</f>
        <v>12.038422999999995</v>
      </c>
      <c r="E40" s="6">
        <f>+[5]CttlePrices_Basis!$O405</f>
        <v>2.6145256000000074</v>
      </c>
      <c r="F40" s="6">
        <f>+[5]CttlePrices_Basis!$O457</f>
        <v>-13.672073400000016</v>
      </c>
      <c r="G40" s="6">
        <f>+[5]CttlePrices_Basis!$O509</f>
        <v>10.50185280000008</v>
      </c>
      <c r="H40" s="6">
        <f>+[5]CttlePrices_Basis!$O561</f>
        <v>53.656842500000039</v>
      </c>
      <c r="I40" s="6">
        <f>+[5]CttlePrices_Basis!$O613</f>
        <v>19.268360000000001</v>
      </c>
      <c r="J40" s="6">
        <f>+[5]CttlePrices_Basis!$O665</f>
        <v>34.711558399999973</v>
      </c>
      <c r="K40" s="6">
        <f>+[5]CttlePrices_Basis!$O717</f>
        <v>10.623520000000013</v>
      </c>
      <c r="L40" s="6">
        <f>+[5]CttlePrices_Basis!O769</f>
        <v>32.685650600000059</v>
      </c>
      <c r="M40" s="50">
        <f>+[5]CttlePrices_Basis!O821</f>
        <v>37.880341000000016</v>
      </c>
      <c r="N40" s="6">
        <f>+[5]CttlePrices_Basis!$O873</f>
        <v>28.319330000000036</v>
      </c>
      <c r="O40" s="6">
        <f>+[5]CttlePrices_Basis!$O925</f>
        <v>28.012149999999991</v>
      </c>
      <c r="P40" s="6">
        <f>+[5]CttlePrices_Basis!$O977</f>
        <v>35.937551999999982</v>
      </c>
      <c r="Q40" s="6">
        <f>+[5]CttlePrices_Basis!$O1029</f>
        <v>95.881893999999988</v>
      </c>
      <c r="R40" s="6">
        <f>+[5]CttlePrices_Basis!$O1081</f>
        <v>149.57821999999999</v>
      </c>
      <c r="S40" s="6" t="e">
        <f>+[5]CttlePrices_Basis!$O1133</f>
        <v>#N/A</v>
      </c>
      <c r="T40" s="168">
        <f t="shared" si="0"/>
        <v>32.567004720000014</v>
      </c>
      <c r="U40" s="169">
        <f t="shared" si="1"/>
        <v>29.159715730000016</v>
      </c>
    </row>
    <row r="41" spans="1:21" x14ac:dyDescent="0.25">
      <c r="A41" s="151">
        <f t="shared" si="2"/>
        <v>46283</v>
      </c>
      <c r="B41">
        <v>38</v>
      </c>
      <c r="C41" s="6">
        <f>+[5]CttlePrices_Basis!$O302</f>
        <v>15.148593599999998</v>
      </c>
      <c r="D41" s="6">
        <f>+[5]CttlePrices_Basis!$O354</f>
        <v>13.370208399999996</v>
      </c>
      <c r="E41" s="6">
        <f>+[5]CttlePrices_Basis!$O406</f>
        <v>4.5058328000000358</v>
      </c>
      <c r="F41" s="6">
        <f>+[5]CttlePrices_Basis!$O458</f>
        <v>-4.8192449999999951</v>
      </c>
      <c r="G41" s="6">
        <f>+[5]CttlePrices_Basis!$O510</f>
        <v>22.938844800000055</v>
      </c>
      <c r="H41" s="6">
        <f>+[5]CttlePrices_Basis!$O562</f>
        <v>61.350014399999964</v>
      </c>
      <c r="I41" s="6">
        <f>+[5]CttlePrices_Basis!$O614</f>
        <v>13.599712000000039</v>
      </c>
      <c r="J41" s="6">
        <f>+[5]CttlePrices_Basis!$O666</f>
        <v>19.672215999999992</v>
      </c>
      <c r="K41" s="6">
        <f>+[5]CttlePrices_Basis!$O718</f>
        <v>13.889848000000001</v>
      </c>
      <c r="L41" s="6">
        <f>+[5]CttlePrices_Basis!O770</f>
        <v>28.47960599999999</v>
      </c>
      <c r="M41" s="50">
        <f>+[5]CttlePrices_Basis!O822</f>
        <v>35.004682000000003</v>
      </c>
      <c r="N41" s="6">
        <f>+[5]CttlePrices_Basis!$O874</f>
        <v>26.062809000000044</v>
      </c>
      <c r="O41" s="6">
        <f>+[5]CttlePrices_Basis!$O926</f>
        <v>23.553174999999982</v>
      </c>
      <c r="P41" s="6">
        <f>+[5]CttlePrices_Basis!$O978</f>
        <v>53.711889999999983</v>
      </c>
      <c r="Q41" s="6">
        <f>+[5]CttlePrices_Basis!$O1030</f>
        <v>84.651349999999979</v>
      </c>
      <c r="R41" s="6">
        <f>+[5]CttlePrices_Basis!$O1082</f>
        <v>149.31644</v>
      </c>
      <c r="S41" s="6" t="e">
        <f>+[5]CttlePrices_Basis!$O1134</f>
        <v>#N/A</v>
      </c>
      <c r="T41" s="168">
        <f t="shared" si="0"/>
        <v>33.362432400000003</v>
      </c>
      <c r="U41" s="169">
        <f t="shared" si="1"/>
        <v>29.826279720000002</v>
      </c>
    </row>
    <row r="42" spans="1:21" x14ac:dyDescent="0.25">
      <c r="A42" s="151">
        <f t="shared" si="2"/>
        <v>46290</v>
      </c>
      <c r="B42">
        <v>39</v>
      </c>
      <c r="C42" s="6">
        <f>+[5]CttlePrices_Basis!$O303</f>
        <v>12.901022000000026</v>
      </c>
      <c r="D42" s="6">
        <f>+[5]CttlePrices_Basis!$O355</f>
        <v>3.9958210000000065</v>
      </c>
      <c r="E42" s="6">
        <f>+[5]CttlePrices_Basis!$O407</f>
        <v>7.6722320000000082</v>
      </c>
      <c r="F42" s="6">
        <f>+[5]CttlePrices_Basis!$O459</f>
        <v>-10.567809600000004</v>
      </c>
      <c r="G42" s="6">
        <f>+[5]CttlePrices_Basis!$O511</f>
        <v>4.9502967999999896</v>
      </c>
      <c r="H42" s="6">
        <f>+[5]CttlePrices_Basis!$O563</f>
        <v>66.312992000000065</v>
      </c>
      <c r="I42" s="6">
        <f>+[5]CttlePrices_Basis!$O615</f>
        <v>32.361074399999978</v>
      </c>
      <c r="J42" s="6">
        <f>+[5]CttlePrices_Basis!$O667</f>
        <v>28.54413439999999</v>
      </c>
      <c r="K42" s="6">
        <f>+[5]CttlePrices_Basis!$O719</f>
        <v>20.899385999999993</v>
      </c>
      <c r="L42" s="6">
        <f>+[5]CttlePrices_Basis!O771</f>
        <v>15.573438799999991</v>
      </c>
      <c r="M42" s="50">
        <f>+[5]CttlePrices_Basis!O823</f>
        <v>35.542249600000019</v>
      </c>
      <c r="N42" s="6">
        <f>+[5]CttlePrices_Basis!$O875</f>
        <v>24.926680000000005</v>
      </c>
      <c r="O42" s="6">
        <f>+[5]CttlePrices_Basis!$O927</f>
        <v>25.219779999999986</v>
      </c>
      <c r="P42" s="6">
        <f>+[5]CttlePrices_Basis!$O979</f>
        <v>29.317408999999998</v>
      </c>
      <c r="Q42" s="6">
        <f>+[5]CttlePrices_Basis!$O1031</f>
        <v>75.184956</v>
      </c>
      <c r="R42" s="6">
        <f>+[5]CttlePrices_Basis!$O1083</f>
        <v>131.75129999999996</v>
      </c>
      <c r="S42" s="6" t="e">
        <f>+[5]CttlePrices_Basis!$O1135</f>
        <v>#N/A</v>
      </c>
      <c r="T42" s="168">
        <f t="shared" si="0"/>
        <v>26.115911480000001</v>
      </c>
      <c r="U42" s="169">
        <f t="shared" si="1"/>
        <v>28.364744100000003</v>
      </c>
    </row>
    <row r="43" spans="1:21" x14ac:dyDescent="0.25">
      <c r="A43" s="151">
        <f t="shared" si="2"/>
        <v>46297</v>
      </c>
      <c r="B43">
        <v>40</v>
      </c>
      <c r="C43" s="6">
        <f>+[5]CttlePrices_Basis!$O304</f>
        <v>15.707118999999992</v>
      </c>
      <c r="D43" s="6">
        <f>+[5]CttlePrices_Basis!$O356</f>
        <v>-0.16859700000000544</v>
      </c>
      <c r="E43" s="6">
        <f>+[5]CttlePrices_Basis!$O408</f>
        <v>7.8045840000000055</v>
      </c>
      <c r="F43" s="6">
        <f>+[5]CttlePrices_Basis!$O460</f>
        <v>-12.650743999999975</v>
      </c>
      <c r="G43" s="6">
        <f>+[5]CttlePrices_Basis!$O512</f>
        <v>13.476138600000013</v>
      </c>
      <c r="H43" s="6">
        <f>+[5]CttlePrices_Basis!$O564</f>
        <v>57.195590400000015</v>
      </c>
      <c r="I43" s="6">
        <f>+[5]CttlePrices_Basis!$O616</f>
        <v>45.499335000000002</v>
      </c>
      <c r="J43" s="6">
        <f>+[5]CttlePrices_Basis!$O668</f>
        <v>25.503635000000003</v>
      </c>
      <c r="K43" s="6">
        <f>+[5]CttlePrices_Basis!$O720</f>
        <v>23.102231999999958</v>
      </c>
      <c r="L43" s="6">
        <f>+[5]CttlePrices_Basis!O772</f>
        <v>9.1835278000000073</v>
      </c>
      <c r="M43" s="50">
        <f>+[5]CttlePrices_Basis!O824</f>
        <v>40.359585799999991</v>
      </c>
      <c r="N43" s="6">
        <f>+[5]CttlePrices_Basis!$O876</f>
        <v>20.420031999999992</v>
      </c>
      <c r="O43" s="6">
        <f>+[5]CttlePrices_Basis!$O928</f>
        <v>18.441631999999998</v>
      </c>
      <c r="P43" s="6">
        <f>+[5]CttlePrices_Basis!$O980</f>
        <v>31.722667999999999</v>
      </c>
      <c r="Q43" s="6">
        <f>+[5]CttlePrices_Basis!$O1032</f>
        <v>75.050815999999998</v>
      </c>
      <c r="R43" s="6">
        <f>+[5]CttlePrices_Basis!$O1084</f>
        <v>147.163499</v>
      </c>
      <c r="S43" s="6" t="e">
        <f>+[5]CttlePrices_Basis!$O1136</f>
        <v>#N/A</v>
      </c>
      <c r="T43" s="168">
        <f t="shared" si="0"/>
        <v>24.025489119999996</v>
      </c>
      <c r="U43" s="169">
        <f t="shared" si="1"/>
        <v>28.490437659999998</v>
      </c>
    </row>
    <row r="44" spans="1:21" x14ac:dyDescent="0.25">
      <c r="A44" s="151">
        <f t="shared" si="2"/>
        <v>46304</v>
      </c>
      <c r="B44">
        <v>41</v>
      </c>
      <c r="C44" s="6">
        <f>+[5]CttlePrices_Basis!$O305</f>
        <v>15.301292000000004</v>
      </c>
      <c r="D44" s="6">
        <f>+[5]CttlePrices_Basis!$O357</f>
        <v>7.0686248000000091</v>
      </c>
      <c r="E44" s="6">
        <f>+[5]CttlePrices_Basis!$O409</f>
        <v>7.4880363999999986</v>
      </c>
      <c r="F44" s="6">
        <f>+[5]CttlePrices_Basis!$O461</f>
        <v>-13.505618800000008</v>
      </c>
      <c r="G44" s="6">
        <f>+[5]CttlePrices_Basis!$O513</f>
        <v>25.191840000000013</v>
      </c>
      <c r="H44" s="6">
        <f>+[5]CttlePrices_Basis!$O565</f>
        <v>28.277666599999975</v>
      </c>
      <c r="I44" s="6">
        <f>+[5]CttlePrices_Basis!$O617</f>
        <v>23.456055399999997</v>
      </c>
      <c r="J44" s="6">
        <f>+[5]CttlePrices_Basis!$O669</f>
        <v>32.066400000000016</v>
      </c>
      <c r="K44" s="6">
        <f>+[5]CttlePrices_Basis!$O721</f>
        <v>34.925615000000022</v>
      </c>
      <c r="L44" s="6">
        <f>+[5]CttlePrices_Basis!O773</f>
        <v>16.686955000000012</v>
      </c>
      <c r="M44" s="50">
        <f>+[5]CttlePrices_Basis!O825</f>
        <v>38.75582719999997</v>
      </c>
      <c r="N44" s="6">
        <f>+[5]CttlePrices_Basis!$O877</f>
        <v>30.832872000000009</v>
      </c>
      <c r="O44" s="6">
        <f>+[5]CttlePrices_Basis!$O929</f>
        <v>20.057040000000001</v>
      </c>
      <c r="P44" s="6">
        <f>+[5]CttlePrices_Basis!$O981</f>
        <v>19.402385000000038</v>
      </c>
      <c r="Q44" s="6">
        <f>+[5]CttlePrices_Basis!$O1033</f>
        <v>61.639700000000005</v>
      </c>
      <c r="R44" s="6">
        <f>+[5]CttlePrices_Basis!$O1085</f>
        <v>102.33118999999999</v>
      </c>
      <c r="S44" s="6" t="e">
        <f>+[5]CttlePrices_Basis!$O1137</f>
        <v>#N/A</v>
      </c>
      <c r="T44" s="168">
        <f t="shared" si="0"/>
        <v>25.147015840000005</v>
      </c>
      <c r="U44" s="169">
        <f t="shared" si="1"/>
        <v>26.965265620000004</v>
      </c>
    </row>
    <row r="45" spans="1:21" x14ac:dyDescent="0.25">
      <c r="A45" s="151">
        <f t="shared" si="2"/>
        <v>46311</v>
      </c>
      <c r="B45">
        <v>42</v>
      </c>
      <c r="C45" s="6">
        <f>+[5]CttlePrices_Basis!$O306</f>
        <v>12.215812000000014</v>
      </c>
      <c r="D45" s="6">
        <f>+[5]CttlePrices_Basis!$O358</f>
        <v>9.3735103999999581</v>
      </c>
      <c r="E45" s="6">
        <f>+[5]CttlePrices_Basis!$O410</f>
        <v>9.2610724000000175</v>
      </c>
      <c r="F45" s="6">
        <f>+[5]CttlePrices_Basis!$O462</f>
        <v>-12.642800999999963</v>
      </c>
      <c r="G45" s="6">
        <f>+[5]CttlePrices_Basis!$O514</f>
        <v>17.330472000000043</v>
      </c>
      <c r="H45" s="6">
        <f>+[5]CttlePrices_Basis!$O566</f>
        <v>36.253355999999997</v>
      </c>
      <c r="I45" s="6">
        <f>+[5]CttlePrices_Basis!$O618</f>
        <v>46.883208999999994</v>
      </c>
      <c r="J45" s="6">
        <f>+[5]CttlePrices_Basis!$O670</f>
        <v>35.474069600000036</v>
      </c>
      <c r="K45" s="6">
        <f>+[5]CttlePrices_Basis!$O722</f>
        <v>21.706500000000005</v>
      </c>
      <c r="L45" s="6">
        <f>+[5]CttlePrices_Basis!O774</f>
        <v>19.797979999999995</v>
      </c>
      <c r="M45" s="50">
        <f>+[5]CttlePrices_Basis!O826</f>
        <v>36.727773199999973</v>
      </c>
      <c r="N45" s="6">
        <f>+[5]CttlePrices_Basis!$O878</f>
        <v>16.849552000000017</v>
      </c>
      <c r="O45" s="6">
        <f>+[5]CttlePrices_Basis!$O930</f>
        <v>18.561179999999979</v>
      </c>
      <c r="P45" s="6">
        <f>+[5]CttlePrices_Basis!$O982</f>
        <v>29.733328000000029</v>
      </c>
      <c r="Q45" s="6">
        <f>+[5]CttlePrices_Basis!$O1034</f>
        <v>72.979600000000005</v>
      </c>
      <c r="R45" s="6">
        <f>+[5]CttlePrices_Basis!$O1086</f>
        <v>129.41905999999994</v>
      </c>
      <c r="S45" s="6" t="e">
        <f>+[5]CttlePrices_Basis!$O1138</f>
        <v>#N/A</v>
      </c>
      <c r="T45" s="168">
        <f t="shared" si="0"/>
        <v>24.333962639999999</v>
      </c>
      <c r="U45" s="169">
        <f t="shared" si="1"/>
        <v>27.931741980000005</v>
      </c>
    </row>
    <row r="46" spans="1:21" x14ac:dyDescent="0.25">
      <c r="A46" s="151">
        <f t="shared" si="2"/>
        <v>46318</v>
      </c>
      <c r="B46">
        <v>43</v>
      </c>
      <c r="C46" s="6">
        <f>+[5]CttlePrices_Basis!$O307</f>
        <v>22.914561599999985</v>
      </c>
      <c r="D46" s="6">
        <f>+[5]CttlePrices_Basis!$O359</f>
        <v>16.727104000000026</v>
      </c>
      <c r="E46" s="6">
        <f>+[5]CttlePrices_Basis!$O411</f>
        <v>5.3582499999999982</v>
      </c>
      <c r="F46" s="6">
        <f>+[5]CttlePrices_Basis!$O463</f>
        <v>-17.623998</v>
      </c>
      <c r="G46" s="6">
        <f>+[5]CttlePrices_Basis!$O515</f>
        <v>20.720725000000016</v>
      </c>
      <c r="H46" s="6">
        <f>+[5]CttlePrices_Basis!$O567</f>
        <v>52.528920000000028</v>
      </c>
      <c r="I46" s="6">
        <f>+[5]CttlePrices_Basis!$O619</f>
        <v>26.974826000000007</v>
      </c>
      <c r="J46" s="6">
        <f>+[5]CttlePrices_Basis!$O671</f>
        <v>23.932847999999979</v>
      </c>
      <c r="K46" s="6">
        <f>+[5]CttlePrices_Basis!$O723</f>
        <v>18.701860000000011</v>
      </c>
      <c r="L46" s="6">
        <f>+[5]CttlePrices_Basis!O775</f>
        <v>14.240706399999993</v>
      </c>
      <c r="M46" s="50">
        <f>+[5]CttlePrices_Basis!O827</f>
        <v>40.580665999999979</v>
      </c>
      <c r="N46" s="6">
        <f>+[5]CttlePrices_Basis!$O879</f>
        <v>31.509051999999997</v>
      </c>
      <c r="O46" s="6">
        <f>+[5]CttlePrices_Basis!$O931</f>
        <v>36.96893</v>
      </c>
      <c r="P46" s="6">
        <f>+[5]CttlePrices_Basis!$O983</f>
        <v>46.937670000000026</v>
      </c>
      <c r="Q46" s="6">
        <f>+[5]CttlePrices_Basis!$O1035</f>
        <v>69.957835999999986</v>
      </c>
      <c r="R46" s="6">
        <f>+[5]CttlePrices_Basis!$O1087</f>
        <v>145.99225999999993</v>
      </c>
      <c r="S46" s="6" t="e">
        <f>+[5]CttlePrices_Basis!$O1139</f>
        <v>#N/A</v>
      </c>
      <c r="T46" s="168">
        <f t="shared" si="0"/>
        <v>34.047404880000002</v>
      </c>
      <c r="U46" s="169">
        <f t="shared" si="1"/>
        <v>31.309620340000002</v>
      </c>
    </row>
    <row r="47" spans="1:21" x14ac:dyDescent="0.25">
      <c r="A47" s="151">
        <f t="shared" si="2"/>
        <v>46325</v>
      </c>
      <c r="B47">
        <v>44</v>
      </c>
      <c r="C47" s="6">
        <f>+[5]CttlePrices_Basis!$O308</f>
        <v>19.552914000000001</v>
      </c>
      <c r="D47" s="6">
        <f>+[5]CttlePrices_Basis!$O360</f>
        <v>6.0814320000000066</v>
      </c>
      <c r="E47" s="6">
        <f>+[5]CttlePrices_Basis!$O412</f>
        <v>16.392404599999992</v>
      </c>
      <c r="F47" s="6">
        <f>+[5]CttlePrices_Basis!$O464</f>
        <v>-8.4615292000000011</v>
      </c>
      <c r="G47" s="6">
        <f>+[5]CttlePrices_Basis!$O516</f>
        <v>30.721087400000044</v>
      </c>
      <c r="H47" s="6">
        <f>+[5]CttlePrices_Basis!$O568</f>
        <v>62.526735999999971</v>
      </c>
      <c r="I47" s="6">
        <f>+[5]CttlePrices_Basis!$O620</f>
        <v>32.201040000000006</v>
      </c>
      <c r="J47" s="6">
        <f>+[5]CttlePrices_Basis!$O672</f>
        <v>37.218462399999993</v>
      </c>
      <c r="K47" s="6">
        <f>+[5]CttlePrices_Basis!$O724</f>
        <v>24.240124999999978</v>
      </c>
      <c r="L47" s="6">
        <f>+[5]CttlePrices_Basis!O776</f>
        <v>27.132000000000005</v>
      </c>
      <c r="M47" s="50">
        <f>+[5]CttlePrices_Basis!O828</f>
        <v>41.642008799999985</v>
      </c>
      <c r="N47" s="6">
        <f>+[5]CttlePrices_Basis!$O880</f>
        <v>17.005272999999988</v>
      </c>
      <c r="O47" s="6">
        <f>+[5]CttlePrices_Basis!$O932</f>
        <v>23.045255999999995</v>
      </c>
      <c r="P47" s="6">
        <f>+[5]CttlePrices_Basis!$O984</f>
        <v>34.306339999999977</v>
      </c>
      <c r="Q47" s="6">
        <f>+[5]CttlePrices_Basis!$O1036</f>
        <v>95.416719999999998</v>
      </c>
      <c r="R47" s="6">
        <f>+[5]CttlePrices_Basis!$O1088</f>
        <v>174.55020800000005</v>
      </c>
      <c r="S47" s="6" t="e">
        <f>+[5]CttlePrices_Basis!$O1140</f>
        <v>#N/A</v>
      </c>
      <c r="T47" s="168">
        <f t="shared" si="0"/>
        <v>28.626175559999989</v>
      </c>
      <c r="U47" s="169">
        <f t="shared" si="1"/>
        <v>33.003832859999996</v>
      </c>
    </row>
    <row r="48" spans="1:21" x14ac:dyDescent="0.25">
      <c r="A48" s="151">
        <f t="shared" si="2"/>
        <v>46332</v>
      </c>
      <c r="B48">
        <v>45</v>
      </c>
      <c r="C48" s="6">
        <f>+[5]CttlePrices_Basis!$O309</f>
        <v>15.609087999999986</v>
      </c>
      <c r="D48" s="6">
        <f>+[5]CttlePrices_Basis!$O361</f>
        <v>4.949908999999991</v>
      </c>
      <c r="E48" s="6">
        <f>+[5]CttlePrices_Basis!$O413</f>
        <v>9.9431200000000501</v>
      </c>
      <c r="F48" s="6">
        <f>+[5]CttlePrices_Basis!$O465</f>
        <v>-17.782784399999997</v>
      </c>
      <c r="G48" s="6">
        <f>+[5]CttlePrices_Basis!$O517</f>
        <v>18.17417800000004</v>
      </c>
      <c r="H48" s="6">
        <f>+[5]CttlePrices_Basis!$O569</f>
        <v>65.124064000000004</v>
      </c>
      <c r="I48" s="6">
        <f>+[5]CttlePrices_Basis!$O621</f>
        <v>22.831710000000015</v>
      </c>
      <c r="J48" s="6">
        <f>+[5]CttlePrices_Basis!$O673</f>
        <v>35.746911000000068</v>
      </c>
      <c r="K48" s="6">
        <f>+[5]CttlePrices_Basis!$O725</f>
        <v>17.206765400000023</v>
      </c>
      <c r="L48" s="6">
        <f>+[5]CttlePrices_Basis!O777</f>
        <v>17.017926999999958</v>
      </c>
      <c r="M48" s="50">
        <f>+[5]CttlePrices_Basis!O829</f>
        <v>43.371988800000054</v>
      </c>
      <c r="N48" s="6">
        <f>+[5]CttlePrices_Basis!$O881</f>
        <v>12.19165000000001</v>
      </c>
      <c r="O48" s="6">
        <f>+[5]CttlePrices_Basis!$O933</f>
        <v>34.468199999999996</v>
      </c>
      <c r="P48" s="6">
        <f>+[5]CttlePrices_Basis!$O985</f>
        <v>53.759372000000042</v>
      </c>
      <c r="Q48" s="6">
        <f>+[5]CttlePrices_Basis!$O1037</f>
        <v>91.594013999999959</v>
      </c>
      <c r="R48" s="6">
        <f>+[5]CttlePrices_Basis!$O1089</f>
        <v>188.52275600000007</v>
      </c>
      <c r="S48" s="6" t="e">
        <f>+[5]CttlePrices_Basis!$O1141</f>
        <v>#N/A</v>
      </c>
      <c r="T48" s="168">
        <f t="shared" si="0"/>
        <v>32.161827560000013</v>
      </c>
      <c r="U48" s="169">
        <f t="shared" si="1"/>
        <v>31.98927662000002</v>
      </c>
    </row>
    <row r="49" spans="1:22" x14ac:dyDescent="0.25">
      <c r="A49" s="151">
        <f t="shared" si="2"/>
        <v>46339</v>
      </c>
      <c r="B49">
        <v>46</v>
      </c>
      <c r="C49" s="6">
        <f>+[5]CttlePrices_Basis!$O310</f>
        <v>9.5975949999999983</v>
      </c>
      <c r="D49" s="6">
        <f>+[5]CttlePrices_Basis!$O362</f>
        <v>7.3461211999999989</v>
      </c>
      <c r="E49" s="6">
        <f>+[5]CttlePrices_Basis!$O414</f>
        <v>7.2691839999999672</v>
      </c>
      <c r="F49" s="6">
        <f>+[5]CttlePrices_Basis!$O466</f>
        <v>-18.079156799999964</v>
      </c>
      <c r="G49" s="6">
        <f>+[5]CttlePrices_Basis!$O518</f>
        <v>13.897156800000005</v>
      </c>
      <c r="H49" s="6">
        <f>+[5]CttlePrices_Basis!$O570</f>
        <v>50.852288000000016</v>
      </c>
      <c r="I49" s="6">
        <f>+[5]CttlePrices_Basis!$O622</f>
        <v>22.534408799999994</v>
      </c>
      <c r="J49" s="6">
        <f>+[5]CttlePrices_Basis!$O674</f>
        <v>51.729481600000014</v>
      </c>
      <c r="K49" s="6">
        <f>+[5]CttlePrices_Basis!$O726</f>
        <v>14.564304000000021</v>
      </c>
      <c r="L49" s="6">
        <f>+[5]CttlePrices_Basis!O778</f>
        <v>21.100946999999962</v>
      </c>
      <c r="M49" s="50">
        <f>+[5]CttlePrices_Basis!O830</f>
        <v>36.753543199999996</v>
      </c>
      <c r="N49" s="6">
        <f>+[5]CttlePrices_Basis!$O882</f>
        <v>0.53445000000002096</v>
      </c>
      <c r="O49" s="6">
        <f>+[5]CttlePrices_Basis!$O934</f>
        <v>19.740893</v>
      </c>
      <c r="P49" s="6">
        <f>+[5]CttlePrices_Basis!$O986</f>
        <v>13.645099999999957</v>
      </c>
      <c r="Q49" s="6">
        <f>+[5]CttlePrices_Basis!$O1038</f>
        <v>86.944329000000039</v>
      </c>
      <c r="R49" s="6">
        <f>+[5]CttlePrices_Basis!$O1090</f>
        <v>148.1556149999999</v>
      </c>
      <c r="S49" s="6" t="e">
        <f>+[5]CttlePrices_Basis!$O1142</f>
        <v>#N/A</v>
      </c>
      <c r="T49" s="168">
        <f t="shared" si="0"/>
        <v>18.354986639999986</v>
      </c>
      <c r="U49" s="169">
        <f t="shared" si="1"/>
        <v>24.53525724</v>
      </c>
    </row>
    <row r="50" spans="1:22" x14ac:dyDescent="0.25">
      <c r="A50" s="151">
        <f t="shared" si="2"/>
        <v>46346</v>
      </c>
      <c r="B50">
        <v>47</v>
      </c>
      <c r="C50" s="6">
        <f>+[5]CttlePrices_Basis!$O311</f>
        <v>8.6891250000000042</v>
      </c>
      <c r="D50" s="6">
        <f>+[5]CttlePrices_Basis!$O363</f>
        <v>2.7913399999999911</v>
      </c>
      <c r="E50" s="6">
        <f>+[5]CttlePrices_Basis!$O415</f>
        <v>10.747783249999998</v>
      </c>
      <c r="F50" s="6">
        <f>+[5]CttlePrices_Basis!$O467</f>
        <v>-21.433144599999991</v>
      </c>
      <c r="G50" s="6">
        <f>+[5]CttlePrices_Basis!$O519</f>
        <v>1.8305429999999774</v>
      </c>
      <c r="H50" s="6">
        <f>+[5]CttlePrices_Basis!$O571</f>
        <v>34.31364499999998</v>
      </c>
      <c r="I50" s="6">
        <f>+[5]CttlePrices_Basis!$O623</f>
        <v>13.145448399999964</v>
      </c>
      <c r="J50" s="6">
        <f>+[5]CttlePrices_Basis!$O675</f>
        <v>32.030327999999969</v>
      </c>
      <c r="K50" s="6">
        <f>+[5]CttlePrices_Basis!$O727</f>
        <v>3.3000624999999957</v>
      </c>
      <c r="L50" s="6">
        <f>+[5]CttlePrices_Basis!O779</f>
        <v>22.044503999999989</v>
      </c>
      <c r="M50" s="50">
        <f>+[5]CttlePrices_Basis!O831</f>
        <v>40.727808000000039</v>
      </c>
      <c r="N50" s="6">
        <f>+[5]CttlePrices_Basis!$O883</f>
        <v>-10.926873000000029</v>
      </c>
      <c r="O50" s="6">
        <f>+[5]CttlePrices_Basis!$O935</f>
        <v>21.968939999999947</v>
      </c>
      <c r="P50" s="6">
        <f>+[5]CttlePrices_Basis!$O987</f>
        <v>33.419464699999992</v>
      </c>
      <c r="Q50" s="6">
        <f>+[5]CttlePrices_Basis!$O1039</f>
        <v>82.99833000000001</v>
      </c>
      <c r="R50" s="6">
        <f>+[5]CttlePrices_Basis!$O1091</f>
        <v>98.415583000000083</v>
      </c>
      <c r="S50" s="6" t="e">
        <f>+[5]CttlePrices_Basis!$O1143</f>
        <v>#N/A</v>
      </c>
      <c r="T50" s="168">
        <f t="shared" si="0"/>
        <v>21.446768739999989</v>
      </c>
      <c r="U50" s="169">
        <f t="shared" si="1"/>
        <v>19.185387059999982</v>
      </c>
    </row>
    <row r="51" spans="1:22" x14ac:dyDescent="0.25">
      <c r="A51" s="151">
        <f t="shared" si="2"/>
        <v>46353</v>
      </c>
      <c r="B51">
        <v>48</v>
      </c>
      <c r="C51" s="6">
        <f>+[5]CttlePrices_Basis!$O312</f>
        <v>9.0633361999999806</v>
      </c>
      <c r="D51" s="6">
        <f>+[5]CttlePrices_Basis!$O364</f>
        <v>6.3709173999999962</v>
      </c>
      <c r="E51" s="6">
        <f>+[5]CttlePrices_Basis!$O416</f>
        <v>8.9536176000000012</v>
      </c>
      <c r="F51" s="6">
        <f>+[5]CttlePrices_Basis!$O468</f>
        <v>-28.945316249999991</v>
      </c>
      <c r="G51" s="6">
        <f>+[5]CttlePrices_Basis!$O520</f>
        <v>11.656239500000027</v>
      </c>
      <c r="H51" s="6">
        <f>+[5]CttlePrices_Basis!$O572</f>
        <v>22.813339499999984</v>
      </c>
      <c r="I51" s="6">
        <f>+[5]CttlePrices_Basis!$O624</f>
        <v>26.793806250000017</v>
      </c>
      <c r="J51" s="6">
        <f>+[5]CttlePrices_Basis!$O676</f>
        <v>35.668152400000025</v>
      </c>
      <c r="K51" s="6">
        <f>+[5]CttlePrices_Basis!$O728</f>
        <v>6.2623360000000048</v>
      </c>
      <c r="L51" s="6">
        <f>+[5]CttlePrices_Basis!O780</f>
        <v>18.081541799999997</v>
      </c>
      <c r="M51" s="50">
        <f>+[5]CttlePrices_Basis!O832</f>
        <v>36.30727360000003</v>
      </c>
      <c r="N51" s="6">
        <f>+[5]CttlePrices_Basis!$O884</f>
        <v>-9.4245349999999917</v>
      </c>
      <c r="O51" s="6">
        <f>+[5]CttlePrices_Basis!$O936</f>
        <v>15.910545000000013</v>
      </c>
      <c r="P51" s="6">
        <f>+[5]CttlePrices_Basis!$O988</f>
        <v>51.860210000000052</v>
      </c>
      <c r="Q51" s="6">
        <f>+[5]CttlePrices_Basis!$O1040</f>
        <v>89.629375999999922</v>
      </c>
      <c r="R51" s="6">
        <f>+[5]CttlePrices_Basis!$O1092</f>
        <v>80.334327999999971</v>
      </c>
      <c r="S51" s="6" t="e">
        <f>+[5]CttlePrices_Basis!$O1144</f>
        <v>#N/A</v>
      </c>
      <c r="T51" s="168">
        <f t="shared" si="0"/>
        <v>22.547007080000022</v>
      </c>
      <c r="U51" s="169">
        <f t="shared" si="1"/>
        <v>21.592890905000015</v>
      </c>
    </row>
    <row r="52" spans="1:22" x14ac:dyDescent="0.25">
      <c r="A52" s="151">
        <f t="shared" si="2"/>
        <v>46360</v>
      </c>
      <c r="B52">
        <v>49</v>
      </c>
      <c r="C52" s="6">
        <f>+[5]CttlePrices_Basis!$O313</f>
        <v>13.027740600000001</v>
      </c>
      <c r="D52" s="6">
        <f>+[5]CttlePrices_Basis!$O365</f>
        <v>6.5786059999999793</v>
      </c>
      <c r="E52" s="6">
        <f>+[5]CttlePrices_Basis!$O417</f>
        <v>9.3683481999999572</v>
      </c>
      <c r="F52" s="6">
        <f>+[5]CttlePrices_Basis!$O469</f>
        <v>-27.855166199999985</v>
      </c>
      <c r="G52" s="6">
        <f>+[5]CttlePrices_Basis!$O521</f>
        <v>7.0716400000000021</v>
      </c>
      <c r="H52" s="6">
        <f>+[5]CttlePrices_Basis!$O573</f>
        <v>56.081695999999965</v>
      </c>
      <c r="I52" s="6">
        <f>+[5]CttlePrices_Basis!$O625</f>
        <v>25.128113599999978</v>
      </c>
      <c r="J52" s="6">
        <f>+[5]CttlePrices_Basis!$O677</f>
        <v>41.156910400000015</v>
      </c>
      <c r="K52" s="6">
        <f>+[5]CttlePrices_Basis!$O729</f>
        <v>26.985737399999948</v>
      </c>
      <c r="L52" s="6">
        <f>+[5]CttlePrices_Basis!O781</f>
        <v>25.975883999999979</v>
      </c>
      <c r="M52" s="50">
        <f>+[5]CttlePrices_Basis!O833</f>
        <v>38.423789599999992</v>
      </c>
      <c r="N52" s="6">
        <f>+[5]CttlePrices_Basis!$O885</f>
        <v>3.0450400000000286</v>
      </c>
      <c r="O52" s="6">
        <f>+[5]CttlePrices_Basis!$O937</f>
        <v>17.418448000000041</v>
      </c>
      <c r="P52" s="6">
        <f>+[5]CttlePrices_Basis!$O989</f>
        <v>61.484950000000026</v>
      </c>
      <c r="Q52" s="6">
        <f>+[5]CttlePrices_Basis!$O1041</f>
        <v>96.338217999999983</v>
      </c>
      <c r="R52" s="6">
        <f>+[5]CttlePrices_Basis!$O1093</f>
        <v>101.31608999999992</v>
      </c>
      <c r="S52" s="6" t="e">
        <f>+[5]CttlePrices_Basis!$O1145</f>
        <v>#N/A</v>
      </c>
      <c r="T52" s="168">
        <f t="shared" si="0"/>
        <v>29.269622320000014</v>
      </c>
      <c r="U52" s="169">
        <f t="shared" si="1"/>
        <v>30.277220899999996</v>
      </c>
    </row>
    <row r="53" spans="1:22" x14ac:dyDescent="0.25">
      <c r="A53" s="151">
        <f t="shared" si="2"/>
        <v>46367</v>
      </c>
      <c r="B53">
        <v>50</v>
      </c>
      <c r="C53" s="6">
        <f>+[5]CttlePrices_Basis!$O314</f>
        <v>13.11111919999999</v>
      </c>
      <c r="D53" s="6">
        <f>+[5]CttlePrices_Basis!$O366</f>
        <v>7.1149099999999805</v>
      </c>
      <c r="E53" s="6">
        <f>+[5]CttlePrices_Basis!$O418</f>
        <v>-9.7019999999986339E-2</v>
      </c>
      <c r="F53" s="6">
        <f>+[5]CttlePrices_Basis!$O470</f>
        <v>-34.13941699999998</v>
      </c>
      <c r="G53" s="6">
        <f>+[5]CttlePrices_Basis!$O522</f>
        <v>34.809325000000001</v>
      </c>
      <c r="H53" s="6">
        <f>+[5]CttlePrices_Basis!$O574</f>
        <v>33.223821600000036</v>
      </c>
      <c r="I53" s="6">
        <f>+[5]CttlePrices_Basis!$O626</f>
        <v>31.514500000000027</v>
      </c>
      <c r="J53" s="6">
        <f>+[5]CttlePrices_Basis!$O678</f>
        <v>36.396197999999998</v>
      </c>
      <c r="K53" s="6">
        <f>+[5]CttlePrices_Basis!$O730</f>
        <v>12.70554039999999</v>
      </c>
      <c r="L53" s="6">
        <f>+[5]CttlePrices_Basis!O782</f>
        <v>22.114389999999986</v>
      </c>
      <c r="M53" s="50">
        <f>+[5]CttlePrices_Basis!O834</f>
        <v>36.869037999999989</v>
      </c>
      <c r="N53" s="6">
        <f>+[5]CttlePrices_Basis!$O886</f>
        <v>-2.6895859999999914</v>
      </c>
      <c r="O53" s="6">
        <f>+[5]CttlePrices_Basis!$O938</f>
        <v>-0.96599900000001071</v>
      </c>
      <c r="P53" s="6">
        <f>+[5]CttlePrices_Basis!$O990</f>
        <v>50.726699999999994</v>
      </c>
      <c r="Q53" s="6">
        <f>+[5]CttlePrices_Basis!$O1042</f>
        <v>91.199815000000001</v>
      </c>
      <c r="R53" s="6">
        <f>+[5]CttlePrices_Basis!$O1094</f>
        <v>130.96929999999992</v>
      </c>
      <c r="S53" s="6" t="e">
        <f>+[5]CttlePrices_Basis!$O1146</f>
        <v>#N/A</v>
      </c>
      <c r="T53" s="168">
        <f t="shared" si="0"/>
        <v>21.210908599999993</v>
      </c>
      <c r="U53" s="169">
        <f t="shared" si="1"/>
        <v>25.470392800000003</v>
      </c>
    </row>
    <row r="54" spans="1:22" x14ac:dyDescent="0.25">
      <c r="A54" s="151">
        <f t="shared" si="2"/>
        <v>46374</v>
      </c>
      <c r="B54">
        <v>51</v>
      </c>
      <c r="C54" s="6">
        <f>+[5]CttlePrices_Basis!$O315</f>
        <v>-0.61960500000002128</v>
      </c>
      <c r="D54" s="6">
        <f>+[5]CttlePrices_Basis!$O367</f>
        <v>-0.3464067999999827</v>
      </c>
      <c r="E54" s="6">
        <f>+[5]CttlePrices_Basis!$O419</f>
        <v>2.1243848000000014</v>
      </c>
      <c r="F54" s="6">
        <f>+[5]CttlePrices_Basis!$O471</f>
        <v>0</v>
      </c>
      <c r="G54" s="208" t="s">
        <v>39</v>
      </c>
      <c r="H54" s="6">
        <f>+[5]CttlePrices_Basis!$O575</f>
        <v>37.079837999999995</v>
      </c>
      <c r="I54" s="6">
        <f>+[5]CttlePrices_Basis!$O627</f>
        <v>21.535931999999974</v>
      </c>
      <c r="J54" s="6">
        <f>+[5]CttlePrices_Basis!$O679</f>
        <v>17.80009199999995</v>
      </c>
      <c r="K54" s="6">
        <f>+[5]CttlePrices_Basis!$O731</f>
        <v>22.510079999999959</v>
      </c>
      <c r="L54" s="6">
        <f>+[5]CttlePrices_Basis!O783</f>
        <v>24.911229999999989</v>
      </c>
      <c r="M54" s="50">
        <f>+[5]CttlePrices_Basis!O835</f>
        <v>15.933035999999987</v>
      </c>
      <c r="N54" s="208" t="s">
        <v>39</v>
      </c>
      <c r="O54" s="6">
        <f>+[5]CttlePrices_Basis!$O939</f>
        <v>21.313600000000037</v>
      </c>
      <c r="P54" s="6">
        <f>+[5]CttlePrices_Basis!$O991</f>
        <v>46.983974999999987</v>
      </c>
      <c r="Q54" s="6">
        <f>+[5]CttlePrices_Basis!$O1043</f>
        <v>92.403079999999932</v>
      </c>
      <c r="R54" s="6">
        <f>+[5]CttlePrices_Basis!$O1095</f>
        <v>130.06207999999998</v>
      </c>
      <c r="S54" s="6" t="e">
        <f>+[5]CttlePrices_Basis!$O1147</f>
        <v>#N/A</v>
      </c>
      <c r="T54" s="168">
        <f t="shared" si="0"/>
        <v>27.28546025</v>
      </c>
      <c r="U54" s="169">
        <f t="shared" si="1"/>
        <v>26.008472874999985</v>
      </c>
    </row>
    <row r="55" spans="1:22" x14ac:dyDescent="0.25">
      <c r="A55" s="151">
        <f t="shared" si="2"/>
        <v>46381</v>
      </c>
      <c r="B55">
        <v>52</v>
      </c>
      <c r="C55" s="6">
        <f>+[5]CttlePrices_Basis!$O316</f>
        <v>9.0885776000000078</v>
      </c>
      <c r="D55" s="6">
        <f>+[5]CttlePrices_Basis!$O368</f>
        <v>4.5817490000000021</v>
      </c>
      <c r="E55" s="6">
        <f>+[5]CttlePrices_Basis!$O420</f>
        <v>-2.4336947500000292</v>
      </c>
      <c r="F55" s="6">
        <f>+[5]CttlePrices_Basis!$O472</f>
        <v>0</v>
      </c>
      <c r="G55" s="6">
        <f>+[5]CttlePrices_Basis!$O524</f>
        <v>33.972686999999979</v>
      </c>
      <c r="H55" s="6">
        <f>+[5]CttlePrices_Basis!$O576</f>
        <v>22.550576000000035</v>
      </c>
      <c r="I55" s="6">
        <f>+[5]CttlePrices_Basis!$O628</f>
        <v>12.678413999999975</v>
      </c>
      <c r="J55" s="6">
        <f>+[5]CttlePrices_Basis!$O680</f>
        <v>43.300001500000036</v>
      </c>
      <c r="K55" s="6" t="e">
        <f>+[5]CttlePrices_Basis!$O732</f>
        <v>#N/A</v>
      </c>
      <c r="L55" s="6" t="e">
        <f>+[5]CttlePrices_Basis!O784</f>
        <v>#N/A</v>
      </c>
      <c r="M55" s="50" t="e">
        <f>+[5]CttlePrices_Basis!O836</f>
        <v>#N/A</v>
      </c>
      <c r="N55" s="6">
        <f>+[5]CttlePrices_Basis!$O889</f>
        <v>8.1744940000000099</v>
      </c>
      <c r="O55" s="6">
        <f>+[5]CttlePrices_Basis!$O940</f>
        <v>57.700420000000037</v>
      </c>
      <c r="P55" s="6">
        <f>+[5]CttlePrices_Basis!$O992</f>
        <v>13.461559999999963</v>
      </c>
      <c r="Q55" s="6" t="e">
        <f>+[5]CttlePrices_Basis!$O1044</f>
        <v>#N/A</v>
      </c>
      <c r="R55" s="6" t="e">
        <f>+[5]CttlePrices_Basis!$O1096</f>
        <v>#N/A</v>
      </c>
      <c r="S55" s="6" t="e">
        <f>+[5]CttlePrices_Basis!$O1148</f>
        <v>#N/A</v>
      </c>
      <c r="T55" s="168" t="e">
        <f t="shared" si="0"/>
        <v>#N/A</v>
      </c>
      <c r="U55" s="169" t="e">
        <f t="shared" si="1"/>
        <v>#N/A</v>
      </c>
    </row>
    <row r="57" spans="1:22" ht="19" thickBot="1" x14ac:dyDescent="0.45">
      <c r="B57" s="48" t="s">
        <v>76</v>
      </c>
      <c r="T57" s="187" t="s">
        <v>81</v>
      </c>
    </row>
    <row r="58" spans="1:22" ht="52" x14ac:dyDescent="0.3">
      <c r="Q58" s="155" t="s">
        <v>30</v>
      </c>
      <c r="R58" s="156" t="s">
        <v>29</v>
      </c>
      <c r="S58" s="156"/>
      <c r="T58" s="156" t="s">
        <v>99</v>
      </c>
      <c r="U58" s="157" t="s">
        <v>100</v>
      </c>
    </row>
    <row r="59" spans="1:22" ht="26" x14ac:dyDescent="0.3">
      <c r="A59" s="159" t="s">
        <v>28</v>
      </c>
      <c r="B59" s="159" t="s">
        <v>28</v>
      </c>
      <c r="C59" s="159">
        <v>2010</v>
      </c>
      <c r="D59" s="159">
        <v>2011</v>
      </c>
      <c r="E59" s="159">
        <v>2012</v>
      </c>
      <c r="F59" s="159">
        <v>2013</v>
      </c>
      <c r="G59" s="159">
        <v>2014</v>
      </c>
      <c r="H59" s="159">
        <v>2015</v>
      </c>
      <c r="I59" s="159">
        <v>2016</v>
      </c>
      <c r="J59" s="159">
        <v>2017</v>
      </c>
      <c r="K59" s="159">
        <v>2018</v>
      </c>
      <c r="L59" s="167">
        <v>2019</v>
      </c>
      <c r="M59" s="167">
        <v>2020</v>
      </c>
      <c r="N59" s="153">
        <v>2021</v>
      </c>
      <c r="O59" s="153">
        <v>2022</v>
      </c>
      <c r="P59" s="153">
        <v>2023</v>
      </c>
      <c r="Q59" s="154">
        <v>2024</v>
      </c>
      <c r="R59" s="154">
        <v>2025</v>
      </c>
      <c r="S59" s="154"/>
      <c r="T59" s="153" t="s">
        <v>101</v>
      </c>
      <c r="U59" s="158" t="s">
        <v>102</v>
      </c>
      <c r="V59" s="186"/>
    </row>
    <row r="60" spans="1:22" x14ac:dyDescent="0.25">
      <c r="A60" s="151">
        <f>+A4</f>
        <v>46024</v>
      </c>
      <c r="B60">
        <v>1</v>
      </c>
      <c r="C60" s="6">
        <v>-17.388132999999982</v>
      </c>
      <c r="D60" s="6">
        <v>-5.8333439999999968</v>
      </c>
      <c r="E60" s="6">
        <v>-38.780374500000008</v>
      </c>
      <c r="F60" s="6">
        <v>-24.242435999999969</v>
      </c>
      <c r="G60" s="6">
        <v>-44.00769249999999</v>
      </c>
      <c r="H60" s="6">
        <v>-9.6382000000000119</v>
      </c>
      <c r="I60" s="6">
        <v>-7.0446037499999647</v>
      </c>
      <c r="J60" s="6">
        <v>-1.2536600000000249</v>
      </c>
      <c r="K60" s="6">
        <v>19.411257500000005</v>
      </c>
      <c r="L60" s="6">
        <v>6.9201539999999682</v>
      </c>
      <c r="M60" s="50">
        <v>-6.1281335000000183</v>
      </c>
      <c r="N60" s="6">
        <f>+[5]CttlePrices_Basis!P837</f>
        <v>2.5656628000000126</v>
      </c>
      <c r="O60" s="6">
        <f>+[5]CttlePrices_Basis!P889</f>
        <v>2.7444940000000031</v>
      </c>
      <c r="P60" s="6">
        <f>+[5]CttlePrices_Basis!P941</f>
        <v>7.8804400000000214</v>
      </c>
      <c r="Q60" s="6">
        <f>+[5]CttlePrices_Basis!P993</f>
        <v>-32.563005000000032</v>
      </c>
      <c r="R60" s="6">
        <f>+[5]CttlePrices_Basis!P1045</f>
        <v>-23.656216000000086</v>
      </c>
      <c r="S60" s="6"/>
      <c r="T60" s="168">
        <f>AVERAGE(L60:P60)</f>
        <v>2.7965234599999973</v>
      </c>
      <c r="U60" s="169">
        <f>AVERAGE(G60:P60)</f>
        <v>-2.8550281449999999</v>
      </c>
    </row>
    <row r="61" spans="1:22" x14ac:dyDescent="0.25">
      <c r="A61" s="151">
        <f>+A60+7</f>
        <v>46031</v>
      </c>
      <c r="B61">
        <v>2</v>
      </c>
      <c r="C61" s="6">
        <v>-4.2305827999999934</v>
      </c>
      <c r="D61" s="6">
        <v>-7.2447679999999792</v>
      </c>
      <c r="E61" s="6">
        <v>-40.433765399999956</v>
      </c>
      <c r="F61" s="6">
        <v>-12.295758000000006</v>
      </c>
      <c r="G61" s="6">
        <v>-25.331468999999998</v>
      </c>
      <c r="H61" s="6">
        <v>-37.800861000000026</v>
      </c>
      <c r="I61" s="6">
        <v>2.2702288000000408</v>
      </c>
      <c r="J61" s="6">
        <v>19.296121000000028</v>
      </c>
      <c r="K61" s="6">
        <v>16.14597999999998</v>
      </c>
      <c r="L61" s="6">
        <v>-3.834130000000016</v>
      </c>
      <c r="M61" s="50">
        <v>-5.2502989999999556</v>
      </c>
      <c r="N61" s="6">
        <f>+[5]CttlePrices_Basis!P838</f>
        <v>5.8798243999999897</v>
      </c>
      <c r="O61" s="6">
        <f>+[5]CttlePrices_Basis!P890</f>
        <v>-5.1418099999999924</v>
      </c>
      <c r="P61" s="6">
        <f>+[5]CttlePrices_Basis!P942</f>
        <v>3.8606249999999989</v>
      </c>
      <c r="Q61" s="6">
        <f>+[5]CttlePrices_Basis!P994</f>
        <v>-23.760299999999972</v>
      </c>
      <c r="R61" s="6">
        <f>+[5]CttlePrices_Basis!P1046</f>
        <v>-25.024359999999945</v>
      </c>
      <c r="S61" s="6"/>
      <c r="T61" s="168">
        <f t="shared" ref="T61:T111" si="3">AVERAGE(L61:P61)</f>
        <v>-0.89715791999999506</v>
      </c>
      <c r="U61" s="169">
        <f t="shared" ref="U61:U111" si="4">AVERAGE(G61:P61)</f>
        <v>-2.9905789799999951</v>
      </c>
    </row>
    <row r="62" spans="1:22" x14ac:dyDescent="0.25">
      <c r="A62" s="151">
        <f t="shared" ref="A62:A111" si="5">+A61+7</f>
        <v>46038</v>
      </c>
      <c r="B62">
        <v>3</v>
      </c>
      <c r="C62" s="6">
        <v>-7.8637359999999887</v>
      </c>
      <c r="D62" s="6">
        <v>-6.57576600000003</v>
      </c>
      <c r="E62" s="6">
        <v>-38.682359999999974</v>
      </c>
      <c r="F62" s="6">
        <v>-9.3667130000000043</v>
      </c>
      <c r="G62" s="6">
        <v>-17.155883199999977</v>
      </c>
      <c r="H62" s="6">
        <v>-6.7521380000000022</v>
      </c>
      <c r="I62" s="6">
        <v>3.1282529999999724</v>
      </c>
      <c r="J62" s="6">
        <v>6.6810640000000205</v>
      </c>
      <c r="K62" s="6">
        <v>8.6710600000000113</v>
      </c>
      <c r="L62" s="6">
        <v>-1.9768960000000106</v>
      </c>
      <c r="M62" s="50">
        <v>-2.356899999999996</v>
      </c>
      <c r="N62" s="6">
        <f>+[5]CttlePrices_Basis!P839</f>
        <v>-10.300138000000032</v>
      </c>
      <c r="O62" s="6">
        <f>+[5]CttlePrices_Basis!P891</f>
        <v>-10.173215999999996</v>
      </c>
      <c r="P62" s="6">
        <f>+[5]CttlePrices_Basis!P943</f>
        <v>9.7786240000000362</v>
      </c>
      <c r="Q62" s="6">
        <f>+[5]CttlePrices_Basis!P995</f>
        <v>-8.2116300000000138</v>
      </c>
      <c r="R62" s="6">
        <f>+[5]CttlePrices_Basis!P1047</f>
        <v>-11.922955000000002</v>
      </c>
      <c r="S62" s="6"/>
      <c r="T62" s="168">
        <f t="shared" si="3"/>
        <v>-3.0057052</v>
      </c>
      <c r="U62" s="169">
        <f t="shared" si="4"/>
        <v>-2.0456170199999972</v>
      </c>
    </row>
    <row r="63" spans="1:22" x14ac:dyDescent="0.25">
      <c r="A63" s="151">
        <f t="shared" si="5"/>
        <v>46045</v>
      </c>
      <c r="B63">
        <v>4</v>
      </c>
      <c r="C63" s="6">
        <v>-9.5350812000000076</v>
      </c>
      <c r="D63" s="6">
        <v>-7.3952175999999952</v>
      </c>
      <c r="E63" s="6">
        <v>-36.605232000000029</v>
      </c>
      <c r="F63" s="6">
        <v>-4.3757219999999677</v>
      </c>
      <c r="G63" s="6">
        <v>-27.574327499999981</v>
      </c>
      <c r="H63" s="6">
        <v>-7.6036435999999696</v>
      </c>
      <c r="I63" s="6">
        <v>-8.7962128000000064</v>
      </c>
      <c r="J63" s="6">
        <v>5.2595199999999807</v>
      </c>
      <c r="K63" s="6">
        <v>2.0887504000000376</v>
      </c>
      <c r="L63" s="6">
        <v>-2.9361964000000285</v>
      </c>
      <c r="M63" s="50">
        <v>-0.55768750000001432</v>
      </c>
      <c r="N63" s="6">
        <f>+[5]CttlePrices_Basis!P840</f>
        <v>-0.135509600000006</v>
      </c>
      <c r="O63" s="6">
        <f>+[5]CttlePrices_Basis!P892</f>
        <v>-7.929520000000025</v>
      </c>
      <c r="P63" s="6">
        <f>+[5]CttlePrices_Basis!P944</f>
        <v>-1.9501410000000021</v>
      </c>
      <c r="Q63" s="6">
        <f>+[5]CttlePrices_Basis!P996</f>
        <v>-20.740769999999998</v>
      </c>
      <c r="R63" s="6">
        <f>+[5]CttlePrices_Basis!P1048</f>
        <v>-28.438953999999967</v>
      </c>
      <c r="S63" s="6"/>
      <c r="T63" s="168">
        <f t="shared" si="3"/>
        <v>-2.701810900000015</v>
      </c>
      <c r="U63" s="169">
        <f t="shared" si="4"/>
        <v>-5.0134968000000013</v>
      </c>
    </row>
    <row r="64" spans="1:22" x14ac:dyDescent="0.25">
      <c r="A64" s="151">
        <f t="shared" si="5"/>
        <v>46052</v>
      </c>
      <c r="B64">
        <v>5</v>
      </c>
      <c r="C64" s="6">
        <v>-8.9041791999999731</v>
      </c>
      <c r="D64" s="6">
        <v>-8.4024999999999892</v>
      </c>
      <c r="E64" s="6">
        <v>-36.073664999999991</v>
      </c>
      <c r="F64" s="6">
        <v>-8.7882399999999734</v>
      </c>
      <c r="G64" s="6">
        <v>-24.799665599999997</v>
      </c>
      <c r="H64" s="6">
        <v>-23.861208000000062</v>
      </c>
      <c r="I64" s="6">
        <v>-8.3860339999999951</v>
      </c>
      <c r="J64" s="6">
        <v>14.569549999999992</v>
      </c>
      <c r="K64" s="6">
        <v>-5.3393921999999918</v>
      </c>
      <c r="L64" s="6">
        <v>-2.0441600000000335</v>
      </c>
      <c r="M64" s="50">
        <v>4.147664600000013</v>
      </c>
      <c r="N64" s="6">
        <f>+[5]CttlePrices_Basis!P841</f>
        <v>-2.9430639999999642</v>
      </c>
      <c r="O64" s="6">
        <f>+[5]CttlePrices_Basis!P893</f>
        <v>-13.633357999999959</v>
      </c>
      <c r="P64" s="6">
        <f>+[5]CttlePrices_Basis!P945</f>
        <v>1.8207100000000196</v>
      </c>
      <c r="Q64" s="6">
        <f>+[5]CttlePrices_Basis!P997</f>
        <v>-20.454959999999971</v>
      </c>
      <c r="R64" s="6">
        <f>+[5]CttlePrices_Basis!P1049</f>
        <v>-17.857624000000044</v>
      </c>
      <c r="S64" s="6"/>
      <c r="T64" s="168">
        <f t="shared" si="3"/>
        <v>-2.5304414799999848</v>
      </c>
      <c r="U64" s="169">
        <f t="shared" si="4"/>
        <v>-6.0468957199999975</v>
      </c>
    </row>
    <row r="65" spans="1:21" x14ac:dyDescent="0.25">
      <c r="A65" s="151">
        <f t="shared" si="5"/>
        <v>46059</v>
      </c>
      <c r="B65">
        <v>6</v>
      </c>
      <c r="C65" s="6">
        <v>-10.308464999999984</v>
      </c>
      <c r="D65" s="6">
        <v>-3.6042787999999746</v>
      </c>
      <c r="E65" s="6">
        <v>-37.424619599999986</v>
      </c>
      <c r="F65" s="6">
        <v>-4.9804999999999779</v>
      </c>
      <c r="G65" s="6">
        <v>-22.090496000000002</v>
      </c>
      <c r="H65" s="6">
        <v>-22.268180999999998</v>
      </c>
      <c r="I65" s="6">
        <v>-9.4883599999974422E-2</v>
      </c>
      <c r="J65" s="6">
        <v>15.158455999999973</v>
      </c>
      <c r="K65" s="6">
        <v>5.5769200000000012</v>
      </c>
      <c r="L65" s="6">
        <v>-3.3345339999999624</v>
      </c>
      <c r="M65" s="50">
        <v>11.965936000000028</v>
      </c>
      <c r="N65" s="6">
        <f>+[5]CttlePrices_Basis!P842</f>
        <v>1.4990880000000004</v>
      </c>
      <c r="O65" s="6">
        <f>+[5]CttlePrices_Basis!P894</f>
        <v>-12.61179999999996</v>
      </c>
      <c r="P65" s="6">
        <f>+[5]CttlePrices_Basis!P946</f>
        <v>7.9460000000000264</v>
      </c>
      <c r="Q65" s="6">
        <f>+[5]CttlePrices_Basis!P998</f>
        <v>-18.091464999999971</v>
      </c>
      <c r="R65" s="6">
        <f>+[5]CttlePrices_Basis!P1050</f>
        <v>-1.8073999999999728</v>
      </c>
      <c r="S65" s="6"/>
      <c r="T65" s="168">
        <f t="shared" si="3"/>
        <v>1.0929380000000264</v>
      </c>
      <c r="U65" s="169">
        <f t="shared" si="4"/>
        <v>-1.8253494599999869</v>
      </c>
    </row>
    <row r="66" spans="1:21" x14ac:dyDescent="0.25">
      <c r="A66" s="151">
        <f t="shared" si="5"/>
        <v>46066</v>
      </c>
      <c r="B66">
        <v>7</v>
      </c>
      <c r="C66" s="6">
        <v>-9.5964449999999886</v>
      </c>
      <c r="D66" s="6">
        <v>-5.6486143999999854</v>
      </c>
      <c r="E66" s="6">
        <v>-36.750686000000002</v>
      </c>
      <c r="F66" s="6">
        <v>1.6601771999999926</v>
      </c>
      <c r="G66" s="6">
        <v>-19.769053799999995</v>
      </c>
      <c r="H66" s="6">
        <v>-30.042193999999967</v>
      </c>
      <c r="I66" s="6">
        <v>2.4027400000000227</v>
      </c>
      <c r="J66" s="6">
        <v>14.50175200000001</v>
      </c>
      <c r="K66" s="6">
        <v>-5.3824800000000153</v>
      </c>
      <c r="L66" s="6">
        <v>-6.4334479999999985</v>
      </c>
      <c r="M66" s="50">
        <v>-3.5743297999999868</v>
      </c>
      <c r="N66" s="6">
        <f>+[5]CttlePrices_Basis!P843</f>
        <v>5.3423559999999952</v>
      </c>
      <c r="O66" s="6">
        <f>+[5]CttlePrices_Basis!P895</f>
        <v>-11.315410000000014</v>
      </c>
      <c r="P66" s="6">
        <f>+[5]CttlePrices_Basis!P947</f>
        <v>6.6648639999999943</v>
      </c>
      <c r="Q66" s="6">
        <f>+[5]CttlePrices_Basis!P999</f>
        <v>-28.754552000000047</v>
      </c>
      <c r="R66" s="6">
        <f>+[5]CttlePrices_Basis!P1051</f>
        <v>-4.8253450000000271</v>
      </c>
      <c r="S66" s="6"/>
      <c r="T66" s="168">
        <f t="shared" si="3"/>
        <v>-1.863193560000002</v>
      </c>
      <c r="U66" s="169">
        <f t="shared" si="4"/>
        <v>-4.7605203599999957</v>
      </c>
    </row>
    <row r="67" spans="1:21" x14ac:dyDescent="0.25">
      <c r="A67" s="151">
        <f t="shared" si="5"/>
        <v>46073</v>
      </c>
      <c r="B67">
        <v>8</v>
      </c>
      <c r="C67" s="6">
        <v>-10.618616000000003</v>
      </c>
      <c r="D67" s="6">
        <v>-8.5826224999999852</v>
      </c>
      <c r="E67" s="6">
        <v>-34.796194000000014</v>
      </c>
      <c r="F67" s="6">
        <v>-3.3665625000000148</v>
      </c>
      <c r="G67" s="6">
        <v>-28.226129999999984</v>
      </c>
      <c r="H67" s="6">
        <v>-17.357081666666659</v>
      </c>
      <c r="I67" s="6">
        <v>-6.1676230000000203</v>
      </c>
      <c r="J67" s="6">
        <v>7.8343333333333476</v>
      </c>
      <c r="K67" s="6">
        <v>-2.9041500000000156</v>
      </c>
      <c r="L67" s="6">
        <v>-7.9983533333333412</v>
      </c>
      <c r="M67" s="50">
        <v>-10.646719999999988</v>
      </c>
      <c r="N67" s="6">
        <f>+[5]CttlePrices_Basis!P844</f>
        <v>-4.7824570000000222</v>
      </c>
      <c r="O67" s="6">
        <f>+[5]CttlePrices_Basis!P896</f>
        <v>-14.244374999999991</v>
      </c>
      <c r="P67" s="6">
        <f>+[5]CttlePrices_Basis!P948</f>
        <v>-2.4741070000000036</v>
      </c>
      <c r="Q67" s="6">
        <f>+[5]CttlePrices_Basis!P1000</f>
        <v>-20.474956999999961</v>
      </c>
      <c r="R67" s="6">
        <f>+[5]CttlePrices_Basis!P1052</f>
        <v>-16.909344999999973</v>
      </c>
      <c r="S67" s="6"/>
      <c r="T67" s="168">
        <f t="shared" si="3"/>
        <v>-8.0292024666666695</v>
      </c>
      <c r="U67" s="169">
        <f t="shared" si="4"/>
        <v>-8.6966663666666673</v>
      </c>
    </row>
    <row r="68" spans="1:21" x14ac:dyDescent="0.25">
      <c r="A68" s="151">
        <f t="shared" si="5"/>
        <v>46080</v>
      </c>
      <c r="B68">
        <v>9</v>
      </c>
      <c r="C68" s="6">
        <v>-5.6896759999999773</v>
      </c>
      <c r="D68" s="6">
        <v>-6.6115229999999485</v>
      </c>
      <c r="E68" s="6">
        <v>-40.518780000000021</v>
      </c>
      <c r="F68" s="6">
        <v>-7.0543149999999741</v>
      </c>
      <c r="G68" s="6">
        <v>-35.837703599999969</v>
      </c>
      <c r="H68" s="6">
        <v>-33.450639999999993</v>
      </c>
      <c r="I68" s="6">
        <v>-13.851959999999963</v>
      </c>
      <c r="J68" s="6">
        <v>4.7014179999999897</v>
      </c>
      <c r="K68" s="6">
        <v>-7.6919504000000245</v>
      </c>
      <c r="L68" s="6">
        <v>-12.277272400000015</v>
      </c>
      <c r="M68" s="50">
        <v>-1.7478679999999827</v>
      </c>
      <c r="N68" s="6">
        <f>+[5]CttlePrices_Basis!P845</f>
        <v>-2.9507899999999836</v>
      </c>
      <c r="O68" s="6">
        <f>+[5]CttlePrices_Basis!P897</f>
        <v>-14.177785</v>
      </c>
      <c r="P68" s="6">
        <f>+[5]CttlePrices_Basis!P949</f>
        <v>8.6959999999999695</v>
      </c>
      <c r="Q68" s="6">
        <f>+[5]CttlePrices_Basis!P1001</f>
        <v>-38.254799999999989</v>
      </c>
      <c r="R68" s="6">
        <f>+[5]CttlePrices_Basis!P1053</f>
        <v>-28.383100000000013</v>
      </c>
      <c r="S68" s="6"/>
      <c r="T68" s="168">
        <f t="shared" si="3"/>
        <v>-4.4915430800000022</v>
      </c>
      <c r="U68" s="169">
        <f t="shared" si="4"/>
        <v>-10.858855139999998</v>
      </c>
    </row>
    <row r="69" spans="1:21" x14ac:dyDescent="0.25">
      <c r="A69" s="151">
        <f t="shared" si="5"/>
        <v>46087</v>
      </c>
      <c r="B69">
        <v>10</v>
      </c>
      <c r="C69" s="6">
        <v>-7.7579199999999986</v>
      </c>
      <c r="D69" s="6">
        <v>-8.6118620000000163</v>
      </c>
      <c r="E69" s="6">
        <v>-35.201920000000001</v>
      </c>
      <c r="F69" s="6">
        <v>-3.1951738000000205</v>
      </c>
      <c r="G69" s="6">
        <v>-21.178576000000021</v>
      </c>
      <c r="H69" s="6">
        <v>-38.259269999999987</v>
      </c>
      <c r="I69" s="6">
        <v>-12.604162799999983</v>
      </c>
      <c r="J69" s="6">
        <v>-1.5410812000000078</v>
      </c>
      <c r="K69" s="6">
        <v>-7.169873999999993</v>
      </c>
      <c r="L69" s="6">
        <v>-20.478433599999988</v>
      </c>
      <c r="M69" s="50">
        <v>6.7216999999970994E-2</v>
      </c>
      <c r="N69" s="6">
        <f>+[5]CttlePrices_Basis!P846</f>
        <v>-7.6567427999999893</v>
      </c>
      <c r="O69" s="6">
        <f>+[5]CttlePrices_Basis!P898</f>
        <v>-15.069980000000015</v>
      </c>
      <c r="P69" s="6">
        <f>+[5]CttlePrices_Basis!P950</f>
        <v>-0.6995979999999804</v>
      </c>
      <c r="Q69" s="6">
        <f>+[5]CttlePrices_Basis!P1002</f>
        <v>-34.774830000000009</v>
      </c>
      <c r="R69" s="6">
        <f>+[5]CttlePrices_Basis!P1054</f>
        <v>-50.883399999999938</v>
      </c>
      <c r="S69" s="6"/>
      <c r="T69" s="168">
        <f t="shared" si="3"/>
        <v>-8.7675074800000008</v>
      </c>
      <c r="U69" s="169">
        <f t="shared" si="4"/>
        <v>-12.459050139999999</v>
      </c>
    </row>
    <row r="70" spans="1:21" x14ac:dyDescent="0.25">
      <c r="A70" s="151">
        <f t="shared" si="5"/>
        <v>46094</v>
      </c>
      <c r="B70">
        <v>11</v>
      </c>
      <c r="C70" s="6">
        <v>-11.293407999999985</v>
      </c>
      <c r="D70" s="6">
        <v>-6.3241600000000062</v>
      </c>
      <c r="E70" s="6">
        <v>-33.79942800000002</v>
      </c>
      <c r="F70" s="6">
        <v>-8.4590116000000251</v>
      </c>
      <c r="G70" s="6">
        <v>-32.707567600000004</v>
      </c>
      <c r="H70" s="6">
        <v>-41.485629400000022</v>
      </c>
      <c r="I70" s="6">
        <v>-23.983161600000045</v>
      </c>
      <c r="J70" s="6">
        <v>-3.6913848000000087</v>
      </c>
      <c r="K70" s="6">
        <v>-2.731509200000005</v>
      </c>
      <c r="L70" s="6">
        <v>-21.727867199999991</v>
      </c>
      <c r="M70" s="50">
        <v>14.920176000000026</v>
      </c>
      <c r="N70" s="6">
        <f>+[5]CttlePrices_Basis!P847</f>
        <v>-6.3891459999999825</v>
      </c>
      <c r="O70" s="6">
        <f>+[5]CttlePrices_Basis!P899</f>
        <v>-17.927469999999971</v>
      </c>
      <c r="P70" s="6">
        <f>+[5]CttlePrices_Basis!P951</f>
        <v>8.9010750000000485</v>
      </c>
      <c r="Q70" s="6">
        <f>+[5]CttlePrices_Basis!P1003</f>
        <v>-28.631452000000081</v>
      </c>
      <c r="R70" s="6">
        <f>+[5]CttlePrices_Basis!P1055</f>
        <v>-49.21848</v>
      </c>
      <c r="S70" s="6"/>
      <c r="T70" s="168">
        <f t="shared" si="3"/>
        <v>-4.4446464399999739</v>
      </c>
      <c r="U70" s="169">
        <f t="shared" si="4"/>
        <v>-12.682248479999995</v>
      </c>
    </row>
    <row r="71" spans="1:21" x14ac:dyDescent="0.25">
      <c r="A71" s="151">
        <f t="shared" si="5"/>
        <v>46101</v>
      </c>
      <c r="B71">
        <v>12</v>
      </c>
      <c r="C71" s="6">
        <v>-13.22198400000002</v>
      </c>
      <c r="D71" s="6">
        <v>-11.819182000000012</v>
      </c>
      <c r="E71" s="6">
        <v>-31.983626000000015</v>
      </c>
      <c r="F71" s="6">
        <v>-11.222225000000009</v>
      </c>
      <c r="G71" s="6">
        <v>-29.629304799999971</v>
      </c>
      <c r="H71" s="6">
        <v>-49.176656000000008</v>
      </c>
      <c r="I71" s="6">
        <v>-21.31971999999999</v>
      </c>
      <c r="J71" s="6">
        <v>-8.9694800000000043</v>
      </c>
      <c r="K71" s="6">
        <v>-1.3705480000000136</v>
      </c>
      <c r="L71" s="6">
        <v>-42.265304000000015</v>
      </c>
      <c r="M71" s="50">
        <v>-11.224498399999987</v>
      </c>
      <c r="N71" s="6">
        <f>+[5]CttlePrices_Basis!P848</f>
        <v>-18.264926140000028</v>
      </c>
      <c r="O71" s="6">
        <f>+[5]CttlePrices_Basis!P900</f>
        <v>-20.179764000000006</v>
      </c>
      <c r="P71" s="6">
        <f>+[5]CttlePrices_Basis!P952</f>
        <v>-2.0470450000000255</v>
      </c>
      <c r="Q71" s="6">
        <f>+[5]CttlePrices_Basis!P1004</f>
        <v>-23.388800000000003</v>
      </c>
      <c r="R71" s="6">
        <f>+[5]CttlePrices_Basis!P1056</f>
        <v>-42.608435999999983</v>
      </c>
      <c r="S71" s="6"/>
      <c r="T71" s="168">
        <f t="shared" si="3"/>
        <v>-18.796307508000012</v>
      </c>
      <c r="U71" s="169">
        <f t="shared" si="4"/>
        <v>-20.444724634000004</v>
      </c>
    </row>
    <row r="72" spans="1:21" x14ac:dyDescent="0.25">
      <c r="A72" s="151">
        <f t="shared" si="5"/>
        <v>46108</v>
      </c>
      <c r="B72">
        <v>13</v>
      </c>
      <c r="C72" s="6">
        <v>-16.576253499999993</v>
      </c>
      <c r="D72" s="6">
        <v>-13.687960000000018</v>
      </c>
      <c r="E72" s="6">
        <v>-31.445097599999997</v>
      </c>
      <c r="F72" s="6">
        <v>-13.434992499999964</v>
      </c>
      <c r="G72" s="6">
        <v>-30.748518999999987</v>
      </c>
      <c r="H72" s="6">
        <v>-46.916571400000009</v>
      </c>
      <c r="I72" s="6">
        <v>-19.072063000000014</v>
      </c>
      <c r="J72" s="6">
        <v>-5.8324160000000234</v>
      </c>
      <c r="K72" s="6">
        <v>-17.868414000000001</v>
      </c>
      <c r="L72" s="6">
        <v>-30.897145599999988</v>
      </c>
      <c r="M72" s="50">
        <v>-2.7915192000000104</v>
      </c>
      <c r="N72" s="6">
        <f>+[5]CttlePrices_Basis!P849</f>
        <v>-16.644572799999992</v>
      </c>
      <c r="O72" s="6">
        <f>+[5]CttlePrices_Basis!P901</f>
        <v>-39.477295000000026</v>
      </c>
      <c r="P72" s="6">
        <f>+[5]CttlePrices_Basis!P953</f>
        <v>-14.648311999999976</v>
      </c>
      <c r="Q72" s="6">
        <f>+[5]CttlePrices_Basis!P1005</f>
        <v>-11.165087999999969</v>
      </c>
      <c r="R72" s="6">
        <f>+[5]CttlePrices_Basis!P1057</f>
        <v>-44.160872999999981</v>
      </c>
      <c r="S72" s="6"/>
      <c r="T72" s="168">
        <f t="shared" si="3"/>
        <v>-20.891768919999997</v>
      </c>
      <c r="U72" s="169">
        <f t="shared" si="4"/>
        <v>-22.489682800000004</v>
      </c>
    </row>
    <row r="73" spans="1:21" x14ac:dyDescent="0.25">
      <c r="A73" s="151">
        <f t="shared" si="5"/>
        <v>46115</v>
      </c>
      <c r="B73">
        <v>14</v>
      </c>
      <c r="C73" s="6">
        <v>-17.238436399999998</v>
      </c>
      <c r="D73" s="6">
        <v>-9.5880200000000002</v>
      </c>
      <c r="E73" s="6">
        <v>-26.780636000000001</v>
      </c>
      <c r="F73" s="6">
        <v>-9.3812405999999839</v>
      </c>
      <c r="G73" s="6">
        <v>-26.854729600000042</v>
      </c>
      <c r="H73" s="6">
        <v>-40.120088749999951</v>
      </c>
      <c r="I73" s="6">
        <v>-12.735327999999981</v>
      </c>
      <c r="J73" s="6">
        <v>-13.46620200000001</v>
      </c>
      <c r="K73" s="6">
        <v>-16.952248999999966</v>
      </c>
      <c r="L73" s="6">
        <v>-25.476088399999981</v>
      </c>
      <c r="M73" s="50">
        <v>11.033634000000006</v>
      </c>
      <c r="N73" s="6">
        <f>+[5]CttlePrices_Basis!P850</f>
        <v>-12.083859999999987</v>
      </c>
      <c r="O73" s="6">
        <f>+[5]CttlePrices_Basis!P902</f>
        <v>-34.563255000000026</v>
      </c>
      <c r="P73" s="6">
        <f>+[5]CttlePrices_Basis!P954</f>
        <v>-23.205016000000001</v>
      </c>
      <c r="Q73" s="6">
        <f>+[5]CttlePrices_Basis!P1006</f>
        <v>-5.4443239999999946</v>
      </c>
      <c r="R73" s="6">
        <f>+[5]CttlePrices_Basis!P1058</f>
        <v>-22.432303999999988</v>
      </c>
      <c r="S73" s="6"/>
      <c r="T73" s="168">
        <f t="shared" si="3"/>
        <v>-16.858917079999998</v>
      </c>
      <c r="U73" s="169">
        <f t="shared" si="4"/>
        <v>-19.442318274999995</v>
      </c>
    </row>
    <row r="74" spans="1:21" x14ac:dyDescent="0.25">
      <c r="A74" s="151">
        <f t="shared" si="5"/>
        <v>46122</v>
      </c>
      <c r="B74">
        <v>15</v>
      </c>
      <c r="C74" s="6">
        <v>-13.011673999999999</v>
      </c>
      <c r="D74" s="6">
        <v>-3.4840790000000226</v>
      </c>
      <c r="E74" s="6">
        <v>-30.76302720000001</v>
      </c>
      <c r="F74" s="6">
        <v>-11.856618400000002</v>
      </c>
      <c r="G74" s="6">
        <v>-24.408120000000025</v>
      </c>
      <c r="H74" s="6">
        <v>-23.948435799999942</v>
      </c>
      <c r="I74" s="6">
        <v>-17.003137000000009</v>
      </c>
      <c r="J74" s="6">
        <v>-19.988375599999983</v>
      </c>
      <c r="K74" s="6">
        <v>-21.559881999999988</v>
      </c>
      <c r="L74" s="6">
        <v>-26.708610000000022</v>
      </c>
      <c r="M74" s="50">
        <v>-1.5468500000000063</v>
      </c>
      <c r="N74" s="6">
        <f>+[5]CttlePrices_Basis!P851</f>
        <v>-4.8431159999999807</v>
      </c>
      <c r="O74" s="6">
        <f>+[5]CttlePrices_Basis!P903</f>
        <v>-27.958174999999954</v>
      </c>
      <c r="P74" s="6">
        <f>+[5]CttlePrices_Basis!P955</f>
        <v>-17.468320000000034</v>
      </c>
      <c r="Q74" s="6">
        <f>+[5]CttlePrices_Basis!P1007</f>
        <v>-14.136560000000031</v>
      </c>
      <c r="R74" s="6">
        <f>+[5]CttlePrices_Basis!P1059</f>
        <v>3.9164200000000733</v>
      </c>
      <c r="S74" s="6"/>
      <c r="T74" s="168">
        <f t="shared" si="3"/>
        <v>-15.705014199999999</v>
      </c>
      <c r="U74" s="169">
        <f t="shared" si="4"/>
        <v>-18.543302139999994</v>
      </c>
    </row>
    <row r="75" spans="1:21" x14ac:dyDescent="0.25">
      <c r="A75" s="151">
        <f t="shared" si="5"/>
        <v>46129</v>
      </c>
      <c r="B75">
        <v>16</v>
      </c>
      <c r="C75" s="6">
        <v>-14.683469799999983</v>
      </c>
      <c r="D75" s="6">
        <v>-2.10677124999998</v>
      </c>
      <c r="E75" s="6">
        <v>-27.292395999999982</v>
      </c>
      <c r="F75" s="6">
        <v>-6.6081279999999936</v>
      </c>
      <c r="G75" s="6">
        <v>-27.912333750000045</v>
      </c>
      <c r="H75" s="6">
        <v>-16.842737599999992</v>
      </c>
      <c r="I75" s="6">
        <v>-12.240178000000014</v>
      </c>
      <c r="J75" s="6">
        <v>-24.66794999999999</v>
      </c>
      <c r="K75" s="6">
        <v>-20.067440000000005</v>
      </c>
      <c r="L75" s="6">
        <v>-28.447532000000024</v>
      </c>
      <c r="M75" s="50">
        <v>-3.142583999999971</v>
      </c>
      <c r="N75" s="6">
        <f>+[5]CttlePrices_Basis!P852</f>
        <v>5.8166750000000036</v>
      </c>
      <c r="O75" s="6">
        <f>+[5]CttlePrices_Basis!P904</f>
        <v>-35.468350000000015</v>
      </c>
      <c r="P75" s="6">
        <f>+[5]CttlePrices_Basis!P956</f>
        <v>-19.329302000000041</v>
      </c>
      <c r="Q75" s="6">
        <f>+[5]CttlePrices_Basis!P1008</f>
        <v>-24.684799999999996</v>
      </c>
      <c r="R75" s="6">
        <f>+[5]CttlePrices_Basis!P1060</f>
        <v>-5.7777400000000512</v>
      </c>
      <c r="S75" s="6"/>
      <c r="T75" s="168">
        <f t="shared" si="3"/>
        <v>-16.114218600000008</v>
      </c>
      <c r="U75" s="169">
        <f t="shared" si="4"/>
        <v>-18.230173235000009</v>
      </c>
    </row>
    <row r="76" spans="1:21" x14ac:dyDescent="0.25">
      <c r="A76" s="151">
        <f t="shared" si="5"/>
        <v>46136</v>
      </c>
      <c r="B76">
        <v>17</v>
      </c>
      <c r="C76" s="6">
        <v>-16.519071999999994</v>
      </c>
      <c r="D76" s="6">
        <v>-10.212633749999981</v>
      </c>
      <c r="E76" s="6">
        <v>-33.376640999999992</v>
      </c>
      <c r="F76" s="6">
        <v>-22.235050399999977</v>
      </c>
      <c r="G76" s="6">
        <v>-33.692800000000034</v>
      </c>
      <c r="H76" s="6">
        <v>-27.444249400000018</v>
      </c>
      <c r="I76" s="6">
        <v>-7.8358440000000087</v>
      </c>
      <c r="J76" s="6">
        <v>-10.825725000000006</v>
      </c>
      <c r="K76" s="6">
        <v>-20.978585199999998</v>
      </c>
      <c r="L76" s="6">
        <v>-31.337238999999983</v>
      </c>
      <c r="M76" s="50">
        <v>-16.45471999999998</v>
      </c>
      <c r="N76" s="6">
        <f>+[5]CttlePrices_Basis!P853</f>
        <v>-8.4849749999999915</v>
      </c>
      <c r="O76" s="6">
        <f>+[5]CttlePrices_Basis!P905</f>
        <v>-29.403582999999998</v>
      </c>
      <c r="P76" s="6">
        <f>+[5]CttlePrices_Basis!P957</f>
        <v>-24.55582800000002</v>
      </c>
      <c r="Q76" s="6">
        <f>+[5]CttlePrices_Basis!P1009</f>
        <v>-30.735239999999919</v>
      </c>
      <c r="R76" s="6">
        <f>+[5]CttlePrices_Basis!P1061</f>
        <v>-10.246777999999949</v>
      </c>
      <c r="S76" s="6"/>
      <c r="T76" s="168">
        <f t="shared" si="3"/>
        <v>-22.047268999999993</v>
      </c>
      <c r="U76" s="169">
        <f t="shared" si="4"/>
        <v>-21.101354860000004</v>
      </c>
    </row>
    <row r="77" spans="1:21" x14ac:dyDescent="0.25">
      <c r="A77" s="151">
        <f t="shared" si="5"/>
        <v>46143</v>
      </c>
      <c r="B77">
        <v>18</v>
      </c>
      <c r="C77" s="6">
        <v>-20.45934160000003</v>
      </c>
      <c r="D77" s="6">
        <v>-6.6113840000000295</v>
      </c>
      <c r="E77" s="6">
        <v>-37.202955999999972</v>
      </c>
      <c r="F77" s="6">
        <v>-18.455200000000019</v>
      </c>
      <c r="G77" s="6">
        <v>-39.459813400000002</v>
      </c>
      <c r="H77" s="6">
        <v>-23.870539399999927</v>
      </c>
      <c r="I77" s="6">
        <v>-12.067962799999975</v>
      </c>
      <c r="J77" s="6">
        <v>-31.483015599999959</v>
      </c>
      <c r="K77" s="6">
        <v>-8.9932000000000016</v>
      </c>
      <c r="L77" s="6">
        <v>-22.770975600000014</v>
      </c>
      <c r="M77" s="50">
        <v>-14.714912000000027</v>
      </c>
      <c r="N77" s="6">
        <f>+[5]CttlePrices_Basis!P854</f>
        <v>-7.6824770000000342</v>
      </c>
      <c r="O77" s="6">
        <f>+[5]CttlePrices_Basis!P906</f>
        <v>-38.482759999999956</v>
      </c>
      <c r="P77" s="6">
        <f>+[5]CttlePrices_Basis!P958</f>
        <v>-0.14873600000004217</v>
      </c>
      <c r="Q77" s="6">
        <f>+[5]CttlePrices_Basis!P1010</f>
        <v>-39.848724999999945</v>
      </c>
      <c r="R77" s="6">
        <f>+[5]CttlePrices_Basis!P1062</f>
        <v>-27.85850999999991</v>
      </c>
      <c r="S77" s="6"/>
      <c r="T77" s="168">
        <f t="shared" si="3"/>
        <v>-16.759972120000015</v>
      </c>
      <c r="U77" s="169">
        <f t="shared" si="4"/>
        <v>-19.967439179999992</v>
      </c>
    </row>
    <row r="78" spans="1:21" x14ac:dyDescent="0.25">
      <c r="A78" s="151">
        <f t="shared" si="5"/>
        <v>46150</v>
      </c>
      <c r="B78">
        <v>19</v>
      </c>
      <c r="C78" s="6">
        <v>-14.621994000000001</v>
      </c>
      <c r="D78" s="6">
        <v>-8.4482799999999827</v>
      </c>
      <c r="E78" s="6">
        <v>-40.23174920000001</v>
      </c>
      <c r="F78" s="6">
        <v>-17.252652399999988</v>
      </c>
      <c r="G78" s="6">
        <v>-37.454933599999976</v>
      </c>
      <c r="H78" s="6">
        <v>-22.623285799999934</v>
      </c>
      <c r="I78" s="6">
        <v>-19.729712799999959</v>
      </c>
      <c r="J78" s="6">
        <v>-31.937126000000006</v>
      </c>
      <c r="K78" s="6">
        <v>-15.391260000000017</v>
      </c>
      <c r="L78" s="6">
        <v>-20.624807999999973</v>
      </c>
      <c r="M78" s="50">
        <v>-35.259067000000016</v>
      </c>
      <c r="N78" s="6">
        <f>+[5]CttlePrices_Basis!P855</f>
        <v>-16.533110000000022</v>
      </c>
      <c r="O78" s="6">
        <f>+[5]CttlePrices_Basis!P907</f>
        <v>-28.736305999999985</v>
      </c>
      <c r="P78" s="6">
        <f>+[5]CttlePrices_Basis!P959</f>
        <v>-2.7545849999999632</v>
      </c>
      <c r="Q78" s="6">
        <f>+[5]CttlePrices_Basis!P1011</f>
        <v>-27.925029999999992</v>
      </c>
      <c r="R78" s="6">
        <f>+[5]CttlePrices_Basis!P1063</f>
        <v>-24.947150000000079</v>
      </c>
      <c r="S78" s="6"/>
      <c r="T78" s="168">
        <f t="shared" si="3"/>
        <v>-20.781575199999992</v>
      </c>
      <c r="U78" s="169">
        <f t="shared" si="4"/>
        <v>-23.104419419999985</v>
      </c>
    </row>
    <row r="79" spans="1:21" x14ac:dyDescent="0.25">
      <c r="A79" s="151">
        <f t="shared" si="5"/>
        <v>46157</v>
      </c>
      <c r="B79">
        <v>20</v>
      </c>
      <c r="C79" s="6">
        <v>-16.481236999999993</v>
      </c>
      <c r="D79" s="6">
        <v>-6.2370249999999885</v>
      </c>
      <c r="E79" s="6">
        <v>-46.714135999999954</v>
      </c>
      <c r="F79" s="6">
        <v>-14.188831399999998</v>
      </c>
      <c r="G79" s="6">
        <v>-36.257483999999977</v>
      </c>
      <c r="H79" s="6">
        <v>-27.036560000000009</v>
      </c>
      <c r="I79" s="6">
        <v>-21.366974999999996</v>
      </c>
      <c r="J79" s="6">
        <v>-23.426684999999964</v>
      </c>
      <c r="K79" s="6">
        <v>-10.464801600000015</v>
      </c>
      <c r="L79" s="6">
        <v>-21.867290000000025</v>
      </c>
      <c r="M79" s="50">
        <v>-10.003160799999961</v>
      </c>
      <c r="N79" s="6">
        <f>+[5]CttlePrices_Basis!P856</f>
        <v>-14.962009999999992</v>
      </c>
      <c r="O79" s="6">
        <f>+[5]CttlePrices_Basis!P908</f>
        <v>-17.849160000000012</v>
      </c>
      <c r="P79" s="6">
        <f>+[5]CttlePrices_Basis!P960</f>
        <v>-10.076381000000026</v>
      </c>
      <c r="Q79" s="6">
        <f>+[5]CttlePrices_Basis!P1012</f>
        <v>-31.897895000000062</v>
      </c>
      <c r="R79" s="6">
        <f>+[5]CttlePrices_Basis!P1064</f>
        <v>-20.057680000000005</v>
      </c>
      <c r="S79" s="6"/>
      <c r="T79" s="168">
        <f t="shared" si="3"/>
        <v>-14.951600360000004</v>
      </c>
      <c r="U79" s="169">
        <f t="shared" si="4"/>
        <v>-19.331050739999998</v>
      </c>
    </row>
    <row r="80" spans="1:21" x14ac:dyDescent="0.25">
      <c r="A80" s="151">
        <f t="shared" si="5"/>
        <v>46164</v>
      </c>
      <c r="B80">
        <v>21</v>
      </c>
      <c r="C80" s="6">
        <v>-16.314185599999988</v>
      </c>
      <c r="D80" s="6">
        <v>-4.3849855999999789</v>
      </c>
      <c r="E80" s="6">
        <v>-46.338119999999989</v>
      </c>
      <c r="F80" s="6">
        <v>-19.381192000000027</v>
      </c>
      <c r="G80" s="6">
        <v>-33.639783000000023</v>
      </c>
      <c r="H80" s="6">
        <v>-25.179919999999981</v>
      </c>
      <c r="I80" s="6">
        <v>-17.663287999999994</v>
      </c>
      <c r="J80" s="6">
        <v>-14.237564999999989</v>
      </c>
      <c r="K80" s="6">
        <v>-14.928424799999988</v>
      </c>
      <c r="L80" s="6">
        <v>-21.891646400000013</v>
      </c>
      <c r="M80" s="50">
        <v>1.0302259999999421</v>
      </c>
      <c r="N80" s="6">
        <f>+[5]CttlePrices_Basis!P857</f>
        <v>-10.875394999999997</v>
      </c>
      <c r="O80" s="6">
        <f>+[5]CttlePrices_Basis!P909</f>
        <v>-15.078623999999991</v>
      </c>
      <c r="P80" s="6">
        <f>+[5]CttlePrices_Basis!P961</f>
        <v>-40.451728000000003</v>
      </c>
      <c r="Q80" s="6">
        <f>+[5]CttlePrices_Basis!P1013</f>
        <v>-39.278042000000028</v>
      </c>
      <c r="R80" s="6">
        <f>+[5]CttlePrices_Basis!P1065</f>
        <v>-1.7508659999999736</v>
      </c>
      <c r="S80" s="6"/>
      <c r="T80" s="168">
        <f t="shared" si="3"/>
        <v>-17.453433480000012</v>
      </c>
      <c r="U80" s="169">
        <f t="shared" si="4"/>
        <v>-19.291614820000003</v>
      </c>
    </row>
    <row r="81" spans="1:21" x14ac:dyDescent="0.25">
      <c r="A81" s="151">
        <f t="shared" si="5"/>
        <v>46171</v>
      </c>
      <c r="B81">
        <v>22</v>
      </c>
      <c r="C81" s="6">
        <v>-15.709976250000011</v>
      </c>
      <c r="D81" s="6">
        <v>-9.3550312499999961</v>
      </c>
      <c r="E81" s="6">
        <v>-46.848629000000003</v>
      </c>
      <c r="F81" s="6">
        <v>-15.401511999999968</v>
      </c>
      <c r="G81" s="6">
        <v>-38.418319999999966</v>
      </c>
      <c r="H81" s="6">
        <v>-29.130453750000015</v>
      </c>
      <c r="I81" s="6">
        <v>-7.8023519999999849</v>
      </c>
      <c r="J81" s="6">
        <v>-33.695023999999961</v>
      </c>
      <c r="K81" s="6">
        <v>-24.856585999999993</v>
      </c>
      <c r="L81" s="6">
        <v>-6.3385600000000295</v>
      </c>
      <c r="M81" s="50">
        <v>-1.559743750000024</v>
      </c>
      <c r="N81" s="6">
        <f>+[5]CttlePrices_Basis!P858</f>
        <v>-4.3083679999999731</v>
      </c>
      <c r="O81" s="6">
        <f>+[5]CttlePrices_Basis!P910</f>
        <v>-16.559717000000035</v>
      </c>
      <c r="P81" s="6">
        <f>+[5]CttlePrices_Basis!P962</f>
        <v>-52.88181000000003</v>
      </c>
      <c r="Q81" s="6">
        <f>+[5]CttlePrices_Basis!P1014</f>
        <v>-19.796279999999911</v>
      </c>
      <c r="R81" s="6">
        <f>+[5]CttlePrices_Basis!P1066</f>
        <v>-6.0158129999999801</v>
      </c>
      <c r="S81" s="6"/>
      <c r="T81" s="168">
        <f t="shared" si="3"/>
        <v>-16.32963975000002</v>
      </c>
      <c r="U81" s="169">
        <f t="shared" si="4"/>
        <v>-21.555093450000001</v>
      </c>
    </row>
    <row r="82" spans="1:21" x14ac:dyDescent="0.25">
      <c r="A82" s="151">
        <f t="shared" si="5"/>
        <v>46178</v>
      </c>
      <c r="B82">
        <v>23</v>
      </c>
      <c r="C82" s="6">
        <v>-16.093572200000011</v>
      </c>
      <c r="D82" s="6">
        <v>-9.9678440000000279</v>
      </c>
      <c r="E82" s="6">
        <v>-53.124516999999997</v>
      </c>
      <c r="F82" s="6">
        <v>-15.903276799999958</v>
      </c>
      <c r="G82" s="6">
        <v>-40.47694020000003</v>
      </c>
      <c r="H82" s="6">
        <v>-38.22025000000005</v>
      </c>
      <c r="I82" s="6">
        <v>-9.6040182499999673</v>
      </c>
      <c r="J82" s="6">
        <v>-18.111328400000019</v>
      </c>
      <c r="K82" s="6">
        <v>-22.040540800000002</v>
      </c>
      <c r="L82" s="6">
        <v>-11.472659999999962</v>
      </c>
      <c r="M82" s="50">
        <v>0.28048500000005561</v>
      </c>
      <c r="N82" s="6">
        <f>+[5]CttlePrices_Basis!P859</f>
        <v>-9.0387730000000204</v>
      </c>
      <c r="O82" s="6">
        <f>+[5]CttlePrices_Basis!P911</f>
        <v>-18.233508</v>
      </c>
      <c r="P82" s="6">
        <f>+[5]CttlePrices_Basis!P963</f>
        <v>-30.389299999999992</v>
      </c>
      <c r="Q82" s="6">
        <f>+[5]CttlePrices_Basis!P1015</f>
        <v>-22.555792000000054</v>
      </c>
      <c r="R82" s="6">
        <f>+[5]CttlePrices_Basis!P1067</f>
        <v>-3.5043349999999691</v>
      </c>
      <c r="S82" s="6"/>
      <c r="T82" s="168">
        <f t="shared" si="3"/>
        <v>-13.770751199999983</v>
      </c>
      <c r="U82" s="169">
        <f t="shared" si="4"/>
        <v>-19.730683364999997</v>
      </c>
    </row>
    <row r="83" spans="1:21" x14ac:dyDescent="0.25">
      <c r="A83" s="151">
        <f t="shared" si="5"/>
        <v>46185</v>
      </c>
      <c r="B83">
        <v>24</v>
      </c>
      <c r="C83" s="6">
        <v>-14.32221659999999</v>
      </c>
      <c r="D83" s="6">
        <v>-17.341905000000025</v>
      </c>
      <c r="E83" s="6">
        <v>-49.163694000000007</v>
      </c>
      <c r="F83" s="6">
        <v>-9.3557680000000119</v>
      </c>
      <c r="G83" s="6">
        <v>-44.432993000000039</v>
      </c>
      <c r="H83" s="6">
        <v>-37.255753000000027</v>
      </c>
      <c r="I83" s="6">
        <v>-2.6521769999999663</v>
      </c>
      <c r="J83" s="6">
        <v>-5.9612590000000125</v>
      </c>
      <c r="K83" s="6">
        <v>-21.435048599999988</v>
      </c>
      <c r="L83" s="6">
        <v>-13.812454400000007</v>
      </c>
      <c r="M83" s="50">
        <v>1.9351900000000057</v>
      </c>
      <c r="N83" s="6">
        <f>+[5]CttlePrices_Basis!P860</f>
        <v>-15.355844000000019</v>
      </c>
      <c r="O83" s="6">
        <f>+[5]CttlePrices_Basis!P912</f>
        <v>-29.466554999999971</v>
      </c>
      <c r="P83" s="6">
        <f>+[5]CttlePrices_Basis!P964</f>
        <v>-10.739799999999946</v>
      </c>
      <c r="Q83" s="6">
        <f>+[5]CttlePrices_Basis!P1016</f>
        <v>-54.075312000000054</v>
      </c>
      <c r="R83" s="6">
        <f>+[5]CttlePrices_Basis!P1068</f>
        <v>-9.499274000000014</v>
      </c>
      <c r="S83" s="6"/>
      <c r="T83" s="168">
        <f t="shared" si="3"/>
        <v>-13.487892679999987</v>
      </c>
      <c r="U83" s="169">
        <f t="shared" si="4"/>
        <v>-17.917669399999998</v>
      </c>
    </row>
    <row r="84" spans="1:21" x14ac:dyDescent="0.25">
      <c r="A84" s="151">
        <f t="shared" si="5"/>
        <v>46192</v>
      </c>
      <c r="B84">
        <v>25</v>
      </c>
      <c r="C84" s="6">
        <v>-17.923903999999979</v>
      </c>
      <c r="D84" s="6">
        <v>-17.513467999999989</v>
      </c>
      <c r="E84" s="6">
        <v>-43.961344000000025</v>
      </c>
      <c r="F84" s="6">
        <v>-14.198973599999988</v>
      </c>
      <c r="G84" s="6">
        <v>-32.523309199999971</v>
      </c>
      <c r="H84" s="6">
        <v>-36.953864799999934</v>
      </c>
      <c r="I84" s="6">
        <v>-0.87911559999997735</v>
      </c>
      <c r="J84" s="6">
        <v>-12.667446999999981</v>
      </c>
      <c r="K84" s="6">
        <v>-28.089039999999954</v>
      </c>
      <c r="L84" s="6">
        <v>-7.5828777999999488</v>
      </c>
      <c r="M84" s="50">
        <v>-6.4172290000000487</v>
      </c>
      <c r="N84" s="6">
        <f>+[5]CttlePrices_Basis!P861</f>
        <v>-19.076274999999981</v>
      </c>
      <c r="O84" s="6">
        <f>+[5]CttlePrices_Basis!P913</f>
        <v>-29.525749999999988</v>
      </c>
      <c r="P84" s="6">
        <f>+[5]CttlePrices_Basis!P965</f>
        <v>-16.658199999999965</v>
      </c>
      <c r="Q84" s="6">
        <f>+[5]CttlePrices_Basis!P1017</f>
        <v>-50.198811999999975</v>
      </c>
      <c r="R84" s="6">
        <f>+[5]CttlePrices_Basis!P1069</f>
        <v>-2.1677250000000186</v>
      </c>
      <c r="S84" s="6"/>
      <c r="T84" s="168">
        <f t="shared" si="3"/>
        <v>-15.852066359999986</v>
      </c>
      <c r="U84" s="169">
        <f t="shared" si="4"/>
        <v>-19.037310839999975</v>
      </c>
    </row>
    <row r="85" spans="1:21" x14ac:dyDescent="0.25">
      <c r="A85" s="151">
        <f t="shared" si="5"/>
        <v>46199</v>
      </c>
      <c r="B85">
        <v>26</v>
      </c>
      <c r="C85" s="6">
        <v>-21.00502179999998</v>
      </c>
      <c r="D85" s="6">
        <v>-16.668902000000003</v>
      </c>
      <c r="E85" s="6">
        <v>-37.424917999999991</v>
      </c>
      <c r="F85" s="6">
        <v>-19.120433999999989</v>
      </c>
      <c r="G85" s="6">
        <v>-38.533879999999954</v>
      </c>
      <c r="H85" s="6">
        <v>-26.302920000000029</v>
      </c>
      <c r="I85" s="6">
        <v>-11.501560999999953</v>
      </c>
      <c r="J85" s="6">
        <v>-16.185939199999979</v>
      </c>
      <c r="K85" s="6">
        <v>-28.460184800000007</v>
      </c>
      <c r="L85" s="6">
        <v>-16.092353000000031</v>
      </c>
      <c r="M85" s="50">
        <v>-14.962959999999981</v>
      </c>
      <c r="N85" s="6">
        <f>+[5]CttlePrices_Basis!P862</f>
        <v>-9.63707500000001</v>
      </c>
      <c r="O85" s="6">
        <f>+[5]CttlePrices_Basis!P914</f>
        <v>-21.119359999999972</v>
      </c>
      <c r="P85" s="6">
        <f>+[5]CttlePrices_Basis!P966</f>
        <v>-41.351427999999999</v>
      </c>
      <c r="Q85" s="6">
        <f>+[5]CttlePrices_Basis!P1018</f>
        <v>-54.356009999999969</v>
      </c>
      <c r="R85" s="6">
        <f>+[5]CttlePrices_Basis!P1070</f>
        <v>-10.730109999999968</v>
      </c>
      <c r="S85" s="6"/>
      <c r="T85" s="168">
        <f t="shared" si="3"/>
        <v>-20.632635199999999</v>
      </c>
      <c r="U85" s="169">
        <f t="shared" si="4"/>
        <v>-22.414766099999991</v>
      </c>
    </row>
    <row r="86" spans="1:21" x14ac:dyDescent="0.25">
      <c r="A86" s="151">
        <f t="shared" si="5"/>
        <v>46206</v>
      </c>
      <c r="B86">
        <v>27</v>
      </c>
      <c r="C86" s="6">
        <v>-16.24717600000001</v>
      </c>
      <c r="D86" s="6">
        <v>-15.573512000000022</v>
      </c>
      <c r="E86" s="6">
        <v>-30.298203000000001</v>
      </c>
      <c r="F86" s="6">
        <v>-22.894734999999997</v>
      </c>
      <c r="G86" s="6">
        <v>-22.874773999999974</v>
      </c>
      <c r="H86" s="6">
        <v>-31.33237399999993</v>
      </c>
      <c r="I86" s="6">
        <v>-15.178622000000018</v>
      </c>
      <c r="J86" s="6">
        <v>-14.34137800000002</v>
      </c>
      <c r="K86" s="6">
        <v>-31.375122000000033</v>
      </c>
      <c r="L86" s="6">
        <v>-20.889926399999979</v>
      </c>
      <c r="M86" s="207" t="s">
        <v>39</v>
      </c>
      <c r="N86" s="6">
        <f>+[5]CttlePrices_Basis!P863</f>
        <v>-26.329903000000002</v>
      </c>
      <c r="O86" s="6">
        <f>+[5]CttlePrices_Basis!P915</f>
        <v>-25.99067500000001</v>
      </c>
      <c r="P86" s="6">
        <f>+[5]CttlePrices_Basis!P967</f>
        <v>-41.309706000000006</v>
      </c>
      <c r="Q86" s="6">
        <f>+[5]CttlePrices_Basis!P1019</f>
        <v>-36.614280000000008</v>
      </c>
      <c r="R86" s="6">
        <f>+[5]CttlePrices_Basis!P1071</f>
        <v>-5.1710000000000491</v>
      </c>
      <c r="S86" s="6"/>
      <c r="T86" s="168">
        <f t="shared" si="3"/>
        <v>-28.630052599999999</v>
      </c>
      <c r="U86" s="169">
        <f t="shared" si="4"/>
        <v>-25.51360893333333</v>
      </c>
    </row>
    <row r="87" spans="1:21" x14ac:dyDescent="0.25">
      <c r="A87" s="151">
        <f t="shared" si="5"/>
        <v>46213</v>
      </c>
      <c r="B87">
        <v>28</v>
      </c>
      <c r="C87" s="6">
        <v>-13.638158000000004</v>
      </c>
      <c r="D87" s="6">
        <v>-10.892418000000006</v>
      </c>
      <c r="E87" s="6">
        <v>-18.830300000000022</v>
      </c>
      <c r="F87" s="6">
        <v>-21.759755200000001</v>
      </c>
      <c r="G87" s="6">
        <v>-29.727793600000012</v>
      </c>
      <c r="H87" s="6">
        <v>-30.332518800000031</v>
      </c>
      <c r="I87" s="6">
        <v>-16.208994999999959</v>
      </c>
      <c r="J87" s="6">
        <v>-21.739657400000027</v>
      </c>
      <c r="K87" s="6">
        <v>-29.474278999999996</v>
      </c>
      <c r="L87" s="6">
        <v>-13.353408000000002</v>
      </c>
      <c r="M87" s="50">
        <v>-13.210637599999984</v>
      </c>
      <c r="N87" s="6">
        <f>+[5]CttlePrices_Basis!P864</f>
        <v>-14.909009999999995</v>
      </c>
      <c r="O87" s="6">
        <f>+[5]CttlePrices_Basis!P916</f>
        <v>-36.685164999999984</v>
      </c>
      <c r="P87" s="6">
        <f>+[5]CttlePrices_Basis!P968</f>
        <v>-32.480035000000044</v>
      </c>
      <c r="Q87" s="6">
        <f>+[5]CttlePrices_Basis!P1020</f>
        <v>-35.630920000000003</v>
      </c>
      <c r="R87" s="6">
        <f>+[5]CttlePrices_Basis!P1072</f>
        <v>-10.174789999999973</v>
      </c>
      <c r="S87" s="6"/>
      <c r="T87" s="168">
        <f t="shared" si="3"/>
        <v>-22.127651120000003</v>
      </c>
      <c r="U87" s="169">
        <f t="shared" si="4"/>
        <v>-23.812149940000005</v>
      </c>
    </row>
    <row r="88" spans="1:21" x14ac:dyDescent="0.25">
      <c r="A88" s="151">
        <f t="shared" si="5"/>
        <v>46220</v>
      </c>
      <c r="B88">
        <v>29</v>
      </c>
      <c r="C88" s="6">
        <v>-18.947987400000002</v>
      </c>
      <c r="D88" s="6">
        <v>-10.064584000000025</v>
      </c>
      <c r="E88" s="6">
        <v>-18.255922000000012</v>
      </c>
      <c r="F88" s="6">
        <v>-20.314325000000025</v>
      </c>
      <c r="G88" s="6">
        <v>-31.27908800000003</v>
      </c>
      <c r="H88" s="6">
        <v>-30.035056000000026</v>
      </c>
      <c r="I88" s="6">
        <v>-7.4154171999999789</v>
      </c>
      <c r="J88" s="6">
        <v>-14.066480000000013</v>
      </c>
      <c r="K88" s="6">
        <v>-32.450182000000012</v>
      </c>
      <c r="L88" s="6">
        <v>-7.6528710000000046</v>
      </c>
      <c r="M88" s="50">
        <v>-15.079377600000015</v>
      </c>
      <c r="N88" s="6">
        <f>+[5]CttlePrices_Basis!P865</f>
        <v>-24.340039000000019</v>
      </c>
      <c r="O88" s="6">
        <f>+[5]CttlePrices_Basis!P917</f>
        <v>-34.651399999999995</v>
      </c>
      <c r="P88" s="6">
        <f>+[5]CttlePrices_Basis!P969</f>
        <v>-21.236335999999994</v>
      </c>
      <c r="Q88" s="6">
        <f>+[5]CttlePrices_Basis!P1021</f>
        <v>-18.578720000000033</v>
      </c>
      <c r="R88" s="6">
        <f>+[5]CttlePrices_Basis!P1073</f>
        <v>-17.52879999999999</v>
      </c>
      <c r="S88" s="6"/>
      <c r="T88" s="168">
        <f t="shared" si="3"/>
        <v>-20.592004720000006</v>
      </c>
      <c r="U88" s="169">
        <f t="shared" si="4"/>
        <v>-21.820624680000009</v>
      </c>
    </row>
    <row r="89" spans="1:21" x14ac:dyDescent="0.25">
      <c r="A89" s="151">
        <f t="shared" si="5"/>
        <v>46227</v>
      </c>
      <c r="B89">
        <v>30</v>
      </c>
      <c r="C89" s="6">
        <v>-16.754638400000005</v>
      </c>
      <c r="D89" s="6">
        <v>-7.896954000000008</v>
      </c>
      <c r="E89" s="6">
        <v>-20.079110000000014</v>
      </c>
      <c r="F89" s="6">
        <v>-24.757675999999947</v>
      </c>
      <c r="G89" s="6">
        <v>-26.640914999999978</v>
      </c>
      <c r="H89" s="6">
        <v>-29.839909000000006</v>
      </c>
      <c r="I89" s="6">
        <v>-7.1267919999999947</v>
      </c>
      <c r="J89" s="6">
        <v>-12.105650000000026</v>
      </c>
      <c r="K89" s="6">
        <v>-21.367244999999997</v>
      </c>
      <c r="L89" s="6">
        <v>-8.625001999999995</v>
      </c>
      <c r="M89" s="50">
        <v>-13.538855000000012</v>
      </c>
      <c r="N89" s="6">
        <f>+[5]CttlePrices_Basis!P866</f>
        <v>-17.34348</v>
      </c>
      <c r="O89" s="6">
        <f>+[5]CttlePrices_Basis!P918</f>
        <v>-29.604387999999972</v>
      </c>
      <c r="P89" s="6">
        <f>+[5]CttlePrices_Basis!P970</f>
        <v>-28.527760000000001</v>
      </c>
      <c r="Q89" s="6">
        <f>+[5]CttlePrices_Basis!P1022</f>
        <v>-26.343459999999993</v>
      </c>
      <c r="R89" s="6">
        <f>+[5]CttlePrices_Basis!P1074</f>
        <v>-15.425287999999966</v>
      </c>
      <c r="S89" s="6"/>
      <c r="T89" s="168">
        <f t="shared" si="3"/>
        <v>-19.527896999999996</v>
      </c>
      <c r="U89" s="169">
        <f t="shared" si="4"/>
        <v>-19.471999599999997</v>
      </c>
    </row>
    <row r="90" spans="1:21" x14ac:dyDescent="0.25">
      <c r="A90" s="151">
        <f t="shared" si="5"/>
        <v>46234</v>
      </c>
      <c r="B90">
        <v>31</v>
      </c>
      <c r="C90" s="6">
        <v>-14.809095000000013</v>
      </c>
      <c r="D90" s="6">
        <v>-9.4083827999999841</v>
      </c>
      <c r="E90" s="6">
        <v>-17.25124799999999</v>
      </c>
      <c r="F90" s="6">
        <v>-36.131540000000015</v>
      </c>
      <c r="G90" s="6">
        <v>-31.429260000000028</v>
      </c>
      <c r="H90" s="6">
        <v>-25.995443999999992</v>
      </c>
      <c r="I90" s="6">
        <v>-16.035875000000061</v>
      </c>
      <c r="J90" s="6">
        <v>-20.814624000000009</v>
      </c>
      <c r="K90" s="6">
        <v>-15.034187999999972</v>
      </c>
      <c r="L90" s="6">
        <v>-2.211844799999966</v>
      </c>
      <c r="M90" s="50">
        <v>-11.645569600000016</v>
      </c>
      <c r="N90" s="6">
        <f>+[5]CttlePrices_Basis!P867</f>
        <v>-16.840923999999973</v>
      </c>
      <c r="O90" s="6">
        <f>+[5]CttlePrices_Basis!P919</f>
        <v>-27.160539999999941</v>
      </c>
      <c r="P90" s="6">
        <f>+[5]CttlePrices_Basis!P971</f>
        <v>-22.039007999999967</v>
      </c>
      <c r="Q90" s="6">
        <f>+[5]CttlePrices_Basis!P1023</f>
        <v>-1.9784900000000221</v>
      </c>
      <c r="R90" s="6">
        <f>+[5]CttlePrices_Basis!P1075</f>
        <v>-29.528395999999987</v>
      </c>
      <c r="S90" s="6"/>
      <c r="T90" s="168">
        <f t="shared" si="3"/>
        <v>-15.979577279999972</v>
      </c>
      <c r="U90" s="169">
        <f t="shared" si="4"/>
        <v>-18.920727739999993</v>
      </c>
    </row>
    <row r="91" spans="1:21" x14ac:dyDescent="0.25">
      <c r="A91" s="151">
        <f t="shared" si="5"/>
        <v>46241</v>
      </c>
      <c r="B91">
        <v>32</v>
      </c>
      <c r="C91" s="6">
        <v>-9.3327559999999892</v>
      </c>
      <c r="D91" s="6">
        <v>-13.185785599999988</v>
      </c>
      <c r="E91" s="6">
        <v>-17.878605599999972</v>
      </c>
      <c r="F91" s="6">
        <v>-32.467103200000025</v>
      </c>
      <c r="G91" s="6">
        <v>-21.52398720000005</v>
      </c>
      <c r="H91" s="6">
        <v>-32.601036600000015</v>
      </c>
      <c r="I91" s="6">
        <v>-28.327095000000043</v>
      </c>
      <c r="J91" s="6">
        <v>-1.789952000000028</v>
      </c>
      <c r="K91" s="6">
        <v>-8.228667999999999</v>
      </c>
      <c r="L91" s="6">
        <v>-0.49395499999997128</v>
      </c>
      <c r="M91" s="50">
        <v>-7.6700800000000129</v>
      </c>
      <c r="N91" s="6">
        <f>+[5]CttlePrices_Basis!P868</f>
        <v>-15.23363999999998</v>
      </c>
      <c r="O91" s="6">
        <f>+[5]CttlePrices_Basis!P920</f>
        <v>-25.120800000000003</v>
      </c>
      <c r="P91" s="6">
        <f>+[5]CttlePrices_Basis!P972</f>
        <v>-30.89682700000003</v>
      </c>
      <c r="Q91" s="6">
        <f>+[5]CttlePrices_Basis!P1024</f>
        <v>-3.6221699999999259</v>
      </c>
      <c r="R91" s="6">
        <f>+[5]CttlePrices_Basis!P1076</f>
        <v>-39.379625999999973</v>
      </c>
      <c r="S91" s="6"/>
      <c r="T91" s="168">
        <f t="shared" si="3"/>
        <v>-15.8830604</v>
      </c>
      <c r="U91" s="169">
        <f t="shared" si="4"/>
        <v>-17.188604080000012</v>
      </c>
    </row>
    <row r="92" spans="1:21" x14ac:dyDescent="0.25">
      <c r="A92" s="151">
        <f t="shared" si="5"/>
        <v>46248</v>
      </c>
      <c r="B92">
        <v>33</v>
      </c>
      <c r="C92" s="6">
        <v>-18.097356000000005</v>
      </c>
      <c r="D92" s="6">
        <v>-10.396100000000004</v>
      </c>
      <c r="E92" s="6">
        <v>-17.929376000000005</v>
      </c>
      <c r="F92" s="6">
        <v>-31.539956599999925</v>
      </c>
      <c r="G92" s="6">
        <v>-18.658259999999984</v>
      </c>
      <c r="H92" s="6">
        <v>-21.477417200000048</v>
      </c>
      <c r="I92" s="6">
        <v>-21.744550199999992</v>
      </c>
      <c r="J92" s="6">
        <v>-2.2034543999999698</v>
      </c>
      <c r="K92" s="6">
        <v>-11.936239</v>
      </c>
      <c r="L92" s="6">
        <v>9.889426200000031</v>
      </c>
      <c r="M92" s="50">
        <v>-6.8352923999999575</v>
      </c>
      <c r="N92" s="6">
        <f>+[5]CttlePrices_Basis!P869</f>
        <v>-17.701300000000003</v>
      </c>
      <c r="O92" s="6">
        <f>+[5]CttlePrices_Basis!P921</f>
        <v>-21.487615000000034</v>
      </c>
      <c r="P92" s="6">
        <f>+[5]CttlePrices_Basis!P973</f>
        <v>-16.767095999999981</v>
      </c>
      <c r="Q92" s="6">
        <f>+[5]CttlePrices_Basis!P1025</f>
        <v>18.775849999999991</v>
      </c>
      <c r="R92" s="6">
        <f>+[5]CttlePrices_Basis!P1077</f>
        <v>-52.289325000000076</v>
      </c>
      <c r="S92" s="6"/>
      <c r="T92" s="168">
        <f t="shared" si="3"/>
        <v>-10.580375439999989</v>
      </c>
      <c r="U92" s="169">
        <f t="shared" si="4"/>
        <v>-12.892179799999994</v>
      </c>
    </row>
    <row r="93" spans="1:21" x14ac:dyDescent="0.25">
      <c r="A93" s="151">
        <f t="shared" si="5"/>
        <v>46255</v>
      </c>
      <c r="B93">
        <v>34</v>
      </c>
      <c r="C93" s="6">
        <v>-15.686008799999982</v>
      </c>
      <c r="D93" s="6">
        <v>-9.4568079999999668</v>
      </c>
      <c r="E93" s="6">
        <v>-17.838060000000027</v>
      </c>
      <c r="F93" s="6">
        <v>-31.449940000000026</v>
      </c>
      <c r="G93" s="6">
        <v>-15.24588</v>
      </c>
      <c r="H93" s="6">
        <v>-16.957085199999966</v>
      </c>
      <c r="I93" s="6">
        <v>-13.830290799999972</v>
      </c>
      <c r="J93" s="6">
        <v>-1.6657279999999446</v>
      </c>
      <c r="K93" s="6">
        <v>-1.3253888000000131</v>
      </c>
      <c r="L93" s="6">
        <v>7.8230992000000015</v>
      </c>
      <c r="M93" s="50">
        <v>-3.5534159999999986</v>
      </c>
      <c r="N93" s="6">
        <f>+[5]CttlePrices_Basis!P870</f>
        <v>-17.46814599999999</v>
      </c>
      <c r="O93" s="6">
        <f>+[5]CttlePrices_Basis!P922</f>
        <v>-27.057992999999982</v>
      </c>
      <c r="P93" s="6">
        <f>+[5]CttlePrices_Basis!P974</f>
        <v>-34.152246000000048</v>
      </c>
      <c r="Q93" s="6">
        <f>+[5]CttlePrices_Basis!P1026</f>
        <v>7.992432000000008</v>
      </c>
      <c r="R93" s="6">
        <f>+[5]CttlePrices_Basis!P1078</f>
        <v>-42.568543999999974</v>
      </c>
      <c r="S93" s="6"/>
      <c r="T93" s="168">
        <f t="shared" si="3"/>
        <v>-14.881740360000004</v>
      </c>
      <c r="U93" s="169">
        <f t="shared" si="4"/>
        <v>-12.343307459999991</v>
      </c>
    </row>
    <row r="94" spans="1:21" x14ac:dyDescent="0.25">
      <c r="A94" s="151">
        <f t="shared" si="5"/>
        <v>46262</v>
      </c>
      <c r="B94">
        <v>35</v>
      </c>
      <c r="C94" s="6">
        <v>-14.613058600000002</v>
      </c>
      <c r="D94" s="6">
        <v>-8.3253719999999873</v>
      </c>
      <c r="E94" s="6">
        <v>-23.538627999999989</v>
      </c>
      <c r="F94" s="6">
        <v>-31.050893999999971</v>
      </c>
      <c r="G94" s="6">
        <v>-34.595172800000029</v>
      </c>
      <c r="H94" s="6">
        <v>-19.260395200000033</v>
      </c>
      <c r="I94" s="6">
        <v>-3.4822920000000011</v>
      </c>
      <c r="J94" s="6">
        <v>-3.7920490000000484</v>
      </c>
      <c r="K94" s="6">
        <v>-3.8391712000000382</v>
      </c>
      <c r="L94" s="6">
        <v>13.263256000000013</v>
      </c>
      <c r="M94" s="50">
        <v>2.6262800000000084</v>
      </c>
      <c r="N94" s="6">
        <f>+[5]CttlePrices_Basis!P871</f>
        <v>-8.2949580000000083</v>
      </c>
      <c r="O94" s="6">
        <f>+[5]CttlePrices_Basis!P923</f>
        <v>-18.009349999999955</v>
      </c>
      <c r="P94" s="6">
        <f>+[5]CttlePrices_Basis!P975</f>
        <v>-26.612670000000037</v>
      </c>
      <c r="Q94" s="6">
        <f>+[5]CttlePrices_Basis!P1027</f>
        <v>6.7548639999999978</v>
      </c>
      <c r="R94" s="6">
        <f>+[5]CttlePrices_Basis!P1079</f>
        <v>-42.014071999999942</v>
      </c>
      <c r="S94" s="6"/>
      <c r="T94" s="168">
        <f t="shared" si="3"/>
        <v>-7.4054883999999959</v>
      </c>
      <c r="U94" s="169">
        <f t="shared" si="4"/>
        <v>-10.199652220000013</v>
      </c>
    </row>
    <row r="95" spans="1:21" x14ac:dyDescent="0.25">
      <c r="A95" s="151">
        <f t="shared" si="5"/>
        <v>46269</v>
      </c>
      <c r="B95">
        <v>36</v>
      </c>
      <c r="C95" s="6">
        <v>-8.9549759999999878</v>
      </c>
      <c r="D95" s="6">
        <v>-15.791913749999978</v>
      </c>
      <c r="E95" s="6">
        <v>-22.370830000000012</v>
      </c>
      <c r="F95" s="6">
        <v>-31.195702499999982</v>
      </c>
      <c r="G95" s="6">
        <v>-39.178446750000006</v>
      </c>
      <c r="H95" s="6">
        <v>-20.370404000000008</v>
      </c>
      <c r="I95" s="6">
        <v>-3.1238549999999918</v>
      </c>
      <c r="J95" s="6">
        <v>3.0430230000000336</v>
      </c>
      <c r="K95" s="6">
        <v>-16.760537749999997</v>
      </c>
      <c r="L95" s="6">
        <v>14.854397499999976</v>
      </c>
      <c r="M95" s="50">
        <v>2.4021899999999903</v>
      </c>
      <c r="N95" s="6">
        <f>+[5]CttlePrices_Basis!P872</f>
        <v>-3.1100080000000219</v>
      </c>
      <c r="O95" s="6">
        <f>+[5]CttlePrices_Basis!P924</f>
        <v>-11.867234000000025</v>
      </c>
      <c r="P95" s="6">
        <f>+[5]CttlePrices_Basis!P976</f>
        <v>-38.702234999999973</v>
      </c>
      <c r="Q95" s="6">
        <f>+[5]CttlePrices_Basis!P1028</f>
        <v>10.943219999999997</v>
      </c>
      <c r="R95" s="6">
        <f>+[5]CttlePrices_Basis!P1080</f>
        <v>-9.146759999999972</v>
      </c>
      <c r="S95" s="6"/>
      <c r="T95" s="168">
        <f t="shared" si="3"/>
        <v>-7.284577900000011</v>
      </c>
      <c r="U95" s="169">
        <f t="shared" si="4"/>
        <v>-11.281311000000002</v>
      </c>
    </row>
    <row r="96" spans="1:21" x14ac:dyDescent="0.25">
      <c r="A96" s="151">
        <f t="shared" si="5"/>
        <v>46276</v>
      </c>
      <c r="B96">
        <v>37</v>
      </c>
      <c r="C96" s="6">
        <v>-10.990358000000001</v>
      </c>
      <c r="D96" s="6">
        <v>-9.0615769999999998</v>
      </c>
      <c r="E96" s="6">
        <v>-25.375474399999987</v>
      </c>
      <c r="F96" s="6">
        <v>-29.962073400000037</v>
      </c>
      <c r="G96" s="6">
        <v>-28.658147199999945</v>
      </c>
      <c r="H96" s="6">
        <v>-15.553157499999969</v>
      </c>
      <c r="I96" s="6">
        <v>-8.8016399999999919</v>
      </c>
      <c r="J96" s="6">
        <v>-8.9584416000000431</v>
      </c>
      <c r="K96" s="6">
        <v>-11.206479999999971</v>
      </c>
      <c r="L96" s="6">
        <v>1.3056506000000638</v>
      </c>
      <c r="M96" s="50">
        <v>3.0603410000000224</v>
      </c>
      <c r="N96" s="6">
        <f>+[5]CttlePrices_Basis!P873</f>
        <v>-1.1206699999999614</v>
      </c>
      <c r="O96" s="6">
        <f>+[5]CttlePrices_Basis!P925</f>
        <v>-4.9778499999999894</v>
      </c>
      <c r="P96" s="6">
        <f>+[5]CttlePrices_Basis!P977</f>
        <v>-34.12244800000002</v>
      </c>
      <c r="Q96" s="6">
        <f>+[5]CttlePrices_Basis!P1029</f>
        <v>7.661894000000018</v>
      </c>
      <c r="R96" s="6">
        <f>+[5]CttlePrices_Basis!P1081</f>
        <v>-11.471780000000081</v>
      </c>
      <c r="S96" s="6"/>
      <c r="T96" s="168">
        <f t="shared" si="3"/>
        <v>-7.1709952799999765</v>
      </c>
      <c r="U96" s="169">
        <f t="shared" si="4"/>
        <v>-10.903284269999981</v>
      </c>
    </row>
    <row r="97" spans="1:21" x14ac:dyDescent="0.25">
      <c r="A97" s="151">
        <f t="shared" si="5"/>
        <v>46283</v>
      </c>
      <c r="B97">
        <v>38</v>
      </c>
      <c r="C97" s="6">
        <v>-0.32140640000000076</v>
      </c>
      <c r="D97" s="6">
        <v>-9.4097915999999913</v>
      </c>
      <c r="E97" s="6">
        <v>-16.594167199999958</v>
      </c>
      <c r="F97" s="6">
        <v>-27.039244999999994</v>
      </c>
      <c r="G97" s="6">
        <v>-27.45115519999996</v>
      </c>
      <c r="H97" s="6">
        <v>13.660014399999966</v>
      </c>
      <c r="I97" s="6">
        <v>-6.0402879999999755</v>
      </c>
      <c r="J97" s="6">
        <v>-7.3977840000000015</v>
      </c>
      <c r="K97" s="6">
        <v>-5.3401520000000176</v>
      </c>
      <c r="L97" s="6">
        <v>-1.2303940000000182</v>
      </c>
      <c r="M97" s="50">
        <v>-1.8153179999999907</v>
      </c>
      <c r="N97" s="6">
        <f>+[5]CttlePrices_Basis!P874</f>
        <v>-3.5171909999999684</v>
      </c>
      <c r="O97" s="6">
        <f>+[5]CttlePrices_Basis!P926</f>
        <v>-0.12682499999999663</v>
      </c>
      <c r="P97" s="6">
        <f>+[5]CttlePrices_Basis!P978</f>
        <v>-28.108110000000011</v>
      </c>
      <c r="Q97" s="6">
        <f>+[5]CttlePrices_Basis!P1030</f>
        <v>0.44134999999999991</v>
      </c>
      <c r="R97" s="6">
        <f>+[5]CttlePrices_Basis!P1082</f>
        <v>-22.983560000000011</v>
      </c>
      <c r="S97" s="6"/>
      <c r="T97" s="168">
        <f t="shared" si="3"/>
        <v>-6.9595675999999971</v>
      </c>
      <c r="U97" s="169">
        <f t="shared" si="4"/>
        <v>-6.7367202799999975</v>
      </c>
    </row>
    <row r="98" spans="1:21" x14ac:dyDescent="0.25">
      <c r="A98" s="151">
        <f t="shared" si="5"/>
        <v>46290</v>
      </c>
      <c r="B98">
        <v>39</v>
      </c>
      <c r="C98" s="6">
        <v>-2.098977999999974</v>
      </c>
      <c r="D98" s="6">
        <v>-14.964179000000001</v>
      </c>
      <c r="E98" s="6">
        <v>-15.107767999999979</v>
      </c>
      <c r="F98" s="6">
        <v>-30.537809600000003</v>
      </c>
      <c r="G98" s="6">
        <v>-46.469703199999998</v>
      </c>
      <c r="H98" s="6">
        <v>1.6829920000000413</v>
      </c>
      <c r="I98" s="6">
        <v>0.45107439999998178</v>
      </c>
      <c r="J98" s="6">
        <v>-1.7858656000000224</v>
      </c>
      <c r="K98" s="6">
        <v>-3.7006140000000016</v>
      </c>
      <c r="L98" s="6">
        <v>-6.0165612000000124</v>
      </c>
      <c r="M98" s="50">
        <v>-1.8977503999999783</v>
      </c>
      <c r="N98" s="6">
        <f>+[5]CttlePrices_Basis!P875</f>
        <v>-2.2233200000000011</v>
      </c>
      <c r="O98" s="6">
        <f>+[5]CttlePrices_Basis!P927</f>
        <v>1.6897799999999847</v>
      </c>
      <c r="P98" s="6">
        <f>+[5]CttlePrices_Basis!P979</f>
        <v>-34.572590999999989</v>
      </c>
      <c r="Q98" s="6">
        <f>+[5]CttlePrices_Basis!P1031</f>
        <v>-7.1550439999999753</v>
      </c>
      <c r="R98" s="6">
        <f>+[5]CttlePrices_Basis!P1083</f>
        <v>-22.068700000000035</v>
      </c>
      <c r="S98" s="6"/>
      <c r="T98" s="168">
        <f t="shared" si="3"/>
        <v>-8.6040885199999995</v>
      </c>
      <c r="U98" s="169">
        <f t="shared" si="4"/>
        <v>-9.2842558999999998</v>
      </c>
    </row>
    <row r="99" spans="1:21" x14ac:dyDescent="0.25">
      <c r="A99" s="151">
        <f t="shared" si="5"/>
        <v>46297</v>
      </c>
      <c r="B99">
        <v>40</v>
      </c>
      <c r="C99" s="6">
        <v>1.4671189999999967</v>
      </c>
      <c r="D99" s="6">
        <v>-16.078597000000002</v>
      </c>
      <c r="E99" s="6">
        <v>-11.155416000000002</v>
      </c>
      <c r="F99" s="6">
        <v>-29.260743999999988</v>
      </c>
      <c r="G99" s="6">
        <v>-36.903861399999954</v>
      </c>
      <c r="H99" s="6">
        <v>10.265590400000008</v>
      </c>
      <c r="I99" s="6">
        <v>21.609334999999987</v>
      </c>
      <c r="J99" s="6">
        <v>-3.5863650000000007</v>
      </c>
      <c r="K99" s="6">
        <v>3.2522319999999638</v>
      </c>
      <c r="L99" s="6">
        <v>-4.3164721999999927</v>
      </c>
      <c r="M99" s="50">
        <v>6.9295858000000123</v>
      </c>
      <c r="N99" s="6">
        <f>+[5]CttlePrices_Basis!P876</f>
        <v>-3.4499680000000126</v>
      </c>
      <c r="O99" s="6">
        <f>+[5]CttlePrices_Basis!P928</f>
        <v>8.4316320000000076</v>
      </c>
      <c r="P99" s="6">
        <f>+[5]CttlePrices_Basis!P980</f>
        <v>-27.017331999999953</v>
      </c>
      <c r="Q99" s="6">
        <f>+[5]CttlePrices_Basis!P1032</f>
        <v>-12.819184000000007</v>
      </c>
      <c r="R99" s="6">
        <f>+[5]CttlePrices_Basis!P1084</f>
        <v>-21.876501000000019</v>
      </c>
      <c r="S99" s="6"/>
      <c r="T99" s="168">
        <f t="shared" si="3"/>
        <v>-3.8845108799999877</v>
      </c>
      <c r="U99" s="169">
        <f t="shared" si="4"/>
        <v>-2.4785623399999936</v>
      </c>
    </row>
    <row r="100" spans="1:21" x14ac:dyDescent="0.25">
      <c r="A100" s="151">
        <f t="shared" si="5"/>
        <v>46304</v>
      </c>
      <c r="B100">
        <v>41</v>
      </c>
      <c r="C100" s="6">
        <v>-0.24870799999999349</v>
      </c>
      <c r="D100" s="6">
        <v>-14.861375199999998</v>
      </c>
      <c r="E100" s="6">
        <v>-8.421963599999998</v>
      </c>
      <c r="F100" s="6">
        <v>-35.055618800000019</v>
      </c>
      <c r="G100" s="6">
        <v>-25.808159999999987</v>
      </c>
      <c r="H100" s="6">
        <v>-9.8923334000000125</v>
      </c>
      <c r="I100" s="6">
        <v>-4.6139445999999964</v>
      </c>
      <c r="J100" s="6">
        <v>10.266400000000004</v>
      </c>
      <c r="K100" s="6">
        <v>11.785615000000007</v>
      </c>
      <c r="L100" s="6">
        <v>-7.6930450000000121</v>
      </c>
      <c r="M100" s="50">
        <v>11.645827199999957</v>
      </c>
      <c r="N100" s="6">
        <f>+[5]CttlePrices_Basis!P877</f>
        <v>-6.7371279999999842</v>
      </c>
      <c r="O100" s="6">
        <f>+[5]CttlePrices_Basis!P929</f>
        <v>3.0070399999999893</v>
      </c>
      <c r="P100" s="6">
        <f>+[5]CttlePrices_Basis!P981</f>
        <v>-27.28761499999996</v>
      </c>
      <c r="Q100" s="6">
        <f>+[5]CttlePrices_Basis!P1033</f>
        <v>-15.450300000000027</v>
      </c>
      <c r="R100" s="6">
        <f>+[5]CttlePrices_Basis!P1085</f>
        <v>-55.258809999999983</v>
      </c>
      <c r="S100" s="6"/>
      <c r="T100" s="168">
        <f t="shared" si="3"/>
        <v>-5.4129841600000024</v>
      </c>
      <c r="U100" s="169">
        <f t="shared" si="4"/>
        <v>-4.5327343799999991</v>
      </c>
    </row>
    <row r="101" spans="1:21" x14ac:dyDescent="0.25">
      <c r="A101" s="151">
        <f t="shared" si="5"/>
        <v>46311</v>
      </c>
      <c r="B101">
        <v>42</v>
      </c>
      <c r="C101" s="6">
        <v>-5.274187999999981</v>
      </c>
      <c r="D101" s="6">
        <v>-11.216489600000045</v>
      </c>
      <c r="E101" s="6">
        <v>-12.668927599999989</v>
      </c>
      <c r="F101" s="6">
        <v>-36.55280099999996</v>
      </c>
      <c r="G101" s="6">
        <v>-24.879527999999937</v>
      </c>
      <c r="H101" s="6">
        <v>-10.866644000000008</v>
      </c>
      <c r="I101" s="6">
        <v>23.763208999999989</v>
      </c>
      <c r="J101" s="6">
        <v>13.144069600000023</v>
      </c>
      <c r="K101" s="6">
        <v>10.706500000000005</v>
      </c>
      <c r="L101" s="6">
        <v>-0.79202000000000794</v>
      </c>
      <c r="M101" s="50">
        <v>13.647773199999961</v>
      </c>
      <c r="N101" s="6">
        <f>+[5]CttlePrices_Basis!P878</f>
        <v>-2.2404479999999865</v>
      </c>
      <c r="O101" s="6">
        <f>+[5]CttlePrices_Basis!P930</f>
        <v>5.6911799999999744</v>
      </c>
      <c r="P101" s="6">
        <f>+[5]CttlePrices_Basis!P982</f>
        <v>-19.696671999999978</v>
      </c>
      <c r="Q101" s="6">
        <f>+[5]CttlePrices_Basis!P1034</f>
        <v>-18.570400000000006</v>
      </c>
      <c r="R101" s="6">
        <f>+[5]CttlePrices_Basis!P1086</f>
        <v>-36.280940000000044</v>
      </c>
      <c r="S101" s="6"/>
      <c r="T101" s="168">
        <f t="shared" si="3"/>
        <v>-0.67803736000000758</v>
      </c>
      <c r="U101" s="169">
        <f t="shared" si="4"/>
        <v>0.84774198000000356</v>
      </c>
    </row>
    <row r="102" spans="1:21" x14ac:dyDescent="0.25">
      <c r="A102" s="151">
        <f t="shared" si="5"/>
        <v>46318</v>
      </c>
      <c r="B102">
        <v>43</v>
      </c>
      <c r="C102" s="6">
        <v>-6.8654384000000022</v>
      </c>
      <c r="D102" s="6">
        <v>-15.482895999999982</v>
      </c>
      <c r="E102" s="6">
        <v>-15.231750000000005</v>
      </c>
      <c r="F102" s="6">
        <v>-38.423998000000012</v>
      </c>
      <c r="G102" s="6">
        <v>-24.199275</v>
      </c>
      <c r="H102" s="6">
        <v>-3.2110800000000097</v>
      </c>
      <c r="I102" s="6">
        <v>11.80482600000002</v>
      </c>
      <c r="J102" s="6">
        <v>3.8428480000000036</v>
      </c>
      <c r="K102" s="6">
        <v>1.631859999999989</v>
      </c>
      <c r="L102" s="6">
        <v>-4.8092936000000179</v>
      </c>
      <c r="M102" s="50">
        <v>13.060665999999969</v>
      </c>
      <c r="N102" s="6">
        <f>+[5]CttlePrices_Basis!P879</f>
        <v>-6.2309480000000121</v>
      </c>
      <c r="O102" s="6">
        <f>+[5]CttlePrices_Basis!P931</f>
        <v>-3.8510700000000213</v>
      </c>
      <c r="P102" s="6">
        <f>+[5]CttlePrices_Basis!P983</f>
        <v>-34.232329999999934</v>
      </c>
      <c r="Q102" s="6">
        <f>+[5]CttlePrices_Basis!P1035</f>
        <v>-19.862164000000007</v>
      </c>
      <c r="R102" s="6">
        <f>+[5]CttlePrices_Basis!P1087</f>
        <v>-16.97774000000004</v>
      </c>
      <c r="S102" s="6"/>
      <c r="T102" s="168">
        <f t="shared" si="3"/>
        <v>-7.2125951200000031</v>
      </c>
      <c r="U102" s="169">
        <f t="shared" si="4"/>
        <v>-4.6193796600000017</v>
      </c>
    </row>
    <row r="103" spans="1:21" x14ac:dyDescent="0.25">
      <c r="A103" s="151">
        <f t="shared" si="5"/>
        <v>46325</v>
      </c>
      <c r="B103">
        <v>44</v>
      </c>
      <c r="C103" s="6">
        <v>-5.9770859999999999</v>
      </c>
      <c r="D103" s="6">
        <v>-20.758567999999997</v>
      </c>
      <c r="E103" s="6">
        <v>-15.817595400000016</v>
      </c>
      <c r="F103" s="6">
        <v>-43.021529199999989</v>
      </c>
      <c r="G103" s="6">
        <v>-23.828912599999967</v>
      </c>
      <c r="H103" s="6">
        <v>-7.4532639999999901</v>
      </c>
      <c r="I103" s="6">
        <v>8.1310399999999845</v>
      </c>
      <c r="J103" s="6">
        <v>-11.741537599999987</v>
      </c>
      <c r="K103" s="6">
        <v>-1.7598750000000223</v>
      </c>
      <c r="L103" s="6">
        <v>-13.638000000000005</v>
      </c>
      <c r="M103" s="50">
        <v>1.8420087999999737</v>
      </c>
      <c r="N103" s="6">
        <f>+[5]CttlePrices_Basis!P880</f>
        <v>-9.7847270000000321</v>
      </c>
      <c r="O103" s="6">
        <f>+[5]CttlePrices_Basis!P932</f>
        <v>6.2152560000000108</v>
      </c>
      <c r="P103" s="6">
        <f>+[5]CttlePrices_Basis!P984</f>
        <v>-25.333660000000009</v>
      </c>
      <c r="Q103" s="6">
        <f>+[5]CttlePrices_Basis!P1036</f>
        <v>-7.4432800000000157</v>
      </c>
      <c r="R103" s="6">
        <f>+[5]CttlePrices_Basis!P1088</f>
        <v>-19.069792000000007</v>
      </c>
      <c r="S103" s="6"/>
      <c r="T103" s="168">
        <f t="shared" si="3"/>
        <v>-8.1398244400000124</v>
      </c>
      <c r="U103" s="169">
        <f t="shared" si="4"/>
        <v>-7.7351671400000042</v>
      </c>
    </row>
    <row r="104" spans="1:21" x14ac:dyDescent="0.25">
      <c r="A104" s="151">
        <f t="shared" si="5"/>
        <v>46332</v>
      </c>
      <c r="B104">
        <v>45</v>
      </c>
      <c r="C104" s="6">
        <v>-7.7709120000000098</v>
      </c>
      <c r="D104" s="6">
        <v>-14.210091000000006</v>
      </c>
      <c r="E104" s="6">
        <v>-16.896879999999953</v>
      </c>
      <c r="F104" s="6">
        <v>-40.032784399999997</v>
      </c>
      <c r="G104" s="6">
        <v>-28.59582199999997</v>
      </c>
      <c r="H104" s="6">
        <v>2.3440640000000315</v>
      </c>
      <c r="I104" s="6">
        <v>10.391710000000018</v>
      </c>
      <c r="J104" s="6">
        <v>-1.4030889999999374</v>
      </c>
      <c r="K104" s="6">
        <v>6.5167654000000255</v>
      </c>
      <c r="L104" s="6">
        <v>-14.482073000000042</v>
      </c>
      <c r="M104" s="50">
        <v>3.181988800000056</v>
      </c>
      <c r="N104" s="6">
        <f>+[5]CttlePrices_Basis!P881</f>
        <v>-20.26834999999997</v>
      </c>
      <c r="O104" s="6">
        <f>+[5]CttlePrices_Basis!P933</f>
        <v>0.15819999999999368</v>
      </c>
      <c r="P104" s="6">
        <f>+[5]CttlePrices_Basis!P985</f>
        <v>-8.5406279999999697</v>
      </c>
      <c r="Q104" s="6">
        <f>+[5]CttlePrices_Basis!P1037</f>
        <v>-12.875986000000069</v>
      </c>
      <c r="R104" s="6">
        <f>+[5]CttlePrices_Basis!P1089</f>
        <v>5.6027560000000562</v>
      </c>
      <c r="S104" s="6"/>
      <c r="T104" s="168">
        <f t="shared" si="3"/>
        <v>-7.9901724399999861</v>
      </c>
      <c r="U104" s="169">
        <f t="shared" si="4"/>
        <v>-5.0697233799999761</v>
      </c>
    </row>
    <row r="105" spans="1:21" x14ac:dyDescent="0.25">
      <c r="A105" s="151">
        <f t="shared" si="5"/>
        <v>46339</v>
      </c>
      <c r="B105">
        <v>46</v>
      </c>
      <c r="C105" s="6">
        <v>-5.1324050000000199</v>
      </c>
      <c r="D105" s="6">
        <v>-13.663878799999992</v>
      </c>
      <c r="E105" s="6">
        <v>-11.890816000000029</v>
      </c>
      <c r="F105" s="6">
        <v>-46.529156799999967</v>
      </c>
      <c r="G105" s="6">
        <v>-38.122843199999977</v>
      </c>
      <c r="H105" s="6">
        <v>-1.5177119999999888</v>
      </c>
      <c r="I105" s="6">
        <v>-0.43559120000000462</v>
      </c>
      <c r="J105" s="6">
        <v>-5.0405183999999679</v>
      </c>
      <c r="K105" s="6">
        <v>-8.5356960000000015</v>
      </c>
      <c r="L105" s="6">
        <v>-5.0290530000000331</v>
      </c>
      <c r="M105" s="50">
        <v>-9.0464568000000156</v>
      </c>
      <c r="N105" s="6">
        <f>+[5]CttlePrices_Basis!P882</f>
        <v>-13.365549999999985</v>
      </c>
      <c r="O105" s="6">
        <f>+[5]CttlePrices_Basis!P934</f>
        <v>11.950893000000008</v>
      </c>
      <c r="P105" s="6">
        <f>+[5]CttlePrices_Basis!P986</f>
        <v>-11.444900000000018</v>
      </c>
      <c r="Q105" s="6">
        <f>+[5]CttlePrices_Basis!P1038</f>
        <v>-16.405670999999984</v>
      </c>
      <c r="R105" s="6">
        <f>+[5]CttlePrices_Basis!P1090</f>
        <v>-2.4743850000000975</v>
      </c>
      <c r="S105" s="6"/>
      <c r="T105" s="168">
        <f t="shared" si="3"/>
        <v>-5.387013360000009</v>
      </c>
      <c r="U105" s="169">
        <f t="shared" si="4"/>
        <v>-8.0587427599999977</v>
      </c>
    </row>
    <row r="106" spans="1:21" x14ac:dyDescent="0.25">
      <c r="A106" s="151">
        <f t="shared" si="5"/>
        <v>46346</v>
      </c>
      <c r="B106">
        <v>47</v>
      </c>
      <c r="C106" s="6">
        <v>-10.450874999999996</v>
      </c>
      <c r="D106" s="6">
        <v>-15.088660000000004</v>
      </c>
      <c r="E106" s="6">
        <v>-10.262216749999993</v>
      </c>
      <c r="F106" s="6">
        <v>-38.773144599999995</v>
      </c>
      <c r="G106" s="6">
        <v>-21.929457000000014</v>
      </c>
      <c r="H106" s="6">
        <v>-7.6563550000000191</v>
      </c>
      <c r="I106" s="6">
        <v>1.5054483999999775</v>
      </c>
      <c r="J106" s="6">
        <v>10.170327999999955</v>
      </c>
      <c r="K106" s="6">
        <v>2.1700625000000002</v>
      </c>
      <c r="L106" s="6">
        <v>4.7245039999999676</v>
      </c>
      <c r="M106" s="50">
        <v>9.6578080000000455</v>
      </c>
      <c r="N106" s="6">
        <f>+[5]CttlePrices_Basis!P883</f>
        <v>-24.47687300000004</v>
      </c>
      <c r="O106" s="6">
        <f>+[5]CttlePrices_Basis!P935</f>
        <v>13.228939999999966</v>
      </c>
      <c r="P106" s="6">
        <f>+[5]CttlePrices_Basis!P987</f>
        <v>12.929464699999983</v>
      </c>
      <c r="Q106" s="6">
        <f>+[5]CttlePrices_Basis!P1039</f>
        <v>-9.9916699999999992</v>
      </c>
      <c r="R106" s="6">
        <f>+[5]CttlePrices_Basis!P1091</f>
        <v>29.335583000000042</v>
      </c>
      <c r="S106" s="6"/>
      <c r="T106" s="168">
        <f t="shared" si="3"/>
        <v>3.2127687399999845</v>
      </c>
      <c r="U106" s="169">
        <f t="shared" si="4"/>
        <v>3.2387059999982169E-2</v>
      </c>
    </row>
    <row r="107" spans="1:21" x14ac:dyDescent="0.25">
      <c r="A107" s="151">
        <f t="shared" si="5"/>
        <v>46353</v>
      </c>
      <c r="B107">
        <v>48</v>
      </c>
      <c r="C107" s="6">
        <v>-12.236663800000017</v>
      </c>
      <c r="D107" s="6">
        <v>-11.419082599999996</v>
      </c>
      <c r="E107" s="6">
        <v>-8.9263823999999943</v>
      </c>
      <c r="F107" s="6">
        <v>-43.535316249999994</v>
      </c>
      <c r="G107" s="6">
        <v>-20.653760499999976</v>
      </c>
      <c r="H107" s="6">
        <v>-9.8566605000000038</v>
      </c>
      <c r="I107" s="6">
        <v>-0.7461937499999749</v>
      </c>
      <c r="J107" s="6">
        <v>8.1481524000000149</v>
      </c>
      <c r="K107" s="6">
        <v>1.1323359999999809</v>
      </c>
      <c r="L107" s="6">
        <v>-5.1684582000000034</v>
      </c>
      <c r="M107" s="50">
        <v>-1.8427263999999468</v>
      </c>
      <c r="N107" s="6">
        <f>+[5]CttlePrices_Basis!P884</f>
        <v>-16.454534999999993</v>
      </c>
      <c r="O107" s="6">
        <f>+[5]CttlePrices_Basis!P936</f>
        <v>8.6005449999999826</v>
      </c>
      <c r="P107" s="6">
        <f>+[5]CttlePrices_Basis!P988</f>
        <v>19.500210000000038</v>
      </c>
      <c r="Q107" s="6">
        <f>+[5]CttlePrices_Basis!P1040</f>
        <v>-21.590624000000048</v>
      </c>
      <c r="R107" s="6">
        <f>+[5]CttlePrices_Basis!P1092</f>
        <v>-23.245672000000013</v>
      </c>
      <c r="S107" s="6"/>
      <c r="T107" s="168">
        <f t="shared" si="3"/>
        <v>0.92700708000001553</v>
      </c>
      <c r="U107" s="169">
        <f t="shared" si="4"/>
        <v>-1.734109094999988</v>
      </c>
    </row>
    <row r="108" spans="1:21" x14ac:dyDescent="0.25">
      <c r="A108" s="151">
        <f t="shared" si="5"/>
        <v>46360</v>
      </c>
      <c r="B108">
        <v>49</v>
      </c>
      <c r="C108" s="6">
        <v>-2.7022594000000026</v>
      </c>
      <c r="D108" s="6">
        <v>-12.41139400000003</v>
      </c>
      <c r="E108" s="6">
        <v>-8.4216518000000349</v>
      </c>
      <c r="F108" s="6">
        <v>-48.745166199999986</v>
      </c>
      <c r="G108" s="6">
        <v>-26.878359999999986</v>
      </c>
      <c r="H108" s="6">
        <v>15.821695999999974</v>
      </c>
      <c r="I108" s="6">
        <v>15.118113599999987</v>
      </c>
      <c r="J108" s="6">
        <v>16.526910399999991</v>
      </c>
      <c r="K108" s="6">
        <v>5.2157373999999663</v>
      </c>
      <c r="L108" s="6">
        <v>-3.6441160000000252</v>
      </c>
      <c r="M108" s="50">
        <v>0.19378960000000234</v>
      </c>
      <c r="N108" s="6">
        <f>+[5]CttlePrices_Basis!P885</f>
        <v>-13.90495999999996</v>
      </c>
      <c r="O108" s="6">
        <f>+[5]CttlePrices_Basis!P937</f>
        <v>-4.1915519999999731</v>
      </c>
      <c r="P108" s="6">
        <f>+[5]CttlePrices_Basis!P989</f>
        <v>13.664949999999976</v>
      </c>
      <c r="Q108" s="6">
        <f>+[5]CttlePrices_Basis!P1041</f>
        <v>-7.4317819999999983</v>
      </c>
      <c r="R108" s="6">
        <f>+[5]CttlePrices_Basis!P1093</f>
        <v>-23.573910000000069</v>
      </c>
      <c r="S108" s="6"/>
      <c r="T108" s="168">
        <f t="shared" si="3"/>
        <v>-1.576377679999996</v>
      </c>
      <c r="U108" s="169">
        <f t="shared" si="4"/>
        <v>1.7922208999999953</v>
      </c>
    </row>
    <row r="109" spans="1:21" x14ac:dyDescent="0.25">
      <c r="A109" s="151">
        <f t="shared" si="5"/>
        <v>46367</v>
      </c>
      <c r="B109">
        <v>50</v>
      </c>
      <c r="C109" s="6">
        <v>-4.218880800000008</v>
      </c>
      <c r="D109" s="6">
        <v>-11.105090000000018</v>
      </c>
      <c r="E109" s="6">
        <v>-19.087019999999995</v>
      </c>
      <c r="F109" s="6">
        <v>-41.589416999999969</v>
      </c>
      <c r="G109" s="6">
        <v>-11.490674999999982</v>
      </c>
      <c r="H109" s="6">
        <v>0.46382160000001704</v>
      </c>
      <c r="I109" s="6">
        <v>17.964500000000015</v>
      </c>
      <c r="J109" s="6">
        <v>25.69619800000001</v>
      </c>
      <c r="K109" s="6">
        <v>2.6255404000000055</v>
      </c>
      <c r="L109" s="6">
        <v>-8.0756100000000117</v>
      </c>
      <c r="M109" s="50">
        <v>-7.0309620000000166</v>
      </c>
      <c r="N109" s="6">
        <f>+[5]CttlePrices_Basis!P886</f>
        <v>-16.449585999999982</v>
      </c>
      <c r="O109" s="6">
        <f>+[5]CttlePrices_Basis!P938</f>
        <v>-1.8259990000000244</v>
      </c>
      <c r="P109" s="6">
        <f>+[5]CttlePrices_Basis!P990</f>
        <v>10.906700000000001</v>
      </c>
      <c r="Q109" s="6">
        <f>+[5]CttlePrices_Basis!P1042</f>
        <v>-5.7301850000000059</v>
      </c>
      <c r="R109" s="6">
        <f>+[5]CttlePrices_Basis!P1094</f>
        <v>-14.290700000000072</v>
      </c>
      <c r="S109" s="6"/>
      <c r="T109" s="168">
        <f t="shared" si="3"/>
        <v>-4.4950914000000068</v>
      </c>
      <c r="U109" s="169">
        <f t="shared" si="4"/>
        <v>1.2783928000000031</v>
      </c>
    </row>
    <row r="110" spans="1:21" x14ac:dyDescent="0.25">
      <c r="A110" s="151">
        <f t="shared" si="5"/>
        <v>46374</v>
      </c>
      <c r="B110">
        <v>51</v>
      </c>
      <c r="C110" s="6">
        <v>-6.6796050000000236</v>
      </c>
      <c r="D110" s="6">
        <v>-18.51640679999997</v>
      </c>
      <c r="E110" s="6">
        <v>-16.095615199999997</v>
      </c>
      <c r="F110" s="6">
        <v>0</v>
      </c>
      <c r="G110" s="6">
        <v>0</v>
      </c>
      <c r="H110" s="6">
        <v>-3.0201619999999991</v>
      </c>
      <c r="I110" s="6">
        <v>13.555931999999956</v>
      </c>
      <c r="J110" s="6">
        <v>40.390091999999953</v>
      </c>
      <c r="K110" s="6">
        <v>2.8500799999999629</v>
      </c>
      <c r="L110" s="6">
        <v>-8.3387700000000109</v>
      </c>
      <c r="M110" s="50">
        <v>-12.476964000000009</v>
      </c>
      <c r="N110" s="208" t="s">
        <v>39</v>
      </c>
      <c r="O110" s="6">
        <f>+[5]CttlePrices_Basis!P939</f>
        <v>1.483600000000024</v>
      </c>
      <c r="P110" s="6">
        <f>+[5]CttlePrices_Basis!P991</f>
        <v>9.7439750000000345</v>
      </c>
      <c r="Q110" s="6">
        <f>+[5]CttlePrices_Basis!P1043</f>
        <v>-16.926920000000052</v>
      </c>
      <c r="R110" s="6">
        <f>+[5]CttlePrices_Basis!P1095</f>
        <v>-4.3879200000000083</v>
      </c>
      <c r="S110" s="6"/>
      <c r="T110" s="168">
        <f t="shared" si="3"/>
        <v>-2.3970397499999905</v>
      </c>
      <c r="U110" s="169">
        <f t="shared" si="4"/>
        <v>4.9097536666666564</v>
      </c>
    </row>
    <row r="111" spans="1:21" x14ac:dyDescent="0.25">
      <c r="A111" s="151">
        <f t="shared" si="5"/>
        <v>46381</v>
      </c>
      <c r="B111">
        <v>52</v>
      </c>
      <c r="C111" s="6">
        <v>-9.5914223999999848</v>
      </c>
      <c r="D111" s="6">
        <v>-21.688251000000008</v>
      </c>
      <c r="E111" s="6">
        <v>-20.603694750000017</v>
      </c>
      <c r="F111" s="6">
        <v>0</v>
      </c>
      <c r="G111" s="6">
        <v>-38.017313000000001</v>
      </c>
      <c r="H111" s="6">
        <v>-27.31942399999997</v>
      </c>
      <c r="I111" s="6">
        <v>10.008413999999988</v>
      </c>
      <c r="J111" s="6">
        <v>20.420001500000041</v>
      </c>
      <c r="K111" s="6" t="e">
        <v>#N/A</v>
      </c>
      <c r="L111" s="6" t="e">
        <v>#N/A</v>
      </c>
      <c r="M111" s="50" t="e">
        <v>#N/A</v>
      </c>
      <c r="N111" s="6">
        <f>+[5]CttlePrices_Basis!P889</f>
        <v>2.7444940000000031</v>
      </c>
      <c r="O111" s="6">
        <f>+[5]CttlePrices_Basis!P940</f>
        <v>-8.2995799999999633</v>
      </c>
      <c r="P111" s="6">
        <f>+[5]CttlePrices_Basis!P992</f>
        <v>16.971559999999954</v>
      </c>
      <c r="Q111" s="6" t="e">
        <f>+[5]CttlePrices_Basis!P1044</f>
        <v>#N/A</v>
      </c>
      <c r="R111" s="6" t="e">
        <f>+[5]CttlePrices_Basis!P1096</f>
        <v>#N/A</v>
      </c>
      <c r="S111" s="6"/>
      <c r="T111" s="168" t="e">
        <f t="shared" si="3"/>
        <v>#N/A</v>
      </c>
      <c r="U111" s="169" t="e">
        <f t="shared" si="4"/>
        <v>#N/A</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F123-7621-4C01-9E6F-1337AC0DC5F6}">
  <sheetPr>
    <tabColor theme="6" tint="0.39997558519241921"/>
  </sheetPr>
  <dimension ref="A3:O27"/>
  <sheetViews>
    <sheetView workbookViewId="0">
      <selection activeCell="L1" sqref="L1"/>
    </sheetView>
  </sheetViews>
  <sheetFormatPr defaultColWidth="8.81640625" defaultRowHeight="12.5" x14ac:dyDescent="0.25"/>
  <cols>
    <col min="1" max="16384" width="8.81640625" style="188"/>
  </cols>
  <sheetData>
    <row r="3" spans="15:15" ht="24" x14ac:dyDescent="0.25">
      <c r="O3" s="191" t="s">
        <v>39</v>
      </c>
    </row>
    <row r="27" spans="1:1" ht="13" x14ac:dyDescent="0.3">
      <c r="A27" s="194" t="s">
        <v>39</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4C4F-A7A1-49ED-BB45-BAA876839D9E}">
  <dimension ref="B1:Q59"/>
  <sheetViews>
    <sheetView workbookViewId="0">
      <selection activeCell="Q18" sqref="Q18"/>
    </sheetView>
  </sheetViews>
  <sheetFormatPr defaultRowHeight="12.5" x14ac:dyDescent="0.25"/>
  <sheetData>
    <row r="1" spans="17:17" ht="23" x14ac:dyDescent="0.5">
      <c r="Q1" s="185"/>
    </row>
    <row r="21" spans="2:16" ht="18.5" x14ac:dyDescent="0.25">
      <c r="C21" s="187" t="s">
        <v>39</v>
      </c>
    </row>
    <row r="22" spans="2:16" ht="13" x14ac:dyDescent="0.25">
      <c r="C22" s="186"/>
    </row>
    <row r="26" spans="2:16" ht="23" x14ac:dyDescent="0.5">
      <c r="B26" s="185" t="s">
        <v>39</v>
      </c>
    </row>
    <row r="30" spans="2:16" ht="18.5" x14ac:dyDescent="0.25">
      <c r="C30" s="187"/>
      <c r="P30" s="187" t="s">
        <v>39</v>
      </c>
    </row>
    <row r="59" spans="2:2" ht="13" x14ac:dyDescent="0.25">
      <c r="B59" s="186"/>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8CAA-552F-48E7-8ECA-BD63450623F0}">
  <dimension ref="A1:AO53"/>
  <sheetViews>
    <sheetView zoomScale="60" zoomScaleNormal="60" workbookViewId="0">
      <selection activeCell="AE44" sqref="AE44"/>
    </sheetView>
  </sheetViews>
  <sheetFormatPr defaultRowHeight="12.5" x14ac:dyDescent="0.25"/>
  <cols>
    <col min="2" max="2" width="20" customWidth="1"/>
  </cols>
  <sheetData>
    <row r="1" spans="1:41" ht="20" x14ac:dyDescent="0.4">
      <c r="A1" s="176" t="s">
        <v>71</v>
      </c>
    </row>
    <row r="3" spans="1:41" ht="25" x14ac:dyDescent="0.25">
      <c r="A3" s="171" t="s">
        <v>63</v>
      </c>
      <c r="B3" s="172" t="s">
        <v>71</v>
      </c>
      <c r="C3" s="170" t="s">
        <v>72</v>
      </c>
    </row>
    <row r="4" spans="1:41" x14ac:dyDescent="0.25">
      <c r="A4" s="264">
        <v>1999</v>
      </c>
      <c r="B4" s="173">
        <v>92.763269230769225</v>
      </c>
      <c r="C4" s="170"/>
    </row>
    <row r="5" spans="1:41" x14ac:dyDescent="0.25">
      <c r="A5" s="264">
        <v>2000</v>
      </c>
      <c r="B5" s="173">
        <v>102.86346153846151</v>
      </c>
      <c r="C5" s="174">
        <f>+(B5-B4)/B4</f>
        <v>0.10888137504690366</v>
      </c>
    </row>
    <row r="6" spans="1:41" ht="13" x14ac:dyDescent="0.3">
      <c r="A6" s="264">
        <v>2001</v>
      </c>
      <c r="B6" s="173">
        <v>110.95692307692308</v>
      </c>
      <c r="C6" s="174">
        <f t="shared" ref="C6:C25" si="0">+(B6-B5)/B5</f>
        <v>7.8681598085588E-2</v>
      </c>
      <c r="P6" s="49"/>
      <c r="Q6" s="49"/>
      <c r="R6" s="49"/>
      <c r="S6" s="49"/>
      <c r="T6" s="49"/>
      <c r="U6" s="49"/>
      <c r="V6" s="49"/>
      <c r="W6" s="49"/>
      <c r="X6" s="49"/>
      <c r="Y6" s="49"/>
      <c r="Z6" s="49"/>
      <c r="AA6" s="49"/>
      <c r="AB6" s="49"/>
      <c r="AC6" s="49"/>
      <c r="AD6" s="49"/>
      <c r="AE6" s="49"/>
      <c r="AF6" s="49"/>
      <c r="AG6" s="49"/>
      <c r="AH6" s="49"/>
      <c r="AI6" s="49"/>
      <c r="AJ6" s="49"/>
      <c r="AK6" s="49"/>
      <c r="AL6" s="49"/>
      <c r="AM6" s="49"/>
      <c r="AN6" s="49"/>
      <c r="AO6" s="49"/>
    </row>
    <row r="7" spans="1:41" ht="13" x14ac:dyDescent="0.3">
      <c r="A7" s="264">
        <v>2002</v>
      </c>
      <c r="B7" s="173">
        <v>103.21711538461538</v>
      </c>
      <c r="C7" s="174">
        <f t="shared" si="0"/>
        <v>-6.9755067801780327E-2</v>
      </c>
      <c r="P7" s="49"/>
      <c r="Q7" s="49"/>
      <c r="R7" s="49"/>
      <c r="S7" s="49"/>
      <c r="T7" s="49"/>
      <c r="U7" s="49"/>
      <c r="V7" s="49"/>
      <c r="W7" s="49"/>
      <c r="X7" s="49"/>
      <c r="Y7" s="49"/>
      <c r="Z7" s="49"/>
      <c r="AA7" s="49"/>
      <c r="AB7" s="49"/>
      <c r="AC7" s="49"/>
      <c r="AD7" s="49"/>
      <c r="AE7" s="49"/>
      <c r="AF7" s="49"/>
      <c r="AG7" s="49"/>
      <c r="AH7" s="49"/>
      <c r="AI7" s="49"/>
      <c r="AJ7" s="49"/>
      <c r="AK7" s="49"/>
      <c r="AL7" s="49"/>
      <c r="AM7" s="49"/>
      <c r="AN7" s="49"/>
      <c r="AO7" s="49"/>
    </row>
    <row r="8" spans="1:41" ht="13" x14ac:dyDescent="0.3">
      <c r="A8" s="264">
        <v>2003</v>
      </c>
      <c r="B8" s="173">
        <v>84.806153846153833</v>
      </c>
      <c r="C8" s="174">
        <f t="shared" si="0"/>
        <v>-0.17837120781623511</v>
      </c>
      <c r="P8" s="49"/>
      <c r="Q8" s="49"/>
      <c r="R8" s="49"/>
      <c r="S8" s="49"/>
      <c r="T8" s="49"/>
      <c r="U8" s="49"/>
      <c r="V8" s="49"/>
      <c r="W8" s="49"/>
      <c r="X8" s="49"/>
      <c r="Y8" s="49"/>
      <c r="Z8" s="49"/>
      <c r="AA8" s="49"/>
      <c r="AB8" s="49"/>
      <c r="AC8" s="49"/>
      <c r="AD8" s="49"/>
      <c r="AE8" s="49"/>
      <c r="AF8" s="49"/>
      <c r="AG8" s="49"/>
      <c r="AH8" s="49"/>
      <c r="AI8" s="49"/>
      <c r="AJ8" s="49"/>
      <c r="AK8" s="49"/>
      <c r="AL8" s="49"/>
      <c r="AM8" s="49"/>
      <c r="AN8" s="49"/>
      <c r="AO8" s="49"/>
    </row>
    <row r="9" spans="1:41" ht="13" x14ac:dyDescent="0.3">
      <c r="A9" s="264">
        <v>2004</v>
      </c>
      <c r="B9" s="173">
        <v>77.200566037735854</v>
      </c>
      <c r="C9" s="174">
        <f t="shared" si="0"/>
        <v>-8.9682027346921253E-2</v>
      </c>
      <c r="P9" s="49"/>
      <c r="Q9" s="49"/>
      <c r="R9" s="49"/>
      <c r="S9" s="49"/>
      <c r="T9" s="49"/>
      <c r="U9" s="49"/>
      <c r="V9" s="49"/>
      <c r="W9" s="49"/>
      <c r="X9" s="49"/>
      <c r="Y9" s="49"/>
      <c r="Z9" s="49"/>
      <c r="AA9" s="49"/>
      <c r="AB9" s="49"/>
      <c r="AC9" s="49"/>
      <c r="AD9" s="49"/>
      <c r="AE9" s="49"/>
      <c r="AF9" s="49"/>
      <c r="AG9" s="49"/>
      <c r="AH9" s="49"/>
      <c r="AI9" s="49"/>
      <c r="AJ9" s="49"/>
      <c r="AK9" s="49"/>
      <c r="AL9" s="49"/>
      <c r="AM9" s="49"/>
      <c r="AN9" s="49"/>
      <c r="AO9" s="49"/>
    </row>
    <row r="10" spans="1:41" ht="13" x14ac:dyDescent="0.3">
      <c r="A10" s="264">
        <v>2005</v>
      </c>
      <c r="B10" s="173">
        <v>91.097500000000025</v>
      </c>
      <c r="C10" s="174">
        <f t="shared" si="0"/>
        <v>0.18001077810065941</v>
      </c>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row>
    <row r="11" spans="1:41" ht="18" x14ac:dyDescent="0.4">
      <c r="A11" s="264">
        <v>2006</v>
      </c>
      <c r="B11" s="173">
        <v>93.240769230769246</v>
      </c>
      <c r="C11" s="174">
        <f t="shared" si="0"/>
        <v>2.3527201413531876E-2</v>
      </c>
      <c r="E11" s="48"/>
      <c r="N11" s="48"/>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row>
    <row r="12" spans="1:41" ht="13" x14ac:dyDescent="0.3">
      <c r="A12" s="264">
        <v>2007</v>
      </c>
      <c r="B12" s="173">
        <v>91.80038461538463</v>
      </c>
      <c r="C12" s="174">
        <f t="shared" si="0"/>
        <v>-1.5448013001905741E-2</v>
      </c>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row>
    <row r="13" spans="1:41" ht="13" x14ac:dyDescent="0.3">
      <c r="A13" s="264">
        <v>2008</v>
      </c>
      <c r="B13" s="173">
        <v>90.196538461538466</v>
      </c>
      <c r="C13" s="174">
        <f t="shared" si="0"/>
        <v>-1.7471017802003611E-2</v>
      </c>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row>
    <row r="14" spans="1:41" ht="13" x14ac:dyDescent="0.3">
      <c r="A14" s="264">
        <v>2009</v>
      </c>
      <c r="B14" s="173">
        <v>89.836153846153834</v>
      </c>
      <c r="C14" s="174">
        <f t="shared" si="0"/>
        <v>-3.995548183241055E-3</v>
      </c>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row>
    <row r="15" spans="1:41" ht="13" x14ac:dyDescent="0.3">
      <c r="A15" s="264">
        <v>2010</v>
      </c>
      <c r="B15" s="173">
        <v>91.126981132075429</v>
      </c>
      <c r="C15" s="174">
        <f t="shared" si="0"/>
        <v>1.4368683772149919E-2</v>
      </c>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row>
    <row r="16" spans="1:41" ht="13" x14ac:dyDescent="0.3">
      <c r="A16" s="264">
        <v>2011</v>
      </c>
      <c r="B16" s="173">
        <v>107.965</v>
      </c>
      <c r="C16" s="174">
        <f t="shared" si="0"/>
        <v>0.18477533940820767</v>
      </c>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row>
    <row r="17" spans="1:41" ht="13" x14ac:dyDescent="0.3">
      <c r="A17" s="264">
        <v>2012</v>
      </c>
      <c r="B17" s="173">
        <v>114.68846153846155</v>
      </c>
      <c r="C17" s="174">
        <f t="shared" si="0"/>
        <v>6.2274455040629367E-2</v>
      </c>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row>
    <row r="18" spans="1:41" ht="13" x14ac:dyDescent="0.3">
      <c r="A18" s="264">
        <v>2013</v>
      </c>
      <c r="B18" s="173">
        <v>120.50538461538464</v>
      </c>
      <c r="C18" s="174">
        <f t="shared" si="0"/>
        <v>5.0719340018109363E-2</v>
      </c>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row>
    <row r="19" spans="1:41" ht="13" x14ac:dyDescent="0.3">
      <c r="A19" s="264">
        <v>2014</v>
      </c>
      <c r="B19" s="173">
        <v>158.53711538461539</v>
      </c>
      <c r="C19" s="174">
        <f t="shared" si="0"/>
        <v>0.31560192011847515</v>
      </c>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row>
    <row r="20" spans="1:41" ht="13" x14ac:dyDescent="0.3">
      <c r="A20" s="264">
        <v>2015</v>
      </c>
      <c r="B20" s="173">
        <v>183.41038461538463</v>
      </c>
      <c r="C20" s="174">
        <f t="shared" si="0"/>
        <v>0.15689240447213895</v>
      </c>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row>
    <row r="21" spans="1:41" ht="13" x14ac:dyDescent="0.3">
      <c r="A21" s="264">
        <v>2016</v>
      </c>
      <c r="B21" s="173">
        <v>147.78207547169811</v>
      </c>
      <c r="C21" s="174">
        <f t="shared" si="0"/>
        <v>-0.19425459042790746</v>
      </c>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row>
    <row r="22" spans="1:41" ht="13" x14ac:dyDescent="0.3">
      <c r="A22" s="264">
        <v>2017</v>
      </c>
      <c r="B22" s="173">
        <v>147.55461538461537</v>
      </c>
      <c r="C22" s="174">
        <f t="shared" si="0"/>
        <v>-1.5391588347687937E-3</v>
      </c>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row>
    <row r="23" spans="1:41" ht="13" x14ac:dyDescent="0.3">
      <c r="A23" s="264">
        <v>2018</v>
      </c>
      <c r="B23" s="173">
        <v>139.80461538461537</v>
      </c>
      <c r="C23" s="174">
        <f t="shared" si="0"/>
        <v>-5.2522925018637173E-2</v>
      </c>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row>
    <row r="24" spans="1:41" ht="13" x14ac:dyDescent="0.3">
      <c r="A24" s="264">
        <v>2019</v>
      </c>
      <c r="B24" s="173">
        <v>139.02730769230772</v>
      </c>
      <c r="C24" s="174">
        <f t="shared" si="0"/>
        <v>-5.559957303049071E-3</v>
      </c>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row>
    <row r="25" spans="1:41" ht="13" x14ac:dyDescent="0.3">
      <c r="A25" s="264">
        <v>2020</v>
      </c>
      <c r="B25" s="173">
        <v>140.28</v>
      </c>
      <c r="C25" s="174">
        <f t="shared" si="0"/>
        <v>9.0104047074314169E-3</v>
      </c>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row>
    <row r="26" spans="1:41" ht="13" x14ac:dyDescent="0.3">
      <c r="A26" s="170">
        <v>2021</v>
      </c>
      <c r="B26" s="175">
        <f>AVERAGEIF('Market Price'!E1151:E1202,"&lt;&gt;#N/A")</f>
        <v>150.67096153846157</v>
      </c>
      <c r="C26" s="174">
        <f>+(B26-B25)/B25</f>
        <v>7.4073007830493073E-2</v>
      </c>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row>
    <row r="27" spans="1:41" ht="13" x14ac:dyDescent="0.3">
      <c r="A27" s="170">
        <v>2022</v>
      </c>
      <c r="B27" s="175">
        <f>AVERAGEIF('Market Price'!E1203:E1254,"&lt;&gt;#N/A")</f>
        <v>179.50576923076929</v>
      </c>
      <c r="C27" s="174">
        <f>+(B27-B26)/B26</f>
        <v>0.19137601166066162</v>
      </c>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row>
    <row r="28" spans="1:41" ht="13" x14ac:dyDescent="0.3">
      <c r="A28" s="170">
        <v>2023</v>
      </c>
      <c r="B28" s="175">
        <f>AVERAGEIF('Market Price'!E1255:E1306,"&lt;&gt;#N/A")</f>
        <v>221.61846153846162</v>
      </c>
      <c r="C28" s="174">
        <f t="shared" ref="C28:C31" si="1">+(B28-B27)/B27</f>
        <v>0.23460355891711218</v>
      </c>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row>
    <row r="29" spans="1:41" ht="13" x14ac:dyDescent="0.3">
      <c r="A29" s="170">
        <v>2024</v>
      </c>
      <c r="B29" s="175">
        <f>AVERAGEIF('Market Price'!E1307:E1358,"&lt;&gt;#N/A")</f>
        <v>239.66862745098044</v>
      </c>
      <c r="C29" s="174">
        <f t="shared" si="1"/>
        <v>8.1447031926923819E-2</v>
      </c>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row>
    <row r="30" spans="1:41" ht="13" x14ac:dyDescent="0.3">
      <c r="A30" s="170">
        <v>2025</v>
      </c>
      <c r="B30" s="175">
        <f>AVERAGEIF('Market Price'!E1359:E1410,"&lt;&gt;#N/A")</f>
        <v>295.69607843137254</v>
      </c>
      <c r="C30" s="174">
        <f t="shared" si="1"/>
        <v>0.23377048375616633</v>
      </c>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row>
    <row r="31" spans="1:41" ht="13" x14ac:dyDescent="0.3">
      <c r="A31" s="170">
        <v>2026</v>
      </c>
      <c r="B31" s="175" t="e">
        <f>AVERAGEIF('[5]Market Price'!E1411:E1463,"&lt;&gt;#N/A")</f>
        <v>#VALUE!</v>
      </c>
      <c r="C31" s="266" t="e">
        <f t="shared" si="1"/>
        <v>#VALUE!</v>
      </c>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row>
    <row r="32" spans="1:41" ht="18.5" x14ac:dyDescent="0.3">
      <c r="N32" s="187"/>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row>
    <row r="33" spans="14:41" ht="18" x14ac:dyDescent="0.4">
      <c r="N33" s="186"/>
      <c r="P33" s="49"/>
      <c r="Q33" s="48" t="s">
        <v>39</v>
      </c>
      <c r="R33" s="49"/>
      <c r="S33" s="49"/>
      <c r="T33" s="49"/>
      <c r="U33" s="49"/>
      <c r="V33" s="48" t="s">
        <v>39</v>
      </c>
      <c r="W33" s="49"/>
      <c r="X33" s="49"/>
      <c r="Y33" s="49"/>
      <c r="Z33" s="49"/>
      <c r="AA33" s="49"/>
      <c r="AB33" s="49"/>
      <c r="AC33" s="49"/>
      <c r="AD33" s="48" t="s">
        <v>39</v>
      </c>
      <c r="AE33" s="49"/>
      <c r="AF33" s="49"/>
      <c r="AG33" s="49"/>
      <c r="AH33" s="49"/>
      <c r="AI33" s="49"/>
      <c r="AJ33" s="49"/>
      <c r="AK33" s="49"/>
      <c r="AL33" s="49"/>
      <c r="AM33" s="49"/>
      <c r="AN33" s="49"/>
      <c r="AO33" s="49"/>
    </row>
    <row r="52" spans="3:41" ht="13" x14ac:dyDescent="0.25">
      <c r="C52" s="186"/>
    </row>
    <row r="53" spans="3:41" ht="13" x14ac:dyDescent="0.3">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row>
  </sheetData>
  <pageMargins left="0.7" right="0.7" top="0.75" bottom="0.75" header="0.3" footer="0.3"/>
  <pageSetup orientation="portrait" r:id="rId1"/>
  <drawing r:id="rId2"/>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Definitions</vt:lpstr>
      <vt:lpstr>CttlePrices_Basis</vt:lpstr>
      <vt:lpstr>Steer price comp</vt:lpstr>
      <vt:lpstr>Market Price</vt:lpstr>
      <vt:lpstr>Feed Cost</vt:lpstr>
      <vt:lpstr>Fed Steer Margin</vt:lpstr>
      <vt:lpstr>FED STEER MARGIN_graphs</vt:lpstr>
      <vt:lpstr>FedCat_Steer graph</vt:lpstr>
      <vt:lpstr>FedSt_Basis graph</vt:lpstr>
      <vt:lpstr>Steers(500-599lbs) LW graph</vt:lpstr>
      <vt:lpstr>Graph_FeederSteer(500-599)Basis</vt:lpstr>
      <vt:lpstr>Steers(900-999lbs) graph LW</vt:lpstr>
      <vt:lpstr>Graph_FeederSteer900-999)Basis</vt:lpstr>
      <vt:lpstr>Annual Fed steer prices grphs </vt:lpstr>
    </vt:vector>
  </TitlesOfParts>
  <Company>Government of Ontario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duffst</dc:creator>
  <cp:lastModifiedBy>Berry, Noah (OMAFA)</cp:lastModifiedBy>
  <cp:lastPrinted>2013-11-26T14:09:00Z</cp:lastPrinted>
  <dcterms:created xsi:type="dcterms:W3CDTF">2011-03-14T15:20:54Z</dcterms:created>
  <dcterms:modified xsi:type="dcterms:W3CDTF">2026-04-13T15:04:36Z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2021-09-01T18:32:44Z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ContentBits">
    <vt:lpwstr>0</vt:lpwstr>
  </property>
</Properties>
</file>