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\Desktop\CURSO_PB\10042021\"/>
    </mc:Choice>
  </mc:AlternateContent>
  <bookViews>
    <workbookView xWindow="0" yWindow="0" windowWidth="20490" windowHeight="7755" activeTab="2"/>
  </bookViews>
  <sheets>
    <sheet name="Hoja3" sheetId="3" r:id="rId1"/>
    <sheet name="Hoja2" sheetId="2" r:id="rId2"/>
    <sheet name="Hoja1" sheetId="1" r:id="rId3"/>
  </sheets>
  <calcPr calcId="152511"/>
  <pivotCaches>
    <pivotCache cacheId="21" r:id="rId4"/>
  </pivotCaches>
</workbook>
</file>

<file path=xl/calcChain.xml><?xml version="1.0" encoding="utf-8"?>
<calcChain xmlns="http://schemas.openxmlformats.org/spreadsheetml/2006/main">
  <c r="K62" i="1" l="1"/>
  <c r="K53" i="1"/>
  <c r="J64" i="1"/>
  <c r="J63" i="1"/>
  <c r="J61" i="1"/>
  <c r="J60" i="1"/>
  <c r="J59" i="1"/>
  <c r="J58" i="1"/>
  <c r="J57" i="1"/>
  <c r="M56" i="1"/>
  <c r="J55" i="1"/>
  <c r="J54" i="1"/>
  <c r="J52" i="1"/>
  <c r="J51" i="1"/>
  <c r="J50" i="1"/>
  <c r="J49" i="1"/>
  <c r="J48" i="1"/>
  <c r="J47" i="1"/>
  <c r="J46" i="1"/>
  <c r="K5" i="1"/>
  <c r="K7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38" i="1"/>
  <c r="K26" i="1"/>
  <c r="K24" i="1"/>
  <c r="K9" i="1"/>
  <c r="K8" i="1"/>
  <c r="K6" i="1"/>
  <c r="K4" i="1"/>
  <c r="K3" i="1"/>
  <c r="K2" i="1"/>
</calcChain>
</file>

<file path=xl/sharedStrings.xml><?xml version="1.0" encoding="utf-8"?>
<sst xmlns="http://schemas.openxmlformats.org/spreadsheetml/2006/main" count="264" uniqueCount="123">
  <si>
    <t>No.</t>
  </si>
  <si>
    <t>Apellidos</t>
  </si>
  <si>
    <t>Nombres</t>
  </si>
  <si>
    <t>Fecha de Ingreso</t>
  </si>
  <si>
    <t>Puesto</t>
  </si>
  <si>
    <t>Oficina</t>
  </si>
  <si>
    <t>Sueldo Base</t>
  </si>
  <si>
    <t>Bonificación</t>
  </si>
  <si>
    <t>Total</t>
  </si>
  <si>
    <t>Mazariegos</t>
  </si>
  <si>
    <t>Rene</t>
  </si>
  <si>
    <t>Cajero</t>
  </si>
  <si>
    <t>Ramirez</t>
  </si>
  <si>
    <t>Gladys</t>
  </si>
  <si>
    <t>Personal de servicio</t>
  </si>
  <si>
    <t>Ortiz</t>
  </si>
  <si>
    <t>Silvia</t>
  </si>
  <si>
    <t>Gerente T</t>
  </si>
  <si>
    <t>Alvarado</t>
  </si>
  <si>
    <t>Maria</t>
  </si>
  <si>
    <t>Perez</t>
  </si>
  <si>
    <t>Isabel</t>
  </si>
  <si>
    <t>Supervisor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</si>
  <si>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</si>
  <si>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</si>
  <si>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</si>
  <si>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</si>
  <si>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</si>
  <si>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</si>
  <si>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</si>
  <si>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</si>
  <si>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</si>
  <si>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t>Salguero</t>
  </si>
  <si>
    <t>Yolanda</t>
  </si>
  <si>
    <t>Paniagua</t>
  </si>
  <si>
    <t>Lisbeth</t>
  </si>
  <si>
    <t>Sandoval</t>
  </si>
  <si>
    <t>David</t>
  </si>
  <si>
    <t>Flores</t>
  </si>
  <si>
    <t>Hector</t>
  </si>
  <si>
    <t>Jacobo</t>
  </si>
  <si>
    <t>Amarilis</t>
  </si>
  <si>
    <t>Ceron</t>
  </si>
  <si>
    <t>Fabricio</t>
  </si>
  <si>
    <t>Paz</t>
  </si>
  <si>
    <t>Abigail</t>
  </si>
  <si>
    <t>Ruiz</t>
  </si>
  <si>
    <t>Miranda</t>
  </si>
  <si>
    <t>Andrea</t>
  </si>
  <si>
    <t>Leiva</t>
  </si>
  <si>
    <t>Rosa</t>
  </si>
  <si>
    <t>Pacheco</t>
  </si>
  <si>
    <t>Lucrecia</t>
  </si>
  <si>
    <t>Ardon</t>
  </si>
  <si>
    <t>Pablo</t>
  </si>
  <si>
    <t>Cetino</t>
  </si>
  <si>
    <t>Alvaro</t>
  </si>
  <si>
    <t>Contador</t>
  </si>
  <si>
    <t>Rios</t>
  </si>
  <si>
    <t>Jenner</t>
  </si>
  <si>
    <t>Medina</t>
  </si>
  <si>
    <t>Karla</t>
  </si>
  <si>
    <t>Bonilla</t>
  </si>
  <si>
    <t>Juan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</si>
  <si>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</si>
  <si>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</si>
  <si>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</si>
  <si>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</si>
  <si>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</si>
  <si>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</si>
  <si>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</si>
  <si>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</si>
  <si>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</si>
  <si>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Zambrano</t>
  </si>
  <si>
    <t>Gabriela</t>
  </si>
  <si>
    <t>Peralta</t>
  </si>
  <si>
    <t>Federico</t>
  </si>
  <si>
    <t>Ubeda</t>
  </si>
  <si>
    <t>Marta</t>
  </si>
  <si>
    <t>Barrios</t>
  </si>
  <si>
    <t>Claudia</t>
  </si>
  <si>
    <t>Cardona</t>
  </si>
  <si>
    <t>Olivia</t>
  </si>
  <si>
    <t>Perla</t>
  </si>
  <si>
    <t>Gerente G</t>
  </si>
  <si>
    <t>Pineda</t>
  </si>
  <si>
    <t>Molina</t>
  </si>
  <si>
    <t>Pedro</t>
  </si>
  <si>
    <t>Suarez</t>
  </si>
  <si>
    <t>Manolo</t>
  </si>
  <si>
    <t>Género</t>
  </si>
  <si>
    <t>M</t>
  </si>
  <si>
    <t>F</t>
  </si>
  <si>
    <t>Cuántas empleadas mujeres hay?</t>
  </si>
  <si>
    <t>Cuántas personas trabajan en la oficina 108?</t>
  </si>
  <si>
    <t>Cuál es el porcentaje de mujeres y hombres que trabajan en la empresa?</t>
  </si>
  <si>
    <t>Cuántos empleados ingresaron a trabajar en la empresa el 1 de junio de 2009?</t>
  </si>
  <si>
    <t>Cuál apellido se repite 3 veces?</t>
  </si>
  <si>
    <t>Cuáles son los nombres que se repiten en la tabla?</t>
  </si>
  <si>
    <t>Cuánto paga le empresa en bonificación de empleados en 1o. nivel del edificio?</t>
  </si>
  <si>
    <t>Cuál es el promedio del sueldo base en la oficina 107?</t>
  </si>
  <si>
    <t>Edad</t>
  </si>
  <si>
    <t>Cuál es el promedio de edad en la empresa?</t>
  </si>
  <si>
    <t>Cuáles son los nombres de las 4 mujeres cajeras?</t>
  </si>
  <si>
    <t>Cuál es la moda de la edad en la empresa?</t>
  </si>
  <si>
    <t>Cuánto suma los sueldos totales de las mujeres?</t>
  </si>
  <si>
    <t>Cuánto suman las bonificaciones de los hombres?</t>
  </si>
  <si>
    <t>Cuántos empleados de 22 años trabajan en la oficina 107?</t>
  </si>
  <si>
    <t>Cuál es el porcentaje de suledo base que se invierte en personal de servicio?</t>
  </si>
  <si>
    <t>Cuántos empleados hombres hay?</t>
  </si>
  <si>
    <r>
      <t>Qué género es más joven como grupo,</t>
    </r>
    <r>
      <rPr>
        <b/>
        <sz val="11"/>
        <color indexed="8"/>
        <rFont val="Calibri"/>
        <family val="2"/>
      </rPr>
      <t xml:space="preserve"> Mujeres</t>
    </r>
    <r>
      <rPr>
        <sz val="11"/>
        <color theme="1"/>
        <rFont val="Calibri"/>
        <family val="2"/>
        <scheme val="minor"/>
      </rPr>
      <t xml:space="preserve"> u </t>
    </r>
    <r>
      <rPr>
        <b/>
        <sz val="11"/>
        <color indexed="8"/>
        <rFont val="Calibri"/>
        <family val="2"/>
      </rPr>
      <t>hombres</t>
    </r>
    <r>
      <rPr>
        <sz val="11"/>
        <color theme="1"/>
        <rFont val="Calibri"/>
        <family val="2"/>
        <scheme val="minor"/>
      </rPr>
      <t>?</t>
    </r>
  </si>
  <si>
    <t>Quién tiene más experiencia del personal de servicio?</t>
  </si>
  <si>
    <t>Cuál es el sueldo total más alto en la oficina 105?</t>
  </si>
  <si>
    <t>Etiquetas de fila</t>
  </si>
  <si>
    <t>Total general</t>
  </si>
  <si>
    <t>ORTIZ</t>
  </si>
  <si>
    <t>JUAN</t>
  </si>
  <si>
    <t>MARIA</t>
  </si>
  <si>
    <t>CLAUDIA</t>
  </si>
  <si>
    <t>MAGDALENA</t>
  </si>
  <si>
    <t>ROSA</t>
  </si>
  <si>
    <t>YOLANDA</t>
  </si>
  <si>
    <t>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</si>
</sst>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Q&quot;* #,##0.00_);_(&quot;Q&quot;* \(#,##0.00\);_(&quot;Q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1" applyFont="1" applyBorder="1" applyAlignment="1">
      <alignment horizontal="center"/>
    </xf>
    <xf numFmtId="164" fontId="2" fillId="0" borderId="1" xfId="1" applyFont="1" applyBorder="1"/>
    <xf numFmtId="164" fontId="2" fillId="0" borderId="0" xfId="1" applyFont="1"/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2" fillId="2" borderId="0" xfId="1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3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2" xfId="1" applyNumberFormat="1" applyFont="1" applyFill="1" applyBorder="1" applyAlignment="1">
      <alignment horizontal="center"/>
    </xf>
    <xf numFmtId="0" fontId="3" fillId="4" borderId="2" xfId="1" applyNumberFormat="1" applyFont="1" applyFill="1" applyBorder="1" applyAlignment="1">
      <alignment horizontal="center"/>
    </xf>
    <xf numFmtId="9" fontId="3" fillId="3" borderId="2" xfId="1" applyNumberFormat="1" applyFont="1" applyFill="1" applyBorder="1" applyAlignment="1">
      <alignment horizontal="center"/>
    </xf>
    <xf numFmtId="9" fontId="3" fillId="4" borderId="2" xfId="1" applyNumberFormat="1" applyFont="1" applyFill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2">
    <cellStyle name="Moneda" xfId="1" builtinId="4"/>
    <cellStyle name="Normal" xfId="0" builtinId="0"/>
  </cellStyles>
  <dxfs count="1">
    <dxf>
      <numFmt numFmtId="19" formatCode="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D" refreshedDate="44310.771744560188" createdVersion="5" refreshedVersion="5" minRefreshableVersion="3" recordCount="40">
  <cacheSource type="worksheet">
    <worksheetSource ref="A1:K41" sheet="Hoja1"/>
  </cacheSource>
  <cacheFields count="11">
    <cacheField name="No.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Apellidos" numFmtId="0">
      <sharedItems count="37">
        <s v="Mazariegos"/>
        <s v="Ramirez"/>
        <s v="Ortiz"/>
        <s v="Alvarado"/>
        <s v="Perez"/>
        <s v="Mancilla"/>
        <s v="Lorenzana"/>
        <s v="Arevalo"/>
        <s v="Morales"/>
        <s v="Salguero"/>
        <s v="Paniagua"/>
        <s v="Sandoval"/>
        <s v="Flores"/>
        <s v="Jacobo"/>
        <s v="Ceron"/>
        <s v="Paz"/>
        <s v="Ruiz"/>
        <s v="Miranda"/>
        <s v="Leiva"/>
        <s v="Pacheco"/>
        <s v="Ardon"/>
        <s v="Cetino"/>
        <s v="Rios"/>
        <s v="Medina"/>
        <s v="Bonilla"/>
        <s v="Carrillo"/>
        <s v="Fernández"/>
        <s v="Méndez"/>
        <s v="Cortéz"/>
        <s v="Zambrano"/>
        <s v="Peralta"/>
        <s v="Ubeda"/>
        <s v="Barrios"/>
        <s v="Cardona"/>
        <s v="Pineda"/>
        <s v="Molina"/>
        <s v="Suarez"/>
      </sharedItems>
    </cacheField>
    <cacheField name="Nombres" numFmtId="0">
      <sharedItems count="38">
        <s v="Rene"/>
        <s v="Gladys"/>
        <s v="Silvia"/>
        <s v="Maria"/>
        <s v="Isabel"/>
        <s v="Leonardo"/>
        <s v="Cesar"/>
        <s v="Alejandro"/>
        <s v="Daniel"/>
        <s v="Naomi"/>
        <s v="Yolanda"/>
        <s v="Lisbeth"/>
        <s v="David"/>
        <s v="Hector"/>
        <s v="Amarilis"/>
        <s v="Fabricio"/>
        <s v="Abigail"/>
        <s v="Andrea"/>
        <s v="Rosa"/>
        <s v="Lucrecia"/>
        <s v="Pablo"/>
        <s v="Alvaro"/>
        <s v="Jenner"/>
        <s v="Karla"/>
        <s v="Juan"/>
        <s v="Mario"/>
        <s v="Magdalena"/>
        <s v="Teresa"/>
        <s v="Leticia"/>
        <s v="Gabriel"/>
        <s v="Gabriela"/>
        <s v="Federico"/>
        <s v="Marta"/>
        <s v="Claudia"/>
        <s v="Olivia"/>
        <s v="Perla"/>
        <s v="Pedro"/>
        <s v="Manolo"/>
      </sharedItems>
    </cacheField>
    <cacheField name="Edad" numFmtId="0">
      <sharedItems containsSemiMixedTypes="0" containsString="0" containsNumber="1" containsInteger="1" minValue="18" maxValue="42" count="21">
        <n v="19"/>
        <n v="35"/>
        <n v="42"/>
        <n v="22"/>
        <n v="38"/>
        <n v="29"/>
        <n v="37"/>
        <n v="25"/>
        <n v="24"/>
        <n v="21"/>
        <n v="18"/>
        <n v="39"/>
        <n v="28"/>
        <n v="31"/>
        <n v="30"/>
        <n v="32"/>
        <n v="34"/>
        <n v="20"/>
        <n v="27"/>
        <n v="23"/>
        <n v="36"/>
      </sharedItems>
    </cacheField>
    <cacheField name="Género" numFmtId="0">
      <sharedItems count="2">
        <s v="M"/>
        <s v="F"/>
      </sharedItems>
    </cacheField>
    <cacheField name="Fecha de Ingreso" numFmtId="14">
      <sharedItems containsSemiMixedTypes="0" containsNonDate="0" containsDate="1" containsString="0" minDate="2006-01-01T00:00:00" maxDate="2011-10-16T00:00:00" count="13">
        <d v="2007-01-01T00:00:00"/>
        <d v="2008-01-01T00:00:00"/>
        <d v="2008-06-01T00:00:00"/>
        <d v="2008-07-07T00:00:00"/>
        <d v="2008-12-09T00:00:00"/>
        <d v="2009-01-01T00:00:00"/>
        <d v="2009-12-01T00:00:00"/>
        <d v="2009-06-01T00:00:00"/>
        <d v="2010-01-01T00:00:00"/>
        <d v="2011-01-01T00:00:00"/>
        <d v="2011-10-01T00:00:00"/>
        <d v="2006-01-01T00:00:00"/>
        <d v="2011-10-15T00:00:00"/>
      </sharedItems>
    </cacheField>
    <cacheField name="Puesto" numFmtId="0">
      <sharedItems count="6">
        <s v="Cajero"/>
        <s v="Personal de servicio"/>
        <s v="Gerente T"/>
        <s v="Supervisor"/>
        <s v="Contador"/>
        <s v="Gerente G"/>
      </sharedItems>
    </cacheField>
    <cacheField name="Oficina" numFmtId="0">
      <sharedItems containsSemiMixedTypes="0" containsString="0" containsNumber="1" containsInteger="1" minValue="105" maxValue="307" count="9">
        <n v="105"/>
        <n v="107"/>
        <n v="302"/>
        <n v="205"/>
        <n v="208"/>
        <n v="108"/>
        <n v="202"/>
        <n v="303"/>
        <n v="307"/>
      </sharedItems>
    </cacheField>
    <cacheField name="Sueldo Base" numFmtId="164">
      <sharedItems containsSemiMixedTypes="0" containsString="0" containsNumber="1" containsInteger="1" minValue="2200" maxValue="5200"/>
    </cacheField>
    <cacheField name="Bonificación" numFmtId="164">
      <sharedItems containsSemiMixedTypes="0" containsString="0" containsNumber="1" containsInteger="1" minValue="250" maxValue="250"/>
    </cacheField>
    <cacheField name="Total" numFmtId="164">
      <sharedItems containsSemiMixedTypes="0" containsString="0" containsNumber="1" containsInteger="1" minValue="2450" maxValue="5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  <x v="0"/>
    <x v="0"/>
    <x v="0"/>
    <n v="2400"/>
    <n v="250"/>
    <n v="2650"/>
  </r>
  <r>
    <x v="1"/>
    <x v="1"/>
    <x v="1"/>
    <x v="1"/>
    <x v="1"/>
    <x v="1"/>
    <x v="1"/>
    <x v="1"/>
    <n v="2300"/>
    <n v="250"/>
    <n v="2550"/>
  </r>
  <r>
    <x v="2"/>
    <x v="2"/>
    <x v="2"/>
    <x v="2"/>
    <x v="1"/>
    <x v="2"/>
    <x v="2"/>
    <x v="2"/>
    <n v="3500"/>
    <n v="250"/>
    <n v="3750"/>
  </r>
  <r>
    <x v="3"/>
    <x v="3"/>
    <x v="3"/>
    <x v="3"/>
    <x v="1"/>
    <x v="3"/>
    <x v="1"/>
    <x v="1"/>
    <n v="2300"/>
    <n v="250"/>
    <n v="2550"/>
  </r>
  <r>
    <x v="4"/>
    <x v="4"/>
    <x v="4"/>
    <x v="4"/>
    <x v="1"/>
    <x v="4"/>
    <x v="3"/>
    <x v="3"/>
    <n v="2900"/>
    <n v="250"/>
    <n v="3150"/>
  </r>
  <r>
    <x v="5"/>
    <x v="5"/>
    <x v="5"/>
    <x v="5"/>
    <x v="0"/>
    <x v="5"/>
    <x v="0"/>
    <x v="0"/>
    <n v="2200"/>
    <n v="250"/>
    <n v="2450"/>
  </r>
  <r>
    <x v="6"/>
    <x v="6"/>
    <x v="6"/>
    <x v="6"/>
    <x v="0"/>
    <x v="1"/>
    <x v="3"/>
    <x v="4"/>
    <n v="2800"/>
    <n v="250"/>
    <n v="3050"/>
  </r>
  <r>
    <x v="7"/>
    <x v="2"/>
    <x v="7"/>
    <x v="7"/>
    <x v="0"/>
    <x v="6"/>
    <x v="1"/>
    <x v="5"/>
    <n v="2200"/>
    <n v="250"/>
    <n v="2450"/>
  </r>
  <r>
    <x v="8"/>
    <x v="7"/>
    <x v="8"/>
    <x v="8"/>
    <x v="0"/>
    <x v="7"/>
    <x v="1"/>
    <x v="1"/>
    <n v="2200"/>
    <n v="250"/>
    <n v="2450"/>
  </r>
  <r>
    <x v="9"/>
    <x v="8"/>
    <x v="9"/>
    <x v="7"/>
    <x v="1"/>
    <x v="7"/>
    <x v="1"/>
    <x v="5"/>
    <n v="2200"/>
    <n v="250"/>
    <n v="2450"/>
  </r>
  <r>
    <x v="10"/>
    <x v="9"/>
    <x v="10"/>
    <x v="0"/>
    <x v="1"/>
    <x v="8"/>
    <x v="0"/>
    <x v="0"/>
    <n v="2200"/>
    <n v="250"/>
    <n v="2450"/>
  </r>
  <r>
    <x v="11"/>
    <x v="10"/>
    <x v="11"/>
    <x v="9"/>
    <x v="1"/>
    <x v="9"/>
    <x v="1"/>
    <x v="5"/>
    <n v="2200"/>
    <n v="250"/>
    <n v="2450"/>
  </r>
  <r>
    <x v="12"/>
    <x v="11"/>
    <x v="12"/>
    <x v="3"/>
    <x v="0"/>
    <x v="7"/>
    <x v="0"/>
    <x v="0"/>
    <n v="2200"/>
    <n v="250"/>
    <n v="2450"/>
  </r>
  <r>
    <x v="13"/>
    <x v="12"/>
    <x v="13"/>
    <x v="10"/>
    <x v="0"/>
    <x v="8"/>
    <x v="1"/>
    <x v="5"/>
    <n v="2200"/>
    <n v="250"/>
    <n v="2450"/>
  </r>
  <r>
    <x v="14"/>
    <x v="13"/>
    <x v="14"/>
    <x v="11"/>
    <x v="1"/>
    <x v="2"/>
    <x v="2"/>
    <x v="2"/>
    <n v="3500"/>
    <n v="250"/>
    <n v="3750"/>
  </r>
  <r>
    <x v="15"/>
    <x v="14"/>
    <x v="15"/>
    <x v="3"/>
    <x v="0"/>
    <x v="10"/>
    <x v="1"/>
    <x v="1"/>
    <n v="2200"/>
    <n v="250"/>
    <n v="2450"/>
  </r>
  <r>
    <x v="16"/>
    <x v="15"/>
    <x v="16"/>
    <x v="9"/>
    <x v="1"/>
    <x v="5"/>
    <x v="1"/>
    <x v="5"/>
    <n v="2200"/>
    <n v="250"/>
    <n v="2450"/>
  </r>
  <r>
    <x v="17"/>
    <x v="16"/>
    <x v="3"/>
    <x v="12"/>
    <x v="1"/>
    <x v="6"/>
    <x v="1"/>
    <x v="1"/>
    <n v="2200"/>
    <n v="250"/>
    <n v="2450"/>
  </r>
  <r>
    <x v="18"/>
    <x v="17"/>
    <x v="17"/>
    <x v="13"/>
    <x v="1"/>
    <x v="7"/>
    <x v="1"/>
    <x v="5"/>
    <n v="2200"/>
    <n v="250"/>
    <n v="2450"/>
  </r>
  <r>
    <x v="19"/>
    <x v="18"/>
    <x v="18"/>
    <x v="0"/>
    <x v="1"/>
    <x v="1"/>
    <x v="0"/>
    <x v="0"/>
    <n v="2300"/>
    <n v="250"/>
    <n v="2550"/>
  </r>
  <r>
    <x v="20"/>
    <x v="19"/>
    <x v="19"/>
    <x v="1"/>
    <x v="1"/>
    <x v="4"/>
    <x v="3"/>
    <x v="3"/>
    <n v="2900"/>
    <n v="250"/>
    <n v="3150"/>
  </r>
  <r>
    <x v="21"/>
    <x v="20"/>
    <x v="20"/>
    <x v="3"/>
    <x v="0"/>
    <x v="5"/>
    <x v="1"/>
    <x v="1"/>
    <n v="2200"/>
    <n v="250"/>
    <n v="2450"/>
  </r>
  <r>
    <x v="22"/>
    <x v="21"/>
    <x v="21"/>
    <x v="14"/>
    <x v="0"/>
    <x v="3"/>
    <x v="4"/>
    <x v="6"/>
    <n v="2500"/>
    <n v="250"/>
    <n v="2750"/>
  </r>
  <r>
    <x v="23"/>
    <x v="22"/>
    <x v="22"/>
    <x v="15"/>
    <x v="0"/>
    <x v="2"/>
    <x v="4"/>
    <x v="6"/>
    <n v="2500"/>
    <n v="250"/>
    <n v="2750"/>
  </r>
  <r>
    <x v="24"/>
    <x v="23"/>
    <x v="23"/>
    <x v="4"/>
    <x v="1"/>
    <x v="0"/>
    <x v="2"/>
    <x v="7"/>
    <n v="4000"/>
    <n v="250"/>
    <n v="4250"/>
  </r>
  <r>
    <x v="25"/>
    <x v="24"/>
    <x v="24"/>
    <x v="9"/>
    <x v="0"/>
    <x v="3"/>
    <x v="1"/>
    <x v="1"/>
    <n v="2300"/>
    <n v="250"/>
    <n v="2550"/>
  </r>
  <r>
    <x v="26"/>
    <x v="25"/>
    <x v="25"/>
    <x v="16"/>
    <x v="0"/>
    <x v="4"/>
    <x v="3"/>
    <x v="3"/>
    <n v="2900"/>
    <n v="250"/>
    <n v="3150"/>
  </r>
  <r>
    <x v="27"/>
    <x v="26"/>
    <x v="26"/>
    <x v="17"/>
    <x v="1"/>
    <x v="5"/>
    <x v="0"/>
    <x v="0"/>
    <n v="2200"/>
    <n v="250"/>
    <n v="2450"/>
  </r>
  <r>
    <x v="28"/>
    <x v="27"/>
    <x v="27"/>
    <x v="16"/>
    <x v="1"/>
    <x v="1"/>
    <x v="3"/>
    <x v="4"/>
    <n v="2800"/>
    <n v="250"/>
    <n v="3050"/>
  </r>
  <r>
    <x v="29"/>
    <x v="28"/>
    <x v="28"/>
    <x v="3"/>
    <x v="1"/>
    <x v="6"/>
    <x v="1"/>
    <x v="5"/>
    <n v="2200"/>
    <n v="250"/>
    <n v="2450"/>
  </r>
  <r>
    <x v="30"/>
    <x v="2"/>
    <x v="29"/>
    <x v="18"/>
    <x v="0"/>
    <x v="7"/>
    <x v="1"/>
    <x v="1"/>
    <n v="2200"/>
    <n v="250"/>
    <n v="2450"/>
  </r>
  <r>
    <x v="31"/>
    <x v="29"/>
    <x v="30"/>
    <x v="7"/>
    <x v="1"/>
    <x v="7"/>
    <x v="1"/>
    <x v="5"/>
    <n v="2200"/>
    <n v="250"/>
    <n v="2450"/>
  </r>
  <r>
    <x v="32"/>
    <x v="30"/>
    <x v="31"/>
    <x v="19"/>
    <x v="0"/>
    <x v="8"/>
    <x v="0"/>
    <x v="0"/>
    <n v="2200"/>
    <n v="250"/>
    <n v="2450"/>
  </r>
  <r>
    <x v="33"/>
    <x v="31"/>
    <x v="32"/>
    <x v="8"/>
    <x v="1"/>
    <x v="9"/>
    <x v="1"/>
    <x v="5"/>
    <n v="2200"/>
    <n v="250"/>
    <n v="2450"/>
  </r>
  <r>
    <x v="34"/>
    <x v="32"/>
    <x v="33"/>
    <x v="7"/>
    <x v="1"/>
    <x v="7"/>
    <x v="0"/>
    <x v="0"/>
    <n v="2200"/>
    <n v="250"/>
    <n v="2450"/>
  </r>
  <r>
    <x v="35"/>
    <x v="33"/>
    <x v="34"/>
    <x v="14"/>
    <x v="1"/>
    <x v="8"/>
    <x v="1"/>
    <x v="5"/>
    <n v="2200"/>
    <n v="250"/>
    <n v="2450"/>
  </r>
  <r>
    <x v="36"/>
    <x v="8"/>
    <x v="35"/>
    <x v="11"/>
    <x v="1"/>
    <x v="11"/>
    <x v="5"/>
    <x v="8"/>
    <n v="5200"/>
    <n v="250"/>
    <n v="5450"/>
  </r>
  <r>
    <x v="37"/>
    <x v="34"/>
    <x v="24"/>
    <x v="9"/>
    <x v="0"/>
    <x v="12"/>
    <x v="0"/>
    <x v="0"/>
    <n v="2200"/>
    <n v="250"/>
    <n v="2450"/>
  </r>
  <r>
    <x v="38"/>
    <x v="35"/>
    <x v="36"/>
    <x v="20"/>
    <x v="0"/>
    <x v="1"/>
    <x v="3"/>
    <x v="4"/>
    <n v="2800"/>
    <n v="250"/>
    <n v="3050"/>
  </r>
  <r>
    <x v="39"/>
    <x v="36"/>
    <x v="37"/>
    <x v="17"/>
    <x v="0"/>
    <x v="6"/>
    <x v="1"/>
    <x v="5"/>
    <n v="2200"/>
    <n v="250"/>
    <n v="2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:A42" firstHeaderRow="1" firstDataRow="1" firstDataCol="1" rowPageCount="1" colPageCount="1"/>
  <pivotFields count="11">
    <pivotField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38">
        <item x="3"/>
        <item x="20"/>
        <item x="7"/>
        <item x="32"/>
        <item x="24"/>
        <item x="33"/>
        <item x="25"/>
        <item x="14"/>
        <item x="21"/>
        <item x="28"/>
        <item x="26"/>
        <item x="12"/>
        <item x="13"/>
        <item x="18"/>
        <item x="6"/>
        <item x="5"/>
        <item x="0"/>
        <item x="23"/>
        <item x="27"/>
        <item x="17"/>
        <item x="35"/>
        <item x="8"/>
        <item x="2"/>
        <item x="19"/>
        <item x="10"/>
        <item x="15"/>
        <item x="30"/>
        <item x="4"/>
        <item x="34"/>
        <item x="1"/>
        <item x="22"/>
        <item x="16"/>
        <item x="9"/>
        <item x="11"/>
        <item x="36"/>
        <item x="31"/>
        <item x="29"/>
        <item t="default"/>
      </items>
    </pivotField>
    <pivotField axis="axisRow" showAll="0">
      <items count="39">
        <item x="16"/>
        <item x="7"/>
        <item x="21"/>
        <item x="14"/>
        <item x="17"/>
        <item x="6"/>
        <item x="33"/>
        <item x="8"/>
        <item x="12"/>
        <item x="15"/>
        <item x="31"/>
        <item x="29"/>
        <item x="30"/>
        <item x="1"/>
        <item x="13"/>
        <item x="4"/>
        <item x="22"/>
        <item x="24"/>
        <item x="23"/>
        <item x="5"/>
        <item x="28"/>
        <item x="11"/>
        <item x="19"/>
        <item x="26"/>
        <item x="37"/>
        <item x="3"/>
        <item x="25"/>
        <item x="32"/>
        <item x="9"/>
        <item x="34"/>
        <item x="20"/>
        <item x="36"/>
        <item x="35"/>
        <item x="0"/>
        <item x="18"/>
        <item x="2"/>
        <item x="27"/>
        <item x="10"/>
        <item t="default"/>
      </items>
    </pivotField>
    <pivotField showAll="0">
      <items count="22">
        <item x="10"/>
        <item x="0"/>
        <item x="17"/>
        <item x="9"/>
        <item x="3"/>
        <item x="19"/>
        <item x="8"/>
        <item x="7"/>
        <item x="18"/>
        <item x="12"/>
        <item x="5"/>
        <item x="14"/>
        <item x="13"/>
        <item x="15"/>
        <item x="16"/>
        <item x="1"/>
        <item x="20"/>
        <item x="6"/>
        <item x="4"/>
        <item x="11"/>
        <item x="2"/>
        <item t="default"/>
      </items>
    </pivotField>
    <pivotField showAll="0">
      <items count="3">
        <item x="1"/>
        <item x="0"/>
        <item t="default"/>
      </items>
    </pivotField>
    <pivotField axis="axisRow" numFmtId="14" showAll="0">
      <items count="14">
        <item x="11"/>
        <item x="0"/>
        <item x="1"/>
        <item x="2"/>
        <item x="3"/>
        <item x="4"/>
        <item x="5"/>
        <item x="7"/>
        <item x="6"/>
        <item x="8"/>
        <item x="9"/>
        <item x="10"/>
        <item x="12"/>
        <item t="default"/>
      </items>
    </pivotField>
    <pivotField axis="axisPage" showAll="0">
      <items count="7">
        <item x="0"/>
        <item x="4"/>
        <item x="5"/>
        <item x="2"/>
        <item x="1"/>
        <item x="3"/>
        <item t="default"/>
      </items>
    </pivotField>
    <pivotField showAll="0">
      <items count="10">
        <item x="0"/>
        <item x="1"/>
        <item x="5"/>
        <item x="6"/>
        <item x="3"/>
        <item x="4"/>
        <item x="2"/>
        <item x="7"/>
        <item x="8"/>
        <item t="default"/>
      </items>
    </pivotField>
    <pivotField numFmtId="164" showAll="0"/>
    <pivotField numFmtId="164" showAll="0"/>
    <pivotField numFmtId="164" showAll="0"/>
  </pivotFields>
  <rowFields count="2">
    <field x="2"/>
    <field x="5"/>
  </rowFields>
  <rowItems count="38">
    <i>
      <x/>
    </i>
    <i r="1">
      <x v="6"/>
    </i>
    <i>
      <x v="1"/>
    </i>
    <i r="1">
      <x v="8"/>
    </i>
    <i>
      <x v="4"/>
    </i>
    <i r="1">
      <x v="7"/>
    </i>
    <i>
      <x v="7"/>
    </i>
    <i r="1">
      <x v="7"/>
    </i>
    <i>
      <x v="9"/>
    </i>
    <i r="1">
      <x v="11"/>
    </i>
    <i>
      <x v="11"/>
    </i>
    <i r="1">
      <x v="7"/>
    </i>
    <i>
      <x v="12"/>
    </i>
    <i r="1">
      <x v="7"/>
    </i>
    <i>
      <x v="13"/>
    </i>
    <i r="1">
      <x v="2"/>
    </i>
    <i>
      <x v="14"/>
    </i>
    <i r="1">
      <x v="9"/>
    </i>
    <i>
      <x v="17"/>
    </i>
    <i r="1">
      <x v="4"/>
    </i>
    <i>
      <x v="20"/>
    </i>
    <i r="1">
      <x v="8"/>
    </i>
    <i>
      <x v="21"/>
    </i>
    <i r="1">
      <x v="10"/>
    </i>
    <i>
      <x v="24"/>
    </i>
    <i r="1">
      <x v="8"/>
    </i>
    <i>
      <x v="25"/>
    </i>
    <i r="1">
      <x v="4"/>
    </i>
    <i r="1">
      <x v="8"/>
    </i>
    <i>
      <x v="27"/>
    </i>
    <i r="1">
      <x v="10"/>
    </i>
    <i>
      <x v="28"/>
    </i>
    <i r="1">
      <x v="7"/>
    </i>
    <i>
      <x v="29"/>
    </i>
    <i r="1">
      <x v="9"/>
    </i>
    <i>
      <x v="30"/>
    </i>
    <i r="1">
      <x v="6"/>
    </i>
    <i t="grand">
      <x/>
    </i>
  </rowItems>
  <colItems count="1">
    <i/>
  </colItems>
  <pageFields count="1">
    <pageField fld="6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K9" totalsRowShown="0">
  <autoFilter ref="A1:K9"/>
  <tableColumns count="11">
    <tableColumn id="1" name="No."/>
    <tableColumn id="2" name="Apellidos"/>
    <tableColumn id="3" name="Nombres"/>
    <tableColumn id="4" name="Edad"/>
    <tableColumn id="5" name="Género"/>
    <tableColumn id="6" name="Fecha de Ingreso" dataDxfId="0"/>
    <tableColumn id="7" name="Puesto"/>
    <tableColumn id="8" name="Oficina"/>
    <tableColumn id="9" name="Sueldo Base"/>
    <tableColumn id="10" name="Bonificación"/>
    <tableColumn id="11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5" sqref="C5"/>
    </sheetView>
  </sheetViews>
  <sheetFormatPr baseColWidth="10" defaultRowHeight="15" x14ac:dyDescent="0.25"/>
  <cols>
    <col min="2" max="2" width="11.5703125" customWidth="1"/>
    <col min="6" max="6" width="18" customWidth="1"/>
    <col min="9" max="9" width="13.85546875" customWidth="1"/>
    <col min="10" max="10" width="1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101</v>
      </c>
      <c r="E1" t="s">
        <v>90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31</v>
      </c>
      <c r="B2" t="s">
        <v>15</v>
      </c>
      <c r="C2" t="s">
        <v>72</v>
      </c>
      <c r="D2">
        <v>27</v>
      </c>
      <c r="E2" t="s">
        <v>91</v>
      </c>
      <c r="F2" s="30">
        <v>39965</v>
      </c>
      <c r="G2" t="s">
        <v>14</v>
      </c>
      <c r="H2">
        <v>107</v>
      </c>
      <c r="I2">
        <v>2200</v>
      </c>
      <c r="J2">
        <v>250</v>
      </c>
      <c r="K2">
        <v>2450</v>
      </c>
    </row>
    <row r="3" spans="1:11" x14ac:dyDescent="0.25">
      <c r="A3">
        <v>2</v>
      </c>
      <c r="B3" t="s">
        <v>12</v>
      </c>
      <c r="C3" t="s">
        <v>13</v>
      </c>
      <c r="D3">
        <v>35</v>
      </c>
      <c r="E3" t="s">
        <v>92</v>
      </c>
      <c r="F3" s="30">
        <v>39448</v>
      </c>
      <c r="G3" t="s">
        <v>14</v>
      </c>
      <c r="H3">
        <v>107</v>
      </c>
      <c r="I3">
        <v>2300</v>
      </c>
      <c r="J3">
        <v>250</v>
      </c>
      <c r="K3">
        <v>2550</v>
      </c>
    </row>
    <row r="4" spans="1:11" x14ac:dyDescent="0.25">
      <c r="A4">
        <v>26</v>
      </c>
      <c r="B4" t="s">
        <v>62</v>
      </c>
      <c r="C4" t="s">
        <v>63</v>
      </c>
      <c r="D4">
        <v>21</v>
      </c>
      <c r="E4" t="s">
        <v>91</v>
      </c>
      <c r="F4" s="30">
        <v>39636</v>
      </c>
      <c r="G4" t="s">
        <v>14</v>
      </c>
      <c r="H4">
        <v>107</v>
      </c>
      <c r="I4">
        <v>2300</v>
      </c>
      <c r="J4">
        <v>250</v>
      </c>
      <c r="K4">
        <v>2550</v>
      </c>
    </row>
    <row r="5" spans="1:11" x14ac:dyDescent="0.25">
      <c r="A5">
        <v>4</v>
      </c>
      <c r="B5" t="s">
        <v>18</v>
      </c>
      <c r="C5" t="s">
        <v>19</v>
      </c>
      <c r="D5">
        <v>22</v>
      </c>
      <c r="E5" t="s">
        <v>92</v>
      </c>
      <c r="F5" s="30">
        <v>39636</v>
      </c>
      <c r="G5" t="s">
        <v>14</v>
      </c>
      <c r="H5">
        <v>107</v>
      </c>
      <c r="I5">
        <v>2300</v>
      </c>
      <c r="J5">
        <v>250</v>
      </c>
      <c r="K5">
        <v>2550</v>
      </c>
    </row>
    <row r="6" spans="1:11" x14ac:dyDescent="0.25">
      <c r="A6">
        <v>22</v>
      </c>
      <c r="B6" t="s">
        <v>53</v>
      </c>
      <c r="C6" t="s">
        <v>54</v>
      </c>
      <c r="D6">
        <v>22</v>
      </c>
      <c r="E6" t="s">
        <v>91</v>
      </c>
      <c r="F6" s="30">
        <v>39814</v>
      </c>
      <c r="G6" t="s">
        <v>14</v>
      </c>
      <c r="H6">
        <v>107</v>
      </c>
      <c r="I6">
        <v>2200</v>
      </c>
      <c r="J6">
        <v>250</v>
      </c>
      <c r="K6">
        <v>2450</v>
      </c>
    </row>
    <row r="7" spans="1:11" x14ac:dyDescent="0.25">
      <c r="A7">
        <v>18</v>
      </c>
      <c r="B7" t="s">
        <v>46</v>
      </c>
      <c r="C7" t="s">
        <v>19</v>
      </c>
      <c r="D7">
        <v>28</v>
      </c>
      <c r="E7" t="s">
        <v>92</v>
      </c>
      <c r="F7" s="30">
        <v>40148</v>
      </c>
      <c r="G7" t="s">
        <v>14</v>
      </c>
      <c r="H7">
        <v>107</v>
      </c>
      <c r="I7">
        <v>2200</v>
      </c>
      <c r="J7">
        <v>250</v>
      </c>
      <c r="K7">
        <v>2450</v>
      </c>
    </row>
    <row r="8" spans="1:11" x14ac:dyDescent="0.25">
      <c r="A8">
        <v>16</v>
      </c>
      <c r="B8" t="s">
        <v>42</v>
      </c>
      <c r="C8" t="s">
        <v>43</v>
      </c>
      <c r="D8">
        <v>22</v>
      </c>
      <c r="E8" t="s">
        <v>91</v>
      </c>
      <c r="F8" s="30">
        <v>40817</v>
      </c>
      <c r="G8" t="s">
        <v>14</v>
      </c>
      <c r="H8">
        <v>107</v>
      </c>
      <c r="I8">
        <v>2200</v>
      </c>
      <c r="J8">
        <v>250</v>
      </c>
      <c r="K8">
        <v>2450</v>
      </c>
    </row>
    <row r="9" spans="1:11" x14ac:dyDescent="0.25">
      <c r="A9">
        <v>9</v>
      </c>
      <c r="B9" t="s">
        <v>28</v>
      </c>
      <c r="C9" t="s">
        <v>29</v>
      </c>
      <c r="D9">
        <v>24</v>
      </c>
      <c r="E9" t="s">
        <v>91</v>
      </c>
      <c r="F9" s="30">
        <v>39965</v>
      </c>
      <c r="G9" t="s">
        <v>14</v>
      </c>
      <c r="H9">
        <v>107</v>
      </c>
      <c r="I9">
        <v>2200</v>
      </c>
      <c r="J9">
        <v>250</v>
      </c>
      <c r="K9">
        <v>2450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"/>
  <sheetViews>
    <sheetView topLeftCell="A17" workbookViewId="0">
      <selection activeCell="A17" sqref="A17"/>
    </sheetView>
  </sheetViews>
  <sheetFormatPr baseColWidth="10" defaultRowHeight="15" x14ac:dyDescent="0.25"/>
  <cols>
    <col min="1" max="1" width="17.5703125" customWidth="1"/>
    <col min="2" max="2" width="21.140625" customWidth="1"/>
    <col min="3" max="9" width="9.7109375" customWidth="1"/>
    <col min="10" max="10" width="12.5703125" customWidth="1"/>
    <col min="11" max="13" width="9.7109375" customWidth="1"/>
    <col min="14" max="14" width="10.7109375" customWidth="1"/>
    <col min="15" max="15" width="12.5703125" customWidth="1"/>
    <col min="16" max="16" width="14.5703125" customWidth="1"/>
    <col min="17" max="17" width="11.5703125" customWidth="1"/>
    <col min="18" max="18" width="5" customWidth="1"/>
    <col min="19" max="19" width="6.140625" customWidth="1"/>
    <col min="20" max="20" width="14.5703125" customWidth="1"/>
    <col min="21" max="21" width="11.5703125" customWidth="1"/>
    <col min="22" max="22" width="8.140625" customWidth="1"/>
    <col min="23" max="23" width="6.28515625" customWidth="1"/>
    <col min="24" max="24" width="14.5703125" customWidth="1"/>
    <col min="25" max="25" width="11.5703125" customWidth="1"/>
    <col min="26" max="26" width="9.28515625" customWidth="1"/>
    <col min="27" max="27" width="10.85546875" customWidth="1"/>
    <col min="28" max="28" width="6" customWidth="1"/>
    <col min="29" max="29" width="14.5703125" customWidth="1"/>
    <col min="30" max="30" width="11.5703125" customWidth="1"/>
    <col min="31" max="31" width="7.5703125" customWidth="1"/>
    <col min="32" max="32" width="6.7109375" customWidth="1"/>
    <col min="33" max="33" width="6" customWidth="1"/>
    <col min="34" max="34" width="7.5703125" customWidth="1"/>
    <col min="35" max="35" width="8.5703125" customWidth="1"/>
    <col min="36" max="36" width="6.85546875" customWidth="1"/>
    <col min="37" max="37" width="14.5703125" customWidth="1"/>
    <col min="38" max="38" width="11.5703125" customWidth="1"/>
    <col min="39" max="39" width="6.7109375" customWidth="1"/>
    <col min="40" max="40" width="7.85546875" customWidth="1"/>
    <col min="41" max="41" width="6.140625" customWidth="1"/>
    <col min="42" max="42" width="14.5703125" bestFit="1" customWidth="1"/>
    <col min="43" max="43" width="11.5703125" bestFit="1" customWidth="1"/>
    <col min="44" max="44" width="6.85546875" customWidth="1"/>
    <col min="45" max="45" width="6.140625" customWidth="1"/>
    <col min="46" max="46" width="8.140625" customWidth="1"/>
    <col min="47" max="47" width="14.5703125" bestFit="1" customWidth="1"/>
    <col min="48" max="48" width="11.5703125" bestFit="1" customWidth="1"/>
    <col min="49" max="49" width="6.28515625" customWidth="1"/>
    <col min="50" max="50" width="14.5703125" bestFit="1" customWidth="1"/>
    <col min="51" max="51" width="11.5703125" bestFit="1" customWidth="1"/>
    <col min="52" max="52" width="14.5703125" bestFit="1" customWidth="1"/>
    <col min="53" max="53" width="12.5703125" bestFit="1" customWidth="1"/>
    <col min="54" max="54" width="15.5703125" bestFit="1" customWidth="1"/>
    <col min="55" max="55" width="12.5703125" bestFit="1" customWidth="1"/>
  </cols>
  <sheetData>
    <row r="2" spans="1:2" x14ac:dyDescent="0.25">
      <c r="A2" s="27" t="s">
        <v>4</v>
      </c>
      <c r="B2" t="s">
        <v>14</v>
      </c>
    </row>
    <row r="4" spans="1:2" x14ac:dyDescent="0.25">
      <c r="A4" s="27" t="s">
        <v>113</v>
      </c>
    </row>
    <row r="5" spans="1:2" x14ac:dyDescent="0.25">
      <c r="A5" s="29" t="s">
        <v>45</v>
      </c>
    </row>
    <row r="6" spans="1:2" x14ac:dyDescent="0.25">
      <c r="A6" s="31">
        <v>39814</v>
      </c>
    </row>
    <row r="7" spans="1:2" x14ac:dyDescent="0.25">
      <c r="A7" s="29" t="s">
        <v>27</v>
      </c>
    </row>
    <row r="8" spans="1:2" x14ac:dyDescent="0.25">
      <c r="A8" s="31">
        <v>40148</v>
      </c>
    </row>
    <row r="9" spans="1:2" x14ac:dyDescent="0.25">
      <c r="A9" s="29" t="s">
        <v>48</v>
      </c>
    </row>
    <row r="10" spans="1:2" x14ac:dyDescent="0.25">
      <c r="A10" s="31">
        <v>39965</v>
      </c>
    </row>
    <row r="11" spans="1:2" x14ac:dyDescent="0.25">
      <c r="A11" s="29" t="s">
        <v>29</v>
      </c>
    </row>
    <row r="12" spans="1:2" x14ac:dyDescent="0.25">
      <c r="A12" s="31">
        <v>39965</v>
      </c>
    </row>
    <row r="13" spans="1:2" x14ac:dyDescent="0.25">
      <c r="A13" s="29" t="s">
        <v>43</v>
      </c>
    </row>
    <row r="14" spans="1:2" x14ac:dyDescent="0.25">
      <c r="A14" s="31">
        <v>40817</v>
      </c>
    </row>
    <row r="15" spans="1:2" x14ac:dyDescent="0.25">
      <c r="A15" s="29" t="s">
        <v>72</v>
      </c>
    </row>
    <row r="16" spans="1:2" x14ac:dyDescent="0.25">
      <c r="A16" s="31">
        <v>39965</v>
      </c>
    </row>
    <row r="17" spans="1:1" x14ac:dyDescent="0.25">
      <c r="A17" s="29" t="s">
        <v>74</v>
      </c>
    </row>
    <row r="18" spans="1:1" x14ac:dyDescent="0.25">
      <c r="A18" s="31">
        <v>39965</v>
      </c>
    </row>
    <row r="19" spans="1:1" x14ac:dyDescent="0.25">
      <c r="A19" s="29" t="s">
        <v>13</v>
      </c>
    </row>
    <row r="20" spans="1:1" x14ac:dyDescent="0.25">
      <c r="A20" s="31">
        <v>39448</v>
      </c>
    </row>
    <row r="21" spans="1:1" x14ac:dyDescent="0.25">
      <c r="A21" s="29" t="s">
        <v>39</v>
      </c>
    </row>
    <row r="22" spans="1:1" x14ac:dyDescent="0.25">
      <c r="A22" s="31">
        <v>40179</v>
      </c>
    </row>
    <row r="23" spans="1:1" x14ac:dyDescent="0.25">
      <c r="A23" s="29" t="s">
        <v>63</v>
      </c>
    </row>
    <row r="24" spans="1:1" x14ac:dyDescent="0.25">
      <c r="A24" s="31">
        <v>39636</v>
      </c>
    </row>
    <row r="25" spans="1:1" x14ac:dyDescent="0.25">
      <c r="A25" s="29" t="s">
        <v>71</v>
      </c>
    </row>
    <row r="26" spans="1:1" x14ac:dyDescent="0.25">
      <c r="A26" s="31">
        <v>40148</v>
      </c>
    </row>
    <row r="27" spans="1:1" x14ac:dyDescent="0.25">
      <c r="A27" s="29" t="s">
        <v>35</v>
      </c>
    </row>
    <row r="28" spans="1:1" x14ac:dyDescent="0.25">
      <c r="A28" s="31">
        <v>40544</v>
      </c>
    </row>
    <row r="29" spans="1:1" x14ac:dyDescent="0.25">
      <c r="A29" s="29" t="s">
        <v>89</v>
      </c>
    </row>
    <row r="30" spans="1:1" x14ac:dyDescent="0.25">
      <c r="A30" s="31">
        <v>40148</v>
      </c>
    </row>
    <row r="31" spans="1:1" x14ac:dyDescent="0.25">
      <c r="A31" s="29" t="s">
        <v>19</v>
      </c>
    </row>
    <row r="32" spans="1:1" x14ac:dyDescent="0.25">
      <c r="A32" s="31">
        <v>39636</v>
      </c>
    </row>
    <row r="33" spans="1:1" x14ac:dyDescent="0.25">
      <c r="A33" s="31">
        <v>40148</v>
      </c>
    </row>
    <row r="34" spans="1:1" x14ac:dyDescent="0.25">
      <c r="A34" s="29" t="s">
        <v>78</v>
      </c>
    </row>
    <row r="35" spans="1:1" x14ac:dyDescent="0.25">
      <c r="A35" s="31">
        <v>40544</v>
      </c>
    </row>
    <row r="36" spans="1:1" x14ac:dyDescent="0.25">
      <c r="A36" s="29" t="s">
        <v>31</v>
      </c>
    </row>
    <row r="37" spans="1:1" x14ac:dyDescent="0.25">
      <c r="A37" s="31">
        <v>39965</v>
      </c>
    </row>
    <row r="38" spans="1:1" x14ac:dyDescent="0.25">
      <c r="A38" s="29" t="s">
        <v>82</v>
      </c>
    </row>
    <row r="39" spans="1:1" x14ac:dyDescent="0.25">
      <c r="A39" s="31">
        <v>40179</v>
      </c>
    </row>
    <row r="40" spans="1:1" x14ac:dyDescent="0.25">
      <c r="A40" s="29" t="s">
        <v>54</v>
      </c>
    </row>
    <row r="41" spans="1:1" x14ac:dyDescent="0.25">
      <c r="A41" s="31">
        <v>39814</v>
      </c>
    </row>
    <row r="42" spans="1:1" x14ac:dyDescent="0.25">
      <c r="A42" s="29" t="s">
        <v>114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topLeftCell="A45" zoomScaleNormal="100" workbookViewId="0">
      <selection activeCell="I57" sqref="I57"/>
    </sheetView>
  </sheetViews>
  <sheetFormatPr baseColWidth="10" defaultColWidth="11.5703125" defaultRowHeight="15" x14ac:dyDescent="0.25"/>
  <cols>
    <col min="1" max="1" width="4.140625" style="7" bestFit="1" customWidth="1"/>
    <col min="2" max="2" width="11" bestFit="1" customWidth="1"/>
    <col min="3" max="3" width="10.7109375" bestFit="1" customWidth="1"/>
    <col min="4" max="4" width="10.7109375" customWidth="1"/>
    <col min="5" max="5" width="7.7109375" style="7" bestFit="1" customWidth="1"/>
    <col min="6" max="6" width="15.85546875" style="7" bestFit="1" customWidth="1"/>
    <col min="7" max="7" width="18.85546875" bestFit="1" customWidth="1"/>
    <col min="8" max="8" width="7.28515625" style="7" bestFit="1" customWidth="1"/>
    <col min="9" max="9" width="17.85546875" style="10" customWidth="1"/>
    <col min="10" max="11" width="17.140625" style="10" customWidth="1"/>
    <col min="12" max="26" width="11.42578125" customWidth="1"/>
    <col min="27" max="16384" width="11.5703125" style="14"/>
  </cols>
  <sheetData>
    <row r="1" spans="1:26" s="4" customFormat="1" x14ac:dyDescent="0.25">
      <c r="A1" s="3" t="s">
        <v>0</v>
      </c>
      <c r="B1" s="3" t="s">
        <v>1</v>
      </c>
      <c r="C1" s="3" t="s">
        <v>2</v>
      </c>
      <c r="D1" s="3" t="s">
        <v>101</v>
      </c>
      <c r="E1" s="3" t="s">
        <v>90</v>
      </c>
      <c r="F1" s="3" t="s">
        <v>3</v>
      </c>
      <c r="G1" s="3" t="s">
        <v>4</v>
      </c>
      <c r="H1" s="3" t="s">
        <v>5</v>
      </c>
      <c r="I1" s="8" t="s">
        <v>6</v>
      </c>
      <c r="J1" s="8" t="s">
        <v>7</v>
      </c>
      <c r="K1" s="8" t="s">
        <v>8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5">
        <v>1</v>
      </c>
      <c r="B2" s="1" t="s">
        <v>9</v>
      </c>
      <c r="C2" s="1" t="s">
        <v>10</v>
      </c>
      <c r="D2" s="16">
        <v>19</v>
      </c>
      <c r="E2" s="5" t="s">
        <v>91</v>
      </c>
      <c r="F2" s="11">
        <v>39083</v>
      </c>
      <c r="G2" s="1" t="s">
        <v>11</v>
      </c>
      <c r="H2" s="5">
        <v>105</v>
      </c>
      <c r="I2" s="9">
        <v>2400</v>
      </c>
      <c r="J2" s="9">
        <v>250</v>
      </c>
      <c r="K2" s="9">
        <f t="shared" ref="K2:K41" si="0">I2+J2</f>
        <v>2650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5">
        <v>2</v>
      </c>
      <c r="B3" s="1" t="s">
        <v>12</v>
      </c>
      <c r="C3" s="1" t="s">
        <v>13</v>
      </c>
      <c r="D3" s="16">
        <v>35</v>
      </c>
      <c r="E3" s="5" t="s">
        <v>92</v>
      </c>
      <c r="F3" s="11">
        <v>39448</v>
      </c>
      <c r="G3" s="1" t="s">
        <v>14</v>
      </c>
      <c r="H3" s="5">
        <v>107</v>
      </c>
      <c r="I3" s="9">
        <v>2300</v>
      </c>
      <c r="J3" s="9">
        <v>250</v>
      </c>
      <c r="K3" s="9">
        <f t="shared" si="0"/>
        <v>2550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5">
        <v>3</v>
      </c>
      <c r="B4" s="1" t="s">
        <v>15</v>
      </c>
      <c r="C4" s="1" t="s">
        <v>16</v>
      </c>
      <c r="D4" s="16">
        <v>42</v>
      </c>
      <c r="E4" s="5" t="s">
        <v>92</v>
      </c>
      <c r="F4" s="11">
        <v>39600</v>
      </c>
      <c r="G4" s="1" t="s">
        <v>17</v>
      </c>
      <c r="H4" s="5">
        <v>302</v>
      </c>
      <c r="I4" s="9">
        <v>3500</v>
      </c>
      <c r="J4" s="9">
        <v>250</v>
      </c>
      <c r="K4" s="9">
        <f t="shared" si="0"/>
        <v>3750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5">
        <v>4</v>
      </c>
      <c r="B5" s="1" t="s">
        <v>18</v>
      </c>
      <c r="C5" s="1" t="s">
        <v>19</v>
      </c>
      <c r="D5" s="16">
        <v>22</v>
      </c>
      <c r="E5" s="5" t="s">
        <v>92</v>
      </c>
      <c r="F5" s="11">
        <v>39636</v>
      </c>
      <c r="G5" s="1" t="s">
        <v>14</v>
      </c>
      <c r="H5" s="5">
        <v>107</v>
      </c>
      <c r="I5" s="9">
        <v>2300</v>
      </c>
      <c r="J5" s="9">
        <v>250</v>
      </c>
      <c r="K5" s="9">
        <f t="shared" si="0"/>
        <v>2550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5">
        <v>5</v>
      </c>
      <c r="B6" s="1" t="s">
        <v>20</v>
      </c>
      <c r="C6" s="1" t="s">
        <v>21</v>
      </c>
      <c r="D6" s="16">
        <v>38</v>
      </c>
      <c r="E6" s="5" t="s">
        <v>92</v>
      </c>
      <c r="F6" s="11">
        <v>39791</v>
      </c>
      <c r="G6" s="1" t="s">
        <v>22</v>
      </c>
      <c r="H6" s="5">
        <v>205</v>
      </c>
      <c r="I6" s="9">
        <v>2900</v>
      </c>
      <c r="J6" s="9">
        <v>250</v>
      </c>
      <c r="K6" s="9">
        <f t="shared" si="0"/>
        <v>3150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5">
        <v>6</v>
      </c>
      <c r="B7" s="1" t="s">
        <v>23</v>
      </c>
      <c r="C7" s="1" t="s">
        <v>24</v>
      </c>
      <c r="D7" s="16">
        <v>29</v>
      </c>
      <c r="E7" s="5" t="s">
        <v>91</v>
      </c>
      <c r="F7" s="11">
        <v>39814</v>
      </c>
      <c r="G7" s="1" t="s">
        <v>11</v>
      </c>
      <c r="H7" s="5">
        <v>105</v>
      </c>
      <c r="I7" s="9">
        <v>2200</v>
      </c>
      <c r="J7" s="9">
        <v>250</v>
      </c>
      <c r="K7" s="9">
        <f t="shared" si="0"/>
        <v>2450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5">
        <v>7</v>
      </c>
      <c r="B8" s="1" t="s">
        <v>25</v>
      </c>
      <c r="C8" s="1" t="s">
        <v>26</v>
      </c>
      <c r="D8" s="16">
        <v>37</v>
      </c>
      <c r="E8" s="5" t="s">
        <v>91</v>
      </c>
      <c r="F8" s="11">
        <v>39448</v>
      </c>
      <c r="G8" s="1" t="s">
        <v>22</v>
      </c>
      <c r="H8" s="5">
        <v>208</v>
      </c>
      <c r="I8" s="9">
        <v>2800</v>
      </c>
      <c r="J8" s="9">
        <v>250</v>
      </c>
      <c r="K8" s="9">
        <f t="shared" si="0"/>
        <v>3050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5">
        <v>8</v>
      </c>
      <c r="B9" s="1" t="s">
        <v>15</v>
      </c>
      <c r="C9" s="1" t="s">
        <v>27</v>
      </c>
      <c r="D9" s="16">
        <v>25</v>
      </c>
      <c r="E9" s="5" t="s">
        <v>91</v>
      </c>
      <c r="F9" s="11">
        <v>40148</v>
      </c>
      <c r="G9" s="1" t="s">
        <v>14</v>
      </c>
      <c r="H9" s="5">
        <v>108</v>
      </c>
      <c r="I9" s="9">
        <v>2200</v>
      </c>
      <c r="J9" s="9">
        <v>250</v>
      </c>
      <c r="K9" s="9">
        <f t="shared" si="0"/>
        <v>2450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5">
        <v>9</v>
      </c>
      <c r="B10" s="1" t="s">
        <v>28</v>
      </c>
      <c r="C10" s="1" t="s">
        <v>29</v>
      </c>
      <c r="D10" s="16">
        <v>24</v>
      </c>
      <c r="E10" s="15" t="s">
        <v>91</v>
      </c>
      <c r="F10" s="11">
        <v>39965</v>
      </c>
      <c r="G10" s="1" t="s">
        <v>14</v>
      </c>
      <c r="H10" s="5">
        <v>107</v>
      </c>
      <c r="I10" s="9">
        <v>2200</v>
      </c>
      <c r="J10" s="9">
        <v>250</v>
      </c>
      <c r="K10" s="9">
        <f t="shared" si="0"/>
        <v>2450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5">
        <v>10</v>
      </c>
      <c r="B11" s="1" t="s">
        <v>30</v>
      </c>
      <c r="C11" s="1" t="s">
        <v>31</v>
      </c>
      <c r="D11" s="16">
        <v>25</v>
      </c>
      <c r="E11" s="5" t="s">
        <v>92</v>
      </c>
      <c r="F11" s="11">
        <v>39965</v>
      </c>
      <c r="G11" s="1" t="s">
        <v>14</v>
      </c>
      <c r="H11" s="5">
        <v>108</v>
      </c>
      <c r="I11" s="9">
        <v>2200</v>
      </c>
      <c r="J11" s="9">
        <v>250</v>
      </c>
      <c r="K11" s="9">
        <f t="shared" si="0"/>
        <v>2450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5">
        <v>11</v>
      </c>
      <c r="B12" s="1" t="s">
        <v>32</v>
      </c>
      <c r="C12" s="1" t="s">
        <v>33</v>
      </c>
      <c r="D12" s="16">
        <v>19</v>
      </c>
      <c r="E12" s="5" t="s">
        <v>92</v>
      </c>
      <c r="F12" s="11">
        <v>40179</v>
      </c>
      <c r="G12" s="1" t="s">
        <v>11</v>
      </c>
      <c r="H12" s="5">
        <v>105</v>
      </c>
      <c r="I12" s="9">
        <v>2200</v>
      </c>
      <c r="J12" s="9">
        <v>250</v>
      </c>
      <c r="K12" s="9">
        <f t="shared" si="0"/>
        <v>2450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5">
        <v>12</v>
      </c>
      <c r="B13" s="1" t="s">
        <v>34</v>
      </c>
      <c r="C13" s="1" t="s">
        <v>35</v>
      </c>
      <c r="D13" s="16">
        <v>21</v>
      </c>
      <c r="E13" s="5" t="s">
        <v>92</v>
      </c>
      <c r="F13" s="11">
        <v>40544</v>
      </c>
      <c r="G13" s="1" t="s">
        <v>14</v>
      </c>
      <c r="H13" s="5">
        <v>108</v>
      </c>
      <c r="I13" s="9">
        <v>2200</v>
      </c>
      <c r="J13" s="9">
        <v>250</v>
      </c>
      <c r="K13" s="9">
        <f t="shared" si="0"/>
        <v>2450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5">
        <v>13</v>
      </c>
      <c r="B14" s="1" t="s">
        <v>36</v>
      </c>
      <c r="C14" s="1" t="s">
        <v>37</v>
      </c>
      <c r="D14" s="16">
        <v>22</v>
      </c>
      <c r="E14" s="5" t="s">
        <v>91</v>
      </c>
      <c r="F14" s="11">
        <v>39965</v>
      </c>
      <c r="G14" s="1" t="s">
        <v>11</v>
      </c>
      <c r="H14" s="5">
        <v>105</v>
      </c>
      <c r="I14" s="9">
        <v>2200</v>
      </c>
      <c r="J14" s="9">
        <v>250</v>
      </c>
      <c r="K14" s="9">
        <f t="shared" si="0"/>
        <v>2450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5">
        <v>14</v>
      </c>
      <c r="B15" s="1" t="s">
        <v>38</v>
      </c>
      <c r="C15" s="1" t="s">
        <v>39</v>
      </c>
      <c r="D15" s="16">
        <v>18</v>
      </c>
      <c r="E15" s="5" t="s">
        <v>91</v>
      </c>
      <c r="F15" s="11">
        <v>40179</v>
      </c>
      <c r="G15" s="1" t="s">
        <v>14</v>
      </c>
      <c r="H15" s="5">
        <v>108</v>
      </c>
      <c r="I15" s="9">
        <v>2200</v>
      </c>
      <c r="J15" s="9">
        <v>250</v>
      </c>
      <c r="K15" s="9">
        <f t="shared" si="0"/>
        <v>2450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5">
        <v>15</v>
      </c>
      <c r="B16" s="1" t="s">
        <v>40</v>
      </c>
      <c r="C16" s="1" t="s">
        <v>41</v>
      </c>
      <c r="D16" s="16">
        <v>39</v>
      </c>
      <c r="E16" s="5" t="s">
        <v>92</v>
      </c>
      <c r="F16" s="11">
        <v>39600</v>
      </c>
      <c r="G16" s="1" t="s">
        <v>17</v>
      </c>
      <c r="H16" s="5">
        <v>302</v>
      </c>
      <c r="I16" s="9">
        <v>3500</v>
      </c>
      <c r="J16" s="9">
        <v>250</v>
      </c>
      <c r="K16" s="9">
        <f t="shared" si="0"/>
        <v>3750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5">
        <v>16</v>
      </c>
      <c r="B17" s="1" t="s">
        <v>42</v>
      </c>
      <c r="C17" s="1" t="s">
        <v>43</v>
      </c>
      <c r="D17" s="16">
        <v>22</v>
      </c>
      <c r="E17" s="5" t="s">
        <v>91</v>
      </c>
      <c r="F17" s="11">
        <v>40817</v>
      </c>
      <c r="G17" s="1" t="s">
        <v>14</v>
      </c>
      <c r="H17" s="5">
        <v>107</v>
      </c>
      <c r="I17" s="9">
        <v>2200</v>
      </c>
      <c r="J17" s="9">
        <v>250</v>
      </c>
      <c r="K17" s="9">
        <f t="shared" si="0"/>
        <v>2450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5">
        <v>17</v>
      </c>
      <c r="B18" s="1" t="s">
        <v>44</v>
      </c>
      <c r="C18" s="1" t="s">
        <v>45</v>
      </c>
      <c r="D18" s="16">
        <v>21</v>
      </c>
      <c r="E18" s="5" t="s">
        <v>92</v>
      </c>
      <c r="F18" s="11">
        <v>39814</v>
      </c>
      <c r="G18" s="1" t="s">
        <v>14</v>
      </c>
      <c r="H18" s="5">
        <v>108</v>
      </c>
      <c r="I18" s="9">
        <v>2200</v>
      </c>
      <c r="J18" s="9">
        <v>250</v>
      </c>
      <c r="K18" s="9">
        <f t="shared" si="0"/>
        <v>2450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5">
        <v>18</v>
      </c>
      <c r="B19" s="1" t="s">
        <v>46</v>
      </c>
      <c r="C19" s="1" t="s">
        <v>19</v>
      </c>
      <c r="D19" s="16">
        <v>28</v>
      </c>
      <c r="E19" s="5" t="s">
        <v>92</v>
      </c>
      <c r="F19" s="11">
        <v>40148</v>
      </c>
      <c r="G19" s="1" t="s">
        <v>14</v>
      </c>
      <c r="H19" s="5">
        <v>107</v>
      </c>
      <c r="I19" s="9">
        <v>2200</v>
      </c>
      <c r="J19" s="9">
        <v>250</v>
      </c>
      <c r="K19" s="9">
        <f t="shared" si="0"/>
        <v>2450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5">
        <v>19</v>
      </c>
      <c r="B20" s="1" t="s">
        <v>47</v>
      </c>
      <c r="C20" s="1" t="s">
        <v>48</v>
      </c>
      <c r="D20" s="16">
        <v>31</v>
      </c>
      <c r="E20" s="5" t="s">
        <v>92</v>
      </c>
      <c r="F20" s="11">
        <v>39965</v>
      </c>
      <c r="G20" s="1" t="s">
        <v>14</v>
      </c>
      <c r="H20" s="5">
        <v>108</v>
      </c>
      <c r="I20" s="9">
        <v>2200</v>
      </c>
      <c r="J20" s="9">
        <v>250</v>
      </c>
      <c r="K20" s="9">
        <f t="shared" si="0"/>
        <v>2450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5">
        <v>20</v>
      </c>
      <c r="B21" s="1" t="s">
        <v>49</v>
      </c>
      <c r="C21" s="1" t="s">
        <v>50</v>
      </c>
      <c r="D21" s="16">
        <v>19</v>
      </c>
      <c r="E21" s="5" t="s">
        <v>92</v>
      </c>
      <c r="F21" s="11">
        <v>39448</v>
      </c>
      <c r="G21" s="1" t="s">
        <v>11</v>
      </c>
      <c r="H21" s="5">
        <v>105</v>
      </c>
      <c r="I21" s="9">
        <v>2300</v>
      </c>
      <c r="J21" s="9">
        <v>250</v>
      </c>
      <c r="K21" s="9">
        <f t="shared" si="0"/>
        <v>2550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5">
        <v>21</v>
      </c>
      <c r="B22" s="1" t="s">
        <v>51</v>
      </c>
      <c r="C22" s="1" t="s">
        <v>52</v>
      </c>
      <c r="D22" s="16">
        <v>35</v>
      </c>
      <c r="E22" s="5" t="s">
        <v>92</v>
      </c>
      <c r="F22" s="11">
        <v>39791</v>
      </c>
      <c r="G22" s="1" t="s">
        <v>22</v>
      </c>
      <c r="H22" s="5">
        <v>205</v>
      </c>
      <c r="I22" s="9">
        <v>2900</v>
      </c>
      <c r="J22" s="9">
        <v>250</v>
      </c>
      <c r="K22" s="9">
        <f t="shared" si="0"/>
        <v>3150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5">
        <v>22</v>
      </c>
      <c r="B23" s="1" t="s">
        <v>53</v>
      </c>
      <c r="C23" s="1" t="s">
        <v>54</v>
      </c>
      <c r="D23" s="16">
        <v>22</v>
      </c>
      <c r="E23" s="5" t="s">
        <v>91</v>
      </c>
      <c r="F23" s="11">
        <v>39814</v>
      </c>
      <c r="G23" s="1" t="s">
        <v>14</v>
      </c>
      <c r="H23" s="5">
        <v>107</v>
      </c>
      <c r="I23" s="9">
        <v>2200</v>
      </c>
      <c r="J23" s="9">
        <v>250</v>
      </c>
      <c r="K23" s="9">
        <f t="shared" si="0"/>
        <v>2450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5">
        <v>23</v>
      </c>
      <c r="B24" s="1" t="s">
        <v>55</v>
      </c>
      <c r="C24" s="1" t="s">
        <v>56</v>
      </c>
      <c r="D24" s="16">
        <v>30</v>
      </c>
      <c r="E24" s="5" t="s">
        <v>91</v>
      </c>
      <c r="F24" s="11">
        <v>39636</v>
      </c>
      <c r="G24" s="1" t="s">
        <v>57</v>
      </c>
      <c r="H24" s="5">
        <v>202</v>
      </c>
      <c r="I24" s="9">
        <v>2500</v>
      </c>
      <c r="J24" s="9">
        <v>250</v>
      </c>
      <c r="K24" s="9">
        <f t="shared" si="0"/>
        <v>2750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5">
        <v>24</v>
      </c>
      <c r="B25" s="1" t="s">
        <v>58</v>
      </c>
      <c r="C25" s="1" t="s">
        <v>59</v>
      </c>
      <c r="D25" s="16">
        <v>32</v>
      </c>
      <c r="E25" s="5" t="s">
        <v>91</v>
      </c>
      <c r="F25" s="11">
        <v>39600</v>
      </c>
      <c r="G25" s="1" t="s">
        <v>57</v>
      </c>
      <c r="H25" s="5">
        <v>202</v>
      </c>
      <c r="I25" s="9">
        <v>2500</v>
      </c>
      <c r="J25" s="9">
        <v>250</v>
      </c>
      <c r="K25" s="9">
        <f t="shared" si="0"/>
        <v>2750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5">
        <v>25</v>
      </c>
      <c r="B26" s="1" t="s">
        <v>60</v>
      </c>
      <c r="C26" s="1" t="s">
        <v>61</v>
      </c>
      <c r="D26" s="16">
        <v>38</v>
      </c>
      <c r="E26" s="5" t="s">
        <v>92</v>
      </c>
      <c r="F26" s="11">
        <v>39083</v>
      </c>
      <c r="G26" s="1" t="s">
        <v>17</v>
      </c>
      <c r="H26" s="5">
        <v>303</v>
      </c>
      <c r="I26" s="9">
        <v>4000</v>
      </c>
      <c r="J26" s="9">
        <v>250</v>
      </c>
      <c r="K26" s="9">
        <f t="shared" si="0"/>
        <v>4250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5">
        <v>26</v>
      </c>
      <c r="B27" s="1" t="s">
        <v>62</v>
      </c>
      <c r="C27" s="1" t="s">
        <v>63</v>
      </c>
      <c r="D27" s="16">
        <v>21</v>
      </c>
      <c r="E27" s="5" t="s">
        <v>91</v>
      </c>
      <c r="F27" s="11">
        <v>39636</v>
      </c>
      <c r="G27" s="1" t="s">
        <v>14</v>
      </c>
      <c r="H27" s="5">
        <v>107</v>
      </c>
      <c r="I27" s="9">
        <v>2300</v>
      </c>
      <c r="J27" s="9">
        <v>250</v>
      </c>
      <c r="K27" s="9">
        <f t="shared" si="0"/>
        <v>2550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5">
      <c r="A28" s="5">
        <v>27</v>
      </c>
      <c r="B28" s="1" t="s">
        <v>64</v>
      </c>
      <c r="C28" s="1" t="s">
        <v>65</v>
      </c>
      <c r="D28" s="16">
        <v>34</v>
      </c>
      <c r="E28" s="5" t="s">
        <v>91</v>
      </c>
      <c r="F28" s="11">
        <v>39791</v>
      </c>
      <c r="G28" s="1" t="s">
        <v>22</v>
      </c>
      <c r="H28" s="5">
        <v>205</v>
      </c>
      <c r="I28" s="9">
        <v>2900</v>
      </c>
      <c r="J28" s="9">
        <v>250</v>
      </c>
      <c r="K28" s="9">
        <f t="shared" si="0"/>
        <v>3150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5">
        <v>28</v>
      </c>
      <c r="B29" s="1" t="s">
        <v>66</v>
      </c>
      <c r="C29" s="1" t="s">
        <v>67</v>
      </c>
      <c r="D29" s="16">
        <v>20</v>
      </c>
      <c r="E29" s="5" t="s">
        <v>92</v>
      </c>
      <c r="F29" s="11">
        <v>39814</v>
      </c>
      <c r="G29" s="1" t="s">
        <v>11</v>
      </c>
      <c r="H29" s="5">
        <v>105</v>
      </c>
      <c r="I29" s="9">
        <v>2200</v>
      </c>
      <c r="J29" s="9">
        <v>250</v>
      </c>
      <c r="K29" s="9">
        <f t="shared" si="0"/>
        <v>2450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5">
      <c r="A30" s="5">
        <v>29</v>
      </c>
      <c r="B30" s="1" t="s">
        <v>68</v>
      </c>
      <c r="C30" s="1" t="s">
        <v>69</v>
      </c>
      <c r="D30" s="16">
        <v>34</v>
      </c>
      <c r="E30" s="5" t="s">
        <v>92</v>
      </c>
      <c r="F30" s="11">
        <v>39448</v>
      </c>
      <c r="G30" s="1" t="s">
        <v>22</v>
      </c>
      <c r="H30" s="5">
        <v>208</v>
      </c>
      <c r="I30" s="9">
        <v>2800</v>
      </c>
      <c r="J30" s="9">
        <v>250</v>
      </c>
      <c r="K30" s="9">
        <f t="shared" si="0"/>
        <v>3050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5">
      <c r="A31" s="5">
        <v>30</v>
      </c>
      <c r="B31" s="1" t="s">
        <v>70</v>
      </c>
      <c r="C31" s="1" t="s">
        <v>71</v>
      </c>
      <c r="D31" s="16">
        <v>22</v>
      </c>
      <c r="E31" s="5" t="s">
        <v>92</v>
      </c>
      <c r="F31" s="11">
        <v>40148</v>
      </c>
      <c r="G31" s="1" t="s">
        <v>14</v>
      </c>
      <c r="H31" s="5">
        <v>108</v>
      </c>
      <c r="I31" s="9">
        <v>2200</v>
      </c>
      <c r="J31" s="9">
        <v>250</v>
      </c>
      <c r="K31" s="9">
        <f t="shared" si="0"/>
        <v>2450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5">
      <c r="A32" s="5">
        <v>31</v>
      </c>
      <c r="B32" s="1" t="s">
        <v>15</v>
      </c>
      <c r="C32" s="1" t="s">
        <v>72</v>
      </c>
      <c r="D32" s="16">
        <v>27</v>
      </c>
      <c r="E32" s="5" t="s">
        <v>91</v>
      </c>
      <c r="F32" s="11">
        <v>39965</v>
      </c>
      <c r="G32" s="1" t="s">
        <v>14</v>
      </c>
      <c r="H32" s="5">
        <v>107</v>
      </c>
      <c r="I32" s="9">
        <v>2200</v>
      </c>
      <c r="J32" s="9">
        <v>250</v>
      </c>
      <c r="K32" s="9">
        <f t="shared" si="0"/>
        <v>2450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5">
        <v>32</v>
      </c>
      <c r="B33" s="1" t="s">
        <v>73</v>
      </c>
      <c r="C33" s="1" t="s">
        <v>74</v>
      </c>
      <c r="D33" s="16">
        <v>25</v>
      </c>
      <c r="E33" s="5" t="s">
        <v>92</v>
      </c>
      <c r="F33" s="11">
        <v>39965</v>
      </c>
      <c r="G33" s="1" t="s">
        <v>14</v>
      </c>
      <c r="H33" s="5">
        <v>108</v>
      </c>
      <c r="I33" s="9">
        <v>2200</v>
      </c>
      <c r="J33" s="9">
        <v>250</v>
      </c>
      <c r="K33" s="9">
        <f t="shared" si="0"/>
        <v>2450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5">
        <v>33</v>
      </c>
      <c r="B34" s="1" t="s">
        <v>75</v>
      </c>
      <c r="C34" s="1" t="s">
        <v>76</v>
      </c>
      <c r="D34" s="16">
        <v>23</v>
      </c>
      <c r="E34" s="5" t="s">
        <v>91</v>
      </c>
      <c r="F34" s="11">
        <v>40179</v>
      </c>
      <c r="G34" s="1" t="s">
        <v>11</v>
      </c>
      <c r="H34" s="5">
        <v>105</v>
      </c>
      <c r="I34" s="9">
        <v>2200</v>
      </c>
      <c r="J34" s="9">
        <v>250</v>
      </c>
      <c r="K34" s="9">
        <f t="shared" si="0"/>
        <v>2450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5">
        <v>34</v>
      </c>
      <c r="B35" s="1" t="s">
        <v>77</v>
      </c>
      <c r="C35" s="1" t="s">
        <v>78</v>
      </c>
      <c r="D35" s="16">
        <v>24</v>
      </c>
      <c r="E35" s="5" t="s">
        <v>92</v>
      </c>
      <c r="F35" s="11">
        <v>40544</v>
      </c>
      <c r="G35" s="1" t="s">
        <v>14</v>
      </c>
      <c r="H35" s="5">
        <v>108</v>
      </c>
      <c r="I35" s="9">
        <v>2200</v>
      </c>
      <c r="J35" s="9">
        <v>250</v>
      </c>
      <c r="K35" s="9">
        <f t="shared" si="0"/>
        <v>2450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5">
        <v>35</v>
      </c>
      <c r="B36" s="1" t="s">
        <v>79</v>
      </c>
      <c r="C36" s="1" t="s">
        <v>80</v>
      </c>
      <c r="D36" s="16">
        <v>25</v>
      </c>
      <c r="E36" s="5" t="s">
        <v>92</v>
      </c>
      <c r="F36" s="11">
        <v>39965</v>
      </c>
      <c r="G36" s="1" t="s">
        <v>11</v>
      </c>
      <c r="H36" s="5">
        <v>105</v>
      </c>
      <c r="I36" s="9">
        <v>2200</v>
      </c>
      <c r="J36" s="9">
        <v>250</v>
      </c>
      <c r="K36" s="9">
        <f t="shared" si="0"/>
        <v>2450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5">
      <c r="A37" s="5">
        <v>36</v>
      </c>
      <c r="B37" s="1" t="s">
        <v>81</v>
      </c>
      <c r="C37" s="1" t="s">
        <v>82</v>
      </c>
      <c r="D37" s="16">
        <v>30</v>
      </c>
      <c r="E37" s="5" t="s">
        <v>92</v>
      </c>
      <c r="F37" s="11">
        <v>40179</v>
      </c>
      <c r="G37" s="1" t="s">
        <v>14</v>
      </c>
      <c r="H37" s="5">
        <v>108</v>
      </c>
      <c r="I37" s="9">
        <v>2200</v>
      </c>
      <c r="J37" s="9">
        <v>250</v>
      </c>
      <c r="K37" s="9">
        <f t="shared" si="0"/>
        <v>2450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5">
      <c r="A38" s="5">
        <v>37</v>
      </c>
      <c r="B38" s="2" t="s">
        <v>30</v>
      </c>
      <c r="C38" s="2" t="s">
        <v>83</v>
      </c>
      <c r="D38" s="6">
        <v>39</v>
      </c>
      <c r="E38" s="6" t="s">
        <v>92</v>
      </c>
      <c r="F38" s="11">
        <v>38718</v>
      </c>
      <c r="G38" s="1" t="s">
        <v>84</v>
      </c>
      <c r="H38" s="5">
        <v>307</v>
      </c>
      <c r="I38" s="9">
        <v>5200</v>
      </c>
      <c r="J38" s="9">
        <v>250</v>
      </c>
      <c r="K38" s="9">
        <f t="shared" si="0"/>
        <v>5450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5">
        <v>38</v>
      </c>
      <c r="B39" s="1" t="s">
        <v>85</v>
      </c>
      <c r="C39" s="1" t="s">
        <v>63</v>
      </c>
      <c r="D39" s="16">
        <v>21</v>
      </c>
      <c r="E39" s="5" t="s">
        <v>91</v>
      </c>
      <c r="F39" s="11">
        <v>40831</v>
      </c>
      <c r="G39" s="1" t="s">
        <v>11</v>
      </c>
      <c r="H39" s="5">
        <v>105</v>
      </c>
      <c r="I39" s="9">
        <v>2200</v>
      </c>
      <c r="J39" s="9">
        <v>250</v>
      </c>
      <c r="K39" s="9">
        <f t="shared" si="0"/>
        <v>2450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5">
        <v>39</v>
      </c>
      <c r="B40" s="1" t="s">
        <v>86</v>
      </c>
      <c r="C40" s="1" t="s">
        <v>87</v>
      </c>
      <c r="D40" s="16">
        <v>36</v>
      </c>
      <c r="E40" s="5" t="s">
        <v>91</v>
      </c>
      <c r="F40" s="11">
        <v>39448</v>
      </c>
      <c r="G40" s="1" t="s">
        <v>22</v>
      </c>
      <c r="H40" s="5">
        <v>208</v>
      </c>
      <c r="I40" s="9">
        <v>2800</v>
      </c>
      <c r="J40" s="9">
        <v>250</v>
      </c>
      <c r="K40" s="9">
        <f t="shared" si="0"/>
        <v>3050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5">
      <c r="A41" s="5">
        <v>40</v>
      </c>
      <c r="B41" s="1" t="s">
        <v>88</v>
      </c>
      <c r="C41" s="1" t="s">
        <v>89</v>
      </c>
      <c r="D41" s="16">
        <v>20</v>
      </c>
      <c r="E41" s="5" t="s">
        <v>91</v>
      </c>
      <c r="F41" s="11">
        <v>40148</v>
      </c>
      <c r="G41" s="1" t="s">
        <v>14</v>
      </c>
      <c r="H41" s="5">
        <v>108</v>
      </c>
      <c r="I41" s="9">
        <v>2200</v>
      </c>
      <c r="J41" s="9">
        <v>250</v>
      </c>
      <c r="K41" s="9">
        <f t="shared" si="0"/>
        <v>2450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12"/>
      <c r="B42" s="13"/>
      <c r="C42" s="13"/>
      <c r="D42" s="13"/>
      <c r="E42" s="12"/>
      <c r="F42" s="12"/>
      <c r="G42" s="13"/>
      <c r="H42" s="12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12"/>
      <c r="B43" s="13"/>
      <c r="C43" s="13"/>
      <c r="D43" s="13"/>
      <c r="E43" s="12"/>
      <c r="F43" s="12"/>
      <c r="G43" s="13"/>
      <c r="H43" s="12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5">
      <c r="A44" s="12"/>
      <c r="B44" s="13"/>
      <c r="C44" s="13"/>
      <c r="D44" s="13"/>
      <c r="E44" s="12"/>
      <c r="F44" s="12"/>
      <c r="G44" s="13"/>
      <c r="H44" s="12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thickBot="1" x14ac:dyDescent="0.3">
      <c r="A45" s="12"/>
      <c r="B45" s="13"/>
      <c r="C45" s="13"/>
      <c r="D45" s="13"/>
      <c r="E45" s="12"/>
      <c r="F45" s="12"/>
      <c r="G45" s="13"/>
      <c r="H45" s="12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thickBot="1" x14ac:dyDescent="0.3">
      <c r="A46" s="5">
        <v>1</v>
      </c>
      <c r="B46" s="25" t="s">
        <v>93</v>
      </c>
      <c r="C46" s="25"/>
      <c r="D46" s="25"/>
      <c r="E46" s="25"/>
      <c r="F46" s="25"/>
      <c r="G46" s="25"/>
      <c r="H46" s="26"/>
      <c r="I46" s="20">
        <v>22</v>
      </c>
      <c r="J46" s="14" t="str">
        <f>IF(I46="","",IF(I46=22,"SI","Intente de nuevo"))</f>
        <v>SI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thickBot="1" x14ac:dyDescent="0.3">
      <c r="A47" s="5">
        <v>2</v>
      </c>
      <c r="B47" s="25" t="s">
        <v>109</v>
      </c>
      <c r="C47" s="25"/>
      <c r="D47" s="25"/>
      <c r="E47" s="25"/>
      <c r="F47" s="25"/>
      <c r="G47" s="25"/>
      <c r="H47" s="26"/>
      <c r="I47" s="21">
        <v>18</v>
      </c>
      <c r="J47" s="14" t="str">
        <f>IF(I47="","",IF(I47=18,"SI","Intente de nuevo"))</f>
        <v>SI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thickBot="1" x14ac:dyDescent="0.3">
      <c r="A48" s="19">
        <v>3</v>
      </c>
      <c r="B48" s="25" t="s">
        <v>94</v>
      </c>
      <c r="C48" s="25"/>
      <c r="D48" s="25"/>
      <c r="E48" s="25"/>
      <c r="F48" s="25"/>
      <c r="G48" s="25"/>
      <c r="H48" s="26"/>
      <c r="I48" s="18">
        <v>11</v>
      </c>
      <c r="J48" s="14" t="str">
        <f>IF(I48="","",IF(I48=11,"SI","Intente de nuevo"))</f>
        <v>SI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thickBot="1" x14ac:dyDescent="0.3">
      <c r="A49" s="19">
        <v>4</v>
      </c>
      <c r="B49" s="25" t="s">
        <v>100</v>
      </c>
      <c r="C49" s="25"/>
      <c r="D49" s="25"/>
      <c r="E49" s="25"/>
      <c r="F49" s="25"/>
      <c r="G49" s="25"/>
      <c r="H49" s="26"/>
      <c r="I49" s="18">
        <v>2237.5</v>
      </c>
      <c r="J49" s="14" t="str">
        <f>IF(I49="","",IF(I49=2237.5,"SI","Intente de nuevo"))</f>
        <v>SI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thickBot="1" x14ac:dyDescent="0.3">
      <c r="A50" s="19">
        <v>5</v>
      </c>
      <c r="B50" s="25" t="s">
        <v>99</v>
      </c>
      <c r="C50" s="25"/>
      <c r="D50" s="25"/>
      <c r="E50" s="25"/>
      <c r="F50" s="25"/>
      <c r="G50" s="25"/>
      <c r="H50" s="26"/>
      <c r="I50" s="28">
        <v>7000</v>
      </c>
      <c r="J50" s="14" t="str">
        <f>IF(I50="","",IF(I50=7000,"SI","Intente de nuevo"))</f>
        <v>SI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thickBot="1" x14ac:dyDescent="0.3">
      <c r="A51" s="19">
        <v>6</v>
      </c>
      <c r="B51" s="25" t="s">
        <v>96</v>
      </c>
      <c r="C51" s="25"/>
      <c r="D51" s="25"/>
      <c r="E51" s="25"/>
      <c r="F51" s="25"/>
      <c r="G51" s="25"/>
      <c r="H51" s="26"/>
      <c r="I51" s="18">
        <v>7</v>
      </c>
      <c r="J51" s="14" t="str">
        <f>IF(I51="","",IF(I51=7,"SI","Intente de nuevo"))</f>
        <v>SI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thickBot="1" x14ac:dyDescent="0.3">
      <c r="A52" s="19">
        <v>7</v>
      </c>
      <c r="B52" s="25" t="s">
        <v>97</v>
      </c>
      <c r="C52" s="25"/>
      <c r="D52" s="25"/>
      <c r="E52" s="25"/>
      <c r="F52" s="25"/>
      <c r="G52" s="25"/>
      <c r="H52" s="26"/>
      <c r="I52" s="18" t="s">
        <v>115</v>
      </c>
      <c r="J52" s="14" t="str">
        <f>IF(I52="","",IF(I52="Ortiz","SI","Intente de nuevo"))</f>
        <v>SI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thickBot="1" x14ac:dyDescent="0.3">
      <c r="A53" s="19">
        <v>8</v>
      </c>
      <c r="B53" s="25" t="s">
        <v>98</v>
      </c>
      <c r="C53" s="25"/>
      <c r="D53" s="25"/>
      <c r="E53" s="25"/>
      <c r="F53" s="25"/>
      <c r="G53" s="25"/>
      <c r="H53" s="26"/>
      <c r="I53" s="21" t="s">
        <v>116</v>
      </c>
      <c r="J53" s="20" t="s">
        <v>117</v>
      </c>
      <c r="K53" s="14" t="str">
        <f>IF(OR(I53="",J53=""),"",IF(AND(I53="Juan",J53="Maria"),"SI","Intente de nuevo"))</f>
        <v>SI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thickBot="1" x14ac:dyDescent="0.3">
      <c r="A54" s="19">
        <v>9</v>
      </c>
      <c r="B54" s="25" t="s">
        <v>112</v>
      </c>
      <c r="C54" s="25"/>
      <c r="D54" s="25"/>
      <c r="E54" s="25"/>
      <c r="F54" s="25"/>
      <c r="G54" s="25"/>
      <c r="H54" s="26"/>
      <c r="I54" s="18">
        <v>2650</v>
      </c>
      <c r="J54" s="14" t="str">
        <f>IF(I54="","",IF(I54=2650,"SI","Intente de nuevo"))</f>
        <v>SI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thickBot="1" x14ac:dyDescent="0.3">
      <c r="A55" s="19">
        <v>10</v>
      </c>
      <c r="B55" s="25" t="s">
        <v>102</v>
      </c>
      <c r="C55" s="25"/>
      <c r="D55" s="25"/>
      <c r="E55" s="25"/>
      <c r="F55" s="25"/>
      <c r="G55" s="25"/>
      <c r="H55" s="26"/>
      <c r="I55" s="18">
        <v>27.35</v>
      </c>
      <c r="J55" s="14" t="str">
        <f>IF(I55="","",IF(I55=27.35,"SI","Intente de nuevo"))</f>
        <v>SI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thickBot="1" x14ac:dyDescent="0.3">
      <c r="A56" s="19">
        <v>11</v>
      </c>
      <c r="B56" s="25" t="s">
        <v>103</v>
      </c>
      <c r="C56" s="25"/>
      <c r="D56" s="25"/>
      <c r="E56" s="25"/>
      <c r="F56" s="25"/>
      <c r="G56" s="25"/>
      <c r="H56" s="26"/>
      <c r="I56" s="20" t="s">
        <v>118</v>
      </c>
      <c r="J56" s="20" t="s">
        <v>119</v>
      </c>
      <c r="K56" s="20" t="s">
        <v>120</v>
      </c>
      <c r="L56" s="20" t="s">
        <v>121</v>
      </c>
      <c r="M56" s="14" t="str">
        <f>IF(OR(I56="",J56="",K56="",L56=""),"",IF(AND(I56="Claudia",J56="Magdalena",K56="Rosa",L56="Yolanda"),"SI","Intente de nuevo"))</f>
        <v>SI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thickBot="1" x14ac:dyDescent="0.3">
      <c r="A57" s="19">
        <v>12</v>
      </c>
      <c r="B57" s="25" t="s">
        <v>104</v>
      </c>
      <c r="C57" s="25"/>
      <c r="D57" s="25"/>
      <c r="E57" s="25"/>
      <c r="F57" s="25"/>
      <c r="G57" s="25"/>
      <c r="H57" s="26"/>
      <c r="I57" s="18"/>
      <c r="J57" s="14" t="str">
        <f>IF(I57="","",IF(I57=22,"SI","Intente de nuevo"))</f>
        <v/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thickBot="1" x14ac:dyDescent="0.3">
      <c r="A58" s="19">
        <v>13</v>
      </c>
      <c r="B58" s="25" t="s">
        <v>105</v>
      </c>
      <c r="C58" s="25"/>
      <c r="D58" s="25"/>
      <c r="E58" s="25"/>
      <c r="F58" s="25"/>
      <c r="G58" s="25"/>
      <c r="H58" s="26"/>
      <c r="I58" s="20">
        <v>63600</v>
      </c>
      <c r="J58" s="14" t="str">
        <f>IF(I58="","",IF(I58=63600,"SI","Intente de nuevo"))</f>
        <v>SI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thickBot="1" x14ac:dyDescent="0.3">
      <c r="A59" s="19">
        <v>14</v>
      </c>
      <c r="B59" s="25" t="s">
        <v>106</v>
      </c>
      <c r="C59" s="25"/>
      <c r="D59" s="25"/>
      <c r="E59" s="25"/>
      <c r="F59" s="25"/>
      <c r="G59" s="25"/>
      <c r="H59" s="26"/>
      <c r="I59" s="21">
        <v>4500</v>
      </c>
      <c r="J59" s="14" t="str">
        <f>IF(I59="","",IF(I59=4500,"SI","Intente de nuevo"))</f>
        <v>SI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7" customFormat="1" ht="15.75" thickBot="1" x14ac:dyDescent="0.3">
      <c r="A60" s="19">
        <v>15</v>
      </c>
      <c r="B60" s="25" t="s">
        <v>107</v>
      </c>
      <c r="C60" s="25"/>
      <c r="D60" s="25"/>
      <c r="E60" s="25"/>
      <c r="F60" s="25"/>
      <c r="G60" s="25"/>
      <c r="H60" s="26"/>
      <c r="I60" s="18">
        <v>3</v>
      </c>
      <c r="J60" s="14" t="str">
        <f>IF(I60="","",IF(I60=3,"SI","Intente de nuevo"))</f>
        <v>SI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thickBot="1" x14ac:dyDescent="0.3">
      <c r="A61" s="19">
        <v>16</v>
      </c>
      <c r="B61" s="25" t="s">
        <v>110</v>
      </c>
      <c r="C61" s="25"/>
      <c r="D61" s="25"/>
      <c r="E61" s="25"/>
      <c r="F61" s="25"/>
      <c r="G61" s="25"/>
      <c r="H61" s="26"/>
      <c r="I61" s="18" t="s">
        <v>122</v>
      </c>
      <c r="J61" s="14" t="str">
        <f>IF(I61="","",IF(I61="hombres","SI","Intente de nuevo"))</f>
        <v>SI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thickBot="1" x14ac:dyDescent="0.3">
      <c r="A62" s="19">
        <v>17</v>
      </c>
      <c r="B62" s="25" t="s">
        <v>95</v>
      </c>
      <c r="C62" s="25"/>
      <c r="D62" s="25"/>
      <c r="E62" s="25"/>
      <c r="F62" s="25"/>
      <c r="G62" s="25"/>
      <c r="H62" s="26"/>
      <c r="I62" s="22"/>
      <c r="J62" s="23"/>
      <c r="K62" s="14" t="str">
        <f>IF(OR(I62="",J62=""),"",IF(AND(I62=55%,J62=45%),"SI","Intente de nuevo"))</f>
        <v/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thickBot="1" x14ac:dyDescent="0.3">
      <c r="A63" s="19">
        <v>18</v>
      </c>
      <c r="B63" s="25" t="s">
        <v>108</v>
      </c>
      <c r="C63" s="25"/>
      <c r="D63" s="25"/>
      <c r="E63" s="25"/>
      <c r="F63" s="25"/>
      <c r="G63" s="25"/>
      <c r="H63" s="26"/>
      <c r="I63" s="24"/>
      <c r="J63" s="14" t="str">
        <f>IF(I63="","",IF(I63=41.89%,"SI","Intente de nuevo"))</f>
        <v/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thickBot="1" x14ac:dyDescent="0.3">
      <c r="A64" s="19">
        <v>19</v>
      </c>
      <c r="B64" s="25" t="s">
        <v>111</v>
      </c>
      <c r="C64" s="25"/>
      <c r="D64" s="25"/>
      <c r="E64" s="25"/>
      <c r="F64" s="25"/>
      <c r="G64" s="25"/>
      <c r="H64" s="26"/>
      <c r="I64" s="18" t="s">
        <v>13</v>
      </c>
      <c r="J64" s="14" t="str">
        <f>IF(I64="","",IF(I64="Gladys","SI","Intente de nuevo"))</f>
        <v>SI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</sheetData>
  <mergeCells count="19">
    <mergeCell ref="B62:H62"/>
    <mergeCell ref="B63:H63"/>
    <mergeCell ref="B64:H64"/>
    <mergeCell ref="B61:H61"/>
    <mergeCell ref="B51:H51"/>
    <mergeCell ref="B52:H52"/>
    <mergeCell ref="B53:H53"/>
    <mergeCell ref="B54:H54"/>
    <mergeCell ref="B56:H56"/>
    <mergeCell ref="B57:H57"/>
    <mergeCell ref="B58:H58"/>
    <mergeCell ref="B59:H59"/>
    <mergeCell ref="B60:H60"/>
    <mergeCell ref="B46:H46"/>
    <mergeCell ref="B47:H47"/>
    <mergeCell ref="B48:H48"/>
    <mergeCell ref="B49:H49"/>
    <mergeCell ref="B55:H55"/>
    <mergeCell ref="B50:H5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SID</cp:lastModifiedBy>
  <dcterms:created xsi:type="dcterms:W3CDTF">2011-11-02T03:10:08Z</dcterms:created>
  <dcterms:modified xsi:type="dcterms:W3CDTF">2021-04-26T14:05:05Z</dcterms:modified>
</cp:coreProperties>
</file>