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28" i="1" l="1"/>
  <c r="L30" i="1" s="1"/>
  <c r="D28" i="1"/>
  <c r="D30" i="1" s="1"/>
  <c r="L20" i="1"/>
  <c r="L21" i="1" s="1"/>
  <c r="L23" i="1" s="1"/>
  <c r="D20" i="1"/>
  <c r="D21" i="1" s="1"/>
  <c r="D23" i="1" s="1"/>
  <c r="K12" i="1"/>
  <c r="O4" i="1"/>
  <c r="O5" i="1"/>
  <c r="O6" i="1"/>
  <c r="O7" i="1"/>
  <c r="O8" i="1"/>
  <c r="O9" i="1"/>
  <c r="O10" i="1"/>
  <c r="O11" i="1"/>
  <c r="O3" i="1"/>
  <c r="L4" i="1"/>
  <c r="M4" i="1" s="1"/>
  <c r="N4" i="1" s="1"/>
  <c r="L5" i="1"/>
  <c r="M5" i="1" s="1"/>
  <c r="N5" i="1" s="1"/>
  <c r="L6" i="1"/>
  <c r="M6" i="1" s="1"/>
  <c r="N6" i="1" s="1"/>
  <c r="L7" i="1"/>
  <c r="M7" i="1" s="1"/>
  <c r="N7" i="1" s="1"/>
  <c r="L8" i="1"/>
  <c r="M8" i="1" s="1"/>
  <c r="N8" i="1" s="1"/>
  <c r="L9" i="1"/>
  <c r="M9" i="1" s="1"/>
  <c r="N9" i="1" s="1"/>
  <c r="L10" i="1"/>
  <c r="M10" i="1" s="1"/>
  <c r="N10" i="1" s="1"/>
  <c r="L11" i="1"/>
  <c r="M11" i="1" s="1"/>
  <c r="N11" i="1" s="1"/>
  <c r="L3" i="1"/>
  <c r="M3" i="1" s="1"/>
  <c r="J4" i="1"/>
  <c r="J5" i="1"/>
  <c r="J6" i="1"/>
  <c r="J7" i="1"/>
  <c r="J8" i="1"/>
  <c r="J9" i="1"/>
  <c r="J10" i="1"/>
  <c r="J11" i="1"/>
  <c r="J3" i="1"/>
  <c r="G4" i="1"/>
  <c r="G5" i="1"/>
  <c r="G6" i="1"/>
  <c r="G7" i="1"/>
  <c r="G8" i="1"/>
  <c r="G9" i="1"/>
  <c r="G10" i="1"/>
  <c r="G11" i="1"/>
  <c r="G3" i="1"/>
  <c r="E4" i="1"/>
  <c r="F4" i="1" s="1"/>
  <c r="E5" i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3" i="1"/>
  <c r="F3" i="1" s="1"/>
  <c r="C12" i="1"/>
  <c r="D32" i="1" l="1"/>
  <c r="D33" i="1" s="1"/>
  <c r="E12" i="1"/>
  <c r="C14" i="1" s="1"/>
  <c r="M12" i="1"/>
  <c r="K14" i="1" s="1"/>
  <c r="N3" i="1"/>
  <c r="N12" i="1" s="1"/>
  <c r="F5" i="1"/>
  <c r="F12" i="1" s="1"/>
  <c r="D38" i="1" l="1"/>
  <c r="D39" i="1" s="1"/>
</calcChain>
</file>

<file path=xl/sharedStrings.xml><?xml version="1.0" encoding="utf-8"?>
<sst xmlns="http://schemas.openxmlformats.org/spreadsheetml/2006/main" count="111" uniqueCount="85">
  <si>
    <t xml:space="preserve">Laki - laki </t>
  </si>
  <si>
    <t xml:space="preserve"> 36 - 40</t>
  </si>
  <si>
    <t xml:space="preserve"> 31 - 35</t>
  </si>
  <si>
    <t xml:space="preserve"> 26 - 30</t>
  </si>
  <si>
    <t xml:space="preserve"> 21 - 25</t>
  </si>
  <si>
    <t xml:space="preserve"> 16 - 20</t>
  </si>
  <si>
    <t xml:space="preserve"> 11 - 15</t>
  </si>
  <si>
    <t xml:space="preserve"> 41 - 45</t>
  </si>
  <si>
    <t xml:space="preserve"> 46 - 50</t>
  </si>
  <si>
    <t xml:space="preserve"> 51 - 55</t>
  </si>
  <si>
    <t>f</t>
  </si>
  <si>
    <t>fx</t>
  </si>
  <si>
    <t>x</t>
  </si>
  <si>
    <r>
      <t>fx</t>
    </r>
    <r>
      <rPr>
        <vertAlign val="superscript"/>
        <sz val="11"/>
        <color theme="1"/>
        <rFont val="Calibri"/>
        <family val="2"/>
        <scheme val="minor"/>
      </rPr>
      <t>2</t>
    </r>
  </si>
  <si>
    <t>mean 1 =</t>
  </si>
  <si>
    <r>
      <t>fx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</si>
  <si>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x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</si>
  <si>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DATA SAMPEL KEDUA</t>
  </si>
  <si>
    <t>DATA SAMPEL PERTAMA</t>
  </si>
  <si>
    <t>Perempuan</t>
  </si>
  <si>
    <t>mean 2 =</t>
  </si>
  <si>
    <t>SD1</t>
  </si>
  <si>
    <t xml:space="preserve"> -</t>
  </si>
  <si>
    <r>
      <t>(fx)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/n</t>
    </r>
  </si>
  <si>
    <t>n - 1</t>
  </si>
  <si>
    <t xml:space="preserve"> </t>
  </si>
  <si>
    <t xml:space="preserve"> =</t>
  </si>
  <si>
    <r>
      <t>NILAI VARIAN(S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) =</t>
    </r>
  </si>
  <si>
    <r>
      <rPr>
        <sz val="11"/>
        <color theme="1"/>
        <rFont val="Calibri"/>
        <family val="2"/>
      </rPr>
      <t>√S</t>
    </r>
    <r>
      <rPr>
        <vertAlign val="superscript"/>
        <sz val="11"/>
        <color theme="1"/>
        <rFont val="Calibri"/>
        <family val="2"/>
      </rPr>
      <t>2</t>
    </r>
  </si>
  <si>
    <r>
      <t>fx</t>
    </r>
    <r>
      <rPr>
        <vertAlign val="superscript"/>
        <sz val="11"/>
        <color theme="1"/>
        <rFont val="Calibri"/>
        <family val="2"/>
        <scheme val="minor"/>
      </rPr>
      <t xml:space="preserve">2 </t>
    </r>
  </si>
  <si>
    <t>SD2</t>
  </si>
  <si>
    <t>SDm1</t>
  </si>
  <si>
    <t>SD</t>
  </si>
  <si>
    <t>√N-1</t>
  </si>
  <si>
    <t>N = n+n-1</t>
  </si>
  <si>
    <t>SDm2</t>
  </si>
  <si>
    <t>SDbm</t>
  </si>
  <si>
    <t>t-analisis</t>
  </si>
  <si>
    <t>mean 1 - mean 2</t>
  </si>
  <si>
    <t>t-tabel</t>
  </si>
  <si>
    <t>alpha</t>
  </si>
  <si>
    <t>db</t>
  </si>
  <si>
    <t>(76+76)-2</t>
  </si>
  <si>
    <t xml:space="preserve"> =150</t>
  </si>
  <si>
    <t>TITIK KRITIS</t>
  </si>
  <si>
    <t>KEPUTUSAN</t>
  </si>
  <si>
    <t xml:space="preserve"> &gt;</t>
  </si>
  <si>
    <t>p value</t>
  </si>
  <si>
    <t>H0 diterima jika , p value &gt; alpha</t>
  </si>
  <si>
    <t xml:space="preserve">KESIMPULAN DAN INTERPRETASI </t>
  </si>
  <si>
    <t>H1 ditolak</t>
  </si>
  <si>
    <t>1.Rumusan Masalah</t>
  </si>
  <si>
    <t>Membaca dapat membuka dan membawa kita keliling dunia dengan membaca kita memperoleh</t>
  </si>
  <si>
    <t>banyak pengetahuan dan informasi yang ada.Selain membaca menggunakan buku dan media cetak lainnya</t>
  </si>
  <si>
    <t>di era teknologi sekarang ini juga dikenal dengan istilah literasi online dengan bahan bacaan secara digital.</t>
  </si>
  <si>
    <t>Suatu penelitian dilakukan oleh seorang Mahasiswa IIP untuk mengetahui tingkat perbedaan efektifitas literasi</t>
  </si>
  <si>
    <t>online pada laki-laki dan perempuan dengan rentan usia 25 - 40 tahun.</t>
  </si>
  <si>
    <t>2. Hipotesis</t>
  </si>
  <si>
    <t>1. H0  = Tidak ada perbedaan tingkat efektifitas literasi online pada laki-laki dan perempuan dengan</t>
  </si>
  <si>
    <t>rentan usia 25 - 40 tahun</t>
  </si>
  <si>
    <t>3. Pemilihan Justifikasi test statistik</t>
  </si>
  <si>
    <t>Pada penelitihan ini peneliti menggunakan penilaian tes statistik dengan metode t-test.Dimana untuk mengetahui</t>
  </si>
  <si>
    <t xml:space="preserve">apakah terdapat perbedaan antar 2 kelompok sampel yang berbeda. </t>
  </si>
  <si>
    <t>Dikarenakan H1 ditolak maka otomatis H0 diterima dan dapat dikatakan bahwa tidak ada perbedaan antara laki-laki dan perempuan</t>
  </si>
  <si>
    <t>pada tingkat keefektifitasan literasi secara online.</t>
  </si>
  <si>
    <t>4.Prosedur analisis</t>
  </si>
  <si>
    <t>1. Menentukan mean sampel 1 dan 2</t>
  </si>
  <si>
    <t xml:space="preserve">2. Menghitung besar SD,SDm,SDbm </t>
  </si>
  <si>
    <t>3. Masukkan kedalam rumus t-test atau t-ratio. Hasil perhitungan t-ratio dinamakan t hasil analisis</t>
  </si>
  <si>
    <t>4. Menentukan titik kritis pada taraf signifikasi tertentu dengan db sesuai besar sampeldari 2 kelompok yang dianalisis</t>
  </si>
  <si>
    <t>5. Mengambil keputusan dengan membandingkan antara hasil analsis dan titik kritis</t>
  </si>
  <si>
    <t>pada tabel nilai t atau rabel kurve normal. Jika hasil melampaui titik kritis maka hipotesis 0 ditolak</t>
  </si>
  <si>
    <t xml:space="preserve">6. Berdasarkan hasil analisis dan keputusan yang diambil selanjutnya kemukakan kesimpulan analisisnya </t>
  </si>
  <si>
    <t xml:space="preserve">apabila keputusan yang diambil hipotesi 0 ditolak atau hipotesis kerja diterima maka dapat disimpulkan </t>
  </si>
  <si>
    <t>bahwa ada perbedaan yang signifikan antara 2 kelompok sampel pada varian tertentu</t>
  </si>
  <si>
    <t>7. Lakukan interpretasi dengan mendasarkan diri pada teori kemungkinan atau probabilitas</t>
  </si>
  <si>
    <t xml:space="preserve">2. H1 = Terdapat perbedaan tingkat efektifitas literasi online pada laki-laki dan perempuan dengan </t>
  </si>
  <si>
    <t>NAMA : Mukhammad Dikky W</t>
  </si>
  <si>
    <t>NIM : 071911633098</t>
  </si>
  <si>
    <t>PRODI : ILMU INFROMASI dan PERPUSTAKAAN</t>
  </si>
  <si>
    <t>MATA KULIAH : STATISTIKA SOSIAL 1</t>
  </si>
  <si>
    <t>fy</t>
  </si>
  <si>
    <r>
      <t>fy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</si>
  <si>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y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</si>
  <si>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Pada rentang usia 25 - 40 tahun dengan alpha 0,05 dan p value 0,4981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</si>
</sst>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1" fillId="3" borderId="0" xfId="0" applyFont="1" applyFill="1"/>
    <xf numFmtId="0" fontId="1" fillId="2" borderId="0" xfId="0" applyFont="1" applyFill="1"/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4" borderId="0" xfId="0" applyFont="1" applyFill="1"/>
    <xf numFmtId="0" fontId="1" fillId="0" borderId="0" xfId="0" applyFont="1"/>
    <xf numFmtId="0" fontId="1" fillId="6" borderId="0" xfId="0" applyFont="1" applyFill="1"/>
    <xf numFmtId="0" fontId="1" fillId="2" borderId="1" xfId="0" applyFont="1" applyFill="1" applyBorder="1" applyAlignment="1">
      <alignment horizontal="center"/>
    </xf>
    <xf numFmtId="0" fontId="0" fillId="6" borderId="2" xfId="0" applyFill="1" applyBorder="1"/>
    <xf numFmtId="0" fontId="0" fillId="6" borderId="3" xfId="0" applyFill="1" applyBorder="1"/>
    <xf numFmtId="0" fontId="1" fillId="4" borderId="3" xfId="0" applyFont="1" applyFill="1" applyBorder="1"/>
    <xf numFmtId="0" fontId="0" fillId="7" borderId="2" xfId="0" applyFill="1" applyBorder="1"/>
    <xf numFmtId="0" fontId="0" fillId="7" borderId="3" xfId="0" applyFill="1" applyBorder="1"/>
    <xf numFmtId="0" fontId="1" fillId="6" borderId="3" xfId="0" applyFont="1" applyFill="1" applyBorder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/>
    <xf numFmtId="0" fontId="1" fillId="5" borderId="0" xfId="0" applyFont="1" applyFill="1"/>
    <xf numFmtId="0" fontId="1" fillId="8" borderId="0" xfId="0" applyFont="1" applyFill="1"/>
    <xf numFmtId="0" fontId="0" fillId="8" borderId="0" xfId="0" applyFill="1"/>
    <xf numFmtId="0" fontId="0" fillId="6" borderId="0" xfId="0" applyFont="1" applyFill="1"/>
    <xf numFmtId="0" fontId="6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16</xdr:row>
      <xdr:rowOff>9525</xdr:rowOff>
    </xdr:from>
    <xdr:to>
      <xdr:col>6</xdr:col>
      <xdr:colOff>0</xdr:colOff>
      <xdr:row>16</xdr:row>
      <xdr:rowOff>9525</xdr:rowOff>
    </xdr:to>
    <xdr:cxnSp macro="">
      <xdr:nvCxnSpPr>
        <xdr:cNvPr id="3" name="Straight Connector 2"/>
        <xdr:cNvCxnSpPr/>
      </xdr:nvCxnSpPr>
      <xdr:spPr>
        <a:xfrm>
          <a:off x="1809750" y="3152775"/>
          <a:ext cx="1847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18</xdr:row>
      <xdr:rowOff>9525</xdr:rowOff>
    </xdr:from>
    <xdr:to>
      <xdr:col>6</xdr:col>
      <xdr:colOff>28575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1847850" y="3533775"/>
          <a:ext cx="18383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600075</xdr:colOff>
      <xdr:row>16</xdr:row>
      <xdr:rowOff>0</xdr:rowOff>
    </xdr:from>
    <xdr:to>
      <xdr:col>14</xdr:col>
      <xdr:colOff>28575</xdr:colOff>
      <xdr:row>16</xdr:row>
      <xdr:rowOff>0</xdr:rowOff>
    </xdr:to>
    <xdr:cxnSp macro="">
      <xdr:nvCxnSpPr>
        <xdr:cNvPr id="8" name="Straight Connector 7"/>
        <xdr:cNvCxnSpPr/>
      </xdr:nvCxnSpPr>
      <xdr:spPr>
        <a:xfrm>
          <a:off x="6838950" y="3143250"/>
          <a:ext cx="18669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18</xdr:row>
      <xdr:rowOff>9525</xdr:rowOff>
    </xdr:from>
    <xdr:to>
      <xdr:col>13</xdr:col>
      <xdr:colOff>600075</xdr:colOff>
      <xdr:row>18</xdr:row>
      <xdr:rowOff>9525</xdr:rowOff>
    </xdr:to>
    <xdr:cxnSp macro="">
      <xdr:nvCxnSpPr>
        <xdr:cNvPr id="10" name="Straight Connector 9"/>
        <xdr:cNvCxnSpPr/>
      </xdr:nvCxnSpPr>
      <xdr:spPr>
        <a:xfrm>
          <a:off x="6848475" y="3533775"/>
          <a:ext cx="1819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600075</xdr:colOff>
      <xdr:row>25</xdr:row>
      <xdr:rowOff>0</xdr:rowOff>
    </xdr:from>
    <xdr:to>
      <xdr:col>4</xdr:col>
      <xdr:colOff>47625</xdr:colOff>
      <xdr:row>25</xdr:row>
      <xdr:rowOff>1</xdr:rowOff>
    </xdr:to>
    <xdr:cxnSp macro="">
      <xdr:nvCxnSpPr>
        <xdr:cNvPr id="12" name="Straight Connector 11"/>
        <xdr:cNvCxnSpPr/>
      </xdr:nvCxnSpPr>
      <xdr:spPr>
        <a:xfrm flipV="1">
          <a:off x="1819275" y="4886325"/>
          <a:ext cx="66675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571500</xdr:colOff>
      <xdr:row>27</xdr:row>
      <xdr:rowOff>0</xdr:rowOff>
    </xdr:from>
    <xdr:to>
      <xdr:col>4</xdr:col>
      <xdr:colOff>28575</xdr:colOff>
      <xdr:row>27</xdr:row>
      <xdr:rowOff>0</xdr:rowOff>
    </xdr:to>
    <xdr:cxnSp macro="">
      <xdr:nvCxnSpPr>
        <xdr:cNvPr id="16" name="Straight Connector 15"/>
        <xdr:cNvCxnSpPr/>
      </xdr:nvCxnSpPr>
      <xdr:spPr>
        <a:xfrm>
          <a:off x="1790700" y="5267325"/>
          <a:ext cx="676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590550</xdr:colOff>
      <xdr:row>25</xdr:row>
      <xdr:rowOff>9525</xdr:rowOff>
    </xdr:from>
    <xdr:to>
      <xdr:col>12</xdr:col>
      <xdr:colOff>95250</xdr:colOff>
      <xdr:row>25</xdr:row>
      <xdr:rowOff>9526</xdr:rowOff>
    </xdr:to>
    <xdr:cxnSp macro="">
      <xdr:nvCxnSpPr>
        <xdr:cNvPr id="19" name="Straight Connector 18"/>
        <xdr:cNvCxnSpPr/>
      </xdr:nvCxnSpPr>
      <xdr:spPr>
        <a:xfrm flipV="1">
          <a:off x="6810375" y="4895850"/>
          <a:ext cx="72390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27</xdr:row>
      <xdr:rowOff>0</xdr:rowOff>
    </xdr:from>
    <xdr:to>
      <xdr:col>12</xdr:col>
      <xdr:colOff>0</xdr:colOff>
      <xdr:row>27</xdr:row>
      <xdr:rowOff>1</xdr:rowOff>
    </xdr:to>
    <xdr:cxnSp macro="">
      <xdr:nvCxnSpPr>
        <xdr:cNvPr id="23" name="Straight Connector 22"/>
        <xdr:cNvCxnSpPr/>
      </xdr:nvCxnSpPr>
      <xdr:spPr>
        <a:xfrm>
          <a:off x="6838950" y="5267325"/>
          <a:ext cx="600075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600075</xdr:colOff>
      <xdr:row>36</xdr:row>
      <xdr:rowOff>0</xdr:rowOff>
    </xdr:from>
    <xdr:to>
      <xdr:col>5</xdr:col>
      <xdr:colOff>9525</xdr:colOff>
      <xdr:row>36</xdr:row>
      <xdr:rowOff>0</xdr:rowOff>
    </xdr:to>
    <xdr:cxnSp macro="">
      <xdr:nvCxnSpPr>
        <xdr:cNvPr id="30" name="Straight Connector 29"/>
        <xdr:cNvCxnSpPr/>
      </xdr:nvCxnSpPr>
      <xdr:spPr>
        <a:xfrm>
          <a:off x="1819275" y="6981825"/>
          <a:ext cx="12192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</xdr:colOff>
      <xdr:row>41</xdr:row>
      <xdr:rowOff>95250</xdr:rowOff>
    </xdr:from>
    <xdr:to>
      <xdr:col>5</xdr:col>
      <xdr:colOff>514350</xdr:colOff>
      <xdr:row>41</xdr:row>
      <xdr:rowOff>95250</xdr:rowOff>
    </xdr:to>
    <xdr:cxnSp macro="">
      <xdr:nvCxnSpPr>
        <xdr:cNvPr id="36" name="Straight Arrow Connector 35"/>
        <xdr:cNvCxnSpPr/>
      </xdr:nvCxnSpPr>
      <xdr:spPr>
        <a:xfrm>
          <a:off x="3076575" y="8029575"/>
          <a:ext cx="466725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0</xdr:colOff>
      <xdr:row>40</xdr:row>
      <xdr:rowOff>0</xdr:rowOff>
    </xdr:from>
    <xdr:to>
      <xdr:col>33</xdr:col>
      <xdr:colOff>354797</xdr:colOff>
      <xdr:row>76</xdr:row>
      <xdr:rowOff>152532</xdr:rowOff>
    </xdr:to>
    <xdr:pic>
      <xdr:nvPicPr>
        <xdr:cNvPr id="37" name="Picture 36" descr="t- test rev (2 sampel independen) [Compatibility Mode] - Microsoft PowerPoint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38062" y="7855449"/>
          <a:ext cx="13165387" cy="70875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9"/>
  <sheetViews>
    <sheetView tabSelected="1" topLeftCell="A5" zoomScale="89" zoomScaleNormal="89" workbookViewId="0">
      <selection activeCell="M41" sqref="M41"/>
    </sheetView>
  </sheetViews>
  <sheetFormatPr defaultRowHeight="15" x14ac:dyDescent="0.25"/>
  <cols>
    <col min="5" max="5" width="8.85546875" customWidth="1"/>
    <col min="10" max="10" width="11.28515625" customWidth="1"/>
    <col min="41" max="41" width="6.42578125" customWidth="1"/>
  </cols>
  <sheetData>
    <row r="1" spans="2:28" ht="15.75" thickBot="1" x14ac:dyDescent="0.3">
      <c r="D1" s="9" t="s">
        <v>18</v>
      </c>
      <c r="L1" s="9" t="s">
        <v>17</v>
      </c>
    </row>
    <row r="2" spans="2:28" ht="18.75" thickTop="1" thickBot="1" x14ac:dyDescent="0.3">
      <c r="B2" s="11" t="s">
        <v>0</v>
      </c>
      <c r="C2" s="11" t="s">
        <v>10</v>
      </c>
      <c r="D2" s="11" t="s">
        <v>12</v>
      </c>
      <c r="E2" s="11" t="s">
        <v>11</v>
      </c>
      <c r="F2" s="11" t="s">
        <v>15</v>
      </c>
      <c r="G2" s="11" t="s">
        <v>16</v>
      </c>
      <c r="J2" s="11" t="s">
        <v>19</v>
      </c>
      <c r="K2" s="11" t="s">
        <v>10</v>
      </c>
      <c r="L2" s="11" t="s">
        <v>12</v>
      </c>
      <c r="M2" s="11" t="s">
        <v>81</v>
      </c>
      <c r="N2" s="11" t="s">
        <v>82</v>
      </c>
      <c r="O2" s="11" t="s">
        <v>83</v>
      </c>
      <c r="Q2" s="22" t="s">
        <v>51</v>
      </c>
      <c r="R2" s="22"/>
      <c r="S2" s="6"/>
      <c r="T2" s="6"/>
      <c r="U2" s="6"/>
      <c r="V2" s="6"/>
      <c r="W2" s="6"/>
      <c r="X2" s="6"/>
      <c r="Y2" s="6"/>
      <c r="Z2" s="6"/>
      <c r="AA2" s="6"/>
      <c r="AB2" s="6"/>
    </row>
    <row r="3" spans="2:28" ht="15.75" thickTop="1" x14ac:dyDescent="0.25">
      <c r="B3" s="12" t="s">
        <v>6</v>
      </c>
      <c r="C3" s="12">
        <v>6</v>
      </c>
      <c r="D3" s="12">
        <v>13</v>
      </c>
      <c r="E3" s="12">
        <f>C3*D3</f>
        <v>78</v>
      </c>
      <c r="F3" s="12">
        <f>E3*D3</f>
        <v>1014</v>
      </c>
      <c r="G3" s="12">
        <f>D3^2</f>
        <v>169</v>
      </c>
      <c r="J3" s="15" t="str">
        <f>B3:B11</f>
        <v xml:space="preserve"> 11 - 15</v>
      </c>
      <c r="K3" s="15">
        <v>2</v>
      </c>
      <c r="L3" s="15">
        <f>D3:D11</f>
        <v>13</v>
      </c>
      <c r="M3" s="15">
        <f>L3*K3</f>
        <v>26</v>
      </c>
      <c r="N3" s="15">
        <f>M3*L3</f>
        <v>338</v>
      </c>
      <c r="O3" s="15">
        <f>K3^2</f>
        <v>4</v>
      </c>
      <c r="Q3" s="6" t="s">
        <v>52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2:28" x14ac:dyDescent="0.25">
      <c r="B4" s="13" t="s">
        <v>5</v>
      </c>
      <c r="C4" s="13">
        <v>2</v>
      </c>
      <c r="D4" s="13">
        <v>18</v>
      </c>
      <c r="E4" s="13">
        <f t="shared" ref="E4:E11" si="0">C4*D4</f>
        <v>36</v>
      </c>
      <c r="F4" s="13">
        <f t="shared" ref="F4:F11" si="1">E4*D4</f>
        <v>648</v>
      </c>
      <c r="G4" s="13">
        <f t="shared" ref="G4:G11" si="2">D4^2</f>
        <v>324</v>
      </c>
      <c r="J4" s="16" t="str">
        <f t="shared" ref="J4:J11" si="3">B4:B12</f>
        <v xml:space="preserve"> 16 - 20</v>
      </c>
      <c r="K4" s="16">
        <v>10</v>
      </c>
      <c r="L4" s="16">
        <f t="shared" ref="L4:L11" si="4">D4:D12</f>
        <v>18</v>
      </c>
      <c r="M4" s="16">
        <f t="shared" ref="M4:M11" si="5">L4*K4</f>
        <v>180</v>
      </c>
      <c r="N4" s="16">
        <f t="shared" ref="N4:N11" si="6">M4*L4</f>
        <v>3240</v>
      </c>
      <c r="O4" s="16">
        <f t="shared" ref="O4:O11" si="7">K4^2</f>
        <v>100</v>
      </c>
      <c r="Q4" s="6" t="s">
        <v>53</v>
      </c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2:28" x14ac:dyDescent="0.25">
      <c r="B5" s="13" t="s">
        <v>4</v>
      </c>
      <c r="C5" s="13">
        <v>6</v>
      </c>
      <c r="D5" s="13">
        <v>23</v>
      </c>
      <c r="E5" s="13">
        <f t="shared" si="0"/>
        <v>138</v>
      </c>
      <c r="F5" s="13">
        <f t="shared" si="1"/>
        <v>3174</v>
      </c>
      <c r="G5" s="13">
        <f t="shared" si="2"/>
        <v>529</v>
      </c>
      <c r="J5" s="16" t="str">
        <f t="shared" si="3"/>
        <v xml:space="preserve"> 21 - 25</v>
      </c>
      <c r="K5" s="16">
        <v>10</v>
      </c>
      <c r="L5" s="16">
        <f t="shared" si="4"/>
        <v>23</v>
      </c>
      <c r="M5" s="16">
        <f t="shared" si="5"/>
        <v>230</v>
      </c>
      <c r="N5" s="16">
        <f t="shared" si="6"/>
        <v>5290</v>
      </c>
      <c r="O5" s="16">
        <f t="shared" si="7"/>
        <v>100</v>
      </c>
      <c r="Q5" s="6" t="s">
        <v>54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2:28" x14ac:dyDescent="0.25">
      <c r="B6" s="13" t="s">
        <v>3</v>
      </c>
      <c r="C6" s="13">
        <v>9</v>
      </c>
      <c r="D6" s="13">
        <v>28</v>
      </c>
      <c r="E6" s="13">
        <f t="shared" si="0"/>
        <v>252</v>
      </c>
      <c r="F6" s="13">
        <f t="shared" si="1"/>
        <v>7056</v>
      </c>
      <c r="G6" s="13">
        <f t="shared" si="2"/>
        <v>784</v>
      </c>
      <c r="J6" s="16" t="str">
        <f t="shared" si="3"/>
        <v xml:space="preserve"> 26 - 30</v>
      </c>
      <c r="K6" s="16">
        <v>14</v>
      </c>
      <c r="L6" s="16">
        <f t="shared" si="4"/>
        <v>28</v>
      </c>
      <c r="M6" s="16">
        <f t="shared" si="5"/>
        <v>392</v>
      </c>
      <c r="N6" s="16">
        <f t="shared" si="6"/>
        <v>10976</v>
      </c>
      <c r="O6" s="16">
        <f t="shared" si="7"/>
        <v>196</v>
      </c>
      <c r="Q6" s="6" t="s">
        <v>55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2:28" x14ac:dyDescent="0.25">
      <c r="B7" s="13" t="s">
        <v>2</v>
      </c>
      <c r="C7" s="13">
        <v>15</v>
      </c>
      <c r="D7" s="13">
        <v>33</v>
      </c>
      <c r="E7" s="13">
        <f t="shared" si="0"/>
        <v>495</v>
      </c>
      <c r="F7" s="13">
        <f t="shared" si="1"/>
        <v>16335</v>
      </c>
      <c r="G7" s="13">
        <f t="shared" si="2"/>
        <v>1089</v>
      </c>
      <c r="J7" s="16" t="str">
        <f t="shared" si="3"/>
        <v xml:space="preserve"> 31 - 35</v>
      </c>
      <c r="K7" s="16">
        <v>19</v>
      </c>
      <c r="L7" s="16">
        <f t="shared" si="4"/>
        <v>33</v>
      </c>
      <c r="M7" s="16">
        <f t="shared" si="5"/>
        <v>627</v>
      </c>
      <c r="N7" s="16">
        <f t="shared" si="6"/>
        <v>20691</v>
      </c>
      <c r="O7" s="16">
        <f t="shared" si="7"/>
        <v>361</v>
      </c>
      <c r="Q7" s="6" t="s">
        <v>56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2:28" x14ac:dyDescent="0.25">
      <c r="B8" s="13" t="s">
        <v>1</v>
      </c>
      <c r="C8" s="13">
        <v>17</v>
      </c>
      <c r="D8" s="13">
        <v>38</v>
      </c>
      <c r="E8" s="13">
        <f t="shared" si="0"/>
        <v>646</v>
      </c>
      <c r="F8" s="13">
        <f t="shared" si="1"/>
        <v>24548</v>
      </c>
      <c r="G8" s="13">
        <f t="shared" si="2"/>
        <v>1444</v>
      </c>
      <c r="J8" s="16" t="str">
        <f t="shared" si="3"/>
        <v xml:space="preserve"> 36 - 40</v>
      </c>
      <c r="K8" s="16">
        <v>7</v>
      </c>
      <c r="L8" s="16">
        <f t="shared" si="4"/>
        <v>38</v>
      </c>
      <c r="M8" s="16">
        <f t="shared" si="5"/>
        <v>266</v>
      </c>
      <c r="N8" s="16">
        <f t="shared" si="6"/>
        <v>10108</v>
      </c>
      <c r="O8" s="16">
        <f t="shared" si="7"/>
        <v>49</v>
      </c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2:28" x14ac:dyDescent="0.25">
      <c r="B9" s="13" t="s">
        <v>7</v>
      </c>
      <c r="C9" s="13">
        <v>2</v>
      </c>
      <c r="D9" s="13">
        <v>43</v>
      </c>
      <c r="E9" s="13">
        <f t="shared" si="0"/>
        <v>86</v>
      </c>
      <c r="F9" s="13">
        <f t="shared" si="1"/>
        <v>3698</v>
      </c>
      <c r="G9" s="13">
        <f t="shared" si="2"/>
        <v>1849</v>
      </c>
      <c r="J9" s="16" t="str">
        <f t="shared" si="3"/>
        <v xml:space="preserve"> 41 - 45</v>
      </c>
      <c r="K9" s="16">
        <v>6</v>
      </c>
      <c r="L9" s="16">
        <f t="shared" si="4"/>
        <v>43</v>
      </c>
      <c r="M9" s="16">
        <f t="shared" si="5"/>
        <v>258</v>
      </c>
      <c r="N9" s="16">
        <f t="shared" si="6"/>
        <v>11094</v>
      </c>
      <c r="O9" s="16">
        <f t="shared" si="7"/>
        <v>36</v>
      </c>
      <c r="Q9" s="10" t="s">
        <v>57</v>
      </c>
      <c r="R9" s="10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2:28" x14ac:dyDescent="0.25">
      <c r="B10" s="13" t="s">
        <v>8</v>
      </c>
      <c r="C10" s="13">
        <v>12</v>
      </c>
      <c r="D10" s="13">
        <v>48</v>
      </c>
      <c r="E10" s="13">
        <f t="shared" si="0"/>
        <v>576</v>
      </c>
      <c r="F10" s="13">
        <f t="shared" si="1"/>
        <v>27648</v>
      </c>
      <c r="G10" s="13">
        <f t="shared" si="2"/>
        <v>2304</v>
      </c>
      <c r="J10" s="16" t="str">
        <f t="shared" si="3"/>
        <v xml:space="preserve"> 46 - 50</v>
      </c>
      <c r="K10" s="16">
        <v>3</v>
      </c>
      <c r="L10" s="16">
        <f t="shared" si="4"/>
        <v>48</v>
      </c>
      <c r="M10" s="16">
        <f t="shared" si="5"/>
        <v>144</v>
      </c>
      <c r="N10" s="16">
        <f t="shared" si="6"/>
        <v>6912</v>
      </c>
      <c r="O10" s="16">
        <f t="shared" si="7"/>
        <v>9</v>
      </c>
      <c r="Q10" s="25"/>
      <c r="R10" s="25" t="s">
        <v>58</v>
      </c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2:28" x14ac:dyDescent="0.25">
      <c r="B11" s="13" t="s">
        <v>9</v>
      </c>
      <c r="C11" s="13">
        <v>7</v>
      </c>
      <c r="D11" s="13">
        <v>53</v>
      </c>
      <c r="E11" s="13">
        <f t="shared" si="0"/>
        <v>371</v>
      </c>
      <c r="F11" s="13">
        <f t="shared" si="1"/>
        <v>19663</v>
      </c>
      <c r="G11" s="13">
        <f t="shared" si="2"/>
        <v>2809</v>
      </c>
      <c r="J11" s="16" t="str">
        <f t="shared" si="3"/>
        <v xml:space="preserve"> 51 - 55</v>
      </c>
      <c r="K11" s="16">
        <v>5</v>
      </c>
      <c r="L11" s="16">
        <f t="shared" si="4"/>
        <v>53</v>
      </c>
      <c r="M11" s="16">
        <f t="shared" si="5"/>
        <v>265</v>
      </c>
      <c r="N11" s="16">
        <f t="shared" si="6"/>
        <v>14045</v>
      </c>
      <c r="O11" s="16">
        <f t="shared" si="7"/>
        <v>25</v>
      </c>
      <c r="Q11" s="25"/>
      <c r="R11" s="25" t="s">
        <v>59</v>
      </c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2:28" x14ac:dyDescent="0.25">
      <c r="B12" s="14"/>
      <c r="C12" s="14">
        <f>SUM(C3:C11)</f>
        <v>76</v>
      </c>
      <c r="D12" s="14"/>
      <c r="E12" s="14">
        <f>SUM(E3:E11)</f>
        <v>2678</v>
      </c>
      <c r="F12" s="14">
        <f>SUM(F3:F11)</f>
        <v>103784</v>
      </c>
      <c r="G12" s="14"/>
      <c r="J12" s="17"/>
      <c r="K12" s="17">
        <f>SUM(K3:K11)</f>
        <v>76</v>
      </c>
      <c r="L12" s="17"/>
      <c r="M12" s="17">
        <f>SUM(M3:M11)</f>
        <v>2388</v>
      </c>
      <c r="N12" s="17">
        <f>SUM(N3:N11)</f>
        <v>82694</v>
      </c>
      <c r="O12" s="17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2:28" x14ac:dyDescent="0.25">
      <c r="Q13" s="25"/>
      <c r="R13" s="25" t="s">
        <v>76</v>
      </c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2:28" x14ac:dyDescent="0.25">
      <c r="B14" s="2" t="s">
        <v>14</v>
      </c>
      <c r="C14" s="2">
        <f>E12/C12</f>
        <v>35.236842105263158</v>
      </c>
      <c r="J14" s="2" t="s">
        <v>20</v>
      </c>
      <c r="K14" s="2">
        <f>M12/K12</f>
        <v>31.421052631578949</v>
      </c>
      <c r="Q14" s="25"/>
      <c r="R14" s="25" t="s">
        <v>59</v>
      </c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2:28" x14ac:dyDescent="0.25">
      <c r="Q15" s="3" t="s">
        <v>60</v>
      </c>
      <c r="R15" s="3"/>
      <c r="S15" s="3"/>
      <c r="T15" s="3"/>
      <c r="U15" s="1"/>
      <c r="V15" s="1"/>
      <c r="W15" s="1"/>
      <c r="X15" s="1"/>
      <c r="Y15" s="1"/>
      <c r="Z15" s="1"/>
      <c r="AA15" s="1"/>
      <c r="AB15" s="1"/>
    </row>
    <row r="16" spans="2:28" ht="17.25" x14ac:dyDescent="0.25">
      <c r="B16" t="s">
        <v>27</v>
      </c>
      <c r="C16" s="18"/>
      <c r="D16" t="s">
        <v>13</v>
      </c>
      <c r="E16" t="s">
        <v>22</v>
      </c>
      <c r="F16" t="s">
        <v>23</v>
      </c>
      <c r="J16" t="s">
        <v>27</v>
      </c>
      <c r="L16" t="s">
        <v>29</v>
      </c>
      <c r="M16" s="19" t="s">
        <v>22</v>
      </c>
      <c r="N16" t="s">
        <v>23</v>
      </c>
      <c r="Q16" s="1" t="s">
        <v>61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2:28" x14ac:dyDescent="0.25">
      <c r="D17" s="20"/>
      <c r="E17" t="s">
        <v>24</v>
      </c>
      <c r="M17" t="s">
        <v>24</v>
      </c>
      <c r="Q17" s="1" t="s">
        <v>62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2:28" x14ac:dyDescent="0.25">
      <c r="D18">
        <v>103784</v>
      </c>
      <c r="E18" s="19" t="s">
        <v>22</v>
      </c>
      <c r="F18">
        <v>94364.26</v>
      </c>
      <c r="L18">
        <v>82694</v>
      </c>
      <c r="M18" s="19" t="s">
        <v>22</v>
      </c>
      <c r="N18">
        <v>75033.47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2:28" x14ac:dyDescent="0.25">
      <c r="E19" s="19">
        <v>75</v>
      </c>
      <c r="M19" s="19">
        <v>75</v>
      </c>
      <c r="Q19" s="23" t="s">
        <v>65</v>
      </c>
      <c r="R19" s="23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spans="2:28" x14ac:dyDescent="0.25">
      <c r="D20">
        <f>D18-F18</f>
        <v>9419.7400000000052</v>
      </c>
      <c r="F20" s="20"/>
      <c r="L20">
        <f>L18-N18</f>
        <v>7660.5299999999988</v>
      </c>
      <c r="Q20" s="24" t="s">
        <v>66</v>
      </c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spans="2:28" x14ac:dyDescent="0.25">
      <c r="C21" t="s">
        <v>25</v>
      </c>
      <c r="D21">
        <f>D20/75</f>
        <v>125.5965333333334</v>
      </c>
      <c r="L21">
        <f>L20/M19</f>
        <v>102.14039999999999</v>
      </c>
      <c r="Q21" s="24" t="s">
        <v>67</v>
      </c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 spans="2:28" ht="17.25" x14ac:dyDescent="0.25">
      <c r="B22" t="s">
        <v>21</v>
      </c>
      <c r="C22" t="s">
        <v>26</v>
      </c>
      <c r="D22" s="18" t="s">
        <v>28</v>
      </c>
      <c r="J22" t="s">
        <v>30</v>
      </c>
      <c r="K22" t="s">
        <v>26</v>
      </c>
      <c r="L22" s="18" t="s">
        <v>28</v>
      </c>
      <c r="Q22" s="24" t="s">
        <v>68</v>
      </c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 spans="2:28" x14ac:dyDescent="0.25">
      <c r="D23" s="1">
        <f>D21^(1/2)</f>
        <v>11.206985916531412</v>
      </c>
      <c r="L23" s="1">
        <f>L21^(1/2)</f>
        <v>10.106453383853308</v>
      </c>
      <c r="Q23" s="24" t="s">
        <v>69</v>
      </c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 spans="2:28" x14ac:dyDescent="0.25">
      <c r="C24" s="18"/>
      <c r="Q24" s="24" t="s">
        <v>70</v>
      </c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</row>
    <row r="25" spans="2:28" x14ac:dyDescent="0.25">
      <c r="B25" t="s">
        <v>31</v>
      </c>
      <c r="C25" s="18" t="s">
        <v>26</v>
      </c>
      <c r="D25" t="s">
        <v>32</v>
      </c>
      <c r="F25" t="s">
        <v>34</v>
      </c>
      <c r="J25" t="s">
        <v>35</v>
      </c>
      <c r="K25" t="s">
        <v>26</v>
      </c>
      <c r="L25" t="s">
        <v>32</v>
      </c>
      <c r="N25" t="s">
        <v>34</v>
      </c>
      <c r="Q25" s="24" t="s">
        <v>71</v>
      </c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</row>
    <row r="26" spans="2:28" x14ac:dyDescent="0.25">
      <c r="D26" s="18" t="s">
        <v>33</v>
      </c>
      <c r="F26">
        <v>151</v>
      </c>
      <c r="L26" s="18" t="s">
        <v>33</v>
      </c>
      <c r="N26">
        <v>151</v>
      </c>
      <c r="Q26" s="24" t="s">
        <v>72</v>
      </c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</row>
    <row r="27" spans="2:28" x14ac:dyDescent="0.25">
      <c r="D27">
        <v>11.206989999999999</v>
      </c>
      <c r="L27">
        <v>10.106450000000001</v>
      </c>
      <c r="Q27" s="24" t="s">
        <v>73</v>
      </c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</row>
    <row r="28" spans="2:28" x14ac:dyDescent="0.25">
      <c r="D28">
        <f>F26^(1/2)</f>
        <v>12.288205727444508</v>
      </c>
      <c r="L28">
        <f>N26^(1/2)</f>
        <v>12.288205727444508</v>
      </c>
      <c r="Q28" s="24" t="s">
        <v>74</v>
      </c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</row>
    <row r="29" spans="2:28" x14ac:dyDescent="0.25">
      <c r="Q29" s="24" t="s">
        <v>75</v>
      </c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</row>
    <row r="30" spans="2:28" x14ac:dyDescent="0.25">
      <c r="D30" s="4">
        <f>D27/D28</f>
        <v>0.91201191195637954</v>
      </c>
      <c r="L30" s="4">
        <f>L27/L28</f>
        <v>0.82245123691477851</v>
      </c>
    </row>
    <row r="32" spans="2:28" ht="15.75" x14ac:dyDescent="0.25">
      <c r="B32" t="s">
        <v>36</v>
      </c>
      <c r="C32" t="s">
        <v>26</v>
      </c>
      <c r="D32">
        <f>D30+L30</f>
        <v>1.7344631488711579</v>
      </c>
      <c r="Q32" s="26" t="s">
        <v>77</v>
      </c>
      <c r="R32" s="26"/>
      <c r="S32" s="26"/>
      <c r="T32" s="26"/>
      <c r="U32" s="26"/>
    </row>
    <row r="33" spans="2:21" ht="15.75" x14ac:dyDescent="0.25">
      <c r="D33" s="5">
        <f>D32^(1/2)</f>
        <v>1.3169901855637185</v>
      </c>
      <c r="Q33" s="26" t="s">
        <v>78</v>
      </c>
      <c r="R33" s="26"/>
      <c r="S33" s="26"/>
      <c r="T33" s="26"/>
      <c r="U33" s="26"/>
    </row>
    <row r="34" spans="2:21" ht="15.75" x14ac:dyDescent="0.25">
      <c r="Q34" s="26" t="s">
        <v>79</v>
      </c>
      <c r="R34" s="26"/>
      <c r="S34" s="26"/>
      <c r="T34" s="26"/>
      <c r="U34" s="26"/>
    </row>
    <row r="35" spans="2:21" ht="15.75" x14ac:dyDescent="0.25">
      <c r="Q35" s="26" t="s">
        <v>80</v>
      </c>
      <c r="R35" s="26"/>
      <c r="S35" s="26"/>
      <c r="T35" s="26"/>
      <c r="U35" s="26"/>
    </row>
    <row r="36" spans="2:21" x14ac:dyDescent="0.25">
      <c r="B36" t="s">
        <v>37</v>
      </c>
      <c r="C36" t="s">
        <v>26</v>
      </c>
      <c r="D36" t="s">
        <v>38</v>
      </c>
    </row>
    <row r="37" spans="2:21" x14ac:dyDescent="0.25">
      <c r="D37" t="s">
        <v>36</v>
      </c>
    </row>
    <row r="38" spans="2:21" x14ac:dyDescent="0.25">
      <c r="D38">
        <f>C14-K14</f>
        <v>3.8157894736842088</v>
      </c>
    </row>
    <row r="39" spans="2:21" x14ac:dyDescent="0.25">
      <c r="D39" s="7">
        <f>D38/D33</f>
        <v>2.8973560437361314</v>
      </c>
    </row>
    <row r="40" spans="2:21" x14ac:dyDescent="0.25">
      <c r="B40" s="9" t="s">
        <v>44</v>
      </c>
      <c r="G40" s="9" t="s">
        <v>45</v>
      </c>
      <c r="H40" s="9"/>
    </row>
    <row r="41" spans="2:21" x14ac:dyDescent="0.25">
      <c r="B41" t="s">
        <v>39</v>
      </c>
      <c r="C41" t="s">
        <v>26</v>
      </c>
      <c r="D41">
        <v>1.6550800000000001</v>
      </c>
      <c r="E41" s="21"/>
      <c r="F41" t="s">
        <v>25</v>
      </c>
      <c r="H41" t="s">
        <v>47</v>
      </c>
      <c r="J41" t="s">
        <v>40</v>
      </c>
    </row>
    <row r="42" spans="2:21" x14ac:dyDescent="0.25">
      <c r="B42" t="s">
        <v>40</v>
      </c>
      <c r="C42" t="s">
        <v>26</v>
      </c>
      <c r="D42">
        <v>0.05</v>
      </c>
      <c r="H42">
        <v>0.49809999999999999</v>
      </c>
      <c r="I42" s="19" t="s">
        <v>46</v>
      </c>
      <c r="J42">
        <v>0.05</v>
      </c>
    </row>
    <row r="43" spans="2:21" x14ac:dyDescent="0.25">
      <c r="B43" t="s">
        <v>41</v>
      </c>
      <c r="C43" t="s">
        <v>26</v>
      </c>
      <c r="D43" t="s">
        <v>42</v>
      </c>
      <c r="E43" t="s">
        <v>43</v>
      </c>
      <c r="H43" t="s">
        <v>48</v>
      </c>
    </row>
    <row r="44" spans="2:21" x14ac:dyDescent="0.25">
      <c r="B44" t="s">
        <v>47</v>
      </c>
      <c r="C44" t="s">
        <v>26</v>
      </c>
      <c r="D44">
        <v>0.49809999999999999</v>
      </c>
    </row>
    <row r="45" spans="2:21" x14ac:dyDescent="0.25">
      <c r="B45" s="9"/>
    </row>
    <row r="46" spans="2:21" x14ac:dyDescent="0.25">
      <c r="B46" s="9" t="s">
        <v>49</v>
      </c>
      <c r="C46" s="9"/>
      <c r="D46" s="9"/>
    </row>
    <row r="47" spans="2:21" x14ac:dyDescent="0.25">
      <c r="B47" s="8" t="s">
        <v>50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2:21" x14ac:dyDescent="0.25">
      <c r="B48" s="8" t="s">
        <v>63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2:14" x14ac:dyDescent="0.25">
      <c r="B49" s="8" t="s">
        <v>64</v>
      </c>
      <c r="C49" s="8"/>
      <c r="D49" s="8"/>
      <c r="E49" s="8"/>
      <c r="F49" s="8"/>
      <c r="G49" s="8" t="s">
        <v>84</v>
      </c>
      <c r="H49" s="8"/>
      <c r="I49" s="8"/>
      <c r="J49" s="8"/>
      <c r="K49" s="8"/>
      <c r="L49" s="8"/>
      <c r="M49" s="8"/>
      <c r="N49" s="8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2020-10-06T08:56:34Z</dcterms:created>
  <dcterms:modified xsi:type="dcterms:W3CDTF">2020-10-06T16:41:35Z</dcterms:modified>
</cp:coreProperties>
</file>