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4\Documents\Diksha 11-12\"/>
    </mc:Choice>
  </mc:AlternateContent>
  <xr:revisionPtr revIDLastSave="0" documentId="13_ncr:1_{614BC972-BBDD-442D-8357-3B5CDD5F6FAE}" xr6:coauthVersionLast="47" xr6:coauthVersionMax="47" xr10:uidLastSave="{00000000-0000-0000-0000-000000000000}"/>
  <bookViews>
    <workbookView xWindow="-110" yWindow="-110" windowWidth="19420" windowHeight="10300" xr2:uid="{E81E0870-5440-4750-9D36-403BB480E7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O11" i="1"/>
  <c r="O12" i="1"/>
  <c r="O13" i="1"/>
  <c r="J34" i="1"/>
  <c r="O4" i="1"/>
  <c r="O15" i="1"/>
  <c r="J25" i="1"/>
  <c r="J22" i="1"/>
  <c r="J35" i="1"/>
  <c r="M13" i="1"/>
  <c r="M14" i="1"/>
  <c r="M15" i="1"/>
  <c r="M16" i="1"/>
  <c r="M17" i="1"/>
  <c r="M18" i="1"/>
  <c r="J18" i="1"/>
  <c r="J17" i="1"/>
  <c r="J16" i="1"/>
  <c r="J15" i="1"/>
  <c r="J14" i="1"/>
  <c r="H14" i="1"/>
  <c r="H15" i="1"/>
  <c r="H16" i="1"/>
  <c r="H17" i="1"/>
  <c r="H18" i="1"/>
  <c r="G14" i="1"/>
  <c r="G15" i="1"/>
  <c r="G16" i="1"/>
  <c r="G17" i="1"/>
  <c r="G18" i="1"/>
  <c r="F14" i="1"/>
  <c r="K14" i="1" s="1"/>
  <c r="L14" i="1" s="1"/>
  <c r="N14" i="1" s="1"/>
  <c r="O14" i="1" s="1"/>
  <c r="F15" i="1"/>
  <c r="F16" i="1"/>
  <c r="F17" i="1"/>
  <c r="F18" i="1"/>
  <c r="M5" i="1"/>
  <c r="M6" i="1"/>
  <c r="M7" i="1"/>
  <c r="M8" i="1"/>
  <c r="M9" i="1"/>
  <c r="M10" i="1"/>
  <c r="M11" i="1"/>
  <c r="M12" i="1"/>
  <c r="M4" i="1"/>
  <c r="J5" i="1"/>
  <c r="J6" i="1"/>
  <c r="J7" i="1"/>
  <c r="K7" i="1" s="1"/>
  <c r="L7" i="1" s="1"/>
  <c r="N7" i="1" s="1"/>
  <c r="O7" i="1" s="1"/>
  <c r="J8" i="1"/>
  <c r="J9" i="1"/>
  <c r="J10" i="1"/>
  <c r="J11" i="1"/>
  <c r="J12" i="1"/>
  <c r="J13" i="1"/>
  <c r="J4" i="1"/>
  <c r="H5" i="1"/>
  <c r="H6" i="1"/>
  <c r="H7" i="1"/>
  <c r="H8" i="1"/>
  <c r="H9" i="1"/>
  <c r="H10" i="1"/>
  <c r="H11" i="1"/>
  <c r="H12" i="1"/>
  <c r="K12" i="1" s="1"/>
  <c r="L12" i="1" s="1"/>
  <c r="N12" i="1" s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K8" i="1" s="1"/>
  <c r="L8" i="1" s="1"/>
  <c r="F9" i="1"/>
  <c r="K9" i="1" s="1"/>
  <c r="L9" i="1" s="1"/>
  <c r="N9" i="1" s="1"/>
  <c r="O9" i="1" s="1"/>
  <c r="F10" i="1"/>
  <c r="F11" i="1"/>
  <c r="F12" i="1"/>
  <c r="F13" i="1"/>
  <c r="F4" i="1"/>
  <c r="K4" i="1" l="1"/>
  <c r="L4" i="1" s="1"/>
  <c r="N4" i="1" s="1"/>
  <c r="K6" i="1"/>
  <c r="L6" i="1" s="1"/>
  <c r="N6" i="1" s="1"/>
  <c r="O6" i="1" s="1"/>
  <c r="K10" i="1"/>
  <c r="L10" i="1" s="1"/>
  <c r="N10" i="1" s="1"/>
  <c r="O10" i="1" s="1"/>
  <c r="K26" i="1"/>
  <c r="N8" i="1"/>
  <c r="O8" i="1" s="1"/>
  <c r="J21" i="1"/>
  <c r="K5" i="1"/>
  <c r="L5" i="1" s="1"/>
  <c r="N5" i="1" s="1"/>
  <c r="O5" i="1" s="1"/>
  <c r="K13" i="1"/>
  <c r="L13" i="1" s="1"/>
  <c r="N13" i="1" s="1"/>
  <c r="K11" i="1"/>
  <c r="L11" i="1" s="1"/>
  <c r="N11" i="1" s="1"/>
  <c r="K16" i="1"/>
  <c r="L16" i="1" s="1"/>
  <c r="N16" i="1" s="1"/>
  <c r="O16" i="1" s="1"/>
  <c r="J27" i="1"/>
  <c r="J26" i="1"/>
  <c r="K15" i="1"/>
  <c r="L15" i="1" s="1"/>
  <c r="N15" i="1" s="1"/>
  <c r="K17" i="1"/>
  <c r="L17" i="1" s="1"/>
  <c r="N17" i="1" s="1"/>
  <c r="O17" i="1" s="1"/>
  <c r="K18" i="1"/>
  <c r="L18" i="1" s="1"/>
  <c r="N18" i="1" s="1"/>
  <c r="O18" i="1" s="1"/>
  <c r="J23" i="1" l="1"/>
  <c r="J33" i="1"/>
  <c r="J32" i="1"/>
  <c r="J24" i="1"/>
  <c r="J36" i="1"/>
  <c r="J20" i="1"/>
</calcChain>
</file>

<file path=xl/sharedStrings.xml><?xml version="1.0" encoding="utf-8"?>
<sst xmlns="http://schemas.openxmlformats.org/spreadsheetml/2006/main" count="90" uniqueCount="89">
  <si>
    <t>Sno</t>
  </si>
  <si>
    <t xml:space="preserve">Employee name </t>
  </si>
  <si>
    <t xml:space="preserve">Employee Id </t>
  </si>
  <si>
    <t>Designation</t>
  </si>
  <si>
    <t>Basic salary</t>
  </si>
  <si>
    <t>H.R.A</t>
  </si>
  <si>
    <t>T.A</t>
  </si>
  <si>
    <t>Other Allowance</t>
  </si>
  <si>
    <t>Overtime Hours</t>
  </si>
  <si>
    <t xml:space="preserve">Overtime Amount </t>
  </si>
  <si>
    <t xml:space="preserve">Total Allowance </t>
  </si>
  <si>
    <t xml:space="preserve">Gross Salary </t>
  </si>
  <si>
    <t>P.F</t>
  </si>
  <si>
    <t>Net/In hand salary</t>
  </si>
  <si>
    <t>ALLOWANCE</t>
  </si>
  <si>
    <t>Rajesh Sharma</t>
  </si>
  <si>
    <t>Neha Gupta</t>
  </si>
  <si>
    <t>Arvind Menon</t>
  </si>
  <si>
    <t>Priya Iyer</t>
  </si>
  <si>
    <t>Vijay Patel</t>
  </si>
  <si>
    <t>Sunita Nair</t>
  </si>
  <si>
    <t>Kunal Mehta</t>
  </si>
  <si>
    <t>Pooja Verma</t>
  </si>
  <si>
    <t>Ashok Desai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</si>
  <si>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</si>
  <si>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</si>
  <si>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</si>
  <si>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</si>
  <si>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</si>
  <si>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</si>
  <si>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</si>
  <si>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</si>
  <si>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</si>
  <si>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</si>
  <si>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CEO</t>
  </si>
  <si>
    <t>COO</t>
  </si>
  <si>
    <t>CFO</t>
  </si>
  <si>
    <t>CTO</t>
  </si>
  <si>
    <t>Managing Director</t>
  </si>
  <si>
    <t>General Manager</t>
  </si>
  <si>
    <t>Vice President</t>
  </si>
  <si>
    <t>Regional Manager</t>
  </si>
  <si>
    <t>Director of Operations</t>
  </si>
  <si>
    <t>Assistant Manager</t>
  </si>
  <si>
    <t>S no</t>
  </si>
  <si>
    <t>Question</t>
  </si>
  <si>
    <t>Answer</t>
  </si>
  <si>
    <t>What is the highest gross salary</t>
  </si>
  <si>
    <t xml:space="preserve">Maximum amount generated by overtime is </t>
  </si>
  <si>
    <t>Average overtime hours of the employee</t>
  </si>
  <si>
    <t>Find what percentage of in hand salary of 6th and 8th employee generated by overtime work</t>
  </si>
  <si>
    <t>Find the sum of Gross salary of hightest and lowest earning employee</t>
  </si>
  <si>
    <t>Create a new column and categorize employee based on their gross salary</t>
  </si>
  <si>
    <t>a)</t>
  </si>
  <si>
    <t>b)</t>
  </si>
  <si>
    <t>c)</t>
  </si>
  <si>
    <t>if salary greater than 40000 than "High"</t>
  </si>
  <si>
    <t>if salary greater than 20000 than "Medium"</t>
  </si>
  <si>
    <t>if salary less than 20000</t>
  </si>
  <si>
    <t>Arti Sain</t>
  </si>
  <si>
    <t>Sunita raj</t>
  </si>
  <si>
    <t>Kartik yadav</t>
  </si>
  <si>
    <t>A11</t>
  </si>
  <si>
    <t>A12</t>
  </si>
  <si>
    <t>A13</t>
  </si>
  <si>
    <t>A14</t>
  </si>
  <si>
    <t>A15</t>
  </si>
  <si>
    <t xml:space="preserve">Ambani </t>
  </si>
  <si>
    <t>Graphic Designer</t>
  </si>
  <si>
    <t>Data Analyst</t>
  </si>
  <si>
    <t>Sales Executive</t>
  </si>
  <si>
    <t>Product Manager</t>
  </si>
  <si>
    <t>Marketing Manager</t>
  </si>
  <si>
    <t>Average basic salary af all the employee</t>
  </si>
  <si>
    <t>Find sum of in hand salary of all the employee</t>
  </si>
  <si>
    <t xml:space="preserve">Difference of gross salary and basic salary of fifth employee in your excel sheet </t>
  </si>
  <si>
    <t>Diksha yadav</t>
  </si>
  <si>
    <t>Find no. of in-hand salary is greater than 80000</t>
  </si>
  <si>
    <t>Find sum of in-hand salary of employee whose in-hand salary is greater than 100000</t>
  </si>
  <si>
    <t>Find the average gross salary of employee whose salary is less than 80000</t>
  </si>
  <si>
    <t>Find the number of employee whose basic salary is greater than 40000 and have done more than 8 hours of overtime</t>
  </si>
  <si>
    <t>Find the sum of the gross salary of employee whose gross salary is greater than 100000 and have done more than 8 hours</t>
  </si>
  <si>
    <t>Categorize employee</t>
  </si>
  <si>
    <t>EMPLOYEE INFORMATION</t>
  </si>
  <si>
    <t>CASH IN HAND &amp; CASH IN BANK</t>
  </si>
  <si>
    <t>=</t>
  </si>
  <si>
    <t>Find the average of basis salary of employee whose in hand salary is more than 70000 and have done more than 8 hours</t>
  </si>
  <si>
    <t xml:space="preserve">  </t>
  </si>
  <si>
    <r>
      <t xml:space="preserve">   </t>
    </r>
    <r>
      <rPr>
        <b/>
        <sz val="36"/>
        <rFont val="Calibri"/>
        <family val="2"/>
        <scheme val="minor"/>
      </rPr>
      <t xml:space="preserve"> SALARY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</si>
</sst>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36"/>
      <name val="Calibri"/>
      <family val="2"/>
      <scheme val="minor"/>
    </font>
    <font>
      <b/>
      <sz val="2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3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5" borderId="9" xfId="0" applyFon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3" fontId="0" fillId="5" borderId="10" xfId="0" applyNumberFormat="1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1" fillId="6" borderId="13" xfId="0" applyFont="1" applyFill="1" applyBorder="1" applyAlignment="1">
      <alignment horizontal="center"/>
    </xf>
    <xf numFmtId="0" fontId="0" fillId="6" borderId="4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4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1" fillId="6" borderId="1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3" fontId="0" fillId="7" borderId="1" xfId="0" applyNumberFormat="1" applyFill="1" applyBorder="1" applyAlignment="1">
      <alignment horizontal="right"/>
    </xf>
    <xf numFmtId="0" fontId="0" fillId="7" borderId="5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8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7" fillId="11" borderId="2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1" fillId="11" borderId="12" xfId="0" applyFont="1" applyFill="1" applyBorder="1"/>
    <xf numFmtId="0" fontId="7" fillId="11" borderId="16" xfId="0" applyFont="1" applyFill="1" applyBorder="1" applyAlignment="1">
      <alignment horizontal="center"/>
    </xf>
    <xf numFmtId="0" fontId="7" fillId="11" borderId="1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38983-B967-4F4F-8F60-0EB6FA5E3BD9}">
  <dimension ref="A1:R40"/>
  <sheetViews>
    <sheetView tabSelected="1" zoomScale="78" zoomScaleNormal="84" workbookViewId="0">
      <selection activeCell="J6" sqref="J6"/>
    </sheetView>
  </sheetViews>
  <sheetFormatPr defaultRowHeight="14.5" x14ac:dyDescent="0.35"/>
  <cols>
    <col min="1" max="1" width="4.26953125" style="4" bestFit="1" customWidth="1"/>
    <col min="2" max="2" width="16.08984375" style="1" bestFit="1" customWidth="1"/>
    <col min="3" max="3" width="12.6328125" style="1" bestFit="1" customWidth="1"/>
    <col min="4" max="4" width="19.26953125" style="1" customWidth="1"/>
    <col min="5" max="5" width="11.36328125" style="2" bestFit="1" customWidth="1"/>
    <col min="6" max="6" width="9.26953125" style="2" customWidth="1"/>
    <col min="7" max="7" width="8.6328125" style="2" customWidth="1"/>
    <col min="8" max="8" width="16.36328125" style="2" bestFit="1" customWidth="1"/>
    <col min="9" max="9" width="15.453125" style="2" bestFit="1" customWidth="1"/>
    <col min="10" max="10" width="17.90625" style="2" bestFit="1" customWidth="1"/>
    <col min="11" max="11" width="16.1796875" style="2" bestFit="1" customWidth="1"/>
    <col min="12" max="12" width="12.54296875" style="2" bestFit="1" customWidth="1"/>
    <col min="13" max="13" width="9.453125" style="2" customWidth="1"/>
    <col min="14" max="14" width="18.08984375" style="2" bestFit="1" customWidth="1"/>
    <col min="15" max="15" width="26.81640625" style="1" bestFit="1" customWidth="1"/>
    <col min="16" max="18" width="15.6328125" customWidth="1"/>
  </cols>
  <sheetData>
    <row r="1" spans="1:18" ht="46" x14ac:dyDescent="1">
      <c r="A1" s="47" t="s">
        <v>88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R1" t="s">
        <v>85</v>
      </c>
    </row>
    <row r="2" spans="1:18" ht="18.5" x14ac:dyDescent="0.45">
      <c r="A2" s="6" t="s">
        <v>83</v>
      </c>
      <c r="B2" s="7"/>
      <c r="C2" s="7"/>
      <c r="D2" s="7"/>
      <c r="E2" s="7"/>
      <c r="F2" s="8" t="s">
        <v>14</v>
      </c>
      <c r="G2" s="7"/>
      <c r="H2" s="7"/>
      <c r="I2" s="7"/>
      <c r="J2" s="7"/>
      <c r="K2" s="7"/>
      <c r="L2" s="9" t="s">
        <v>84</v>
      </c>
      <c r="M2" s="10"/>
      <c r="N2" s="10"/>
      <c r="O2" s="11"/>
    </row>
    <row r="3" spans="1:18" ht="15.5" x14ac:dyDescent="0.35">
      <c r="A3" s="12" t="s">
        <v>0</v>
      </c>
      <c r="B3" s="13" t="s">
        <v>1</v>
      </c>
      <c r="C3" s="13" t="s">
        <v>2</v>
      </c>
      <c r="D3" s="13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3" t="s">
        <v>12</v>
      </c>
      <c r="N3" s="14" t="s">
        <v>13</v>
      </c>
      <c r="O3" s="15" t="s">
        <v>82</v>
      </c>
    </row>
    <row r="4" spans="1:18" x14ac:dyDescent="0.35">
      <c r="A4" s="16">
        <v>1</v>
      </c>
      <c r="B4" s="17" t="s">
        <v>76</v>
      </c>
      <c r="C4" s="17" t="s">
        <v>24</v>
      </c>
      <c r="D4" s="17" t="s">
        <v>34</v>
      </c>
      <c r="E4" s="18">
        <v>100000</v>
      </c>
      <c r="F4" s="19">
        <f>(50*E4)/100</f>
        <v>50000</v>
      </c>
      <c r="G4" s="19">
        <f>(30*E4)/100</f>
        <v>30000</v>
      </c>
      <c r="H4" s="19">
        <f>(20*E4)/100</f>
        <v>20000</v>
      </c>
      <c r="I4" s="19">
        <v>10</v>
      </c>
      <c r="J4" s="19">
        <f>(500*I4)</f>
        <v>5000</v>
      </c>
      <c r="K4" s="19">
        <f>SUM(F4+G4+H4+J4)</f>
        <v>105000</v>
      </c>
      <c r="L4" s="18">
        <f>SUM(E4+K4)</f>
        <v>205000</v>
      </c>
      <c r="M4" s="19">
        <f>(20*E4)/100</f>
        <v>20000</v>
      </c>
      <c r="N4" s="18">
        <f>(L4-M4)</f>
        <v>185000</v>
      </c>
      <c r="O4" s="40" t="str">
        <f>_xlfn.IFS(N4&gt;100000,"High",N4&gt;80000,"Medium",N4&lt;80000,"Low")</f>
        <v>High</v>
      </c>
    </row>
    <row r="5" spans="1:18" x14ac:dyDescent="0.35">
      <c r="A5" s="16">
        <v>2</v>
      </c>
      <c r="B5" s="17" t="s">
        <v>16</v>
      </c>
      <c r="C5" s="17" t="s">
        <v>25</v>
      </c>
      <c r="D5" s="17" t="s">
        <v>35</v>
      </c>
      <c r="E5" s="18">
        <v>90000</v>
      </c>
      <c r="F5" s="19">
        <f t="shared" ref="F5:F18" si="0">(50*E5)/100</f>
        <v>45000</v>
      </c>
      <c r="G5" s="19">
        <f t="shared" ref="G5:G18" si="1">(30*E5)/100</f>
        <v>27000</v>
      </c>
      <c r="H5" s="19">
        <f t="shared" ref="H5:H18" si="2">(20*E5)/100</f>
        <v>18000</v>
      </c>
      <c r="I5" s="19">
        <v>3</v>
      </c>
      <c r="J5" s="19">
        <f t="shared" ref="J5:J18" si="3">(500*I5)</f>
        <v>1500</v>
      </c>
      <c r="K5" s="19">
        <f t="shared" ref="K5:K18" si="4">SUM(F5+G5+H5+J5)</f>
        <v>91500</v>
      </c>
      <c r="L5" s="18">
        <f t="shared" ref="L5:L18" si="5">SUM(E5+K5)</f>
        <v>181500</v>
      </c>
      <c r="M5" s="19">
        <f t="shared" ref="M5:M18" si="6">(20*E5)/100</f>
        <v>18000</v>
      </c>
      <c r="N5" s="18">
        <f t="shared" ref="N5:N12" si="7">(L5-M5)</f>
        <v>163500</v>
      </c>
      <c r="O5" s="40" t="str">
        <f t="shared" ref="O5:O18" si="8">_xlfn.IFS(N5&gt;100000,"High",N5&gt;80000,"Medium",N5&lt;80000,"Low")</f>
        <v>High</v>
      </c>
    </row>
    <row r="6" spans="1:18" x14ac:dyDescent="0.35">
      <c r="A6" s="16">
        <v>3</v>
      </c>
      <c r="B6" s="17" t="s">
        <v>17</v>
      </c>
      <c r="C6" s="17" t="s">
        <v>26</v>
      </c>
      <c r="D6" s="17" t="s">
        <v>36</v>
      </c>
      <c r="E6" s="18">
        <v>80000</v>
      </c>
      <c r="F6" s="19">
        <f t="shared" si="0"/>
        <v>40000</v>
      </c>
      <c r="G6" s="19">
        <f t="shared" si="1"/>
        <v>24000</v>
      </c>
      <c r="H6" s="19">
        <f t="shared" si="2"/>
        <v>16000</v>
      </c>
      <c r="I6" s="19">
        <v>6</v>
      </c>
      <c r="J6" s="19">
        <f t="shared" si="3"/>
        <v>3000</v>
      </c>
      <c r="K6" s="19">
        <f t="shared" si="4"/>
        <v>83000</v>
      </c>
      <c r="L6" s="18">
        <f t="shared" si="5"/>
        <v>163000</v>
      </c>
      <c r="M6" s="19">
        <f t="shared" si="6"/>
        <v>16000</v>
      </c>
      <c r="N6" s="18">
        <f t="shared" si="7"/>
        <v>147000</v>
      </c>
      <c r="O6" s="40" t="str">
        <f t="shared" si="8"/>
        <v>High</v>
      </c>
    </row>
    <row r="7" spans="1:18" x14ac:dyDescent="0.35">
      <c r="A7" s="16">
        <v>4</v>
      </c>
      <c r="B7" s="17" t="s">
        <v>18</v>
      </c>
      <c r="C7" s="17" t="s">
        <v>27</v>
      </c>
      <c r="D7" s="17" t="s">
        <v>37</v>
      </c>
      <c r="E7" s="18">
        <v>70000</v>
      </c>
      <c r="F7" s="19">
        <f t="shared" si="0"/>
        <v>35000</v>
      </c>
      <c r="G7" s="19">
        <f t="shared" si="1"/>
        <v>21000</v>
      </c>
      <c r="H7" s="19">
        <f t="shared" si="2"/>
        <v>14000</v>
      </c>
      <c r="I7" s="19">
        <v>7</v>
      </c>
      <c r="J7" s="19">
        <f t="shared" si="3"/>
        <v>3500</v>
      </c>
      <c r="K7" s="19">
        <f t="shared" si="4"/>
        <v>73500</v>
      </c>
      <c r="L7" s="18">
        <f t="shared" si="5"/>
        <v>143500</v>
      </c>
      <c r="M7" s="19">
        <f t="shared" si="6"/>
        <v>14000</v>
      </c>
      <c r="N7" s="18">
        <f t="shared" si="7"/>
        <v>129500</v>
      </c>
      <c r="O7" s="40" t="str">
        <f t="shared" si="8"/>
        <v>High</v>
      </c>
    </row>
    <row r="8" spans="1:18" x14ac:dyDescent="0.35">
      <c r="A8" s="16">
        <v>5</v>
      </c>
      <c r="B8" s="17" t="s">
        <v>19</v>
      </c>
      <c r="C8" s="17" t="s">
        <v>28</v>
      </c>
      <c r="D8" s="17" t="s">
        <v>38</v>
      </c>
      <c r="E8" s="18">
        <v>60000</v>
      </c>
      <c r="F8" s="19">
        <f t="shared" si="0"/>
        <v>30000</v>
      </c>
      <c r="G8" s="19">
        <f t="shared" si="1"/>
        <v>18000</v>
      </c>
      <c r="H8" s="19">
        <f t="shared" si="2"/>
        <v>12000</v>
      </c>
      <c r="I8" s="19">
        <v>0</v>
      </c>
      <c r="J8" s="19">
        <f t="shared" si="3"/>
        <v>0</v>
      </c>
      <c r="K8" s="19">
        <f t="shared" si="4"/>
        <v>60000</v>
      </c>
      <c r="L8" s="18">
        <f t="shared" si="5"/>
        <v>120000</v>
      </c>
      <c r="M8" s="19">
        <f t="shared" si="6"/>
        <v>12000</v>
      </c>
      <c r="N8" s="18">
        <f t="shared" si="7"/>
        <v>108000</v>
      </c>
      <c r="O8" s="40" t="str">
        <f t="shared" si="8"/>
        <v>High</v>
      </c>
    </row>
    <row r="9" spans="1:18" x14ac:dyDescent="0.35">
      <c r="A9" s="16">
        <v>6</v>
      </c>
      <c r="B9" s="17" t="s">
        <v>20</v>
      </c>
      <c r="C9" s="17" t="s">
        <v>29</v>
      </c>
      <c r="D9" s="17" t="s">
        <v>39</v>
      </c>
      <c r="E9" s="18">
        <v>50000</v>
      </c>
      <c r="F9" s="19">
        <f t="shared" si="0"/>
        <v>25000</v>
      </c>
      <c r="G9" s="19">
        <f t="shared" si="1"/>
        <v>15000</v>
      </c>
      <c r="H9" s="19">
        <f t="shared" si="2"/>
        <v>10000</v>
      </c>
      <c r="I9" s="19">
        <v>1</v>
      </c>
      <c r="J9" s="19">
        <f t="shared" si="3"/>
        <v>500</v>
      </c>
      <c r="K9" s="19">
        <f t="shared" si="4"/>
        <v>50500</v>
      </c>
      <c r="L9" s="18">
        <f t="shared" si="5"/>
        <v>100500</v>
      </c>
      <c r="M9" s="19">
        <f t="shared" si="6"/>
        <v>10000</v>
      </c>
      <c r="N9" s="18">
        <f t="shared" si="7"/>
        <v>90500</v>
      </c>
      <c r="O9" s="41" t="str">
        <f t="shared" si="8"/>
        <v>Medium</v>
      </c>
      <c r="R9" t="s">
        <v>87</v>
      </c>
    </row>
    <row r="10" spans="1:18" x14ac:dyDescent="0.35">
      <c r="A10" s="16">
        <v>7</v>
      </c>
      <c r="B10" s="17" t="s">
        <v>21</v>
      </c>
      <c r="C10" s="17" t="s">
        <v>30</v>
      </c>
      <c r="D10" s="17" t="s">
        <v>40</v>
      </c>
      <c r="E10" s="18">
        <v>40000</v>
      </c>
      <c r="F10" s="19">
        <f t="shared" si="0"/>
        <v>20000</v>
      </c>
      <c r="G10" s="19">
        <f t="shared" si="1"/>
        <v>12000</v>
      </c>
      <c r="H10" s="19">
        <f t="shared" si="2"/>
        <v>8000</v>
      </c>
      <c r="I10" s="19">
        <v>4</v>
      </c>
      <c r="J10" s="19">
        <f t="shared" si="3"/>
        <v>2000</v>
      </c>
      <c r="K10" s="19">
        <f t="shared" si="4"/>
        <v>42000</v>
      </c>
      <c r="L10" s="18">
        <f t="shared" si="5"/>
        <v>82000</v>
      </c>
      <c r="M10" s="19">
        <f t="shared" si="6"/>
        <v>8000</v>
      </c>
      <c r="N10" s="18">
        <f t="shared" si="7"/>
        <v>74000</v>
      </c>
      <c r="O10" s="39" t="str">
        <f t="shared" si="8"/>
        <v>Low</v>
      </c>
    </row>
    <row r="11" spans="1:18" x14ac:dyDescent="0.35">
      <c r="A11" s="16">
        <v>8</v>
      </c>
      <c r="B11" s="17" t="s">
        <v>22</v>
      </c>
      <c r="C11" s="17" t="s">
        <v>31</v>
      </c>
      <c r="D11" s="17" t="s">
        <v>41</v>
      </c>
      <c r="E11" s="18">
        <v>30000</v>
      </c>
      <c r="F11" s="19">
        <f t="shared" si="0"/>
        <v>15000</v>
      </c>
      <c r="G11" s="19">
        <f t="shared" si="1"/>
        <v>9000</v>
      </c>
      <c r="H11" s="19">
        <f t="shared" si="2"/>
        <v>6000</v>
      </c>
      <c r="I11" s="19">
        <v>6</v>
      </c>
      <c r="J11" s="19">
        <f t="shared" si="3"/>
        <v>3000</v>
      </c>
      <c r="K11" s="19">
        <f t="shared" si="4"/>
        <v>33000</v>
      </c>
      <c r="L11" s="18">
        <f t="shared" si="5"/>
        <v>63000</v>
      </c>
      <c r="M11" s="19">
        <f t="shared" si="6"/>
        <v>6000</v>
      </c>
      <c r="N11" s="18">
        <f t="shared" si="7"/>
        <v>57000</v>
      </c>
      <c r="O11" s="39" t="str">
        <f t="shared" si="8"/>
        <v>Low</v>
      </c>
    </row>
    <row r="12" spans="1:18" x14ac:dyDescent="0.35">
      <c r="A12" s="16">
        <v>9</v>
      </c>
      <c r="B12" s="17" t="s">
        <v>23</v>
      </c>
      <c r="C12" s="17" t="s">
        <v>32</v>
      </c>
      <c r="D12" s="17" t="s">
        <v>42</v>
      </c>
      <c r="E12" s="18">
        <v>20000</v>
      </c>
      <c r="F12" s="19">
        <f t="shared" si="0"/>
        <v>10000</v>
      </c>
      <c r="G12" s="19">
        <f t="shared" si="1"/>
        <v>6000</v>
      </c>
      <c r="H12" s="19">
        <f t="shared" si="2"/>
        <v>4000</v>
      </c>
      <c r="I12" s="19">
        <v>9</v>
      </c>
      <c r="J12" s="19">
        <f t="shared" si="3"/>
        <v>4500</v>
      </c>
      <c r="K12" s="19">
        <f t="shared" si="4"/>
        <v>24500</v>
      </c>
      <c r="L12" s="18">
        <f t="shared" si="5"/>
        <v>44500</v>
      </c>
      <c r="M12" s="19">
        <f t="shared" si="6"/>
        <v>4000</v>
      </c>
      <c r="N12" s="18">
        <f t="shared" si="7"/>
        <v>40500</v>
      </c>
      <c r="O12" s="39" t="str">
        <f t="shared" si="8"/>
        <v>Low</v>
      </c>
    </row>
    <row r="13" spans="1:18" x14ac:dyDescent="0.35">
      <c r="A13" s="16">
        <v>10</v>
      </c>
      <c r="B13" s="17" t="s">
        <v>15</v>
      </c>
      <c r="C13" s="17" t="s">
        <v>33</v>
      </c>
      <c r="D13" s="17" t="s">
        <v>43</v>
      </c>
      <c r="E13" s="18">
        <v>10000</v>
      </c>
      <c r="F13" s="19">
        <f t="shared" si="0"/>
        <v>5000</v>
      </c>
      <c r="G13" s="19">
        <f t="shared" si="1"/>
        <v>3000</v>
      </c>
      <c r="H13" s="19">
        <f t="shared" si="2"/>
        <v>2000</v>
      </c>
      <c r="I13" s="19">
        <v>3</v>
      </c>
      <c r="J13" s="19">
        <f t="shared" si="3"/>
        <v>1500</v>
      </c>
      <c r="K13" s="19">
        <f t="shared" si="4"/>
        <v>11500</v>
      </c>
      <c r="L13" s="18">
        <f t="shared" si="5"/>
        <v>21500</v>
      </c>
      <c r="M13" s="19">
        <f t="shared" si="6"/>
        <v>2000</v>
      </c>
      <c r="N13" s="18">
        <f>(L13-M18)</f>
        <v>19500</v>
      </c>
      <c r="O13" s="39" t="str">
        <f t="shared" si="8"/>
        <v>Low</v>
      </c>
    </row>
    <row r="14" spans="1:18" x14ac:dyDescent="0.35">
      <c r="A14" s="16">
        <v>11</v>
      </c>
      <c r="B14" s="17" t="s">
        <v>59</v>
      </c>
      <c r="C14" s="17" t="s">
        <v>62</v>
      </c>
      <c r="D14" s="17" t="s">
        <v>70</v>
      </c>
      <c r="E14" s="18">
        <v>50000</v>
      </c>
      <c r="F14" s="19">
        <f t="shared" si="0"/>
        <v>25000</v>
      </c>
      <c r="G14" s="19">
        <f t="shared" si="1"/>
        <v>15000</v>
      </c>
      <c r="H14" s="19">
        <f t="shared" si="2"/>
        <v>10000</v>
      </c>
      <c r="I14" s="19">
        <v>2</v>
      </c>
      <c r="J14" s="19">
        <f t="shared" si="3"/>
        <v>1000</v>
      </c>
      <c r="K14" s="19">
        <f t="shared" si="4"/>
        <v>51000</v>
      </c>
      <c r="L14" s="18">
        <f t="shared" si="5"/>
        <v>101000</v>
      </c>
      <c r="M14" s="19">
        <f t="shared" si="6"/>
        <v>10000</v>
      </c>
      <c r="N14" s="18">
        <f t="shared" ref="N14:N15" si="9">(L14-M19)</f>
        <v>101000</v>
      </c>
      <c r="O14" s="40" t="str">
        <f t="shared" si="8"/>
        <v>High</v>
      </c>
    </row>
    <row r="15" spans="1:18" x14ac:dyDescent="0.35">
      <c r="A15" s="16">
        <v>12</v>
      </c>
      <c r="B15" s="17" t="s">
        <v>15</v>
      </c>
      <c r="C15" s="17" t="s">
        <v>63</v>
      </c>
      <c r="D15" s="17" t="s">
        <v>69</v>
      </c>
      <c r="E15" s="18">
        <v>30000</v>
      </c>
      <c r="F15" s="19">
        <f t="shared" si="0"/>
        <v>15000</v>
      </c>
      <c r="G15" s="19">
        <f t="shared" si="1"/>
        <v>9000</v>
      </c>
      <c r="H15" s="19">
        <f t="shared" si="2"/>
        <v>6000</v>
      </c>
      <c r="I15" s="19">
        <v>7</v>
      </c>
      <c r="J15" s="19">
        <f t="shared" si="3"/>
        <v>3500</v>
      </c>
      <c r="K15" s="19">
        <f t="shared" si="4"/>
        <v>33500</v>
      </c>
      <c r="L15" s="18">
        <f t="shared" si="5"/>
        <v>63500</v>
      </c>
      <c r="M15" s="19">
        <f t="shared" si="6"/>
        <v>6000</v>
      </c>
      <c r="N15" s="18">
        <f t="shared" si="9"/>
        <v>63500</v>
      </c>
      <c r="O15" s="39" t="str">
        <f>_xlfn.IFS(N15&gt;100000,"High",P5,"Medium",N15&lt;80000,"Low")</f>
        <v>Low</v>
      </c>
    </row>
    <row r="16" spans="1:18" x14ac:dyDescent="0.35">
      <c r="A16" s="16">
        <v>13</v>
      </c>
      <c r="B16" s="17" t="s">
        <v>60</v>
      </c>
      <c r="C16" s="17" t="s">
        <v>64</v>
      </c>
      <c r="D16" s="17" t="s">
        <v>71</v>
      </c>
      <c r="E16" s="18">
        <v>10000</v>
      </c>
      <c r="F16" s="19">
        <f t="shared" si="0"/>
        <v>5000</v>
      </c>
      <c r="G16" s="19">
        <f t="shared" si="1"/>
        <v>3000</v>
      </c>
      <c r="H16" s="19">
        <f t="shared" si="2"/>
        <v>2000</v>
      </c>
      <c r="I16" s="19">
        <v>6</v>
      </c>
      <c r="J16" s="19">
        <f t="shared" si="3"/>
        <v>3000</v>
      </c>
      <c r="K16" s="19">
        <f t="shared" si="4"/>
        <v>13000</v>
      </c>
      <c r="L16" s="18">
        <f t="shared" si="5"/>
        <v>23000</v>
      </c>
      <c r="M16" s="19">
        <f t="shared" si="6"/>
        <v>2000</v>
      </c>
      <c r="N16" s="18">
        <f>(L16-M16)</f>
        <v>21000</v>
      </c>
      <c r="O16" s="39" t="str">
        <f t="shared" si="8"/>
        <v>Low</v>
      </c>
    </row>
    <row r="17" spans="1:15" x14ac:dyDescent="0.35">
      <c r="A17" s="16">
        <v>14</v>
      </c>
      <c r="B17" s="17" t="s">
        <v>61</v>
      </c>
      <c r="C17" s="17" t="s">
        <v>65</v>
      </c>
      <c r="D17" s="17" t="s">
        <v>68</v>
      </c>
      <c r="E17" s="18">
        <v>10000</v>
      </c>
      <c r="F17" s="19">
        <f t="shared" si="0"/>
        <v>5000</v>
      </c>
      <c r="G17" s="19">
        <f t="shared" si="1"/>
        <v>3000</v>
      </c>
      <c r="H17" s="19">
        <f t="shared" si="2"/>
        <v>2000</v>
      </c>
      <c r="I17" s="19">
        <v>18</v>
      </c>
      <c r="J17" s="19">
        <f t="shared" si="3"/>
        <v>9000</v>
      </c>
      <c r="K17" s="19">
        <f t="shared" si="4"/>
        <v>19000</v>
      </c>
      <c r="L17" s="18">
        <f t="shared" si="5"/>
        <v>29000</v>
      </c>
      <c r="M17" s="19">
        <f t="shared" si="6"/>
        <v>2000</v>
      </c>
      <c r="N17" s="18">
        <f t="shared" ref="N17" si="10">(L17-M17)</f>
        <v>27000</v>
      </c>
      <c r="O17" s="39" t="str">
        <f t="shared" si="8"/>
        <v>Low</v>
      </c>
    </row>
    <row r="18" spans="1:15" ht="15" thickBot="1" x14ac:dyDescent="0.4">
      <c r="A18" s="20">
        <v>15</v>
      </c>
      <c r="B18" s="21" t="s">
        <v>67</v>
      </c>
      <c r="C18" s="21" t="s">
        <v>66</v>
      </c>
      <c r="D18" s="21" t="s">
        <v>72</v>
      </c>
      <c r="E18" s="22">
        <v>10000</v>
      </c>
      <c r="F18" s="23">
        <f t="shared" si="0"/>
        <v>5000</v>
      </c>
      <c r="G18" s="23">
        <f t="shared" si="1"/>
        <v>3000</v>
      </c>
      <c r="H18" s="23">
        <f t="shared" si="2"/>
        <v>2000</v>
      </c>
      <c r="I18" s="23">
        <v>34</v>
      </c>
      <c r="J18" s="23">
        <f t="shared" si="3"/>
        <v>17000</v>
      </c>
      <c r="K18" s="23">
        <f t="shared" si="4"/>
        <v>27000</v>
      </c>
      <c r="L18" s="24">
        <f t="shared" si="5"/>
        <v>37000</v>
      </c>
      <c r="M18" s="24">
        <f t="shared" si="6"/>
        <v>2000</v>
      </c>
      <c r="N18" s="18">
        <f>(L18-M18)</f>
        <v>35000</v>
      </c>
      <c r="O18" s="39" t="str">
        <f t="shared" si="8"/>
        <v>Low</v>
      </c>
    </row>
    <row r="19" spans="1:15" ht="28.5" x14ac:dyDescent="0.65">
      <c r="A19" s="44" t="s">
        <v>44</v>
      </c>
      <c r="B19" s="42" t="s">
        <v>45</v>
      </c>
      <c r="C19" s="43"/>
      <c r="D19" s="43"/>
      <c r="E19" s="43"/>
      <c r="F19" s="43"/>
      <c r="G19" s="43"/>
      <c r="H19" s="43"/>
      <c r="I19" s="43"/>
      <c r="J19" s="45" t="s">
        <v>46</v>
      </c>
      <c r="K19" s="46"/>
    </row>
    <row r="20" spans="1:15" x14ac:dyDescent="0.35">
      <c r="A20" s="25">
        <v>1</v>
      </c>
      <c r="B20" s="26" t="s">
        <v>47</v>
      </c>
      <c r="C20" s="27"/>
      <c r="D20" s="27"/>
      <c r="E20" s="27"/>
      <c r="F20" s="27"/>
      <c r="G20" s="27"/>
      <c r="H20" s="27"/>
      <c r="I20" s="27"/>
      <c r="J20" s="34">
        <f>MAX(L4:L18)</f>
        <v>205000</v>
      </c>
      <c r="K20" s="35"/>
    </row>
    <row r="21" spans="1:15" x14ac:dyDescent="0.35">
      <c r="A21" s="25">
        <v>2</v>
      </c>
      <c r="B21" s="26" t="s">
        <v>48</v>
      </c>
      <c r="C21" s="27"/>
      <c r="D21" s="27"/>
      <c r="E21" s="27"/>
      <c r="F21" s="27"/>
      <c r="G21" s="27"/>
      <c r="H21" s="27"/>
      <c r="I21" s="27"/>
      <c r="J21" s="36">
        <f>MAX(J4:J18)</f>
        <v>17000</v>
      </c>
      <c r="K21" s="35"/>
    </row>
    <row r="22" spans="1:15" x14ac:dyDescent="0.35">
      <c r="A22" s="25">
        <v>3</v>
      </c>
      <c r="B22" s="26" t="s">
        <v>73</v>
      </c>
      <c r="C22" s="27"/>
      <c r="D22" s="27"/>
      <c r="E22" s="27"/>
      <c r="F22" s="27"/>
      <c r="G22" s="27"/>
      <c r="H22" s="27"/>
      <c r="I22" s="27"/>
      <c r="J22" s="34">
        <f>AVERAGE(E4:E18)</f>
        <v>44000</v>
      </c>
      <c r="K22" s="35"/>
    </row>
    <row r="23" spans="1:15" x14ac:dyDescent="0.35">
      <c r="A23" s="25">
        <v>4</v>
      </c>
      <c r="B23" s="28" t="s">
        <v>75</v>
      </c>
      <c r="C23" s="29"/>
      <c r="D23" s="29"/>
      <c r="E23" s="29"/>
      <c r="F23" s="29"/>
      <c r="G23" s="29"/>
      <c r="H23" s="29"/>
      <c r="I23" s="29"/>
      <c r="J23" s="34">
        <f>(N8-E8)</f>
        <v>48000</v>
      </c>
      <c r="K23" s="35"/>
    </row>
    <row r="24" spans="1:15" x14ac:dyDescent="0.35">
      <c r="A24" s="25">
        <v>5</v>
      </c>
      <c r="B24" s="28" t="s">
        <v>74</v>
      </c>
      <c r="C24" s="29"/>
      <c r="D24" s="29"/>
      <c r="E24" s="29"/>
      <c r="F24" s="29"/>
      <c r="G24" s="29"/>
      <c r="H24" s="29"/>
      <c r="I24" s="29"/>
      <c r="J24" s="34">
        <f>SUM(N4:N18)</f>
        <v>1262000</v>
      </c>
      <c r="K24" s="35"/>
    </row>
    <row r="25" spans="1:15" x14ac:dyDescent="0.35">
      <c r="A25" s="25">
        <v>6</v>
      </c>
      <c r="B25" s="26" t="s">
        <v>49</v>
      </c>
      <c r="C25" s="27"/>
      <c r="D25" s="27"/>
      <c r="E25" s="27"/>
      <c r="F25" s="27"/>
      <c r="G25" s="27"/>
      <c r="H25" s="27"/>
      <c r="I25" s="27"/>
      <c r="J25" s="36">
        <f>AVERAGE(I1:I20)</f>
        <v>7.7333333333333334</v>
      </c>
      <c r="K25" s="35"/>
    </row>
    <row r="26" spans="1:15" x14ac:dyDescent="0.35">
      <c r="A26" s="25">
        <v>7</v>
      </c>
      <c r="B26" s="26" t="s">
        <v>50</v>
      </c>
      <c r="C26" s="27"/>
      <c r="D26" s="27"/>
      <c r="E26" s="27"/>
      <c r="F26" s="27"/>
      <c r="G26" s="27"/>
      <c r="H26" s="27"/>
      <c r="I26" s="27"/>
      <c r="J26" s="36">
        <f>(100*J9)/N9</f>
        <v>0.5524861878453039</v>
      </c>
      <c r="K26" s="35">
        <f>(100*J11)/N11</f>
        <v>5.2631578947368425</v>
      </c>
    </row>
    <row r="27" spans="1:15" x14ac:dyDescent="0.35">
      <c r="A27" s="25">
        <v>8</v>
      </c>
      <c r="B27" s="26" t="s">
        <v>51</v>
      </c>
      <c r="C27" s="27"/>
      <c r="D27" s="27"/>
      <c r="E27" s="27"/>
      <c r="F27" s="27"/>
      <c r="G27" s="27"/>
      <c r="H27" s="27"/>
      <c r="I27" s="27"/>
      <c r="J27" s="34">
        <f>SUM(L4+L13)</f>
        <v>226500</v>
      </c>
      <c r="K27" s="35"/>
    </row>
    <row r="28" spans="1:15" x14ac:dyDescent="0.35">
      <c r="A28" s="25">
        <v>9</v>
      </c>
      <c r="B28" s="26" t="s">
        <v>52</v>
      </c>
      <c r="C28" s="27"/>
      <c r="D28" s="27"/>
      <c r="E28" s="27"/>
      <c r="F28" s="27"/>
      <c r="G28" s="27"/>
      <c r="H28" s="27"/>
      <c r="I28" s="27"/>
      <c r="J28" s="36"/>
      <c r="K28" s="35"/>
    </row>
    <row r="29" spans="1:15" x14ac:dyDescent="0.35">
      <c r="A29" s="25" t="s">
        <v>53</v>
      </c>
      <c r="B29" s="26" t="s">
        <v>56</v>
      </c>
      <c r="C29" s="27"/>
      <c r="D29" s="27"/>
      <c r="E29" s="27"/>
      <c r="F29" s="27"/>
      <c r="G29" s="27"/>
      <c r="H29" s="27"/>
      <c r="I29" s="27"/>
      <c r="J29" s="36"/>
      <c r="K29" s="35"/>
    </row>
    <row r="30" spans="1:15" ht="15" thickBot="1" x14ac:dyDescent="0.4">
      <c r="A30" s="30" t="s">
        <v>54</v>
      </c>
      <c r="B30" s="26" t="s">
        <v>57</v>
      </c>
      <c r="C30" s="27"/>
      <c r="D30" s="27"/>
      <c r="E30" s="27"/>
      <c r="F30" s="27"/>
      <c r="G30" s="27"/>
      <c r="H30" s="27"/>
      <c r="I30" s="27"/>
      <c r="J30" s="36"/>
      <c r="K30" s="35"/>
    </row>
    <row r="31" spans="1:15" x14ac:dyDescent="0.35">
      <c r="A31" s="31" t="s">
        <v>55</v>
      </c>
      <c r="B31" s="26" t="s">
        <v>58</v>
      </c>
      <c r="C31" s="27"/>
      <c r="D31" s="27"/>
      <c r="E31" s="27"/>
      <c r="F31" s="27"/>
      <c r="G31" s="27"/>
      <c r="H31" s="27"/>
      <c r="I31" s="27"/>
      <c r="J31" s="36"/>
      <c r="K31" s="35"/>
    </row>
    <row r="32" spans="1:15" x14ac:dyDescent="0.35">
      <c r="A32" s="31">
        <v>10</v>
      </c>
      <c r="B32" s="26" t="s">
        <v>77</v>
      </c>
      <c r="C32" s="27"/>
      <c r="D32" s="27"/>
      <c r="E32" s="27"/>
      <c r="F32" s="27"/>
      <c r="G32" s="27"/>
      <c r="H32" s="27"/>
      <c r="I32" s="27"/>
      <c r="J32" s="36">
        <f>COUNTIF(N4:N18,"&gt;80000")</f>
        <v>7</v>
      </c>
      <c r="K32" s="35"/>
    </row>
    <row r="33" spans="1:11" x14ac:dyDescent="0.35">
      <c r="A33" s="31">
        <v>11</v>
      </c>
      <c r="B33" s="26" t="s">
        <v>78</v>
      </c>
      <c r="C33" s="27"/>
      <c r="D33" s="27"/>
      <c r="E33" s="27"/>
      <c r="F33" s="27"/>
      <c r="G33" s="27"/>
      <c r="H33" s="27"/>
      <c r="I33" s="27"/>
      <c r="J33" s="36">
        <f>SUMIF(N4:N18,"&gt;100000")</f>
        <v>834000</v>
      </c>
      <c r="K33" s="35"/>
    </row>
    <row r="34" spans="1:11" x14ac:dyDescent="0.35">
      <c r="A34" s="31">
        <v>12</v>
      </c>
      <c r="B34" s="26" t="s">
        <v>79</v>
      </c>
      <c r="C34" s="27"/>
      <c r="D34" s="27"/>
      <c r="E34" s="27"/>
      <c r="F34" s="27"/>
      <c r="G34" s="27"/>
      <c r="H34" s="27"/>
      <c r="I34" s="27"/>
      <c r="J34" s="36">
        <f>AVERAGEIF(L4:L18,"&lt;80000")</f>
        <v>40214.285714285717</v>
      </c>
      <c r="K34" s="35"/>
    </row>
    <row r="35" spans="1:11" x14ac:dyDescent="0.35">
      <c r="A35" s="31">
        <v>13</v>
      </c>
      <c r="B35" s="26" t="s">
        <v>80</v>
      </c>
      <c r="C35" s="27"/>
      <c r="D35" s="27"/>
      <c r="E35" s="27"/>
      <c r="F35" s="27"/>
      <c r="G35" s="27"/>
      <c r="H35" s="27"/>
      <c r="I35" s="27"/>
      <c r="J35" s="36">
        <f>COUNTIFS(E4:E18,"&gt;40000",I4:I18,"&gt;8")</f>
        <v>1</v>
      </c>
      <c r="K35" s="35"/>
    </row>
    <row r="36" spans="1:11" x14ac:dyDescent="0.35">
      <c r="A36" s="31">
        <v>14</v>
      </c>
      <c r="B36" s="26" t="s">
        <v>81</v>
      </c>
      <c r="C36" s="27"/>
      <c r="D36" s="27"/>
      <c r="E36" s="27"/>
      <c r="F36" s="27"/>
      <c r="G36" s="27"/>
      <c r="H36" s="27"/>
      <c r="I36" s="27"/>
      <c r="J36" s="36">
        <f>SUMIFS(L4:L18,L4:L18,"&gt;100000",I4:I18,"&gt;8")</f>
        <v>205000</v>
      </c>
      <c r="K36" s="35"/>
    </row>
    <row r="37" spans="1:11" ht="15" thickBot="1" x14ac:dyDescent="0.4">
      <c r="A37" s="31">
        <v>15</v>
      </c>
      <c r="B37" s="32" t="s">
        <v>86</v>
      </c>
      <c r="C37" s="33"/>
      <c r="D37" s="33"/>
      <c r="E37" s="33"/>
      <c r="F37" s="33"/>
      <c r="G37" s="33"/>
      <c r="H37" s="33"/>
      <c r="I37" s="33"/>
      <c r="J37" s="37">
        <f>AVERAGEIFS(E4:E18,N4:N18,"&gt;70000",I4:I18,"&gt;8")</f>
        <v>100000</v>
      </c>
      <c r="K37" s="38"/>
    </row>
    <row r="38" spans="1:11" x14ac:dyDescent="0.35">
      <c r="A38" s="3"/>
      <c r="B38" s="5"/>
      <c r="C38" s="5"/>
      <c r="D38" s="5"/>
      <c r="E38" s="5"/>
      <c r="F38" s="5"/>
      <c r="G38" s="5"/>
      <c r="H38" s="5"/>
      <c r="I38" s="5"/>
    </row>
    <row r="39" spans="1:11" x14ac:dyDescent="0.35">
      <c r="A39" s="3"/>
    </row>
    <row r="40" spans="1:11" x14ac:dyDescent="0.35">
      <c r="A40" s="3"/>
    </row>
  </sheetData>
  <mergeCells count="25">
    <mergeCell ref="B30:I30"/>
    <mergeCell ref="B31:I31"/>
    <mergeCell ref="B25:I25"/>
    <mergeCell ref="B26:I26"/>
    <mergeCell ref="B27:I27"/>
    <mergeCell ref="B28:I28"/>
    <mergeCell ref="B29:I29"/>
    <mergeCell ref="A2:E2"/>
    <mergeCell ref="F2:K2"/>
    <mergeCell ref="B19:I19"/>
    <mergeCell ref="J19:K19"/>
    <mergeCell ref="A1:O1"/>
    <mergeCell ref="L2:O2"/>
    <mergeCell ref="B20:I20"/>
    <mergeCell ref="B21:I21"/>
    <mergeCell ref="B22:I22"/>
    <mergeCell ref="B23:I23"/>
    <mergeCell ref="B24:I24"/>
    <mergeCell ref="B36:I36"/>
    <mergeCell ref="B37:I37"/>
    <mergeCell ref="B38:I38"/>
    <mergeCell ref="B33:I33"/>
    <mergeCell ref="B32:I32"/>
    <mergeCell ref="B34:I34"/>
    <mergeCell ref="B35:I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BIJWASAN4</dc:creator>
  <cp:lastModifiedBy>BIJWASAN4</cp:lastModifiedBy>
  <dcterms:created xsi:type="dcterms:W3CDTF">2024-12-06T06:04:48Z</dcterms:created>
  <dcterms:modified xsi:type="dcterms:W3CDTF">2024-12-12T06:38:55Z</dcterms:modified>
</cp:coreProperties>
</file>