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aD\OneDrive\Desktop\Master's project\Portfolio\"/>
    </mc:Choice>
  </mc:AlternateContent>
  <xr:revisionPtr revIDLastSave="0" documentId="13_ncr:1_{7C06953B-15AE-491D-AC44-0255E49C38F8}" xr6:coauthVersionLast="47" xr6:coauthVersionMax="47" xr10:uidLastSave="{00000000-0000-0000-0000-000000000000}"/>
  <bookViews>
    <workbookView xWindow="-98" yWindow="-98" windowWidth="19396" windowHeight="11475" firstSheet="4" activeTab="6" xr2:uid="{86A3CD0F-AD0C-4DDA-855F-1255A706830C}"/>
  </bookViews>
  <sheets>
    <sheet name="tri-slab(P4VP-I2)" sheetId="1" r:id="rId1"/>
    <sheet name="tri-slab(Hydrogel with AM)" sheetId="2" r:id="rId2"/>
    <sheet name="sq-slab(P4VP-I2)" sheetId="3" r:id="rId3"/>
    <sheet name="sq-slab(Hydrogel with AM)" sheetId="4" r:id="rId4"/>
    <sheet name="Honey-slab(P4VP-I2)" sheetId="5" r:id="rId5"/>
    <sheet name="Honey-slab(Hydrogel)" sheetId="6" r:id="rId6"/>
    <sheet name="Anisotropic-Dielectric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7" l="1"/>
  <c r="O3" i="7"/>
  <c r="N3" i="7"/>
  <c r="M3" i="7"/>
  <c r="L3" i="7"/>
  <c r="K3" i="7"/>
  <c r="J3" i="7"/>
  <c r="P2" i="7"/>
  <c r="O2" i="7"/>
  <c r="O32" i="6"/>
  <c r="N2" i="7"/>
  <c r="M2" i="7"/>
  <c r="L2" i="7"/>
  <c r="L32" i="6"/>
  <c r="K2" i="7"/>
  <c r="J2" i="7"/>
  <c r="J32" i="6"/>
  <c r="J42" i="6"/>
  <c r="L42" i="6"/>
  <c r="O42" i="6" s="1"/>
  <c r="N42" i="6"/>
  <c r="P42" i="6" s="1"/>
  <c r="K42" i="6"/>
  <c r="M42" i="6"/>
  <c r="J41" i="6"/>
  <c r="L41" i="6"/>
  <c r="O41" i="6" s="1"/>
  <c r="N41" i="6"/>
  <c r="P41" i="6" s="1"/>
  <c r="K41" i="6"/>
  <c r="M41" i="6" s="1"/>
  <c r="J43" i="4"/>
  <c r="L43" i="4"/>
  <c r="O43" i="4"/>
  <c r="N43" i="4"/>
  <c r="P43" i="4"/>
  <c r="K43" i="4"/>
  <c r="M43" i="4" s="1"/>
  <c r="J42" i="4"/>
  <c r="L42" i="4" s="1"/>
  <c r="O42" i="4" s="1"/>
  <c r="K42" i="4"/>
  <c r="M42" i="4"/>
  <c r="J44" i="2"/>
  <c r="L44" i="2"/>
  <c r="O44" i="2"/>
  <c r="N44" i="2"/>
  <c r="P44" i="2"/>
  <c r="K44" i="2"/>
  <c r="M44" i="2"/>
  <c r="J43" i="2"/>
  <c r="L43" i="2" s="1"/>
  <c r="K43" i="2"/>
  <c r="M43" i="2" s="1"/>
  <c r="J42" i="2"/>
  <c r="L42" i="2"/>
  <c r="O42" i="2"/>
  <c r="N42" i="2"/>
  <c r="P42" i="2"/>
  <c r="K42" i="2"/>
  <c r="M42" i="2" s="1"/>
  <c r="J41" i="2"/>
  <c r="L41" i="2"/>
  <c r="O41" i="2" s="1"/>
  <c r="N41" i="2"/>
  <c r="P41" i="2"/>
  <c r="K41" i="2"/>
  <c r="M41" i="2" s="1"/>
  <c r="J40" i="2"/>
  <c r="L40" i="2" s="1"/>
  <c r="O40" i="2" s="1"/>
  <c r="N40" i="2"/>
  <c r="P40" i="2" s="1"/>
  <c r="K40" i="2"/>
  <c r="M40" i="2" s="1"/>
  <c r="J17" i="1"/>
  <c r="L18" i="1"/>
  <c r="M18" i="1"/>
  <c r="N18" i="1"/>
  <c r="O18" i="1"/>
  <c r="P18" i="1"/>
  <c r="K18" i="1"/>
  <c r="K19" i="1"/>
  <c r="M19" i="1" s="1"/>
  <c r="J18" i="1"/>
  <c r="J19" i="1"/>
  <c r="L19" i="1" s="1"/>
  <c r="P19" i="3"/>
  <c r="P20" i="3"/>
  <c r="O19" i="3"/>
  <c r="O20" i="3"/>
  <c r="N19" i="3"/>
  <c r="N20" i="3"/>
  <c r="M19" i="3"/>
  <c r="M20" i="3"/>
  <c r="L19" i="3"/>
  <c r="L20" i="3"/>
  <c r="K19" i="3"/>
  <c r="K20" i="3"/>
  <c r="J19" i="3"/>
  <c r="J20" i="3"/>
  <c r="P33" i="5"/>
  <c r="P34" i="5"/>
  <c r="P35" i="5"/>
  <c r="O33" i="5"/>
  <c r="O34" i="5"/>
  <c r="O35" i="5"/>
  <c r="N33" i="5"/>
  <c r="N34" i="5"/>
  <c r="N35" i="5"/>
  <c r="M33" i="5"/>
  <c r="M34" i="5"/>
  <c r="M35" i="5"/>
  <c r="L33" i="5"/>
  <c r="L34" i="5"/>
  <c r="L35" i="5"/>
  <c r="K33" i="5"/>
  <c r="K34" i="5"/>
  <c r="K35" i="5"/>
  <c r="J33" i="5"/>
  <c r="J34" i="5"/>
  <c r="J35" i="5"/>
  <c r="J40" i="6"/>
  <c r="L40" i="6" s="1"/>
  <c r="O40" i="6" s="1"/>
  <c r="K40" i="6"/>
  <c r="M40" i="6" s="1"/>
  <c r="J39" i="6"/>
  <c r="L39" i="6" s="1"/>
  <c r="O39" i="6" s="1"/>
  <c r="N39" i="6"/>
  <c r="P39" i="6" s="1"/>
  <c r="K39" i="6"/>
  <c r="M39" i="6" s="1"/>
  <c r="J38" i="6"/>
  <c r="L38" i="6"/>
  <c r="O38" i="6" s="1"/>
  <c r="N38" i="6"/>
  <c r="P38" i="6"/>
  <c r="K38" i="6"/>
  <c r="M38" i="6" s="1"/>
  <c r="J37" i="6"/>
  <c r="L37" i="6" s="1"/>
  <c r="O37" i="6" s="1"/>
  <c r="K37" i="6"/>
  <c r="M37" i="6" s="1"/>
  <c r="N32" i="6"/>
  <c r="P32" i="6" s="1"/>
  <c r="P32" i="5"/>
  <c r="O32" i="5"/>
  <c r="N32" i="5"/>
  <c r="P31" i="5"/>
  <c r="O31" i="5"/>
  <c r="N31" i="5"/>
  <c r="J18" i="3"/>
  <c r="K39" i="2"/>
  <c r="J39" i="2"/>
  <c r="P39" i="2"/>
  <c r="L39" i="2"/>
  <c r="O39" i="2" s="1"/>
  <c r="M39" i="2"/>
  <c r="J38" i="2"/>
  <c r="L38" i="2" s="1"/>
  <c r="K38" i="2"/>
  <c r="M38" i="2" s="1"/>
  <c r="O37" i="2"/>
  <c r="M37" i="2"/>
  <c r="L37" i="2"/>
  <c r="J37" i="2"/>
  <c r="N37" i="2"/>
  <c r="P37" i="2" s="1"/>
  <c r="K37" i="2"/>
  <c r="P36" i="2"/>
  <c r="O36" i="2"/>
  <c r="N36" i="2"/>
  <c r="M36" i="2"/>
  <c r="L36" i="2"/>
  <c r="K36" i="2"/>
  <c r="J36" i="2"/>
  <c r="J41" i="4"/>
  <c r="L41" i="4" s="1"/>
  <c r="K41" i="4"/>
  <c r="M41" i="4" s="1"/>
  <c r="J40" i="4"/>
  <c r="L40" i="4" s="1"/>
  <c r="K40" i="4"/>
  <c r="M40" i="4" s="1"/>
  <c r="J39" i="4"/>
  <c r="L39" i="4" s="1"/>
  <c r="K39" i="4"/>
  <c r="M39" i="4" s="1"/>
  <c r="L38" i="4"/>
  <c r="K38" i="4"/>
  <c r="J38" i="4"/>
  <c r="M38" i="4"/>
  <c r="N18" i="3"/>
  <c r="P18" i="3" s="1"/>
  <c r="K35" i="2"/>
  <c r="M35" i="2" s="1"/>
  <c r="J35" i="2"/>
  <c r="L35" i="2" s="1"/>
  <c r="L17" i="1"/>
  <c r="M33" i="6"/>
  <c r="L33" i="6"/>
  <c r="L36" i="6"/>
  <c r="K33" i="6"/>
  <c r="K34" i="6"/>
  <c r="K35" i="6"/>
  <c r="M35" i="6" s="1"/>
  <c r="K36" i="6"/>
  <c r="M36" i="6" s="1"/>
  <c r="J33" i="6"/>
  <c r="N33" i="6" s="1"/>
  <c r="P33" i="6" s="1"/>
  <c r="J34" i="6"/>
  <c r="L34" i="6" s="1"/>
  <c r="J35" i="6"/>
  <c r="L35" i="6" s="1"/>
  <c r="J36" i="6"/>
  <c r="K32" i="6"/>
  <c r="M32" i="6" s="1"/>
  <c r="K32" i="5"/>
  <c r="M32" i="5" s="1"/>
  <c r="J32" i="5"/>
  <c r="L32" i="5" s="1"/>
  <c r="K31" i="5"/>
  <c r="M31" i="5" s="1"/>
  <c r="J31" i="5"/>
  <c r="L31" i="5" s="1"/>
  <c r="M35" i="4"/>
  <c r="M36" i="4"/>
  <c r="M37" i="4"/>
  <c r="L35" i="4"/>
  <c r="K33" i="4"/>
  <c r="N33" i="4" s="1"/>
  <c r="P33" i="4" s="1"/>
  <c r="K34" i="4"/>
  <c r="M34" i="4" s="1"/>
  <c r="K35" i="4"/>
  <c r="K36" i="4"/>
  <c r="K37" i="4"/>
  <c r="J34" i="4"/>
  <c r="L34" i="4" s="1"/>
  <c r="J33" i="4"/>
  <c r="L33" i="4" s="1"/>
  <c r="J35" i="4"/>
  <c r="N35" i="4" s="1"/>
  <c r="P35" i="4" s="1"/>
  <c r="J36" i="4"/>
  <c r="N36" i="4" s="1"/>
  <c r="P36" i="4" s="1"/>
  <c r="J37" i="4"/>
  <c r="N37" i="4" s="1"/>
  <c r="P37" i="4" s="1"/>
  <c r="K32" i="4"/>
  <c r="J32" i="4"/>
  <c r="L32" i="4" s="1"/>
  <c r="M31" i="4"/>
  <c r="K31" i="4"/>
  <c r="J31" i="4"/>
  <c r="L31" i="4" s="1"/>
  <c r="K18" i="3"/>
  <c r="M18" i="3" s="1"/>
  <c r="L18" i="3"/>
  <c r="K17" i="3"/>
  <c r="M17" i="3" s="1"/>
  <c r="J17" i="3"/>
  <c r="L17" i="3" s="1"/>
  <c r="K34" i="2"/>
  <c r="M34" i="2" s="1"/>
  <c r="J34" i="2"/>
  <c r="L34" i="2" s="1"/>
  <c r="J32" i="2"/>
  <c r="L32" i="2" s="1"/>
  <c r="J33" i="2"/>
  <c r="L33" i="2" s="1"/>
  <c r="K33" i="2"/>
  <c r="M33" i="2" s="1"/>
  <c r="K32" i="2"/>
  <c r="M32" i="2" s="1"/>
  <c r="K17" i="1"/>
  <c r="M17" i="1" s="1"/>
  <c r="O43" i="2" l="1"/>
  <c r="N42" i="4"/>
  <c r="P42" i="4" s="1"/>
  <c r="N43" i="2"/>
  <c r="P43" i="2" s="1"/>
  <c r="N19" i="1"/>
  <c r="P19" i="1" s="1"/>
  <c r="O19" i="1"/>
  <c r="N38" i="2"/>
  <c r="P38" i="2" s="1"/>
  <c r="O38" i="2"/>
  <c r="N40" i="6"/>
  <c r="P40" i="6" s="1"/>
  <c r="N37" i="6"/>
  <c r="P37" i="6" s="1"/>
  <c r="O36" i="6"/>
  <c r="N36" i="6"/>
  <c r="P36" i="6" s="1"/>
  <c r="O35" i="6"/>
  <c r="N35" i="6"/>
  <c r="P35" i="6" s="1"/>
  <c r="N34" i="6"/>
  <c r="P34" i="6" s="1"/>
  <c r="M34" i="6"/>
  <c r="O34" i="6" s="1"/>
  <c r="O33" i="6"/>
  <c r="O41" i="4"/>
  <c r="N41" i="4"/>
  <c r="P41" i="4" s="1"/>
  <c r="O40" i="4"/>
  <c r="O38" i="4"/>
  <c r="L37" i="4"/>
  <c r="O37" i="4" s="1"/>
  <c r="L36" i="4"/>
  <c r="O36" i="4"/>
  <c r="O35" i="4"/>
  <c r="O34" i="4"/>
  <c r="N34" i="4"/>
  <c r="P34" i="4" s="1"/>
  <c r="M33" i="4"/>
  <c r="O33" i="4" s="1"/>
  <c r="N32" i="4"/>
  <c r="P32" i="4" s="1"/>
  <c r="M32" i="4"/>
  <c r="O32" i="4" s="1"/>
  <c r="O18" i="3"/>
  <c r="N39" i="2"/>
  <c r="O35" i="2"/>
  <c r="N35" i="2"/>
  <c r="P35" i="2" s="1"/>
  <c r="O34" i="2"/>
  <c r="O33" i="2"/>
  <c r="N33" i="2"/>
  <c r="P33" i="2" s="1"/>
  <c r="O32" i="2"/>
  <c r="O31" i="4"/>
  <c r="N31" i="4"/>
  <c r="P31" i="4" s="1"/>
  <c r="O17" i="3"/>
  <c r="N17" i="3"/>
  <c r="P17" i="3" s="1"/>
  <c r="O17" i="1"/>
  <c r="N17" i="1"/>
  <c r="P17" i="1" s="1"/>
  <c r="N39" i="4"/>
  <c r="P39" i="4" s="1"/>
  <c r="O39" i="4"/>
  <c r="N40" i="4"/>
  <c r="P40" i="4" s="1"/>
  <c r="N38" i="4"/>
  <c r="P38" i="4" s="1"/>
  <c r="N32" i="2"/>
  <c r="P32" i="2" s="1"/>
  <c r="N34" i="2"/>
  <c r="P34" i="2" s="1"/>
</calcChain>
</file>

<file path=xl/sharedStrings.xml><?xml version="1.0" encoding="utf-8"?>
<sst xmlns="http://schemas.openxmlformats.org/spreadsheetml/2006/main" count="262" uniqueCount="66">
  <si>
    <t>% Gap from TE band 1 to band 2</t>
  </si>
  <si>
    <t>r(radius of holes)</t>
  </si>
  <si>
    <t>%Gap from TM band 7 to band 8</t>
  </si>
  <si>
    <t>%Gap from TM band 6 to band 7</t>
  </si>
  <si>
    <t>%Gap from TE band 7 to band 8</t>
  </si>
  <si>
    <t>% Gap from TE band 3 to band 4</t>
  </si>
  <si>
    <t>%Gap from TM band 2 to band 3</t>
  </si>
  <si>
    <t>% Gap from TE band 5 to band 6</t>
  </si>
  <si>
    <t>% Gap from TE band 7 to band 8</t>
  </si>
  <si>
    <t>% Gap from TE band 4 to band 5</t>
  </si>
  <si>
    <t>%Gap from TM band 1 to band 2</t>
  </si>
  <si>
    <t>%Gap from TM band 4 to band 5</t>
  </si>
  <si>
    <t>%Gap from TE band 1 to band 2</t>
  </si>
  <si>
    <t>%Gap from TE band 5 to band 6</t>
  </si>
  <si>
    <t>%Gap from TE band 6 to band 7</t>
  </si>
  <si>
    <t>%Gap from TM band 3 to band 4</t>
  </si>
  <si>
    <t>%Gap from TM band 5 to band 6</t>
  </si>
  <si>
    <t>%Gap from TE band 2 to band 3</t>
  </si>
  <si>
    <t>%Gap from TE band 4 to band 5</t>
  </si>
  <si>
    <t>%Gap from TE band 3 to band 4</t>
  </si>
  <si>
    <t>pattern</t>
  </si>
  <si>
    <t>triangular</t>
  </si>
  <si>
    <t>wavelength range starting from(m)</t>
  </si>
  <si>
    <t>ending at(m)</t>
  </si>
  <si>
    <t>Bandgap starting from(Hz)</t>
  </si>
  <si>
    <t>epsilon(F/m)</t>
  </si>
  <si>
    <t>ending at(Hz)</t>
  </si>
  <si>
    <t>Bandgap starting from(eV)</t>
  </si>
  <si>
    <t>ending at(eV)</t>
  </si>
  <si>
    <t xml:space="preserve">Gap </t>
  </si>
  <si>
    <t>from TE band 1 to band 2</t>
  </si>
  <si>
    <t>Gap</t>
  </si>
  <si>
    <t>from TE band 7 to band 8</t>
  </si>
  <si>
    <t>from TM band 6 to band 7</t>
  </si>
  <si>
    <t>square</t>
  </si>
  <si>
    <t>from TE band 4 to band 5</t>
  </si>
  <si>
    <t>from TM band 1 to band 2</t>
  </si>
  <si>
    <t>Gap from TE band 1 to band 2</t>
  </si>
  <si>
    <t>Gap from TE band 5 to band 6</t>
  </si>
  <si>
    <t>Gap from TE band 6 to band 7</t>
  </si>
  <si>
    <t>Gap from TE band 7 to band 8</t>
  </si>
  <si>
    <t>Gap from TM band 1 to band 2</t>
  </si>
  <si>
    <t>Gap from TM band 3 to band 4</t>
  </si>
  <si>
    <t>Gap from TM band 5 to band 6</t>
  </si>
  <si>
    <t>honeycomb</t>
  </si>
  <si>
    <t>Gap from TE band 3 to band 4</t>
  </si>
  <si>
    <t>Gap from TM band 6 to band 7</t>
  </si>
  <si>
    <t>Bandgap(Hz)</t>
  </si>
  <si>
    <t>Bandgap(m)</t>
  </si>
  <si>
    <t>Bandgap(eV)</t>
  </si>
  <si>
    <t>from TE band 3 to band 4</t>
  </si>
  <si>
    <t>from TM band 2 to band 3</t>
  </si>
  <si>
    <t>from TM band 7 to band 8</t>
  </si>
  <si>
    <t>complete Gap from band 3 to band 4</t>
  </si>
  <si>
    <t>complete Gap from band 7 to band 8</t>
  </si>
  <si>
    <t>width(e-7m)</t>
  </si>
  <si>
    <t>length(e-7m)</t>
  </si>
  <si>
    <t>thickness(e-7m)</t>
  </si>
  <si>
    <t>radius of air holes(e-7m)</t>
  </si>
  <si>
    <t>complete Gap from band 2 to band 3</t>
  </si>
  <si>
    <t>Complete Gap from band 5 to band 6</t>
  </si>
  <si>
    <t>Complete Gap from band 7 to band 8</t>
  </si>
  <si>
    <t>complete Gap from band 4 to band 5</t>
  </si>
  <si>
    <t>band 2 to band 3</t>
  </si>
  <si>
    <t>Relative Width of the Gap(%)</t>
  </si>
  <si>
    <t>band 4 to band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</si>
</sst>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11" fontId="0" fillId="0" borderId="0" xfId="0" applyNumberFormat="1"/>
    <xf numFmtId="11" fontId="0" fillId="0" borderId="6" xfId="0" applyNumberFormat="1" applyBorder="1"/>
    <xf numFmtId="0" fontId="0" fillId="0" borderId="7" xfId="0" applyBorder="1"/>
    <xf numFmtId="0" fontId="0" fillId="0" borderId="8" xfId="0" applyBorder="1"/>
    <xf numFmtId="11" fontId="0" fillId="0" borderId="8" xfId="0" applyNumberFormat="1" applyBorder="1"/>
    <xf numFmtId="11" fontId="0" fillId="0" borderId="9" xfId="0" applyNumberFormat="1" applyBorder="1"/>
    <xf numFmtId="11" fontId="0" fillId="2" borderId="6" xfId="0" applyNumberFormat="1" applyFill="1" applyBorder="1"/>
    <xf numFmtId="0" fontId="0" fillId="0" borderId="1" xfId="0" applyBorder="1"/>
    <xf numFmtId="11" fontId="0" fillId="0" borderId="3" xfId="0" applyNumberFormat="1" applyBorder="1"/>
    <xf numFmtId="11" fontId="0" fillId="2" borderId="4" xfId="0" applyNumberFormat="1" applyFill="1" applyBorder="1"/>
    <xf numFmtId="11" fontId="0" fillId="0" borderId="4" xfId="0" applyNumberFormat="1" applyBorder="1"/>
    <xf numFmtId="0" fontId="0" fillId="0" borderId="12" xfId="0" applyBorder="1"/>
    <xf numFmtId="0" fontId="0" fillId="0" borderId="11" xfId="0" applyBorder="1"/>
    <xf numFmtId="11" fontId="0" fillId="0" borderId="11" xfId="0" applyNumberFormat="1" applyBorder="1"/>
    <xf numFmtId="11" fontId="0" fillId="0" borderId="10" xfId="0" applyNumberFormat="1" applyBorder="1"/>
    <xf numFmtId="11" fontId="0" fillId="2" borderId="3" xfId="0" applyNumberFormat="1" applyFill="1" applyBorder="1"/>
    <xf numFmtId="0" fontId="1" fillId="2" borderId="13" xfId="0" applyFont="1" applyFill="1" applyBorder="1"/>
    <xf numFmtId="0" fontId="0" fillId="0" borderId="1" xfId="0" applyFill="1" applyBorder="1"/>
    <xf numFmtId="0" fontId="0" fillId="0" borderId="4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'tri-slab(P4VP-I2)'!$F$3</c:f>
              <c:strCache>
                <c:ptCount val="1"/>
                <c:pt idx="0">
                  <c:v>% Gap from TE band 1 to band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'tri-slab(P4VP-I2)'!$E$4:$E$12</c:f>
              <c:numCache>
                <c:formatCode>General</c:formatCode>
                <c:ptCount val="9"/>
                <c:pt idx="0">
                  <c:v>0.31</c:v>
                </c:pt>
                <c:pt idx="1">
                  <c:v>0.32</c:v>
                </c:pt>
                <c:pt idx="2">
                  <c:v>0.33</c:v>
                </c:pt>
                <c:pt idx="3">
                  <c:v>0.34</c:v>
                </c:pt>
                <c:pt idx="4">
                  <c:v>0.35</c:v>
                </c:pt>
                <c:pt idx="5">
                  <c:v>0.36</c:v>
                </c:pt>
                <c:pt idx="6">
                  <c:v>0.37</c:v>
                </c:pt>
                <c:pt idx="7">
                  <c:v>0.38</c:v>
                </c:pt>
                <c:pt idx="8">
                  <c:v>0.39</c:v>
                </c:pt>
              </c:numCache>
            </c:numRef>
          </c:xVal>
          <c:yVal>
            <c:numRef>
              <c:f>'tri-slab(P4VP-I2)'!$F$4:$F$12</c:f>
              <c:numCache>
                <c:formatCode>General</c:formatCode>
                <c:ptCount val="9"/>
                <c:pt idx="0">
                  <c:v>16.027000000000001</c:v>
                </c:pt>
                <c:pt idx="1">
                  <c:v>17.28</c:v>
                </c:pt>
                <c:pt idx="2">
                  <c:v>18.359000000000002</c:v>
                </c:pt>
                <c:pt idx="3">
                  <c:v>19.457000000000001</c:v>
                </c:pt>
                <c:pt idx="4">
                  <c:v>20.361999999999998</c:v>
                </c:pt>
                <c:pt idx="5">
                  <c:v>21.122</c:v>
                </c:pt>
                <c:pt idx="6">
                  <c:v>21.742999999999999</c:v>
                </c:pt>
                <c:pt idx="7">
                  <c:v>22.238</c:v>
                </c:pt>
                <c:pt idx="8">
                  <c:v>22.454000000000001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42-4BD4-B971-0E0059AD535D}"/>
            </c:ext>
          </c:extLst>
        </c:ser>
        <c:ser>
          <c:idx val="1"/>
          <c:order val="1"/>
          <c:tx>
            <c:strRef>
              <c:f>'tri-slab(P4VP-I2)'!$G$3</c:f>
              <c:strCache>
                <c:ptCount val="1"/>
                <c:pt idx="0">
                  <c:v>%Gap from TM band 6 to band 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'tri-slab(P4VP-I2)'!$E$4:$E$12</c:f>
              <c:numCache>
                <c:formatCode>General</c:formatCode>
                <c:ptCount val="9"/>
                <c:pt idx="0">
                  <c:v>0.31</c:v>
                </c:pt>
                <c:pt idx="1">
                  <c:v>0.32</c:v>
                </c:pt>
                <c:pt idx="2">
                  <c:v>0.33</c:v>
                </c:pt>
                <c:pt idx="3">
                  <c:v>0.34</c:v>
                </c:pt>
                <c:pt idx="4">
                  <c:v>0.35</c:v>
                </c:pt>
                <c:pt idx="5">
                  <c:v>0.36</c:v>
                </c:pt>
                <c:pt idx="6">
                  <c:v>0.37</c:v>
                </c:pt>
                <c:pt idx="7">
                  <c:v>0.38</c:v>
                </c:pt>
                <c:pt idx="8">
                  <c:v>0.39</c:v>
                </c:pt>
              </c:numCache>
            </c:numRef>
          </c:xVal>
          <c:yVal>
            <c:numRef>
              <c:f>'tri-slab(P4VP-I2)'!$G$4:$G$12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1.4730000000000001</c:v>
                </c:pt>
                <c:pt idx="5">
                  <c:v>2.1520000000000001</c:v>
                </c:pt>
                <c:pt idx="6">
                  <c:v>1.609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42-4BD4-B971-0E0059AD535D}"/>
            </c:ext>
          </c:extLst>
        </c:ser>
        <c:ser>
          <c:idx val="2"/>
          <c:order val="2"/>
          <c:tx>
            <c:strRef>
              <c:f>'tri-slab(P4VP-I2)'!$H$3</c:f>
              <c:strCache>
                <c:ptCount val="1"/>
                <c:pt idx="0">
                  <c:v>%Gap from TM band 7 to band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'tri-slab(P4VP-I2)'!$E$4:$E$12</c:f>
              <c:numCache>
                <c:formatCode>General</c:formatCode>
                <c:ptCount val="9"/>
                <c:pt idx="0">
                  <c:v>0.31</c:v>
                </c:pt>
                <c:pt idx="1">
                  <c:v>0.32</c:v>
                </c:pt>
                <c:pt idx="2">
                  <c:v>0.33</c:v>
                </c:pt>
                <c:pt idx="3">
                  <c:v>0.34</c:v>
                </c:pt>
                <c:pt idx="4">
                  <c:v>0.35</c:v>
                </c:pt>
                <c:pt idx="5">
                  <c:v>0.36</c:v>
                </c:pt>
                <c:pt idx="6">
                  <c:v>0.37</c:v>
                </c:pt>
                <c:pt idx="7">
                  <c:v>0.38</c:v>
                </c:pt>
                <c:pt idx="8">
                  <c:v>0.39</c:v>
                </c:pt>
              </c:numCache>
            </c:numRef>
          </c:xVal>
          <c:yVal>
            <c:numRef>
              <c:f>'tri-slab(P4VP-I2)'!$H$4:$H$12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42-4BD4-B971-0E0059AD5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505055"/>
        <c:axId val="911493535"/>
      </c:scatterChart>
      <c:valAx>
        <c:axId val="91150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93535"/>
        <c:crosses val="autoZero"/>
        <c:crossBetween val="midCat"/>
      </c:valAx>
      <c:valAx>
        <c:axId val="91149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0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'sq-slab(Hydrogel with AM)'!$H$1</c:f>
              <c:strCache>
                <c:ptCount val="1"/>
                <c:pt idx="0">
                  <c:v>%Gap from TM band 1 to band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'sq-slab(Hydrogel with AM)'!$A$2:$A$11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'sq-slab(Hydrogel with AM)'!$H$2:$H$11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5.3550000000000004</c:v>
                </c:pt>
                <c:pt idx="4">
                  <c:v>39.345999999999997</c:v>
                </c:pt>
                <c:pt idx="5">
                  <c:v>69.748000000000005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9A-47A7-8151-9168C19826A0}"/>
            </c:ext>
          </c:extLst>
        </c:ser>
        <c:ser>
          <c:idx val="1"/>
          <c:order val="1"/>
          <c:tx>
            <c:strRef>
              <c:f>'sq-slab(Hydrogel with AM)'!$I$1</c:f>
              <c:strCache>
                <c:ptCount val="1"/>
                <c:pt idx="0">
                  <c:v>%Gap from TM band 3 to band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'sq-slab(Hydrogel with AM)'!$A$2:$A$11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'sq-slab(Hydrogel with AM)'!$I$2:$I$11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21.577999999999999</c:v>
                </c:pt>
                <c:pt idx="5">
                  <c:v>3.4860000000000002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9A-47A7-8151-9168C19826A0}"/>
            </c:ext>
          </c:extLst>
        </c:ser>
        <c:ser>
          <c:idx val="2"/>
          <c:order val="2"/>
          <c:tx>
            <c:strRef>
              <c:f>'sq-slab(Hydrogel with AM)'!$J$1</c:f>
              <c:strCache>
                <c:ptCount val="1"/>
                <c:pt idx="0">
                  <c:v>%Gap from TM band 5 to band 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'sq-slab(Hydrogel with AM)'!$A$2:$A$11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'sq-slab(Hydrogel with AM)'!$J$2:$J$11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8.8294999999999995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9A-47A7-8151-9168C19826A0}"/>
            </c:ext>
          </c:extLst>
        </c:ser>
        <c:ser>
          <c:idx val="3"/>
          <c:order val="3"/>
          <c:tx>
            <c:strRef>
              <c:f>'sq-slab(Hydrogel with AM)'!$K$1</c:f>
              <c:strCache>
                <c:ptCount val="1"/>
                <c:pt idx="0">
                  <c:v>%Gap from TM band 6 to band 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'sq-slab(Hydrogel with AM)'!$A$2:$A$11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'sq-slab(Hydrogel with AM)'!$K$2:$K$11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9A-47A7-8151-9168C1982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622064"/>
        <c:axId val="1906614864"/>
      </c:scatterChart>
      <c:valAx>
        <c:axId val="19066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14864"/>
        <c:crosses val="autoZero"/>
        <c:crossBetween val="midCat"/>
      </c:valAx>
      <c:valAx>
        <c:axId val="19066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2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'Honey-slab(P4VP-I2)'!$H$1</c:f>
              <c:strCache>
                <c:ptCount val="1"/>
                <c:pt idx="0">
                  <c:v>%Gap from TE band 3 to band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'Honey-slab(P4VP-I2)'!$G$2:$G$12</c:f>
              <c:numCache>
                <c:formatCode>General</c:formatCode>
                <c:ptCount val="11"/>
                <c:pt idx="0">
                  <c:v>0.19</c:v>
                </c:pt>
                <c:pt idx="1">
                  <c:v>0.2</c:v>
                </c:pt>
                <c:pt idx="2">
                  <c:v>0.21</c:v>
                </c:pt>
                <c:pt idx="3">
                  <c:v>0.22</c:v>
                </c:pt>
                <c:pt idx="4">
                  <c:v>0.23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0.28999999999999998</c:v>
                </c:pt>
              </c:numCache>
            </c:numRef>
          </c:xVal>
          <c:yVal>
            <c:numRef>
              <c:f>'Honey-slab(P4VP-I2)'!$H$2:$H$12</c:f>
              <c:numCache>
                <c:formatCode>General</c:formatCode>
                <c:ptCount val="11"/>
                <c:pt idx="0">
                  <c:v>1.9330000000000001</c:v>
                </c:pt>
                <c:pt idx="1">
                  <c:v>2.2650000000000001</c:v>
                </c:pt>
                <c:pt idx="2">
                  <c:v>2.516</c:v>
                </c:pt>
                <c:pt idx="3">
                  <c:v>2.2490000000000001</c:v>
                </c:pt>
                <c:pt idx="4">
                  <c:v>1.722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6-4C5C-ACF9-DE96E28A5CB0}"/>
            </c:ext>
          </c:extLst>
        </c:ser>
        <c:ser>
          <c:idx val="1"/>
          <c:order val="1"/>
          <c:tx>
            <c:strRef>
              <c:f>'Honey-slab(P4VP-I2)'!$I$1</c:f>
              <c:strCache>
                <c:ptCount val="1"/>
                <c:pt idx="0">
                  <c:v>%Gap from TM band 1 to band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'Honey-slab(P4VP-I2)'!$G$2:$G$12</c:f>
              <c:numCache>
                <c:formatCode>General</c:formatCode>
                <c:ptCount val="11"/>
                <c:pt idx="0">
                  <c:v>0.19</c:v>
                </c:pt>
                <c:pt idx="1">
                  <c:v>0.2</c:v>
                </c:pt>
                <c:pt idx="2">
                  <c:v>0.21</c:v>
                </c:pt>
                <c:pt idx="3">
                  <c:v>0.22</c:v>
                </c:pt>
                <c:pt idx="4">
                  <c:v>0.23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0.28999999999999998</c:v>
                </c:pt>
              </c:numCache>
            </c:numRef>
          </c:xVal>
          <c:yVal>
            <c:numRef>
              <c:f>'Honey-slab(P4VP-I2)'!$I$2:$I$12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1.5745</c:v>
                </c:pt>
                <c:pt idx="3">
                  <c:v>3.097</c:v>
                </c:pt>
                <c:pt idx="4">
                  <c:v>4.6875</c:v>
                </c:pt>
                <c:pt idx="5">
                  <c:v>6.3324999999999996</c:v>
                </c:pt>
                <c:pt idx="6">
                  <c:v>8.1265000000000001</c:v>
                </c:pt>
                <c:pt idx="7">
                  <c:v>10.106999999999999</c:v>
                </c:pt>
                <c:pt idx="8">
                  <c:v>12.1595</c:v>
                </c:pt>
                <c:pt idx="9">
                  <c:v>14.445</c:v>
                </c:pt>
                <c:pt idx="10">
                  <c:v>16.954000000000001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B6-4C5C-ACF9-DE96E28A5CB0}"/>
            </c:ext>
          </c:extLst>
        </c:ser>
        <c:ser>
          <c:idx val="2"/>
          <c:order val="2"/>
          <c:tx>
            <c:strRef>
              <c:f>'Honey-slab(P4VP-I2)'!$J$1</c:f>
              <c:strCache>
                <c:ptCount val="1"/>
                <c:pt idx="0">
                  <c:v>%Gap from TM band 3 to band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'Honey-slab(P4VP-I2)'!$G$2:$G$12</c:f>
              <c:numCache>
                <c:formatCode>General</c:formatCode>
                <c:ptCount val="11"/>
                <c:pt idx="0">
                  <c:v>0.19</c:v>
                </c:pt>
                <c:pt idx="1">
                  <c:v>0.2</c:v>
                </c:pt>
                <c:pt idx="2">
                  <c:v>0.21</c:v>
                </c:pt>
                <c:pt idx="3">
                  <c:v>0.22</c:v>
                </c:pt>
                <c:pt idx="4">
                  <c:v>0.23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0.28999999999999998</c:v>
                </c:pt>
              </c:numCache>
            </c:numRef>
          </c:xVal>
          <c:yVal>
            <c:numRef>
              <c:f>'Honey-slab(P4VP-I2)'!$J$2:$J$12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1.385</c:v>
                </c:pt>
                <c:pt idx="4">
                  <c:v>2.5449999999999999</c:v>
                </c:pt>
                <c:pt idx="5">
                  <c:v>3.7959999999999998</c:v>
                </c:pt>
                <c:pt idx="6">
                  <c:v>5.101</c:v>
                </c:pt>
                <c:pt idx="7">
                  <c:v>6.6260000000000003</c:v>
                </c:pt>
                <c:pt idx="8">
                  <c:v>8.2010000000000005</c:v>
                </c:pt>
                <c:pt idx="9">
                  <c:v>9.8680000000000003</c:v>
                </c:pt>
                <c:pt idx="10">
                  <c:v>11.576000000000001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B6-4C5C-ACF9-DE96E28A5CB0}"/>
            </c:ext>
          </c:extLst>
        </c:ser>
        <c:ser>
          <c:idx val="3"/>
          <c:order val="3"/>
          <c:tx>
            <c:strRef>
              <c:f>'Honey-slab(P4VP-I2)'!$K$1</c:f>
              <c:strCache>
                <c:ptCount val="1"/>
                <c:pt idx="0">
                  <c:v>%Gap from TM band 6 to band 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'Honey-slab(P4VP-I2)'!$G$2:$G$12</c:f>
              <c:numCache>
                <c:formatCode>General</c:formatCode>
                <c:ptCount val="11"/>
                <c:pt idx="0">
                  <c:v>0.19</c:v>
                </c:pt>
                <c:pt idx="1">
                  <c:v>0.2</c:v>
                </c:pt>
                <c:pt idx="2">
                  <c:v>0.21</c:v>
                </c:pt>
                <c:pt idx="3">
                  <c:v>0.22</c:v>
                </c:pt>
                <c:pt idx="4">
                  <c:v>0.23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0.28999999999999998</c:v>
                </c:pt>
              </c:numCache>
            </c:numRef>
          </c:xVal>
          <c:yVal>
            <c:numRef>
              <c:f>'Honey-slab(P4VP-I2)'!$K$2:$K$12</c:f>
              <c:numCache>
                <c:formatCode>General</c:formatCode>
                <c:ptCount val="11"/>
                <c:pt idx="0">
                  <c:v>1.2270000000000001</c:v>
                </c:pt>
                <c:pt idx="1">
                  <c:v>3.556</c:v>
                </c:pt>
                <c:pt idx="2">
                  <c:v>3.9455</c:v>
                </c:pt>
                <c:pt idx="3">
                  <c:v>3.9889999999999999</c:v>
                </c:pt>
                <c:pt idx="4">
                  <c:v>4.0525000000000002</c:v>
                </c:pt>
                <c:pt idx="5">
                  <c:v>3.3769999999999998</c:v>
                </c:pt>
                <c:pt idx="6">
                  <c:v>2.339</c:v>
                </c:pt>
                <c:pt idx="7">
                  <c:v>0</c:v>
                </c:pt>
                <c:pt idx="8">
                  <c:v>1.236</c:v>
                </c:pt>
                <c:pt idx="9">
                  <c:v>3.4510000000000001</c:v>
                </c:pt>
                <c:pt idx="10">
                  <c:v>3.266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B6-4C5C-ACF9-DE96E28A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94304"/>
        <c:axId val="1897288064"/>
      </c:scatterChart>
      <c:valAx>
        <c:axId val="189729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88064"/>
        <c:crosses val="autoZero"/>
        <c:crossBetween val="midCat"/>
      </c:valAx>
      <c:valAx>
        <c:axId val="18972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9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'Honey-slab(P4VP-I2)'!$B$1</c:f>
              <c:strCache>
                <c:ptCount val="1"/>
                <c:pt idx="0">
                  <c:v>%Gap from TE band 3 to band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'Honey-slab(P4VP-I2)'!$A$2:$A$11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'Honey-slab(P4VP-I2)'!$B$2:$B$11</c:f>
              <c:numCache>
                <c:formatCode>General</c:formatCode>
                <c:ptCount val="10"/>
                <c:pt idx="0">
                  <c:v>0</c:v>
                </c:pt>
                <c:pt idx="1">
                  <c:v>2.2650000000000001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AB-4026-A2C7-0D49107A5C87}"/>
            </c:ext>
          </c:extLst>
        </c:ser>
        <c:ser>
          <c:idx val="1"/>
          <c:order val="1"/>
          <c:tx>
            <c:strRef>
              <c:f>'Honey-slab(P4VP-I2)'!$C$1</c:f>
              <c:strCache>
                <c:ptCount val="1"/>
                <c:pt idx="0">
                  <c:v>%Gap from TM band 1 to band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'Honey-slab(P4VP-I2)'!$A$2:$A$11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'Honey-slab(P4VP-I2)'!$C$2:$C$11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18.823</c:v>
                </c:pt>
                <c:pt idx="3">
                  <c:v>21.672000000000001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AB-4026-A2C7-0D49107A5C87}"/>
            </c:ext>
          </c:extLst>
        </c:ser>
        <c:ser>
          <c:idx val="2"/>
          <c:order val="2"/>
          <c:tx>
            <c:strRef>
              <c:f>'Honey-slab(P4VP-I2)'!$D$1</c:f>
              <c:strCache>
                <c:ptCount val="1"/>
                <c:pt idx="0">
                  <c:v>%Gap from TM band 3 to band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'Honey-slab(P4VP-I2)'!$A$2:$A$11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'Honey-slab(P4VP-I2)'!$D$2:$D$11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11.002000000000001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AB-4026-A2C7-0D49107A5C87}"/>
            </c:ext>
          </c:extLst>
        </c:ser>
        <c:ser>
          <c:idx val="3"/>
          <c:order val="3"/>
          <c:tx>
            <c:strRef>
              <c:f>'Honey-slab(P4VP-I2)'!$E$1</c:f>
              <c:strCache>
                <c:ptCount val="1"/>
                <c:pt idx="0">
                  <c:v>%Gap from TM band 6 to band 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'Honey-slab(P4VP-I2)'!$A$2:$A$11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'Honey-slab(P4VP-I2)'!$E$2:$E$11</c:f>
              <c:numCache>
                <c:formatCode>General</c:formatCode>
                <c:ptCount val="10"/>
                <c:pt idx="0">
                  <c:v>0</c:v>
                </c:pt>
                <c:pt idx="1">
                  <c:v>3.556</c:v>
                </c:pt>
                <c:pt idx="2">
                  <c:v>1.9770000000000001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AB-4026-A2C7-0D49107A5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764848"/>
        <c:axId val="1898772048"/>
      </c:scatterChart>
      <c:valAx>
        <c:axId val="18987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772048"/>
        <c:crosses val="autoZero"/>
        <c:crossBetween val="midCat"/>
      </c:valAx>
      <c:valAx>
        <c:axId val="18987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76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'Honey-slab(Hydrogel)'!$B$1</c:f>
              <c:strCache>
                <c:ptCount val="1"/>
                <c:pt idx="0">
                  <c:v>%Gap from TE band 1 to band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'Honey-slab(Hydrogel)'!$A$2:$A$11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'Honey-slab(Hydrogel)'!$B$2:$B$11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13.0655</c:v>
                </c:pt>
                <c:pt idx="3">
                  <c:v>5.6589999999999998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D-455A-A6D7-ACD1CC2EFBAB}"/>
            </c:ext>
          </c:extLst>
        </c:ser>
        <c:ser>
          <c:idx val="1"/>
          <c:order val="1"/>
          <c:tx>
            <c:strRef>
              <c:f>'Honey-slab(Hydrogel)'!$C$1</c:f>
              <c:strCache>
                <c:ptCount val="1"/>
                <c:pt idx="0">
                  <c:v>%Gap from TE band 3 to band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'Honey-slab(Hydrogel)'!$A$2:$A$11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'Honey-slab(Hydrogel)'!$C$2:$C$11</c:f>
              <c:numCache>
                <c:formatCode>General</c:formatCode>
                <c:ptCount val="10"/>
                <c:pt idx="0">
                  <c:v>0</c:v>
                </c:pt>
                <c:pt idx="1">
                  <c:v>11.201000000000001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5D-455A-A6D7-ACD1CC2EFBAB}"/>
            </c:ext>
          </c:extLst>
        </c:ser>
        <c:ser>
          <c:idx val="2"/>
          <c:order val="2"/>
          <c:tx>
            <c:strRef>
              <c:f>'Honey-slab(Hydrogel)'!$D$1</c:f>
              <c:strCache>
                <c:ptCount val="1"/>
                <c:pt idx="0">
                  <c:v>%Gap from TE band 5 to band 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'Honey-slab(Hydrogel)'!$A$2:$A$11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'Honey-slab(Hydrogel)'!$D$2:$D$11</c:f>
              <c:numCache>
                <c:formatCode>General</c:formatCode>
                <c:ptCount val="10"/>
                <c:pt idx="0">
                  <c:v>0</c:v>
                </c:pt>
                <c:pt idx="1">
                  <c:v>10.599500000000001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5D-455A-A6D7-ACD1CC2EFBAB}"/>
            </c:ext>
          </c:extLst>
        </c:ser>
        <c:ser>
          <c:idx val="3"/>
          <c:order val="3"/>
          <c:tx>
            <c:strRef>
              <c:f>'Honey-slab(Hydrogel)'!$E$1</c:f>
              <c:strCache>
                <c:ptCount val="1"/>
                <c:pt idx="0">
                  <c:v>%Gap from TM band 1 to band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'Honey-slab(Hydrogel)'!$A$2:$A$11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'Honey-slab(Hydrogel)'!$E$2:$E$11</c:f>
              <c:numCache>
                <c:formatCode>General</c:formatCode>
                <c:ptCount val="10"/>
                <c:pt idx="0">
                  <c:v>0</c:v>
                </c:pt>
                <c:pt idx="1">
                  <c:v>4.7140000000000004</c:v>
                </c:pt>
                <c:pt idx="2">
                  <c:v>34.747500000000002</c:v>
                </c:pt>
                <c:pt idx="3">
                  <c:v>60.344499999999996</c:v>
                </c:pt>
                <c:pt idx="4">
                  <c:v>64.183999999999997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5D-455A-A6D7-ACD1CC2EFBAB}"/>
            </c:ext>
          </c:extLst>
        </c:ser>
        <c:ser>
          <c:idx val="4"/>
          <c:order val="4"/>
          <c:tx>
            <c:strRef>
              <c:f>'Honey-slab(Hydrogel)'!$F$1</c:f>
              <c:strCache>
                <c:ptCount val="1"/>
                <c:pt idx="0">
                  <c:v>%Gap from TM band 3 to band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'Honey-slab(Hydrogel)'!$A$2:$A$11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'Honey-slab(Hydrogel)'!$F$2:$F$11</c:f>
              <c:numCache>
                <c:formatCode>General</c:formatCode>
                <c:ptCount val="10"/>
                <c:pt idx="0">
                  <c:v>0</c:v>
                </c:pt>
                <c:pt idx="1">
                  <c:v>2.992</c:v>
                </c:pt>
                <c:pt idx="2">
                  <c:v>27.494</c:v>
                </c:pt>
                <c:pt idx="3">
                  <c:v>33.465000000000003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5D-455A-A6D7-ACD1CC2EFBAB}"/>
            </c:ext>
          </c:extLst>
        </c:ser>
        <c:ser>
          <c:idx val="5"/>
          <c:order val="5"/>
          <c:tx>
            <c:strRef>
              <c:f>'Honey-slab(Hydrogel)'!$G$1</c:f>
              <c:strCache>
                <c:ptCount val="1"/>
                <c:pt idx="0">
                  <c:v>%Gap from TM band 6 to band 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'Honey-slab(Hydrogel)'!$A$2:$A$11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'Honey-slab(Hydrogel)'!$G$2:$G$11</c:f>
              <c:numCache>
                <c:formatCode>General</c:formatCode>
                <c:ptCount val="10"/>
                <c:pt idx="0">
                  <c:v>0</c:v>
                </c:pt>
                <c:pt idx="1">
                  <c:v>3.4249999999999998</c:v>
                </c:pt>
                <c:pt idx="2">
                  <c:v>12.772</c:v>
                </c:pt>
                <c:pt idx="3">
                  <c:v>20.663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5D-455A-A6D7-ACD1CC2EFBAB}"/>
            </c:ext>
          </c:extLst>
        </c:ser>
        <c:ser>
          <c:idx val="6"/>
          <c:order val="6"/>
          <c:tx>
            <c:strRef>
              <c:f>'Honey-slab(Hydrogel)'!$H$1</c:f>
              <c:strCache>
                <c:ptCount val="1"/>
                <c:pt idx="0">
                  <c:v>%Gap from TM band 6 to band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'Honey-slab(Hydrogel)'!$A$2:$A$11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'Honey-slab(Hydrogel)'!$H$2:$H$11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4.0914999999999999</c:v>
                </c:pt>
                <c:pt idx="3">
                  <c:v>4.2450000000000001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5D-455A-A6D7-ACD1CC2EF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317071"/>
        <c:axId val="437796399"/>
      </c:scatterChart>
      <c:valAx>
        <c:axId val="181731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96399"/>
        <c:crosses val="autoZero"/>
        <c:crossBetween val="midCat"/>
      </c:valAx>
      <c:valAx>
        <c:axId val="43779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1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'Honey-slab(Hydrogel)'!$K$1</c:f>
              <c:strCache>
                <c:ptCount val="1"/>
                <c:pt idx="0">
                  <c:v>%Gap from TE band 1 to band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'Honey-slab(Hydrogel)'!$J$2:$J$22</c:f>
              <c:numCache>
                <c:formatCode>General</c:formatCode>
                <c:ptCount val="21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  <c:pt idx="11">
                  <c:v>0.36</c:v>
                </c:pt>
                <c:pt idx="12">
                  <c:v>0.37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0.44</c:v>
                </c:pt>
                <c:pt idx="20">
                  <c:v>0.45</c:v>
                </c:pt>
              </c:numCache>
            </c:numRef>
          </c:xVal>
          <c:yVal>
            <c:numRef>
              <c:f>'Honey-slab(Hydrogel)'!$K$2:$K$22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1.2090000000000001</c:v>
                </c:pt>
                <c:pt idx="4">
                  <c:v>14.0565</c:v>
                </c:pt>
                <c:pt idx="5">
                  <c:v>13.065</c:v>
                </c:pt>
                <c:pt idx="6">
                  <c:v>12.175000000000001</c:v>
                </c:pt>
                <c:pt idx="7">
                  <c:v>11.093</c:v>
                </c:pt>
                <c:pt idx="8">
                  <c:v>10.339</c:v>
                </c:pt>
                <c:pt idx="9">
                  <c:v>9.5730000000000004</c:v>
                </c:pt>
                <c:pt idx="10">
                  <c:v>8.7750000000000004</c:v>
                </c:pt>
                <c:pt idx="11">
                  <c:v>8.1069999999999993</c:v>
                </c:pt>
                <c:pt idx="12">
                  <c:v>7.42</c:v>
                </c:pt>
                <c:pt idx="13">
                  <c:v>6.8</c:v>
                </c:pt>
                <c:pt idx="14">
                  <c:v>6.2629999999999999</c:v>
                </c:pt>
                <c:pt idx="15">
                  <c:v>5.6589999999999998</c:v>
                </c:pt>
                <c:pt idx="16">
                  <c:v>5.2445000000000004</c:v>
                </c:pt>
                <c:pt idx="17">
                  <c:v>4.8710000000000004</c:v>
                </c:pt>
                <c:pt idx="18">
                  <c:v>4.3529999999999998</c:v>
                </c:pt>
                <c:pt idx="19">
                  <c:v>4.1310000000000002</c:v>
                </c:pt>
                <c:pt idx="20">
                  <c:v>3.903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A4-459E-82D0-4CFA9B93E780}"/>
            </c:ext>
          </c:extLst>
        </c:ser>
        <c:ser>
          <c:idx val="1"/>
          <c:order val="1"/>
          <c:tx>
            <c:strRef>
              <c:f>'Honey-slab(Hydrogel)'!$L$1</c:f>
              <c:strCache>
                <c:ptCount val="1"/>
                <c:pt idx="0">
                  <c:v>%Gap from TE band 2 to band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'Honey-slab(Hydrogel)'!$J$2:$J$22</c:f>
              <c:numCache>
                <c:formatCode>General</c:formatCode>
                <c:ptCount val="21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  <c:pt idx="11">
                  <c:v>0.36</c:v>
                </c:pt>
                <c:pt idx="12">
                  <c:v>0.37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0.44</c:v>
                </c:pt>
                <c:pt idx="20">
                  <c:v>0.45</c:v>
                </c:pt>
              </c:numCache>
            </c:numRef>
          </c:xVal>
          <c:yVal>
            <c:numRef>
              <c:f>'Honey-slab(Hydrogel)'!$L$2:$L$22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A4-459E-82D0-4CFA9B93E780}"/>
            </c:ext>
          </c:extLst>
        </c:ser>
        <c:ser>
          <c:idx val="2"/>
          <c:order val="2"/>
          <c:tx>
            <c:strRef>
              <c:f>'Honey-slab(Hydrogel)'!$M$1</c:f>
              <c:strCache>
                <c:ptCount val="1"/>
                <c:pt idx="0">
                  <c:v>%Gap from TE band 3 to band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'Honey-slab(Hydrogel)'!$J$2:$J$22</c:f>
              <c:numCache>
                <c:formatCode>General</c:formatCode>
                <c:ptCount val="21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  <c:pt idx="11">
                  <c:v>0.36</c:v>
                </c:pt>
                <c:pt idx="12">
                  <c:v>0.37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0.44</c:v>
                </c:pt>
                <c:pt idx="20">
                  <c:v>0.45</c:v>
                </c:pt>
              </c:numCache>
            </c:numRef>
          </c:xVal>
          <c:yVal>
            <c:numRef>
              <c:f>'Honey-slab(Hydrogel)'!$M$2:$M$22</c:f>
              <c:numCache>
                <c:formatCode>General</c:formatCode>
                <c:ptCount val="21"/>
                <c:pt idx="0">
                  <c:v>6.7519999999999998</c:v>
                </c:pt>
                <c:pt idx="1">
                  <c:v>1.155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A4-459E-82D0-4CFA9B93E780}"/>
            </c:ext>
          </c:extLst>
        </c:ser>
        <c:ser>
          <c:idx val="3"/>
          <c:order val="3"/>
          <c:tx>
            <c:strRef>
              <c:f>'Honey-slab(Hydrogel)'!$N$1</c:f>
              <c:strCache>
                <c:ptCount val="1"/>
                <c:pt idx="0">
                  <c:v>%Gap from TE band 5 to band 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'Honey-slab(Hydrogel)'!$J$2:$J$22</c:f>
              <c:numCache>
                <c:formatCode>General</c:formatCode>
                <c:ptCount val="21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  <c:pt idx="11">
                  <c:v>0.36</c:v>
                </c:pt>
                <c:pt idx="12">
                  <c:v>0.37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0.44</c:v>
                </c:pt>
                <c:pt idx="20">
                  <c:v>0.45</c:v>
                </c:pt>
              </c:numCache>
            </c:numRef>
          </c:xVal>
          <c:yVal>
            <c:numRef>
              <c:f>'Honey-slab(Hydrogel)'!$N$2:$N$22</c:f>
              <c:numCache>
                <c:formatCode>General</c:formatCode>
                <c:ptCount val="21"/>
                <c:pt idx="0">
                  <c:v>17.744</c:v>
                </c:pt>
                <c:pt idx="1">
                  <c:v>18.327500000000001</c:v>
                </c:pt>
                <c:pt idx="2">
                  <c:v>18.835000000000001</c:v>
                </c:pt>
                <c:pt idx="3">
                  <c:v>7.11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A4-459E-82D0-4CFA9B93E780}"/>
            </c:ext>
          </c:extLst>
        </c:ser>
        <c:ser>
          <c:idx val="4"/>
          <c:order val="4"/>
          <c:tx>
            <c:strRef>
              <c:f>'Honey-slab(Hydrogel)'!$O$1</c:f>
              <c:strCache>
                <c:ptCount val="1"/>
                <c:pt idx="0">
                  <c:v>%Gap from TE band 7 to band 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'Honey-slab(Hydrogel)'!$J$2:$J$22</c:f>
              <c:numCache>
                <c:formatCode>General</c:formatCode>
                <c:ptCount val="21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  <c:pt idx="11">
                  <c:v>0.36</c:v>
                </c:pt>
                <c:pt idx="12">
                  <c:v>0.37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0.44</c:v>
                </c:pt>
                <c:pt idx="20">
                  <c:v>0.45</c:v>
                </c:pt>
              </c:numCache>
            </c:numRef>
          </c:xVal>
          <c:yVal>
            <c:numRef>
              <c:f>'Honey-slab(Hydrogel)'!$O$2:$O$22</c:f>
              <c:numCache>
                <c:formatCode>General</c:formatCode>
                <c:ptCount val="21"/>
                <c:pt idx="0">
                  <c:v>2.5670000000000002</c:v>
                </c:pt>
                <c:pt idx="1">
                  <c:v>2.7970000000000002</c:v>
                </c:pt>
                <c:pt idx="2">
                  <c:v>2.9169999999999998</c:v>
                </c:pt>
                <c:pt idx="3">
                  <c:v>1.9430000000000001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A4-459E-82D0-4CFA9B93E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039695"/>
        <c:axId val="1719036815"/>
      </c:scatterChart>
      <c:valAx>
        <c:axId val="171903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36815"/>
        <c:crosses val="autoZero"/>
        <c:crossBetween val="midCat"/>
      </c:valAx>
      <c:valAx>
        <c:axId val="17190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3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'Honey-slab(Hydrogel)'!$P$1</c:f>
              <c:strCache>
                <c:ptCount val="1"/>
                <c:pt idx="0">
                  <c:v>%Gap from TM band 1 to band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'Honey-slab(Hydrogel)'!$J$2:$J$22</c:f>
              <c:numCache>
                <c:formatCode>General</c:formatCode>
                <c:ptCount val="21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  <c:pt idx="11">
                  <c:v>0.36</c:v>
                </c:pt>
                <c:pt idx="12">
                  <c:v>0.37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0.44</c:v>
                </c:pt>
                <c:pt idx="20">
                  <c:v>0.45</c:v>
                </c:pt>
              </c:numCache>
            </c:numRef>
          </c:xVal>
          <c:yVal>
            <c:numRef>
              <c:f>'Honey-slab(Hydrogel)'!$P$2:$P$22</c:f>
              <c:numCache>
                <c:formatCode>General</c:formatCode>
                <c:ptCount val="21"/>
                <c:pt idx="0">
                  <c:v>16.641500000000001</c:v>
                </c:pt>
                <c:pt idx="1">
                  <c:v>19.798999999999999</c:v>
                </c:pt>
                <c:pt idx="2">
                  <c:v>23.145</c:v>
                </c:pt>
                <c:pt idx="3">
                  <c:v>27.007000000000001</c:v>
                </c:pt>
                <c:pt idx="4">
                  <c:v>31.283999999999999</c:v>
                </c:pt>
                <c:pt idx="5">
                  <c:v>34.747500000000002</c:v>
                </c:pt>
                <c:pt idx="6">
                  <c:v>37.743000000000002</c:v>
                </c:pt>
                <c:pt idx="7">
                  <c:v>40.817</c:v>
                </c:pt>
                <c:pt idx="8">
                  <c:v>43.55</c:v>
                </c:pt>
                <c:pt idx="9">
                  <c:v>46.091999999999999</c:v>
                </c:pt>
                <c:pt idx="10">
                  <c:v>48.465000000000003</c:v>
                </c:pt>
                <c:pt idx="11">
                  <c:v>51.057000000000002</c:v>
                </c:pt>
                <c:pt idx="12">
                  <c:v>53.392000000000003</c:v>
                </c:pt>
                <c:pt idx="13">
                  <c:v>55.747500000000002</c:v>
                </c:pt>
                <c:pt idx="14">
                  <c:v>58.097000000000001</c:v>
                </c:pt>
                <c:pt idx="15">
                  <c:v>60.344999999999999</c:v>
                </c:pt>
                <c:pt idx="16">
                  <c:v>62.787999999999997</c:v>
                </c:pt>
                <c:pt idx="17">
                  <c:v>64.87</c:v>
                </c:pt>
                <c:pt idx="18">
                  <c:v>66.929500000000004</c:v>
                </c:pt>
                <c:pt idx="19">
                  <c:v>69.302000000000007</c:v>
                </c:pt>
                <c:pt idx="20">
                  <c:v>71.144999999999996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5-4906-AB82-C3D8CD7F3C93}"/>
            </c:ext>
          </c:extLst>
        </c:ser>
        <c:ser>
          <c:idx val="1"/>
          <c:order val="1"/>
          <c:tx>
            <c:strRef>
              <c:f>'Honey-slab(Hydrogel)'!$Q$1</c:f>
              <c:strCache>
                <c:ptCount val="1"/>
                <c:pt idx="0">
                  <c:v>%Gap from TM band 3 to band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'Honey-slab(Hydrogel)'!$J$2:$J$22</c:f>
              <c:numCache>
                <c:formatCode>General</c:formatCode>
                <c:ptCount val="21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  <c:pt idx="11">
                  <c:v>0.36</c:v>
                </c:pt>
                <c:pt idx="12">
                  <c:v>0.37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0.44</c:v>
                </c:pt>
                <c:pt idx="20">
                  <c:v>0.45</c:v>
                </c:pt>
              </c:numCache>
            </c:numRef>
          </c:xVal>
          <c:yVal>
            <c:numRef>
              <c:f>'Honey-slab(Hydrogel)'!$Q$2:$Q$22</c:f>
              <c:numCache>
                <c:formatCode>General</c:formatCode>
                <c:ptCount val="21"/>
                <c:pt idx="0">
                  <c:v>12.458</c:v>
                </c:pt>
                <c:pt idx="1">
                  <c:v>15.247</c:v>
                </c:pt>
                <c:pt idx="2">
                  <c:v>18.245000000000001</c:v>
                </c:pt>
                <c:pt idx="3">
                  <c:v>21.538</c:v>
                </c:pt>
                <c:pt idx="4">
                  <c:v>25.048999999999999</c:v>
                </c:pt>
                <c:pt idx="5">
                  <c:v>27.494</c:v>
                </c:pt>
                <c:pt idx="6">
                  <c:v>29.503</c:v>
                </c:pt>
                <c:pt idx="7">
                  <c:v>30.988</c:v>
                </c:pt>
                <c:pt idx="8">
                  <c:v>32.070999999999998</c:v>
                </c:pt>
                <c:pt idx="9">
                  <c:v>32.884999999999998</c:v>
                </c:pt>
                <c:pt idx="10">
                  <c:v>33.612000000000002</c:v>
                </c:pt>
                <c:pt idx="11">
                  <c:v>33.957999999999998</c:v>
                </c:pt>
                <c:pt idx="12">
                  <c:v>34.356000000000002</c:v>
                </c:pt>
                <c:pt idx="13">
                  <c:v>34.340000000000003</c:v>
                </c:pt>
                <c:pt idx="14">
                  <c:v>34.027999999999999</c:v>
                </c:pt>
                <c:pt idx="15">
                  <c:v>33.465000000000003</c:v>
                </c:pt>
                <c:pt idx="16">
                  <c:v>32.307000000000002</c:v>
                </c:pt>
                <c:pt idx="17">
                  <c:v>30.521000000000001</c:v>
                </c:pt>
                <c:pt idx="18">
                  <c:v>28.44</c:v>
                </c:pt>
                <c:pt idx="19">
                  <c:v>23.56</c:v>
                </c:pt>
                <c:pt idx="20">
                  <c:v>19.056999999999999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95-4906-AB82-C3D8CD7F3C93}"/>
            </c:ext>
          </c:extLst>
        </c:ser>
        <c:ser>
          <c:idx val="2"/>
          <c:order val="2"/>
          <c:tx>
            <c:strRef>
              <c:f>'Honey-slab(Hydrogel)'!$R$1</c:f>
              <c:strCache>
                <c:ptCount val="1"/>
                <c:pt idx="0">
                  <c:v>%Gap from TM band 6 to band 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'Honey-slab(Hydrogel)'!$J$2:$J$22</c:f>
              <c:numCache>
                <c:formatCode>General</c:formatCode>
                <c:ptCount val="21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  <c:pt idx="11">
                  <c:v>0.36</c:v>
                </c:pt>
                <c:pt idx="12">
                  <c:v>0.37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0.44</c:v>
                </c:pt>
                <c:pt idx="20">
                  <c:v>0.45</c:v>
                </c:pt>
              </c:numCache>
            </c:numRef>
          </c:xVal>
          <c:yVal>
            <c:numRef>
              <c:f>'Honey-slab(Hydrogel)'!$R$2:$R$22</c:f>
              <c:numCache>
                <c:formatCode>General</c:formatCode>
                <c:ptCount val="21"/>
                <c:pt idx="0">
                  <c:v>0</c:v>
                </c:pt>
                <c:pt idx="1">
                  <c:v>2.2269999999999999</c:v>
                </c:pt>
                <c:pt idx="2">
                  <c:v>5.0789999999999997</c:v>
                </c:pt>
                <c:pt idx="3">
                  <c:v>7.9764999999999997</c:v>
                </c:pt>
                <c:pt idx="4">
                  <c:v>11.051</c:v>
                </c:pt>
                <c:pt idx="5">
                  <c:v>12.772</c:v>
                </c:pt>
                <c:pt idx="6">
                  <c:v>14.244</c:v>
                </c:pt>
                <c:pt idx="7">
                  <c:v>15.449</c:v>
                </c:pt>
                <c:pt idx="8">
                  <c:v>16.344999999999999</c:v>
                </c:pt>
                <c:pt idx="9">
                  <c:v>17.204000000000001</c:v>
                </c:pt>
                <c:pt idx="10">
                  <c:v>17.905000000000001</c:v>
                </c:pt>
                <c:pt idx="11">
                  <c:v>18.441500000000001</c:v>
                </c:pt>
                <c:pt idx="12">
                  <c:v>19.282499999999999</c:v>
                </c:pt>
                <c:pt idx="13">
                  <c:v>19.422999999999998</c:v>
                </c:pt>
                <c:pt idx="14">
                  <c:v>20.408000000000001</c:v>
                </c:pt>
                <c:pt idx="15">
                  <c:v>20.663</c:v>
                </c:pt>
                <c:pt idx="16">
                  <c:v>21.5945</c:v>
                </c:pt>
                <c:pt idx="17">
                  <c:v>22.526</c:v>
                </c:pt>
                <c:pt idx="18">
                  <c:v>19.015000000000001</c:v>
                </c:pt>
                <c:pt idx="19">
                  <c:v>14.977</c:v>
                </c:pt>
                <c:pt idx="20">
                  <c:v>10.699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95-4906-AB82-C3D8CD7F3C93}"/>
            </c:ext>
          </c:extLst>
        </c:ser>
        <c:ser>
          <c:idx val="3"/>
          <c:order val="3"/>
          <c:tx>
            <c:strRef>
              <c:f>'Honey-slab(Hydrogel)'!$S$1</c:f>
              <c:strCache>
                <c:ptCount val="1"/>
                <c:pt idx="0">
                  <c:v>%Gap from TM band 7 to band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'Honey-slab(Hydrogel)'!$J$2:$J$22</c:f>
              <c:numCache>
                <c:formatCode>General</c:formatCode>
                <c:ptCount val="21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  <c:pt idx="11">
                  <c:v>0.36</c:v>
                </c:pt>
                <c:pt idx="12">
                  <c:v>0.37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0.44</c:v>
                </c:pt>
                <c:pt idx="20">
                  <c:v>0.45</c:v>
                </c:pt>
              </c:numCache>
            </c:numRef>
          </c:xVal>
          <c:yVal>
            <c:numRef>
              <c:f>'Honey-slab(Hydrogel)'!$S$2:$S$22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2.4260000000000002</c:v>
                </c:pt>
                <c:pt idx="5">
                  <c:v>4.0910000000000002</c:v>
                </c:pt>
                <c:pt idx="6">
                  <c:v>4.9835000000000003</c:v>
                </c:pt>
                <c:pt idx="7">
                  <c:v>5.6280000000000001</c:v>
                </c:pt>
                <c:pt idx="8">
                  <c:v>5.9535</c:v>
                </c:pt>
                <c:pt idx="9">
                  <c:v>5.9960000000000004</c:v>
                </c:pt>
                <c:pt idx="10">
                  <c:v>6.0330000000000004</c:v>
                </c:pt>
                <c:pt idx="11">
                  <c:v>5.9480000000000004</c:v>
                </c:pt>
                <c:pt idx="12">
                  <c:v>5.6790000000000003</c:v>
                </c:pt>
                <c:pt idx="13">
                  <c:v>5.7324999999999999</c:v>
                </c:pt>
                <c:pt idx="14">
                  <c:v>4.7050000000000001</c:v>
                </c:pt>
                <c:pt idx="15">
                  <c:v>4.2450000000000001</c:v>
                </c:pt>
                <c:pt idx="16">
                  <c:v>2.6469999999999998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95-4906-AB82-C3D8CD7F3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804543"/>
        <c:axId val="440806463"/>
      </c:scatterChart>
      <c:valAx>
        <c:axId val="44080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6463"/>
        <c:crosses val="autoZero"/>
        <c:crossBetween val="midCat"/>
      </c:valAx>
      <c:valAx>
        <c:axId val="4408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'tri-slab(Hydrogel with AM)'!$B$1</c:f>
              <c:strCache>
                <c:ptCount val="1"/>
                <c:pt idx="0">
                  <c:v>% Gap from TE band 1 to band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'tri-slab(Hydrogel with AM)'!$A$2:$A$11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'tri-slab(Hydrogel with AM)'!$B$2:$B$11</c:f>
              <c:numCache>
                <c:formatCode>General</c:formatCode>
                <c:ptCount val="10"/>
                <c:pt idx="0">
                  <c:v>0</c:v>
                </c:pt>
                <c:pt idx="1">
                  <c:v>10.007</c:v>
                </c:pt>
                <c:pt idx="2">
                  <c:v>35.331000000000003</c:v>
                </c:pt>
                <c:pt idx="3">
                  <c:v>65.34</c:v>
                </c:pt>
                <c:pt idx="4">
                  <c:v>11.696999999999999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C2-4CF3-BAB0-39407E0BB6CC}"/>
            </c:ext>
          </c:extLst>
        </c:ser>
        <c:ser>
          <c:idx val="1"/>
          <c:order val="1"/>
          <c:tx>
            <c:strRef>
              <c:f>'tri-slab(Hydrogel with AM)'!$C$1</c:f>
              <c:strCache>
                <c:ptCount val="1"/>
                <c:pt idx="0">
                  <c:v>% Gap from TE band 3 to band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'tri-slab(Hydrogel with AM)'!$A$2:$A$11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'tri-slab(Hydrogel with AM)'!$C$2:$C$11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12.909000000000001</c:v>
                </c:pt>
                <c:pt idx="4">
                  <c:v>12.163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C2-4CF3-BAB0-39407E0BB6CC}"/>
            </c:ext>
          </c:extLst>
        </c:ser>
        <c:ser>
          <c:idx val="2"/>
          <c:order val="2"/>
          <c:tx>
            <c:strRef>
              <c:f>'tri-slab(Hydrogel with AM)'!$D$1</c:f>
              <c:strCache>
                <c:ptCount val="1"/>
                <c:pt idx="0">
                  <c:v>%Gap from TE band 7 to band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'tri-slab(Hydrogel with AM)'!$A$2:$A$11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'tri-slab(Hydrogel with AM)'!$D$2:$D$11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8.2970000000000006</c:v>
                </c:pt>
                <c:pt idx="3">
                  <c:v>7.0549999999999997</c:v>
                </c:pt>
                <c:pt idx="4">
                  <c:v>1.0620000000000001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C2-4CF3-BAB0-39407E0BB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93344"/>
        <c:axId val="1897277984"/>
      </c:scatterChart>
      <c:valAx>
        <c:axId val="18972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77984"/>
        <c:crosses val="autoZero"/>
        <c:crossBetween val="midCat"/>
      </c:valAx>
      <c:valAx>
        <c:axId val="18972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9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'tri-slab(Hydrogel with AM)'!$E$1</c:f>
              <c:strCache>
                <c:ptCount val="1"/>
                <c:pt idx="0">
                  <c:v>%Gap from TM band 2 to band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'tri-slab(Hydrogel with AM)'!$A$2:$A$11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'tri-slab(Hydrogel with AM)'!$E$2:$E$11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3.1970000000000001</c:v>
                </c:pt>
                <c:pt idx="4">
                  <c:v>49.491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0-46EE-A949-305ECB198CC5}"/>
            </c:ext>
          </c:extLst>
        </c:ser>
        <c:ser>
          <c:idx val="1"/>
          <c:order val="1"/>
          <c:tx>
            <c:strRef>
              <c:f>'tri-slab(Hydrogel with AM)'!$F$1</c:f>
              <c:strCache>
                <c:ptCount val="1"/>
                <c:pt idx="0">
                  <c:v>%Gap from TM band 6 to band 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'tri-slab(Hydrogel with AM)'!$A$2:$A$11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'tri-slab(Hydrogel with AM)'!$F$2:$F$11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1.361</c:v>
                </c:pt>
                <c:pt idx="3">
                  <c:v>4.9429999999999996</c:v>
                </c:pt>
                <c:pt idx="4">
                  <c:v>8.9610000000000003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B0-46EE-A949-305ECB198CC5}"/>
            </c:ext>
          </c:extLst>
        </c:ser>
        <c:ser>
          <c:idx val="2"/>
          <c:order val="2"/>
          <c:tx>
            <c:strRef>
              <c:f>'tri-slab(Hydrogel with AM)'!$G$1</c:f>
              <c:strCache>
                <c:ptCount val="1"/>
                <c:pt idx="0">
                  <c:v>%Gap from TM band 7 to band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'tri-slab(Hydrogel with AM)'!$A$2:$A$11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'tri-slab(Hydrogel with AM)'!$G$2:$G$11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4.1449999999999996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B0-46EE-A949-305ECB198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96704"/>
        <c:axId val="1897284704"/>
      </c:scatterChart>
      <c:valAx>
        <c:axId val="18972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84704"/>
        <c:crosses val="autoZero"/>
        <c:crossBetween val="midCat"/>
      </c:valAx>
      <c:valAx>
        <c:axId val="18972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9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'tri-slab(Hydrogel with AM)'!$J$1</c:f>
              <c:strCache>
                <c:ptCount val="1"/>
                <c:pt idx="0">
                  <c:v>% Gap from TE band 1 to band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'tri-slab(Hydrogel with AM)'!$I$2:$I$10</c:f>
              <c:numCache>
                <c:formatCode>General</c:formatCode>
                <c:ptCount val="9"/>
                <c:pt idx="0">
                  <c:v>0.41</c:v>
                </c:pt>
                <c:pt idx="1">
                  <c:v>0.42</c:v>
                </c:pt>
                <c:pt idx="2">
                  <c:v>0.43</c:v>
                </c:pt>
                <c:pt idx="3">
                  <c:v>0.44</c:v>
                </c:pt>
                <c:pt idx="4">
                  <c:v>0.45</c:v>
                </c:pt>
                <c:pt idx="5">
                  <c:v>0.46</c:v>
                </c:pt>
                <c:pt idx="6">
                  <c:v>0.47</c:v>
                </c:pt>
                <c:pt idx="7">
                  <c:v>0.48</c:v>
                </c:pt>
                <c:pt idx="8">
                  <c:v>0.49</c:v>
                </c:pt>
              </c:numCache>
            </c:numRef>
          </c:xVal>
          <c:yVal>
            <c:numRef>
              <c:f>'tri-slab(Hydrogel with AM)'!$J$2:$J$10</c:f>
              <c:numCache>
                <c:formatCode>General</c:formatCode>
                <c:ptCount val="9"/>
                <c:pt idx="0">
                  <c:v>67.641000000000005</c:v>
                </c:pt>
                <c:pt idx="1">
                  <c:v>70.429000000000002</c:v>
                </c:pt>
                <c:pt idx="2">
                  <c:v>72.637</c:v>
                </c:pt>
                <c:pt idx="3">
                  <c:v>73.662000000000006</c:v>
                </c:pt>
                <c:pt idx="4">
                  <c:v>74.876000000000005</c:v>
                </c:pt>
                <c:pt idx="5">
                  <c:v>76.215999999999994</c:v>
                </c:pt>
                <c:pt idx="6">
                  <c:v>76.676000000000002</c:v>
                </c:pt>
                <c:pt idx="7">
                  <c:v>72.591999999999999</c:v>
                </c:pt>
                <c:pt idx="8">
                  <c:v>39.457999999999998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35-4039-A473-7CCE5A409BBB}"/>
            </c:ext>
          </c:extLst>
        </c:ser>
        <c:ser>
          <c:idx val="1"/>
          <c:order val="1"/>
          <c:tx>
            <c:strRef>
              <c:f>'tri-slab(Hydrogel with AM)'!$K$1</c:f>
              <c:strCache>
                <c:ptCount val="1"/>
                <c:pt idx="0">
                  <c:v>% Gap from TE band 3 to band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'tri-slab(Hydrogel with AM)'!$I$2:$I$10</c:f>
              <c:numCache>
                <c:formatCode>General</c:formatCode>
                <c:ptCount val="9"/>
                <c:pt idx="0">
                  <c:v>0.41</c:v>
                </c:pt>
                <c:pt idx="1">
                  <c:v>0.42</c:v>
                </c:pt>
                <c:pt idx="2">
                  <c:v>0.43</c:v>
                </c:pt>
                <c:pt idx="3">
                  <c:v>0.44</c:v>
                </c:pt>
                <c:pt idx="4">
                  <c:v>0.45</c:v>
                </c:pt>
                <c:pt idx="5">
                  <c:v>0.46</c:v>
                </c:pt>
                <c:pt idx="6">
                  <c:v>0.47</c:v>
                </c:pt>
                <c:pt idx="7">
                  <c:v>0.48</c:v>
                </c:pt>
                <c:pt idx="8">
                  <c:v>0.49</c:v>
                </c:pt>
              </c:numCache>
            </c:numRef>
          </c:xVal>
          <c:yVal>
            <c:numRef>
              <c:f>'tri-slab(Hydrogel with AM)'!$K$2:$K$10</c:f>
              <c:numCache>
                <c:formatCode>General</c:formatCode>
                <c:ptCount val="9"/>
                <c:pt idx="0">
                  <c:v>16.268000000000001</c:v>
                </c:pt>
                <c:pt idx="1">
                  <c:v>18.547999999999998</c:v>
                </c:pt>
                <c:pt idx="2">
                  <c:v>21.673999999999999</c:v>
                </c:pt>
                <c:pt idx="3">
                  <c:v>25.347999999999999</c:v>
                </c:pt>
                <c:pt idx="4">
                  <c:v>27.413</c:v>
                </c:pt>
                <c:pt idx="5">
                  <c:v>27.672999999999998</c:v>
                </c:pt>
                <c:pt idx="6">
                  <c:v>26.68</c:v>
                </c:pt>
                <c:pt idx="7">
                  <c:v>24.882000000000001</c:v>
                </c:pt>
                <c:pt idx="8">
                  <c:v>20.024999999999999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35-4039-A473-7CCE5A409BBB}"/>
            </c:ext>
          </c:extLst>
        </c:ser>
        <c:ser>
          <c:idx val="2"/>
          <c:order val="2"/>
          <c:tx>
            <c:strRef>
              <c:f>'tri-slab(Hydrogel with AM)'!$L$1</c:f>
              <c:strCache>
                <c:ptCount val="1"/>
                <c:pt idx="0">
                  <c:v>% Gap from TE band 5 to band 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'tri-slab(Hydrogel with AM)'!$I$2:$I$10</c:f>
              <c:numCache>
                <c:formatCode>General</c:formatCode>
                <c:ptCount val="9"/>
                <c:pt idx="0">
                  <c:v>0.41</c:v>
                </c:pt>
                <c:pt idx="1">
                  <c:v>0.42</c:v>
                </c:pt>
                <c:pt idx="2">
                  <c:v>0.43</c:v>
                </c:pt>
                <c:pt idx="3">
                  <c:v>0.44</c:v>
                </c:pt>
                <c:pt idx="4">
                  <c:v>0.45</c:v>
                </c:pt>
                <c:pt idx="5">
                  <c:v>0.46</c:v>
                </c:pt>
                <c:pt idx="6">
                  <c:v>0.47</c:v>
                </c:pt>
                <c:pt idx="7">
                  <c:v>0.48</c:v>
                </c:pt>
                <c:pt idx="8">
                  <c:v>0.49</c:v>
                </c:pt>
              </c:numCache>
            </c:numRef>
          </c:xVal>
          <c:yVal>
            <c:numRef>
              <c:f>'tri-slab(Hydrogel with AM)'!$L$2:$L$10</c:f>
              <c:numCache>
                <c:formatCode>General</c:formatCode>
                <c:ptCount val="9"/>
                <c:pt idx="0">
                  <c:v>1.35</c:v>
                </c:pt>
                <c:pt idx="1">
                  <c:v>2.105</c:v>
                </c:pt>
                <c:pt idx="2">
                  <c:v>1.73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4.0449999999999999</c:v>
                </c:pt>
                <c:pt idx="8">
                  <c:v>2.6150000000000002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35-4039-A473-7CCE5A409BBB}"/>
            </c:ext>
          </c:extLst>
        </c:ser>
        <c:ser>
          <c:idx val="3"/>
          <c:order val="3"/>
          <c:tx>
            <c:strRef>
              <c:f>'tri-slab(Hydrogel with AM)'!$M$1</c:f>
              <c:strCache>
                <c:ptCount val="1"/>
                <c:pt idx="0">
                  <c:v>% Gap from TE band 7 to band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'tri-slab(Hydrogel with AM)'!$I$2:$I$10</c:f>
              <c:numCache>
                <c:formatCode>General</c:formatCode>
                <c:ptCount val="9"/>
                <c:pt idx="0">
                  <c:v>0.41</c:v>
                </c:pt>
                <c:pt idx="1">
                  <c:v>0.42</c:v>
                </c:pt>
                <c:pt idx="2">
                  <c:v>0.43</c:v>
                </c:pt>
                <c:pt idx="3">
                  <c:v>0.44</c:v>
                </c:pt>
                <c:pt idx="4">
                  <c:v>0.45</c:v>
                </c:pt>
                <c:pt idx="5">
                  <c:v>0.46</c:v>
                </c:pt>
                <c:pt idx="6">
                  <c:v>0.47</c:v>
                </c:pt>
                <c:pt idx="7">
                  <c:v>0.48</c:v>
                </c:pt>
                <c:pt idx="8">
                  <c:v>0.49</c:v>
                </c:pt>
              </c:numCache>
            </c:numRef>
          </c:xVal>
          <c:yVal>
            <c:numRef>
              <c:f>'tri-slab(Hydrogel with AM)'!$M$2:$M$10</c:f>
              <c:numCache>
                <c:formatCode>General</c:formatCode>
                <c:ptCount val="9"/>
                <c:pt idx="0">
                  <c:v>7.9</c:v>
                </c:pt>
                <c:pt idx="1">
                  <c:v>7.9329999999999998</c:v>
                </c:pt>
                <c:pt idx="2">
                  <c:v>8.2959999999999994</c:v>
                </c:pt>
                <c:pt idx="3">
                  <c:v>8.3810000000000002</c:v>
                </c:pt>
                <c:pt idx="4">
                  <c:v>7.1230000000000002</c:v>
                </c:pt>
                <c:pt idx="5">
                  <c:v>5.8949999999999996</c:v>
                </c:pt>
                <c:pt idx="6">
                  <c:v>3.157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35-4039-A473-7CCE5A409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303424"/>
        <c:axId val="1897290944"/>
      </c:scatterChart>
      <c:valAx>
        <c:axId val="18973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90944"/>
        <c:crosses val="autoZero"/>
        <c:crossBetween val="midCat"/>
      </c:valAx>
      <c:valAx>
        <c:axId val="18972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0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'tri-slab(Hydrogel with AM)'!$N$1</c:f>
              <c:strCache>
                <c:ptCount val="1"/>
                <c:pt idx="0">
                  <c:v>%Gap from TM band 2 to band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'tri-slab(Hydrogel with AM)'!$I$2:$I$10</c:f>
              <c:numCache>
                <c:formatCode>General</c:formatCode>
                <c:ptCount val="9"/>
                <c:pt idx="0">
                  <c:v>0.41</c:v>
                </c:pt>
                <c:pt idx="1">
                  <c:v>0.42</c:v>
                </c:pt>
                <c:pt idx="2">
                  <c:v>0.43</c:v>
                </c:pt>
                <c:pt idx="3">
                  <c:v>0.44</c:v>
                </c:pt>
                <c:pt idx="4">
                  <c:v>0.45</c:v>
                </c:pt>
                <c:pt idx="5">
                  <c:v>0.46</c:v>
                </c:pt>
                <c:pt idx="6">
                  <c:v>0.47</c:v>
                </c:pt>
                <c:pt idx="7">
                  <c:v>0.48</c:v>
                </c:pt>
                <c:pt idx="8">
                  <c:v>0.49</c:v>
                </c:pt>
              </c:numCache>
            </c:numRef>
          </c:xVal>
          <c:yVal>
            <c:numRef>
              <c:f>'tri-slab(Hydrogel with AM)'!$N$2:$N$10</c:f>
              <c:numCache>
                <c:formatCode>General</c:formatCode>
                <c:ptCount val="9"/>
                <c:pt idx="0">
                  <c:v>5.4340000000000002</c:v>
                </c:pt>
                <c:pt idx="1">
                  <c:v>7.73</c:v>
                </c:pt>
                <c:pt idx="2">
                  <c:v>10.148</c:v>
                </c:pt>
                <c:pt idx="3">
                  <c:v>13.242000000000001</c:v>
                </c:pt>
                <c:pt idx="4">
                  <c:v>16.242999999999999</c:v>
                </c:pt>
                <c:pt idx="5">
                  <c:v>20.109000000000002</c:v>
                </c:pt>
                <c:pt idx="6">
                  <c:v>24.367000000000001</c:v>
                </c:pt>
                <c:pt idx="7">
                  <c:v>30.407</c:v>
                </c:pt>
                <c:pt idx="8">
                  <c:v>38.871000000000002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5-4AA1-9440-96653F472B44}"/>
            </c:ext>
          </c:extLst>
        </c:ser>
        <c:ser>
          <c:idx val="1"/>
          <c:order val="1"/>
          <c:tx>
            <c:strRef>
              <c:f>'tri-slab(Hydrogel with AM)'!$O$1</c:f>
              <c:strCache>
                <c:ptCount val="1"/>
                <c:pt idx="0">
                  <c:v>%Gap from TM band 6 to band 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'tri-slab(Hydrogel with AM)'!$I$2:$I$10</c:f>
              <c:numCache>
                <c:formatCode>General</c:formatCode>
                <c:ptCount val="9"/>
                <c:pt idx="0">
                  <c:v>0.41</c:v>
                </c:pt>
                <c:pt idx="1">
                  <c:v>0.42</c:v>
                </c:pt>
                <c:pt idx="2">
                  <c:v>0.43</c:v>
                </c:pt>
                <c:pt idx="3">
                  <c:v>0.44</c:v>
                </c:pt>
                <c:pt idx="4">
                  <c:v>0.45</c:v>
                </c:pt>
                <c:pt idx="5">
                  <c:v>0.46</c:v>
                </c:pt>
                <c:pt idx="6">
                  <c:v>0.47</c:v>
                </c:pt>
                <c:pt idx="7">
                  <c:v>0.48</c:v>
                </c:pt>
                <c:pt idx="8">
                  <c:v>0.49</c:v>
                </c:pt>
              </c:numCache>
            </c:numRef>
          </c:xVal>
          <c:yVal>
            <c:numRef>
              <c:f>'tri-slab(Hydrogel with AM)'!$O$2:$O$10</c:f>
              <c:numCache>
                <c:formatCode>General</c:formatCode>
                <c:ptCount val="9"/>
                <c:pt idx="0">
                  <c:v>4.2320000000000002</c:v>
                </c:pt>
                <c:pt idx="1">
                  <c:v>3.2829999999999999</c:v>
                </c:pt>
                <c:pt idx="2">
                  <c:v>2.7130000000000001</c:v>
                </c:pt>
                <c:pt idx="3">
                  <c:v>2.3530000000000002</c:v>
                </c:pt>
                <c:pt idx="4">
                  <c:v>1.744</c:v>
                </c:pt>
                <c:pt idx="5">
                  <c:v>1.7250000000000001</c:v>
                </c:pt>
                <c:pt idx="6">
                  <c:v>0</c:v>
                </c:pt>
                <c:pt idx="7">
                  <c:v>2.7330000000000001</c:v>
                </c:pt>
                <c:pt idx="8">
                  <c:v>5.1509999999999998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75-4AA1-9440-96653F472B44}"/>
            </c:ext>
          </c:extLst>
        </c:ser>
        <c:ser>
          <c:idx val="2"/>
          <c:order val="2"/>
          <c:tx>
            <c:strRef>
              <c:f>'tri-slab(Hydrogel with AM)'!$P$1</c:f>
              <c:strCache>
                <c:ptCount val="1"/>
                <c:pt idx="0">
                  <c:v>%Gap from TM band 7 to band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'tri-slab(Hydrogel with AM)'!$I$2:$I$10</c:f>
              <c:numCache>
                <c:formatCode>General</c:formatCode>
                <c:ptCount val="9"/>
                <c:pt idx="0">
                  <c:v>0.41</c:v>
                </c:pt>
                <c:pt idx="1">
                  <c:v>0.42</c:v>
                </c:pt>
                <c:pt idx="2">
                  <c:v>0.43</c:v>
                </c:pt>
                <c:pt idx="3">
                  <c:v>0.44</c:v>
                </c:pt>
                <c:pt idx="4">
                  <c:v>0.45</c:v>
                </c:pt>
                <c:pt idx="5">
                  <c:v>0.46</c:v>
                </c:pt>
                <c:pt idx="6">
                  <c:v>0.47</c:v>
                </c:pt>
                <c:pt idx="7">
                  <c:v>0.48</c:v>
                </c:pt>
                <c:pt idx="8">
                  <c:v>0.49</c:v>
                </c:pt>
              </c:numCache>
            </c:numRef>
          </c:xVal>
          <c:yVal>
            <c:numRef>
              <c:f>'tri-slab(Hydrogel with AM)'!$P$2:$P$10</c:f>
              <c:numCache>
                <c:formatCode>General</c:formatCode>
                <c:ptCount val="9"/>
                <c:pt idx="0">
                  <c:v>1.1559999999999999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1.4650000000000001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75-4AA1-9440-96653F472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643664"/>
        <c:axId val="1906624464"/>
      </c:scatterChart>
      <c:valAx>
        <c:axId val="190664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24464"/>
        <c:crosses val="autoZero"/>
        <c:crossBetween val="midCat"/>
      </c:valAx>
      <c:valAx>
        <c:axId val="19066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'sq-slab(P4VP-I2)'!$F$1</c:f>
              <c:strCache>
                <c:ptCount val="1"/>
                <c:pt idx="0">
                  <c:v>% Gap from TE band 4 to band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'sq-slab(P4VP-I2)'!$E$2:$E$12</c:f>
              <c:numCache>
                <c:formatCode>General</c:formatCode>
                <c:ptCount val="11"/>
                <c:pt idx="0">
                  <c:v>0.45</c:v>
                </c:pt>
                <c:pt idx="1">
                  <c:v>0.46</c:v>
                </c:pt>
                <c:pt idx="2">
                  <c:v>0.47</c:v>
                </c:pt>
                <c:pt idx="3">
                  <c:v>0.48</c:v>
                </c:pt>
                <c:pt idx="4">
                  <c:v>0.49</c:v>
                </c:pt>
                <c:pt idx="5">
                  <c:v>0.5</c:v>
                </c:pt>
                <c:pt idx="6">
                  <c:v>0.51</c:v>
                </c:pt>
                <c:pt idx="7">
                  <c:v>0.52</c:v>
                </c:pt>
                <c:pt idx="8">
                  <c:v>0.53</c:v>
                </c:pt>
                <c:pt idx="9">
                  <c:v>0.54</c:v>
                </c:pt>
                <c:pt idx="10">
                  <c:v>0.55000000000000004</c:v>
                </c:pt>
              </c:numCache>
            </c:numRef>
          </c:xVal>
          <c:yVal>
            <c:numRef>
              <c:f>'sq-slab(P4VP-I2)'!$F$2:$F$12</c:f>
              <c:numCache>
                <c:formatCode>General</c:formatCode>
                <c:ptCount val="11"/>
                <c:pt idx="0">
                  <c:v>2.8170000000000002</c:v>
                </c:pt>
                <c:pt idx="1">
                  <c:v>2.8565</c:v>
                </c:pt>
                <c:pt idx="2">
                  <c:v>3.0430000000000001</c:v>
                </c:pt>
                <c:pt idx="3">
                  <c:v>3.3879999999999999</c:v>
                </c:pt>
                <c:pt idx="4">
                  <c:v>3.153</c:v>
                </c:pt>
                <c:pt idx="5">
                  <c:v>1.8985000000000001</c:v>
                </c:pt>
                <c:pt idx="6">
                  <c:v>1.04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9-459A-A4E4-086CB177FE8A}"/>
            </c:ext>
          </c:extLst>
        </c:ser>
        <c:ser>
          <c:idx val="1"/>
          <c:order val="1"/>
          <c:tx>
            <c:strRef>
              <c:f>'sq-slab(P4VP-I2)'!$G$1</c:f>
              <c:strCache>
                <c:ptCount val="1"/>
                <c:pt idx="0">
                  <c:v>%Gap from TM band 1 to band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'sq-slab(P4VP-I2)'!$E$2:$E$12</c:f>
              <c:numCache>
                <c:formatCode>General</c:formatCode>
                <c:ptCount val="11"/>
                <c:pt idx="0">
                  <c:v>0.45</c:v>
                </c:pt>
                <c:pt idx="1">
                  <c:v>0.46</c:v>
                </c:pt>
                <c:pt idx="2">
                  <c:v>0.47</c:v>
                </c:pt>
                <c:pt idx="3">
                  <c:v>0.48</c:v>
                </c:pt>
                <c:pt idx="4">
                  <c:v>0.49</c:v>
                </c:pt>
                <c:pt idx="5">
                  <c:v>0.5</c:v>
                </c:pt>
                <c:pt idx="6">
                  <c:v>0.51</c:v>
                </c:pt>
                <c:pt idx="7">
                  <c:v>0.52</c:v>
                </c:pt>
                <c:pt idx="8">
                  <c:v>0.53</c:v>
                </c:pt>
                <c:pt idx="9">
                  <c:v>0.54</c:v>
                </c:pt>
                <c:pt idx="10">
                  <c:v>0.55000000000000004</c:v>
                </c:pt>
              </c:numCache>
            </c:numRef>
          </c:xVal>
          <c:yVal>
            <c:numRef>
              <c:f>'sq-slab(P4VP-I2)'!$G$2:$G$12</c:f>
              <c:numCache>
                <c:formatCode>General</c:formatCode>
                <c:ptCount val="11"/>
                <c:pt idx="0">
                  <c:v>1.383</c:v>
                </c:pt>
                <c:pt idx="1">
                  <c:v>2.7770000000000001</c:v>
                </c:pt>
                <c:pt idx="2">
                  <c:v>4.1894999999999998</c:v>
                </c:pt>
                <c:pt idx="3">
                  <c:v>5.593</c:v>
                </c:pt>
                <c:pt idx="4">
                  <c:v>6.8559999999999999</c:v>
                </c:pt>
                <c:pt idx="5">
                  <c:v>8.1069999999999993</c:v>
                </c:pt>
                <c:pt idx="6">
                  <c:v>8.7919999999999998</c:v>
                </c:pt>
                <c:pt idx="7">
                  <c:v>8.5760000000000005</c:v>
                </c:pt>
                <c:pt idx="8">
                  <c:v>7.8890000000000002</c:v>
                </c:pt>
                <c:pt idx="9">
                  <c:v>6.7110000000000003</c:v>
                </c:pt>
                <c:pt idx="10">
                  <c:v>5.0960000000000001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B9-459A-A4E4-086CB177FE8A}"/>
            </c:ext>
          </c:extLst>
        </c:ser>
        <c:ser>
          <c:idx val="2"/>
          <c:order val="2"/>
          <c:tx>
            <c:strRef>
              <c:f>'sq-slab(P4VP-I2)'!$H$1</c:f>
              <c:strCache>
                <c:ptCount val="1"/>
                <c:pt idx="0">
                  <c:v>%Gap from TM band 4 to band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'sq-slab(P4VP-I2)'!$E$2:$E$12</c:f>
              <c:numCache>
                <c:formatCode>General</c:formatCode>
                <c:ptCount val="11"/>
                <c:pt idx="0">
                  <c:v>0.45</c:v>
                </c:pt>
                <c:pt idx="1">
                  <c:v>0.46</c:v>
                </c:pt>
                <c:pt idx="2">
                  <c:v>0.47</c:v>
                </c:pt>
                <c:pt idx="3">
                  <c:v>0.48</c:v>
                </c:pt>
                <c:pt idx="4">
                  <c:v>0.49</c:v>
                </c:pt>
                <c:pt idx="5">
                  <c:v>0.5</c:v>
                </c:pt>
                <c:pt idx="6">
                  <c:v>0.51</c:v>
                </c:pt>
                <c:pt idx="7">
                  <c:v>0.52</c:v>
                </c:pt>
                <c:pt idx="8">
                  <c:v>0.53</c:v>
                </c:pt>
                <c:pt idx="9">
                  <c:v>0.54</c:v>
                </c:pt>
                <c:pt idx="10">
                  <c:v>0.55000000000000004</c:v>
                </c:pt>
              </c:numCache>
            </c:numRef>
          </c:xVal>
          <c:yVal>
            <c:numRef>
              <c:f>'sq-slab(P4VP-I2)'!$H$2:$H$12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1.167</c:v>
                </c:pt>
                <c:pt idx="8">
                  <c:v>2.1579999999999999</c:v>
                </c:pt>
                <c:pt idx="9">
                  <c:v>2.218</c:v>
                </c:pt>
                <c:pt idx="10">
                  <c:v>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B9-459A-A4E4-086CB177F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921856"/>
        <c:axId val="1795922336"/>
      </c:scatterChart>
      <c:valAx>
        <c:axId val="179592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922336"/>
        <c:crosses val="autoZero"/>
        <c:crossBetween val="midCat"/>
      </c:valAx>
      <c:valAx>
        <c:axId val="17959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92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'sq-slab(Hydrogel with AM)'!$N$1</c:f>
              <c:strCache>
                <c:ptCount val="1"/>
                <c:pt idx="0">
                  <c:v>%Gap from TE band 1 to band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'sq-slab(Hydrogel with AM)'!$M$2:$M$22</c:f>
              <c:numCache>
                <c:formatCode>General</c:formatCode>
                <c:ptCount val="2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</c:numCache>
            </c:numRef>
          </c:xVal>
          <c:yVal>
            <c:numRef>
              <c:f>'sq-slab(Hydrogel with AM)'!$N$2:$N$22</c:f>
              <c:numCache>
                <c:formatCode>General</c:formatCode>
                <c:ptCount val="21"/>
                <c:pt idx="0">
                  <c:v>16.21</c:v>
                </c:pt>
                <c:pt idx="1">
                  <c:v>16.776</c:v>
                </c:pt>
                <c:pt idx="2">
                  <c:v>16.946999999999999</c:v>
                </c:pt>
                <c:pt idx="3">
                  <c:v>16.817</c:v>
                </c:pt>
                <c:pt idx="4">
                  <c:v>16.036000000000001</c:v>
                </c:pt>
                <c:pt idx="5">
                  <c:v>14.795</c:v>
                </c:pt>
                <c:pt idx="6">
                  <c:v>12.31</c:v>
                </c:pt>
                <c:pt idx="7">
                  <c:v>7.9550000000000001</c:v>
                </c:pt>
                <c:pt idx="8">
                  <c:v>0</c:v>
                </c:pt>
                <c:pt idx="9">
                  <c:v>0</c:v>
                </c:pt>
                <c:pt idx="10">
                  <c:v>7.3079999999999998</c:v>
                </c:pt>
                <c:pt idx="11">
                  <c:v>6.6559999999999997</c:v>
                </c:pt>
                <c:pt idx="12">
                  <c:v>6.048</c:v>
                </c:pt>
                <c:pt idx="13">
                  <c:v>5.5</c:v>
                </c:pt>
                <c:pt idx="14">
                  <c:v>5.0119999999999996</c:v>
                </c:pt>
                <c:pt idx="15">
                  <c:v>4.5069999999999997</c:v>
                </c:pt>
                <c:pt idx="16">
                  <c:v>4.17</c:v>
                </c:pt>
                <c:pt idx="17">
                  <c:v>3.7349999999999999</c:v>
                </c:pt>
                <c:pt idx="18">
                  <c:v>3.5230000000000001</c:v>
                </c:pt>
                <c:pt idx="19">
                  <c:v>3.165</c:v>
                </c:pt>
                <c:pt idx="20">
                  <c:v>3.1030000000000002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F-47AD-B7FB-209E327B1C58}"/>
            </c:ext>
          </c:extLst>
        </c:ser>
        <c:ser>
          <c:idx val="1"/>
          <c:order val="1"/>
          <c:tx>
            <c:strRef>
              <c:f>'sq-slab(Hydrogel with AM)'!$O$1</c:f>
              <c:strCache>
                <c:ptCount val="1"/>
                <c:pt idx="0">
                  <c:v>%Gap from TE band 2 to band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'sq-slab(Hydrogel with AM)'!$M$2:$M$22</c:f>
              <c:numCache>
                <c:formatCode>General</c:formatCode>
                <c:ptCount val="2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</c:numCache>
            </c:numRef>
          </c:xVal>
          <c:yVal>
            <c:numRef>
              <c:f>'sq-slab(Hydrogel with AM)'!$O$2:$O$22</c:f>
              <c:numCache>
                <c:formatCode>General</c:formatCode>
                <c:ptCount val="21"/>
                <c:pt idx="0">
                  <c:v>25.169</c:v>
                </c:pt>
                <c:pt idx="1">
                  <c:v>26.83</c:v>
                </c:pt>
                <c:pt idx="2">
                  <c:v>28.271999999999998</c:v>
                </c:pt>
                <c:pt idx="3">
                  <c:v>29.667000000000002</c:v>
                </c:pt>
                <c:pt idx="4">
                  <c:v>30.881</c:v>
                </c:pt>
                <c:pt idx="5">
                  <c:v>31.96</c:v>
                </c:pt>
                <c:pt idx="6">
                  <c:v>33.014000000000003</c:v>
                </c:pt>
                <c:pt idx="7">
                  <c:v>33.918500000000002</c:v>
                </c:pt>
                <c:pt idx="8">
                  <c:v>34.881999999999998</c:v>
                </c:pt>
                <c:pt idx="9">
                  <c:v>31.042000000000002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0F-47AD-B7FB-209E327B1C58}"/>
            </c:ext>
          </c:extLst>
        </c:ser>
        <c:ser>
          <c:idx val="2"/>
          <c:order val="2"/>
          <c:tx>
            <c:strRef>
              <c:f>'sq-slab(Hydrogel with AM)'!$P$1</c:f>
              <c:strCache>
                <c:ptCount val="1"/>
                <c:pt idx="0">
                  <c:v>%Gap from TE band 4 to band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'sq-slab(Hydrogel with AM)'!$M$2:$M$22</c:f>
              <c:numCache>
                <c:formatCode>General</c:formatCode>
                <c:ptCount val="2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</c:numCache>
            </c:numRef>
          </c:xVal>
          <c:yVal>
            <c:numRef>
              <c:f>'sq-slab(Hydrogel with AM)'!$P$2:$P$22</c:f>
              <c:numCache>
                <c:formatCode>General</c:formatCode>
                <c:ptCount val="21"/>
                <c:pt idx="0">
                  <c:v>7.0960000000000001</c:v>
                </c:pt>
                <c:pt idx="1">
                  <c:v>9.0785</c:v>
                </c:pt>
                <c:pt idx="2">
                  <c:v>10.803000000000001</c:v>
                </c:pt>
                <c:pt idx="3">
                  <c:v>12.295</c:v>
                </c:pt>
                <c:pt idx="4">
                  <c:v>13.548999999999999</c:v>
                </c:pt>
                <c:pt idx="5">
                  <c:v>14.519</c:v>
                </c:pt>
                <c:pt idx="6">
                  <c:v>15.538</c:v>
                </c:pt>
                <c:pt idx="7">
                  <c:v>16.216999999999999</c:v>
                </c:pt>
                <c:pt idx="8">
                  <c:v>17.178000000000001</c:v>
                </c:pt>
                <c:pt idx="9">
                  <c:v>17.356999999999999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0F-47AD-B7FB-209E327B1C58}"/>
            </c:ext>
          </c:extLst>
        </c:ser>
        <c:ser>
          <c:idx val="3"/>
          <c:order val="3"/>
          <c:tx>
            <c:strRef>
              <c:f>'sq-slab(Hydrogel with AM)'!$Q$1</c:f>
              <c:strCache>
                <c:ptCount val="1"/>
                <c:pt idx="0">
                  <c:v>%Gap from TE band 5 to band 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'sq-slab(Hydrogel with AM)'!$M$2:$M$22</c:f>
              <c:numCache>
                <c:formatCode>General</c:formatCode>
                <c:ptCount val="2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</c:numCache>
            </c:numRef>
          </c:xVal>
          <c:yVal>
            <c:numRef>
              <c:f>'sq-slab(Hydrogel with AM)'!$Q$2:$Q$22</c:f>
              <c:numCache>
                <c:formatCode>General</c:formatCode>
                <c:ptCount val="21"/>
                <c:pt idx="0">
                  <c:v>7.5949999999999998</c:v>
                </c:pt>
                <c:pt idx="1">
                  <c:v>7.8220000000000001</c:v>
                </c:pt>
                <c:pt idx="2">
                  <c:v>8.2880000000000003</c:v>
                </c:pt>
                <c:pt idx="3">
                  <c:v>8.4049999999999994</c:v>
                </c:pt>
                <c:pt idx="4">
                  <c:v>8.4700000000000006</c:v>
                </c:pt>
                <c:pt idx="5">
                  <c:v>8.4079999999999995</c:v>
                </c:pt>
                <c:pt idx="6">
                  <c:v>8.234</c:v>
                </c:pt>
                <c:pt idx="7">
                  <c:v>8.1419999999999995</c:v>
                </c:pt>
                <c:pt idx="8">
                  <c:v>7.633</c:v>
                </c:pt>
                <c:pt idx="9">
                  <c:v>7.4470000000000001</c:v>
                </c:pt>
                <c:pt idx="10">
                  <c:v>3.7749999999999999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0F-47AD-B7FB-209E327B1C58}"/>
            </c:ext>
          </c:extLst>
        </c:ser>
        <c:ser>
          <c:idx val="4"/>
          <c:order val="4"/>
          <c:tx>
            <c:strRef>
              <c:f>'sq-slab(Hydrogel with AM)'!$R$1</c:f>
              <c:strCache>
                <c:ptCount val="1"/>
                <c:pt idx="0">
                  <c:v>%Gap from TE band 6 to band 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'sq-slab(Hydrogel with AM)'!$M$2:$M$22</c:f>
              <c:numCache>
                <c:formatCode>General</c:formatCode>
                <c:ptCount val="2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</c:numCache>
            </c:numRef>
          </c:xVal>
          <c:yVal>
            <c:numRef>
              <c:f>'sq-slab(Hydrogel with AM)'!$R$2:$R$22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1.256</c:v>
                </c:pt>
                <c:pt idx="4">
                  <c:v>1.1719999999999999</c:v>
                </c:pt>
                <c:pt idx="5">
                  <c:v>1.304</c:v>
                </c:pt>
                <c:pt idx="6">
                  <c:v>1.3160000000000001</c:v>
                </c:pt>
                <c:pt idx="7">
                  <c:v>1.2430000000000001</c:v>
                </c:pt>
                <c:pt idx="8">
                  <c:v>1.117</c:v>
                </c:pt>
                <c:pt idx="9">
                  <c:v>1.01</c:v>
                </c:pt>
                <c:pt idx="10">
                  <c:v>1.6739999999999999</c:v>
                </c:pt>
                <c:pt idx="11">
                  <c:v>1.9390000000000001</c:v>
                </c:pt>
                <c:pt idx="12">
                  <c:v>1.8129999999999999</c:v>
                </c:pt>
                <c:pt idx="13">
                  <c:v>1.4139999999999999</c:v>
                </c:pt>
                <c:pt idx="14">
                  <c:v>1.3640000000000001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0F-47AD-B7FB-209E327B1C58}"/>
            </c:ext>
          </c:extLst>
        </c:ser>
        <c:ser>
          <c:idx val="5"/>
          <c:order val="5"/>
          <c:tx>
            <c:strRef>
              <c:f>'sq-slab(Hydrogel with AM)'!$S$1</c:f>
              <c:strCache>
                <c:ptCount val="1"/>
                <c:pt idx="0">
                  <c:v>%Gap from TE band 7 to band 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'sq-slab(Hydrogel with AM)'!$M$2:$M$22</c:f>
              <c:numCache>
                <c:formatCode>General</c:formatCode>
                <c:ptCount val="2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</c:numCache>
            </c:numRef>
          </c:xVal>
          <c:yVal>
            <c:numRef>
              <c:f>'sq-slab(Hydrogel with AM)'!$S$2:$S$22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2.177</c:v>
                </c:pt>
                <c:pt idx="7">
                  <c:v>3.012</c:v>
                </c:pt>
                <c:pt idx="8">
                  <c:v>4.0674999999999999</c:v>
                </c:pt>
                <c:pt idx="9">
                  <c:v>4.3330000000000002</c:v>
                </c:pt>
                <c:pt idx="10">
                  <c:v>1.819</c:v>
                </c:pt>
                <c:pt idx="11">
                  <c:v>0</c:v>
                </c:pt>
                <c:pt idx="12">
                  <c:v>6.1070000000000002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0F-47AD-B7FB-209E327B1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086976"/>
        <c:axId val="1123087456"/>
      </c:scatterChart>
      <c:valAx>
        <c:axId val="11230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87456"/>
        <c:crosses val="autoZero"/>
        <c:crossBetween val="midCat"/>
      </c:valAx>
      <c:valAx>
        <c:axId val="11230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8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'sq-slab(Hydrogel with AM)'!$T$1</c:f>
              <c:strCache>
                <c:ptCount val="1"/>
                <c:pt idx="0">
                  <c:v>%Gap from TM band 1 to band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'sq-slab(Hydrogel with AM)'!$M$2:$M$22</c:f>
              <c:numCache>
                <c:formatCode>General</c:formatCode>
                <c:ptCount val="2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</c:numCache>
            </c:numRef>
          </c:xVal>
          <c:yVal>
            <c:numRef>
              <c:f>'sq-slab(Hydrogel with AM)'!$T$2:$T$22</c:f>
              <c:numCache>
                <c:formatCode>General</c:formatCode>
                <c:ptCount val="21"/>
                <c:pt idx="0">
                  <c:v>5.3550000000000004</c:v>
                </c:pt>
                <c:pt idx="1">
                  <c:v>7.5759999999999996</c:v>
                </c:pt>
                <c:pt idx="2">
                  <c:v>9.93</c:v>
                </c:pt>
                <c:pt idx="3">
                  <c:v>12.491</c:v>
                </c:pt>
                <c:pt idx="4">
                  <c:v>15.301</c:v>
                </c:pt>
                <c:pt idx="5">
                  <c:v>18.361000000000001</c:v>
                </c:pt>
                <c:pt idx="6">
                  <c:v>21.753</c:v>
                </c:pt>
                <c:pt idx="7">
                  <c:v>25.573</c:v>
                </c:pt>
                <c:pt idx="8">
                  <c:v>29.817499999999999</c:v>
                </c:pt>
                <c:pt idx="9">
                  <c:v>34.302</c:v>
                </c:pt>
                <c:pt idx="10">
                  <c:v>39.345999999999997</c:v>
                </c:pt>
                <c:pt idx="11">
                  <c:v>43.914999999999999</c:v>
                </c:pt>
                <c:pt idx="12">
                  <c:v>47.472000000000001</c:v>
                </c:pt>
                <c:pt idx="13">
                  <c:v>50.872999999999998</c:v>
                </c:pt>
                <c:pt idx="14">
                  <c:v>53.951999999999998</c:v>
                </c:pt>
                <c:pt idx="15">
                  <c:v>57.152500000000003</c:v>
                </c:pt>
                <c:pt idx="16">
                  <c:v>60.072000000000003</c:v>
                </c:pt>
                <c:pt idx="17">
                  <c:v>62.655999999999999</c:v>
                </c:pt>
                <c:pt idx="18">
                  <c:v>65.037499999999994</c:v>
                </c:pt>
                <c:pt idx="19">
                  <c:v>67.658000000000001</c:v>
                </c:pt>
                <c:pt idx="20">
                  <c:v>69.748000000000005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BF-4B26-940F-ACF18E716B41}"/>
            </c:ext>
          </c:extLst>
        </c:ser>
        <c:ser>
          <c:idx val="1"/>
          <c:order val="1"/>
          <c:tx>
            <c:strRef>
              <c:f>'sq-slab(Hydrogel with AM)'!$U$1</c:f>
              <c:strCache>
                <c:ptCount val="1"/>
                <c:pt idx="0">
                  <c:v>%Gap from TM band 3 to band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'sq-slab(Hydrogel with AM)'!$M$2:$M$22</c:f>
              <c:numCache>
                <c:formatCode>General</c:formatCode>
                <c:ptCount val="2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</c:numCache>
            </c:numRef>
          </c:xVal>
          <c:yVal>
            <c:numRef>
              <c:f>'sq-slab(Hydrogel with AM)'!$U$2:$U$22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2.6440000000000001</c:v>
                </c:pt>
                <c:pt idx="6">
                  <c:v>5.4080000000000004</c:v>
                </c:pt>
                <c:pt idx="7">
                  <c:v>8.891</c:v>
                </c:pt>
                <c:pt idx="8">
                  <c:v>12.91</c:v>
                </c:pt>
                <c:pt idx="9">
                  <c:v>17.048999999999999</c:v>
                </c:pt>
                <c:pt idx="10">
                  <c:v>21.577999999999999</c:v>
                </c:pt>
                <c:pt idx="11">
                  <c:v>24.992000000000001</c:v>
                </c:pt>
                <c:pt idx="12">
                  <c:v>26.376999999999999</c:v>
                </c:pt>
                <c:pt idx="13">
                  <c:v>27.192</c:v>
                </c:pt>
                <c:pt idx="14">
                  <c:v>27.167999999999999</c:v>
                </c:pt>
                <c:pt idx="15">
                  <c:v>26.902000000000001</c:v>
                </c:pt>
                <c:pt idx="16">
                  <c:v>25.338999999999999</c:v>
                </c:pt>
                <c:pt idx="17">
                  <c:v>22.257999999999999</c:v>
                </c:pt>
                <c:pt idx="18">
                  <c:v>17.649999999999999</c:v>
                </c:pt>
                <c:pt idx="19">
                  <c:v>11.452</c:v>
                </c:pt>
                <c:pt idx="20">
                  <c:v>3.4860000000000002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BF-4B26-940F-ACF18E716B41}"/>
            </c:ext>
          </c:extLst>
        </c:ser>
        <c:ser>
          <c:idx val="2"/>
          <c:order val="2"/>
          <c:tx>
            <c:strRef>
              <c:f>'sq-slab(Hydrogel with AM)'!$V$1</c:f>
              <c:strCache>
                <c:ptCount val="1"/>
                <c:pt idx="0">
                  <c:v>%Gap from TM band 5 to band 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'sq-slab(Hydrogel with AM)'!$M$2:$M$22</c:f>
              <c:numCache>
                <c:formatCode>General</c:formatCode>
                <c:ptCount val="2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</c:numCache>
            </c:numRef>
          </c:xVal>
          <c:yVal>
            <c:numRef>
              <c:f>'sq-slab(Hydrogel with AM)'!$V$2:$V$22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2.327</c:v>
                </c:pt>
                <c:pt idx="9">
                  <c:v>5.3890000000000002</c:v>
                </c:pt>
                <c:pt idx="10">
                  <c:v>8.8294999999999995</c:v>
                </c:pt>
                <c:pt idx="11">
                  <c:v>9.0370000000000008</c:v>
                </c:pt>
                <c:pt idx="12">
                  <c:v>9.202</c:v>
                </c:pt>
                <c:pt idx="13">
                  <c:v>9.2249999999999996</c:v>
                </c:pt>
                <c:pt idx="14">
                  <c:v>9.3149999999999995</c:v>
                </c:pt>
                <c:pt idx="15">
                  <c:v>8.9390000000000001</c:v>
                </c:pt>
                <c:pt idx="16">
                  <c:v>8.7230000000000008</c:v>
                </c:pt>
                <c:pt idx="17">
                  <c:v>9.06</c:v>
                </c:pt>
                <c:pt idx="18">
                  <c:v>7.6950000000000003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BF-4B26-940F-ACF18E716B41}"/>
            </c:ext>
          </c:extLst>
        </c:ser>
        <c:ser>
          <c:idx val="3"/>
          <c:order val="3"/>
          <c:tx>
            <c:strRef>
              <c:f>'sq-slab(Hydrogel with AM)'!$W$1</c:f>
              <c:strCache>
                <c:ptCount val="1"/>
                <c:pt idx="0">
                  <c:v>%Gap from TM band 6 to band 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'sq-slab(Hydrogel with AM)'!$M$2:$M$22</c:f>
              <c:numCache>
                <c:formatCode>General</c:formatCode>
                <c:ptCount val="2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</c:numCache>
            </c:numRef>
          </c:xVal>
          <c:yVal>
            <c:numRef>
              <c:f>'sq-slab(Hydrogel with AM)'!$W$2:$W$22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1.732</c:v>
                </c:pt>
                <c:pt idx="12">
                  <c:v>3.2829999999999999</c:v>
                </c:pt>
                <c:pt idx="13">
                  <c:v>4.66</c:v>
                </c:pt>
                <c:pt idx="14">
                  <c:v>5.2949999999999999</c:v>
                </c:pt>
                <c:pt idx="15">
                  <c:v>6.2549999999999999</c:v>
                </c:pt>
                <c:pt idx="16">
                  <c:v>5.6740000000000004</c:v>
                </c:pt>
                <c:pt idx="17">
                  <c:v>2.5785</c:v>
                </c:pt>
                <c:pt idx="18">
                  <c:v>0</c:v>
                </c:pt>
                <c:pt idx="19">
                  <c:v>0</c:v>
                </c:pt>
                <c:pt idx="20">
                  <c:v>1.895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BF-4B26-940F-ACF18E716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78464"/>
        <c:axId val="1897301504"/>
      </c:scatterChart>
      <c:valAx>
        <c:axId val="18972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01504"/>
        <c:crosses val="autoZero"/>
        <c:crossBetween val="midCat"/>
      </c:valAx>
      <c:valAx>
        <c:axId val="1897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7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'sq-slab(Hydrogel with AM)'!$B$1</c:f>
              <c:strCache>
                <c:ptCount val="1"/>
                <c:pt idx="0">
                  <c:v>%Gap from TE band 1 to band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'sq-slab(Hydrogel with AM)'!$A$2:$A$11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'sq-slab(Hydrogel with AM)'!$B$2:$B$11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3.004</c:v>
                </c:pt>
                <c:pt idx="3">
                  <c:v>16.21</c:v>
                </c:pt>
                <c:pt idx="4">
                  <c:v>7.3079999999999998</c:v>
                </c:pt>
                <c:pt idx="5">
                  <c:v>3.1030000000000002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8E-4465-A12F-6DDC7902D1AD}"/>
            </c:ext>
          </c:extLst>
        </c:ser>
        <c:ser>
          <c:idx val="1"/>
          <c:order val="1"/>
          <c:tx>
            <c:strRef>
              <c:f>'sq-slab(Hydrogel with AM)'!$C$1</c:f>
              <c:strCache>
                <c:ptCount val="1"/>
                <c:pt idx="0">
                  <c:v>%Gap from TE band 2 to band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'sq-slab(Hydrogel with AM)'!$A$2:$A$11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'sq-slab(Hydrogel with AM)'!$C$2:$C$11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2.5270000000000001</c:v>
                </c:pt>
                <c:pt idx="3">
                  <c:v>25.169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8E-4465-A12F-6DDC7902D1AD}"/>
            </c:ext>
          </c:extLst>
        </c:ser>
        <c:ser>
          <c:idx val="2"/>
          <c:order val="2"/>
          <c:tx>
            <c:strRef>
              <c:f>'sq-slab(Hydrogel with AM)'!$D$1</c:f>
              <c:strCache>
                <c:ptCount val="1"/>
                <c:pt idx="0">
                  <c:v>%Gap from TE band 4 to band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'sq-slab(Hydrogel with AM)'!$A$2:$A$11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'sq-slab(Hydrogel with AM)'!$D$2:$D$11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7.0960000000000001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8E-4465-A12F-6DDC7902D1AD}"/>
            </c:ext>
          </c:extLst>
        </c:ser>
        <c:ser>
          <c:idx val="3"/>
          <c:order val="3"/>
          <c:tx>
            <c:strRef>
              <c:f>'sq-slab(Hydrogel with AM)'!$E$1</c:f>
              <c:strCache>
                <c:ptCount val="1"/>
                <c:pt idx="0">
                  <c:v>%Gap from TE band 5 to band 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'sq-slab(Hydrogel with AM)'!$A$2:$A$11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'sq-slab(Hydrogel with AM)'!$E$2:$E$11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7.5949999999999998</c:v>
                </c:pt>
                <c:pt idx="4">
                  <c:v>3.7749999999999999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8E-4465-A12F-6DDC7902D1AD}"/>
            </c:ext>
          </c:extLst>
        </c:ser>
        <c:ser>
          <c:idx val="4"/>
          <c:order val="4"/>
          <c:tx>
            <c:strRef>
              <c:f>'sq-slab(Hydrogel with AM)'!$F$1</c:f>
              <c:strCache>
                <c:ptCount val="1"/>
                <c:pt idx="0">
                  <c:v>%Gap from TE band 6 to band 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'sq-slab(Hydrogel with AM)'!$A$2:$A$11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'sq-slab(Hydrogel with AM)'!$F$2:$F$11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1.6739999999999999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8E-4465-A12F-6DDC7902D1AD}"/>
            </c:ext>
          </c:extLst>
        </c:ser>
        <c:ser>
          <c:idx val="5"/>
          <c:order val="5"/>
          <c:tx>
            <c:strRef>
              <c:f>'sq-slab(Hydrogel with AM)'!$G$1</c:f>
              <c:strCache>
                <c:ptCount val="1"/>
                <c:pt idx="0">
                  <c:v>%Gap from TE band 7 to band 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'sq-slab(Hydrogel with AM)'!$A$2:$A$11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'sq-slab(Hydrogel with AM)'!$G$2:$G$11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8E-4465-A12F-6DDC7902D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82304"/>
        <c:axId val="1897300064"/>
      </c:scatterChart>
      <c:valAx>
        <c:axId val="18972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00064"/>
        <c:crosses val="autoZero"/>
        <c:crossBetween val="midCat"/>
      </c:valAx>
      <c:valAx>
        <c:axId val="18973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8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1</xdr:row>
      <xdr:rowOff>90487</xdr:rowOff>
    </xdr:from>
    <xdr:to>
      <xdr:col>15</xdr:col>
      <xdr:colOff>76198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2B9691-7BE1-8352-2D63-A9C1E1AF2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166688</xdr:rowOff>
    </xdr:from>
    <xdr:to>
      <xdr:col>3</xdr:col>
      <xdr:colOff>1059658</xdr:colOff>
      <xdr:row>27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E9BED5-2B3C-3DAF-8B6D-EA28325FC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1181100</xdr:colOff>
      <xdr:row>12</xdr:row>
      <xdr:rowOff>9525</xdr:rowOff>
    </xdr:from>
    <xdr:to>
      <xdr:col>7</xdr:col>
      <xdr:colOff>438150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301C93-9C03-E2CA-F13D-D67C6F2DA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16668</xdr:colOff>
      <xdr:row>11</xdr:row>
      <xdr:rowOff>9524</xdr:rowOff>
    </xdr:from>
    <xdr:to>
      <xdr:col>12</xdr:col>
      <xdr:colOff>283368</xdr:colOff>
      <xdr:row>26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5ED52E-768E-0E72-1FA9-BDA4A8F73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888206</xdr:colOff>
      <xdr:row>10</xdr:row>
      <xdr:rowOff>123825</xdr:rowOff>
    </xdr:from>
    <xdr:to>
      <xdr:col>16</xdr:col>
      <xdr:colOff>583406</xdr:colOff>
      <xdr:row>25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18E1EF-D652-5826-9129-0051B7BF9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114301</xdr:colOff>
      <xdr:row>0</xdr:row>
      <xdr:rowOff>38101</xdr:rowOff>
    </xdr:from>
    <xdr:to>
      <xdr:col>14</xdr:col>
      <xdr:colOff>290513</xdr:colOff>
      <xdr:row>13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2F5E1-E6A0-BAA7-05CE-1555A4464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289434</xdr:colOff>
      <xdr:row>22</xdr:row>
      <xdr:rowOff>110973</xdr:rowOff>
    </xdr:from>
    <xdr:to>
      <xdr:col>20</xdr:col>
      <xdr:colOff>413033</xdr:colOff>
      <xdr:row>39</xdr:row>
      <xdr:rowOff>126957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9EC002-22F8-62EC-E176-B8D8CA06C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597368</xdr:colOff>
      <xdr:row>22</xdr:row>
      <xdr:rowOff>42731</xdr:rowOff>
    </xdr:from>
    <xdr:to>
      <xdr:col>25</xdr:col>
      <xdr:colOff>219237</xdr:colOff>
      <xdr:row>37</xdr:row>
      <xdr:rowOff>73002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21B26F-7AA8-6E33-3A87-ED8934B93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35718</xdr:colOff>
      <xdr:row>12</xdr:row>
      <xdr:rowOff>9525</xdr:rowOff>
    </xdr:from>
    <xdr:to>
      <xdr:col>4</xdr:col>
      <xdr:colOff>359568</xdr:colOff>
      <xdr:row>27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EB05B0-2B06-ADC5-91CE-093B94C95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1197768</xdr:colOff>
      <xdr:row>12</xdr:row>
      <xdr:rowOff>4762</xdr:rowOff>
    </xdr:from>
    <xdr:to>
      <xdr:col>8</xdr:col>
      <xdr:colOff>950118</xdr:colOff>
      <xdr:row>27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621C6D-CF24-3950-FCAD-FCCA3158B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116681</xdr:colOff>
      <xdr:row>12</xdr:row>
      <xdr:rowOff>119063</xdr:rowOff>
    </xdr:from>
    <xdr:to>
      <xdr:col>10</xdr:col>
      <xdr:colOff>440531</xdr:colOff>
      <xdr:row>27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5F94B-D507-8BF7-029E-C4BB13482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230980</xdr:colOff>
      <xdr:row>11</xdr:row>
      <xdr:rowOff>171450</xdr:rowOff>
    </xdr:from>
    <xdr:to>
      <xdr:col>4</xdr:col>
      <xdr:colOff>554830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1E2E05-9C9F-46F0-A179-FCB79991C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2380</xdr:colOff>
      <xdr:row>11</xdr:row>
      <xdr:rowOff>133350</xdr:rowOff>
    </xdr:from>
    <xdr:to>
      <xdr:col>4</xdr:col>
      <xdr:colOff>326230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A5768-79FF-4554-9BCA-919DB59FE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460517</xdr:colOff>
      <xdr:row>22</xdr:row>
      <xdr:rowOff>110595</xdr:rowOff>
    </xdr:from>
    <xdr:to>
      <xdr:col>24</xdr:col>
      <xdr:colOff>553870</xdr:colOff>
      <xdr:row>37</xdr:row>
      <xdr:rowOff>139168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AAC90-004C-7C8A-D768-000D7ED58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141107</xdr:colOff>
      <xdr:row>6</xdr:row>
      <xdr:rowOff>59811</xdr:rowOff>
    </xdr:from>
    <xdr:to>
      <xdr:col>26</xdr:col>
      <xdr:colOff>174509</xdr:colOff>
      <xdr:row>21</xdr:row>
      <xdr:rowOff>88384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3C3CEA-CBFF-19B8-88AF-5C1E88E69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0B01-AA94-416D-9C4F-4E3A485A5CD1}">
  <dimension ref="A3:P19"/>
  <sheetViews>
    <sheetView zoomScale="66" workbookViewId="0">
      <selection activeCell="C31" sqref="C31"/>
    </sheetView>
  </sheetViews>
  <sheetFormatPr defaultColWidth="10.59765625" defaultRowHeight="14.25" x14ac:dyDescent="0.45"/>
  <cols>
    <col min="2" max="3" width="17.06640625" bestFit="1" customWidth="1"/>
    <col min="4" max="4" width="18.265625" bestFit="1" customWidth="1"/>
    <col min="5" max="5" width="10.73046875" bestFit="1" customWidth="1"/>
    <col min="6" max="6" width="19.86328125" bestFit="1" customWidth="1"/>
    <col min="7" max="8" width="27.59765625" bestFit="1" customWidth="1"/>
    <col min="9" max="9" width="21.265625" bestFit="1" customWidth="1"/>
    <col min="10" max="10" width="23.06640625" bestFit="1" customWidth="1"/>
    <col min="11" max="12" width="21.265625" bestFit="1" customWidth="1"/>
  </cols>
  <sheetData>
    <row r="3" spans="1:16" x14ac:dyDescent="0.45">
      <c r="A3" s="2" t="s">
        <v>1</v>
      </c>
      <c r="B3" s="2" t="s">
        <v>0</v>
      </c>
      <c r="C3" s="2" t="s">
        <v>2</v>
      </c>
      <c r="E3" s="2" t="s">
        <v>1</v>
      </c>
      <c r="F3" s="2" t="s">
        <v>0</v>
      </c>
      <c r="G3" s="2" t="s">
        <v>3</v>
      </c>
      <c r="H3" s="2" t="s">
        <v>2</v>
      </c>
    </row>
    <row r="4" spans="1:16" x14ac:dyDescent="0.45">
      <c r="A4" s="2">
        <v>0.1</v>
      </c>
      <c r="B4" s="2">
        <v>0</v>
      </c>
      <c r="C4" s="2">
        <v>0</v>
      </c>
      <c r="E4" s="2">
        <v>0.31</v>
      </c>
      <c r="F4" s="2">
        <v>16.027000000000001</v>
      </c>
      <c r="G4" s="2">
        <v>0</v>
      </c>
      <c r="H4" s="2">
        <v>0</v>
      </c>
    </row>
    <row r="5" spans="1:16" x14ac:dyDescent="0.45">
      <c r="A5" s="2">
        <v>0.2</v>
      </c>
      <c r="B5" s="2">
        <v>0</v>
      </c>
      <c r="C5" s="2">
        <v>0</v>
      </c>
      <c r="E5" s="2">
        <v>0.32</v>
      </c>
      <c r="F5" s="2">
        <v>17.28</v>
      </c>
      <c r="G5" s="2">
        <v>0</v>
      </c>
      <c r="H5" s="2">
        <v>0</v>
      </c>
    </row>
    <row r="6" spans="1:16" x14ac:dyDescent="0.45">
      <c r="A6" s="2">
        <v>0.3</v>
      </c>
      <c r="B6" s="3">
        <v>14.628</v>
      </c>
      <c r="C6" s="2">
        <v>0</v>
      </c>
      <c r="E6" s="2">
        <v>0.33</v>
      </c>
      <c r="F6" s="2">
        <v>18.359000000000002</v>
      </c>
      <c r="G6" s="2">
        <v>0</v>
      </c>
      <c r="H6" s="2">
        <v>0</v>
      </c>
    </row>
    <row r="7" spans="1:16" x14ac:dyDescent="0.45">
      <c r="A7" s="2">
        <v>0.4</v>
      </c>
      <c r="B7" s="2">
        <v>22.315000000000001</v>
      </c>
      <c r="C7" s="3">
        <v>2.5649999999999999</v>
      </c>
      <c r="E7" s="2">
        <v>0.34</v>
      </c>
      <c r="F7" s="2">
        <v>19.457000000000001</v>
      </c>
      <c r="G7" s="2">
        <v>0</v>
      </c>
      <c r="H7" s="2">
        <v>0</v>
      </c>
    </row>
    <row r="8" spans="1:16" x14ac:dyDescent="0.45">
      <c r="A8" s="2">
        <v>0.5</v>
      </c>
      <c r="B8" s="2">
        <v>0</v>
      </c>
      <c r="C8" s="2">
        <v>0</v>
      </c>
      <c r="E8" s="2">
        <v>0.35</v>
      </c>
      <c r="F8" s="2">
        <v>20.361999999999998</v>
      </c>
      <c r="G8" s="3">
        <v>1.4730000000000001</v>
      </c>
      <c r="H8" s="2">
        <v>0</v>
      </c>
    </row>
    <row r="9" spans="1:16" x14ac:dyDescent="0.45">
      <c r="A9" s="2">
        <v>0.6</v>
      </c>
      <c r="B9" s="2">
        <v>0</v>
      </c>
      <c r="C9" s="2">
        <v>0</v>
      </c>
      <c r="E9" s="2">
        <v>0.36</v>
      </c>
      <c r="F9" s="2">
        <v>21.122</v>
      </c>
      <c r="G9" s="2">
        <v>2.1520000000000001</v>
      </c>
      <c r="H9" s="2">
        <v>0</v>
      </c>
    </row>
    <row r="10" spans="1:16" x14ac:dyDescent="0.45">
      <c r="A10" s="2">
        <v>0.7</v>
      </c>
      <c r="B10" s="2">
        <v>0</v>
      </c>
      <c r="C10" s="2">
        <v>0</v>
      </c>
      <c r="E10" s="2">
        <v>0.37</v>
      </c>
      <c r="F10" s="2">
        <v>21.742999999999999</v>
      </c>
      <c r="G10" s="2">
        <v>1.609</v>
      </c>
      <c r="H10" s="2">
        <v>0</v>
      </c>
    </row>
    <row r="11" spans="1:16" x14ac:dyDescent="0.45">
      <c r="A11" s="2">
        <v>0.8</v>
      </c>
      <c r="B11" s="2">
        <v>0</v>
      </c>
      <c r="C11" s="2">
        <v>0</v>
      </c>
      <c r="E11" s="2">
        <v>0.38</v>
      </c>
      <c r="F11" s="2">
        <v>22.238</v>
      </c>
      <c r="G11" s="2">
        <v>0</v>
      </c>
      <c r="H11" s="2">
        <v>0</v>
      </c>
    </row>
    <row r="12" spans="1:16" x14ac:dyDescent="0.45">
      <c r="A12" s="2">
        <v>0.9</v>
      </c>
      <c r="B12" s="2">
        <v>0</v>
      </c>
      <c r="C12" s="2">
        <v>0</v>
      </c>
      <c r="E12" s="3">
        <v>0.39</v>
      </c>
      <c r="F12" s="3">
        <v>22.454000000000001</v>
      </c>
      <c r="G12" s="3">
        <v>0</v>
      </c>
      <c r="H12" s="3">
        <v>1.66</v>
      </c>
    </row>
    <row r="13" spans="1:16" x14ac:dyDescent="0.45">
      <c r="A13" s="2">
        <v>1</v>
      </c>
      <c r="B13" s="2">
        <v>0</v>
      </c>
      <c r="C13" s="2">
        <v>0</v>
      </c>
    </row>
    <row r="14" spans="1:16" x14ac:dyDescent="0.45">
      <c r="A14" s="1"/>
      <c r="B14" s="1"/>
      <c r="C14" s="1"/>
    </row>
    <row r="16" spans="1:16" x14ac:dyDescent="0.45">
      <c r="A16" s="15" t="s">
        <v>55</v>
      </c>
      <c r="B16" s="15" t="s">
        <v>56</v>
      </c>
      <c r="C16" s="15" t="s">
        <v>57</v>
      </c>
      <c r="D16" s="15" t="s">
        <v>58</v>
      </c>
      <c r="E16" s="15" t="s">
        <v>20</v>
      </c>
      <c r="F16" s="15" t="s">
        <v>25</v>
      </c>
      <c r="G16" s="15" t="s">
        <v>31</v>
      </c>
      <c r="H16" s="15" t="s">
        <v>22</v>
      </c>
      <c r="I16" s="15" t="s">
        <v>23</v>
      </c>
      <c r="J16" s="15" t="s">
        <v>24</v>
      </c>
      <c r="K16" s="15" t="s">
        <v>26</v>
      </c>
      <c r="L16" s="15" t="s">
        <v>27</v>
      </c>
      <c r="M16" s="15" t="s">
        <v>28</v>
      </c>
      <c r="N16" s="15" t="s">
        <v>47</v>
      </c>
      <c r="O16" s="15" t="s">
        <v>49</v>
      </c>
      <c r="P16" s="15" t="s">
        <v>48</v>
      </c>
    </row>
    <row r="17" spans="1:16" x14ac:dyDescent="0.45">
      <c r="A17" s="19">
        <v>10</v>
      </c>
      <c r="B17" s="20">
        <v>10</v>
      </c>
      <c r="C17" s="20">
        <v>0.01</v>
      </c>
      <c r="D17" s="20">
        <v>0.3</v>
      </c>
      <c r="E17" s="20" t="s">
        <v>21</v>
      </c>
      <c r="F17" s="20">
        <v>4.3246000000000002</v>
      </c>
      <c r="G17" s="20" t="s">
        <v>30</v>
      </c>
      <c r="H17" s="21">
        <v>2.5345999999999999E-7</v>
      </c>
      <c r="I17" s="21">
        <v>2.9346999999999999E-7</v>
      </c>
      <c r="J17" s="21">
        <f>(300000000)/I17</f>
        <v>1022250996694721.8</v>
      </c>
      <c r="K17" s="21">
        <f>(300000000)/H17</f>
        <v>1183618716957310.8</v>
      </c>
      <c r="L17" s="20">
        <f>((6.626E-34)*J17)/(1.6E-19)</f>
        <v>4.2333969400620166</v>
      </c>
      <c r="M17" s="21">
        <f>(K17*6.626E-34)/(1.6E-19)</f>
        <v>4.9016610115994634</v>
      </c>
      <c r="N17" s="21">
        <f>K17-J17</f>
        <v>161367720262589</v>
      </c>
      <c r="O17" s="21">
        <f>M17-L17</f>
        <v>0.66826407153744682</v>
      </c>
      <c r="P17" s="22">
        <f>300000000/N17</f>
        <v>1.8591078780304929E-6</v>
      </c>
    </row>
    <row r="18" spans="1:16" x14ac:dyDescent="0.45">
      <c r="A18" s="5">
        <v>10</v>
      </c>
      <c r="B18" s="6">
        <v>10</v>
      </c>
      <c r="C18" s="6">
        <v>0.01</v>
      </c>
      <c r="D18" s="6">
        <v>0.39</v>
      </c>
      <c r="E18" s="6" t="s">
        <v>21</v>
      </c>
      <c r="F18" s="6">
        <v>4.3246000000000002</v>
      </c>
      <c r="G18" s="6" t="s">
        <v>30</v>
      </c>
      <c r="H18" s="16">
        <v>2.0856999999999999E-7</v>
      </c>
      <c r="I18" s="16">
        <v>2.6133000000000002E-7</v>
      </c>
      <c r="J18" s="16">
        <f t="shared" ref="J18:J19" si="0">(300000000)/I18</f>
        <v>1147973826196762.5</v>
      </c>
      <c r="K18" s="16">
        <f t="shared" ref="K18:K19" si="1">(300000000)/H18</f>
        <v>1438366016205590.5</v>
      </c>
      <c r="L18" s="6">
        <f t="shared" ref="L18:L19" si="2">((6.626E-34)*J18)/(1.6E-19)</f>
        <v>4.7540466077373429</v>
      </c>
      <c r="M18" s="16">
        <f t="shared" ref="M18:M19" si="3">(K18*6.626E-34)/(1.6E-19)</f>
        <v>5.9566332646114022</v>
      </c>
      <c r="N18" s="16">
        <f t="shared" ref="N18:N19" si="4">K18-J18</f>
        <v>290392190008828</v>
      </c>
      <c r="O18" s="16">
        <f t="shared" ref="O18:O19" si="5">M18-L18</f>
        <v>1.2025866568740593</v>
      </c>
      <c r="P18" s="18">
        <f t="shared" ref="P18:P19" si="6">300000000/N18</f>
        <v>1.0330856349507194E-6</v>
      </c>
    </row>
    <row r="19" spans="1:16" x14ac:dyDescent="0.45">
      <c r="A19" s="10"/>
      <c r="B19" s="11"/>
      <c r="C19" s="11"/>
      <c r="D19" s="11"/>
      <c r="E19" s="11"/>
      <c r="F19" s="11"/>
      <c r="G19" s="11" t="s">
        <v>52</v>
      </c>
      <c r="H19" s="12">
        <v>9.7585990000000007E-7</v>
      </c>
      <c r="I19" s="12">
        <v>9.9199999999999999E-7</v>
      </c>
      <c r="J19" s="12">
        <f t="shared" si="0"/>
        <v>302419354838709.69</v>
      </c>
      <c r="K19" s="12">
        <f t="shared" si="1"/>
        <v>307421177978519.25</v>
      </c>
      <c r="L19" s="11">
        <f t="shared" si="2"/>
        <v>1.2523941532258065</v>
      </c>
      <c r="M19" s="12">
        <f t="shared" si="3"/>
        <v>1.2731079533035428</v>
      </c>
      <c r="N19" s="12">
        <f t="shared" si="4"/>
        <v>5001823139809.5625</v>
      </c>
      <c r="O19" s="12">
        <f t="shared" si="5"/>
        <v>2.0713800077736266E-2</v>
      </c>
      <c r="P19" s="13">
        <f t="shared" si="6"/>
        <v>5.9978130296590629E-5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F0C7-6DBC-4D05-9832-8F1F325EFFF1}">
  <dimension ref="A1:P45"/>
  <sheetViews>
    <sheetView topLeftCell="A5" zoomScale="55" zoomScaleNormal="55" workbookViewId="0">
      <selection activeCell="P37" sqref="P37"/>
    </sheetView>
  </sheetViews>
  <sheetFormatPr defaultRowHeight="14.25" x14ac:dyDescent="0.45"/>
  <cols>
    <col min="2" max="3" width="17.06640625" bestFit="1" customWidth="1"/>
    <col min="4" max="4" width="19.796875" bestFit="1" customWidth="1"/>
    <col min="5" max="5" width="17.06640625" bestFit="1" customWidth="1"/>
    <col min="6" max="6" width="27.46484375" bestFit="1" customWidth="1"/>
    <col min="7" max="7" width="29.1328125" bestFit="1" customWidth="1"/>
    <col min="8" max="8" width="27.46484375" bestFit="1" customWidth="1"/>
    <col min="9" max="9" width="21.265625" bestFit="1" customWidth="1"/>
    <col min="10" max="10" width="22.9296875" bestFit="1" customWidth="1"/>
    <col min="11" max="12" width="21.1328125" bestFit="1" customWidth="1"/>
    <col min="13" max="16" width="17.06640625" bestFit="1" customWidth="1"/>
  </cols>
  <sheetData>
    <row r="1" spans="1:16" x14ac:dyDescent="0.45">
      <c r="A1" s="2" t="s">
        <v>1</v>
      </c>
      <c r="B1" s="2" t="s">
        <v>0</v>
      </c>
      <c r="C1" s="2" t="s">
        <v>5</v>
      </c>
      <c r="D1" s="2" t="s">
        <v>4</v>
      </c>
      <c r="E1" s="2" t="s">
        <v>6</v>
      </c>
      <c r="F1" s="2" t="s">
        <v>3</v>
      </c>
      <c r="G1" s="2" t="s">
        <v>2</v>
      </c>
      <c r="I1" s="2" t="s">
        <v>1</v>
      </c>
      <c r="J1" s="2" t="s">
        <v>0</v>
      </c>
      <c r="K1" s="2" t="s">
        <v>5</v>
      </c>
      <c r="L1" s="2" t="s">
        <v>7</v>
      </c>
      <c r="M1" s="2" t="s">
        <v>8</v>
      </c>
      <c r="N1" s="2" t="s">
        <v>6</v>
      </c>
      <c r="O1" s="2" t="s">
        <v>3</v>
      </c>
      <c r="P1" s="2" t="s">
        <v>2</v>
      </c>
    </row>
    <row r="2" spans="1:16" x14ac:dyDescent="0.45">
      <c r="A2" s="2">
        <v>0.1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I2" s="2">
        <v>0.41</v>
      </c>
      <c r="J2" s="2">
        <v>67.641000000000005</v>
      </c>
      <c r="K2" s="2">
        <v>16.268000000000001</v>
      </c>
      <c r="L2" s="3">
        <v>1.35</v>
      </c>
      <c r="M2" s="2">
        <v>7.9</v>
      </c>
      <c r="N2" s="3">
        <v>5.4340000000000002</v>
      </c>
      <c r="O2" s="2">
        <v>4.2320000000000002</v>
      </c>
      <c r="P2" s="2">
        <v>1.1559999999999999</v>
      </c>
    </row>
    <row r="3" spans="1:16" x14ac:dyDescent="0.45">
      <c r="A3" s="2">
        <v>0.2</v>
      </c>
      <c r="B3" s="3">
        <v>10.007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I3" s="2">
        <v>0.42</v>
      </c>
      <c r="J3" s="2">
        <v>70.429000000000002</v>
      </c>
      <c r="K3" s="2">
        <v>18.547999999999998</v>
      </c>
      <c r="L3" s="2">
        <v>2.105</v>
      </c>
      <c r="M3" s="2">
        <v>7.9329999999999998</v>
      </c>
      <c r="N3" s="2">
        <v>7.73</v>
      </c>
      <c r="O3" s="2">
        <v>3.2829999999999999</v>
      </c>
      <c r="P3" s="2">
        <v>0</v>
      </c>
    </row>
    <row r="4" spans="1:16" x14ac:dyDescent="0.45">
      <c r="A4" s="2">
        <v>0.3</v>
      </c>
      <c r="B4" s="2">
        <v>35.331000000000003</v>
      </c>
      <c r="C4" s="2">
        <v>0</v>
      </c>
      <c r="D4" s="3">
        <v>8.2970000000000006</v>
      </c>
      <c r="E4" s="2">
        <v>0</v>
      </c>
      <c r="F4" s="3">
        <v>1.361</v>
      </c>
      <c r="G4" s="2">
        <v>0</v>
      </c>
      <c r="I4" s="2">
        <v>0.43</v>
      </c>
      <c r="J4" s="2">
        <v>72.637</v>
      </c>
      <c r="K4" s="2">
        <v>21.673999999999999</v>
      </c>
      <c r="L4" s="2">
        <v>1.73</v>
      </c>
      <c r="M4" s="2">
        <v>8.2959999999999994</v>
      </c>
      <c r="N4" s="2">
        <v>10.148</v>
      </c>
      <c r="O4" s="2">
        <v>2.7130000000000001</v>
      </c>
      <c r="P4" s="2">
        <v>0</v>
      </c>
    </row>
    <row r="5" spans="1:16" x14ac:dyDescent="0.45">
      <c r="A5" s="2">
        <v>0.4</v>
      </c>
      <c r="B5" s="2">
        <v>65.34</v>
      </c>
      <c r="C5" s="2">
        <v>12.909000000000001</v>
      </c>
      <c r="D5" s="2">
        <v>7.0549999999999997</v>
      </c>
      <c r="E5" s="3">
        <v>3.1970000000000001</v>
      </c>
      <c r="F5" s="2">
        <v>4.9429999999999996</v>
      </c>
      <c r="G5" s="3">
        <v>4.1449999999999996</v>
      </c>
      <c r="I5" s="2">
        <v>0.44</v>
      </c>
      <c r="J5" s="2">
        <v>73.662000000000006</v>
      </c>
      <c r="K5" s="2">
        <v>25.347999999999999</v>
      </c>
      <c r="L5" s="2">
        <v>0</v>
      </c>
      <c r="M5" s="2">
        <v>8.3810000000000002</v>
      </c>
      <c r="N5" s="2">
        <v>13.242000000000001</v>
      </c>
      <c r="O5" s="2">
        <v>2.3530000000000002</v>
      </c>
      <c r="P5" s="2">
        <v>0</v>
      </c>
    </row>
    <row r="6" spans="1:16" x14ac:dyDescent="0.45">
      <c r="A6" s="2">
        <v>0.5</v>
      </c>
      <c r="B6" s="2">
        <v>11.696999999999999</v>
      </c>
      <c r="C6" s="2">
        <v>12.163</v>
      </c>
      <c r="D6" s="2">
        <v>1.0620000000000001</v>
      </c>
      <c r="E6" s="2">
        <v>49.491</v>
      </c>
      <c r="F6" s="2">
        <v>8.9610000000000003</v>
      </c>
      <c r="G6" s="2">
        <v>0</v>
      </c>
      <c r="I6" s="2">
        <v>0.45</v>
      </c>
      <c r="J6" s="2">
        <v>74.876000000000005</v>
      </c>
      <c r="K6" s="2">
        <v>27.413</v>
      </c>
      <c r="L6" s="2">
        <v>0</v>
      </c>
      <c r="M6" s="2">
        <v>7.1230000000000002</v>
      </c>
      <c r="N6" s="2">
        <v>16.242999999999999</v>
      </c>
      <c r="O6" s="2">
        <v>1.744</v>
      </c>
      <c r="P6" s="2">
        <v>0</v>
      </c>
    </row>
    <row r="7" spans="1:16" x14ac:dyDescent="0.45">
      <c r="A7" s="2">
        <v>0.6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I7" s="2">
        <v>0.46</v>
      </c>
      <c r="J7" s="2">
        <v>76.215999999999994</v>
      </c>
      <c r="K7" s="2">
        <v>27.672999999999998</v>
      </c>
      <c r="L7" s="2">
        <v>0</v>
      </c>
      <c r="M7" s="2">
        <v>5.8949999999999996</v>
      </c>
      <c r="N7" s="2">
        <v>20.109000000000002</v>
      </c>
      <c r="O7" s="2">
        <v>1.7250000000000001</v>
      </c>
      <c r="P7" s="2">
        <v>0</v>
      </c>
    </row>
    <row r="8" spans="1:16" x14ac:dyDescent="0.45">
      <c r="A8" s="2">
        <v>0.7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I8" s="3">
        <v>0.47</v>
      </c>
      <c r="J8" s="3">
        <v>76.676000000000002</v>
      </c>
      <c r="K8" s="3">
        <v>26.68</v>
      </c>
      <c r="L8" s="3">
        <v>0</v>
      </c>
      <c r="M8" s="3">
        <v>3.157</v>
      </c>
      <c r="N8" s="3">
        <v>24.367000000000001</v>
      </c>
      <c r="O8" s="24">
        <v>0</v>
      </c>
      <c r="P8" s="3">
        <v>1.4650000000000001</v>
      </c>
    </row>
    <row r="9" spans="1:16" x14ac:dyDescent="0.45">
      <c r="A9" s="2">
        <v>0.8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I9" s="3">
        <v>0.48</v>
      </c>
      <c r="J9" s="3">
        <v>72.591999999999999</v>
      </c>
      <c r="K9" s="3">
        <v>24.882000000000001</v>
      </c>
      <c r="L9" s="3">
        <v>4.0449999999999999</v>
      </c>
      <c r="M9" s="3">
        <v>0</v>
      </c>
      <c r="N9" s="3">
        <v>30.407</v>
      </c>
      <c r="O9" s="3">
        <v>2.7330000000000001</v>
      </c>
      <c r="P9" s="3">
        <v>0</v>
      </c>
    </row>
    <row r="10" spans="1:16" x14ac:dyDescent="0.45">
      <c r="A10" s="2">
        <v>0.9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I10" s="2">
        <v>0.49</v>
      </c>
      <c r="J10" s="2">
        <v>39.457999999999998</v>
      </c>
      <c r="K10" s="2">
        <v>20.024999999999999</v>
      </c>
      <c r="L10" s="2">
        <v>2.6150000000000002</v>
      </c>
      <c r="M10" s="2">
        <v>0</v>
      </c>
      <c r="N10" s="2">
        <v>38.871000000000002</v>
      </c>
      <c r="O10" s="2">
        <v>5.1509999999999998</v>
      </c>
      <c r="P10" s="2">
        <v>0</v>
      </c>
    </row>
    <row r="11" spans="1:16" x14ac:dyDescent="0.45">
      <c r="A11" s="2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31" spans="1:16" x14ac:dyDescent="0.45">
      <c r="A31" s="15" t="s">
        <v>55</v>
      </c>
      <c r="B31" s="15" t="s">
        <v>56</v>
      </c>
      <c r="C31" s="15" t="s">
        <v>57</v>
      </c>
      <c r="D31" s="15" t="s">
        <v>58</v>
      </c>
      <c r="E31" s="15" t="s">
        <v>20</v>
      </c>
      <c r="F31" s="15" t="s">
        <v>25</v>
      </c>
      <c r="G31" s="15" t="s">
        <v>29</v>
      </c>
      <c r="H31" s="15" t="s">
        <v>22</v>
      </c>
      <c r="I31" s="15" t="s">
        <v>23</v>
      </c>
      <c r="J31" s="15" t="s">
        <v>24</v>
      </c>
      <c r="K31" s="15" t="s">
        <v>26</v>
      </c>
      <c r="L31" s="15" t="s">
        <v>27</v>
      </c>
      <c r="M31" s="15" t="s">
        <v>28</v>
      </c>
      <c r="N31" s="15" t="s">
        <v>47</v>
      </c>
      <c r="O31" s="15" t="s">
        <v>49</v>
      </c>
      <c r="P31" s="15" t="s">
        <v>48</v>
      </c>
    </row>
    <row r="32" spans="1:16" x14ac:dyDescent="0.45">
      <c r="A32" s="7">
        <v>10</v>
      </c>
      <c r="B32">
        <v>10</v>
      </c>
      <c r="C32">
        <v>0.01</v>
      </c>
      <c r="D32">
        <v>0.3</v>
      </c>
      <c r="E32" t="s">
        <v>21</v>
      </c>
      <c r="F32">
        <v>64</v>
      </c>
      <c r="G32" t="s">
        <v>30</v>
      </c>
      <c r="H32" s="8">
        <v>7.7529899999999999E-7</v>
      </c>
      <c r="I32" s="8">
        <v>1.1079940000000001E-6</v>
      </c>
      <c r="J32" s="8">
        <f>(300000000/I32)</f>
        <v>270759588950842.69</v>
      </c>
      <c r="K32" s="8">
        <f>(300000000/H32)</f>
        <v>386947487356490.88</v>
      </c>
      <c r="L32" s="8">
        <f>((6.626E-34)*J32)/(1.6E-19)</f>
        <v>1.1212831477426772</v>
      </c>
      <c r="M32" s="8">
        <f>((6.626E-34)*K32)/(1.6E-19)</f>
        <v>1.602446282015068</v>
      </c>
      <c r="N32" s="8">
        <f>K32-J32</f>
        <v>116187898405648.19</v>
      </c>
      <c r="O32" s="8">
        <f>M32-L32</f>
        <v>0.48116313427239077</v>
      </c>
      <c r="P32" s="9">
        <f>300000000/N32</f>
        <v>2.5820244975307706E-6</v>
      </c>
    </row>
    <row r="33" spans="1:16" x14ac:dyDescent="0.45">
      <c r="A33" s="7"/>
      <c r="G33" t="s">
        <v>32</v>
      </c>
      <c r="H33" s="8">
        <v>3.5979999999999998E-7</v>
      </c>
      <c r="I33" s="8">
        <v>3.9094999999999999E-7</v>
      </c>
      <c r="J33" s="8">
        <f t="shared" ref="J33:J44" si="0">300000000/I33</f>
        <v>767361555186085.25</v>
      </c>
      <c r="K33" s="8">
        <f t="shared" ref="K33:K44" si="1">300000000/H33</f>
        <v>833796553640911.63</v>
      </c>
      <c r="L33" s="8">
        <f>((6.626E-34*J33)/1.6E-19)</f>
        <v>3.177836040414376</v>
      </c>
      <c r="M33" s="8">
        <f>((6.626E-34)*K33)/(1.6E-19)</f>
        <v>3.4529599777654254</v>
      </c>
      <c r="N33" s="8">
        <f t="shared" ref="N33:N44" si="2">K33-J33</f>
        <v>66434998454826.375</v>
      </c>
      <c r="O33" s="8">
        <f t="shared" ref="O33:O44" si="3">M33-L33</f>
        <v>0.27512393735104945</v>
      </c>
      <c r="P33" s="9">
        <f t="shared" ref="P33:P34" si="4">300000000/N33</f>
        <v>4.5156921348314648E-6</v>
      </c>
    </row>
    <row r="34" spans="1:16" x14ac:dyDescent="0.45">
      <c r="A34" s="7"/>
      <c r="B34" s="11"/>
      <c r="C34" s="11"/>
      <c r="D34" s="11"/>
      <c r="E34" s="11"/>
      <c r="F34" s="11"/>
      <c r="G34" s="11" t="s">
        <v>33</v>
      </c>
      <c r="H34" s="12">
        <v>4.5483E-7</v>
      </c>
      <c r="I34" s="12">
        <v>4.6105999999999997E-7</v>
      </c>
      <c r="J34" s="12">
        <f t="shared" si="0"/>
        <v>650674532598794.13</v>
      </c>
      <c r="K34" s="12">
        <f t="shared" si="1"/>
        <v>659587098476353.75</v>
      </c>
      <c r="L34" s="12">
        <f t="shared" ref="L34:L44" si="5">(6.626E-34*J34)/1.6E-19</f>
        <v>2.6946059081247564</v>
      </c>
      <c r="M34" s="12">
        <f t="shared" ref="M34:M44" si="6">(6.626E-34*K34)/(1.6E-19)</f>
        <v>2.7315150715651999</v>
      </c>
      <c r="N34" s="12">
        <f t="shared" si="2"/>
        <v>8912565877559.625</v>
      </c>
      <c r="O34" s="12">
        <f t="shared" si="3"/>
        <v>3.6909163440443482E-2</v>
      </c>
      <c r="P34" s="13">
        <f t="shared" si="4"/>
        <v>3.3660340256822188E-5</v>
      </c>
    </row>
    <row r="35" spans="1:16" x14ac:dyDescent="0.45">
      <c r="A35" s="5">
        <v>10</v>
      </c>
      <c r="B35" s="6">
        <v>10</v>
      </c>
      <c r="C35" s="6">
        <v>0.01</v>
      </c>
      <c r="D35" s="6">
        <v>0.47</v>
      </c>
      <c r="E35" s="6" t="s">
        <v>21</v>
      </c>
      <c r="F35" s="6">
        <v>64</v>
      </c>
      <c r="G35" s="6" t="s">
        <v>30</v>
      </c>
      <c r="H35" s="23">
        <v>2.7420000000000001E-7</v>
      </c>
      <c r="I35" s="23">
        <v>6.1516999999999997E-7</v>
      </c>
      <c r="J35" s="16">
        <f t="shared" si="0"/>
        <v>487670074938634.88</v>
      </c>
      <c r="K35" s="16">
        <f t="shared" si="1"/>
        <v>1094091903719912.5</v>
      </c>
      <c r="L35" s="16">
        <f t="shared" si="5"/>
        <v>2.0195636978396219</v>
      </c>
      <c r="M35" s="16">
        <f t="shared" si="6"/>
        <v>4.5309080962800881</v>
      </c>
      <c r="N35" s="16">
        <f t="shared" si="2"/>
        <v>606421828781277.63</v>
      </c>
      <c r="O35" s="16">
        <f t="shared" si="3"/>
        <v>2.5113443984404662</v>
      </c>
      <c r="P35" s="17">
        <f t="shared" ref="P35:P44" si="7">300000000/N35</f>
        <v>4.9470514708038834E-7</v>
      </c>
    </row>
    <row r="36" spans="1:16" x14ac:dyDescent="0.45">
      <c r="A36" s="7"/>
      <c r="G36" t="s">
        <v>50</v>
      </c>
      <c r="H36" s="8">
        <v>1.9068895E-7</v>
      </c>
      <c r="I36" s="8">
        <v>2.4939700000000002E-7</v>
      </c>
      <c r="J36" s="8">
        <f t="shared" si="0"/>
        <v>1202901398172391.8</v>
      </c>
      <c r="K36" s="8">
        <f t="shared" si="1"/>
        <v>1573242707561188</v>
      </c>
      <c r="L36" s="8">
        <f t="shared" si="5"/>
        <v>4.9815154151814172</v>
      </c>
      <c r="M36" s="8">
        <f t="shared" si="6"/>
        <v>6.5151913626877702</v>
      </c>
      <c r="N36" s="8">
        <f t="shared" si="2"/>
        <v>370341309388796.25</v>
      </c>
      <c r="O36" s="8">
        <f t="shared" si="3"/>
        <v>1.5336759475063531</v>
      </c>
      <c r="P36" s="9">
        <f t="shared" si="7"/>
        <v>8.1006356135402202E-7</v>
      </c>
    </row>
    <row r="37" spans="1:16" x14ac:dyDescent="0.45">
      <c r="A37" s="7"/>
      <c r="G37" t="s">
        <v>32</v>
      </c>
      <c r="H37" s="8">
        <v>1.6899999999999999E-7</v>
      </c>
      <c r="I37" s="8">
        <v>1.7466700000000001E-7</v>
      </c>
      <c r="J37" s="8">
        <f t="shared" si="0"/>
        <v>1717553974133637</v>
      </c>
      <c r="K37" s="8">
        <f t="shared" si="1"/>
        <v>1775147928994083</v>
      </c>
      <c r="L37" s="8">
        <f t="shared" si="5"/>
        <v>7.1128203953809246</v>
      </c>
      <c r="M37" s="8">
        <f t="shared" si="6"/>
        <v>7.3513313609467463</v>
      </c>
      <c r="N37" s="8">
        <f t="shared" si="2"/>
        <v>57593954860446</v>
      </c>
      <c r="O37" s="8">
        <f t="shared" si="3"/>
        <v>0.23851096556582174</v>
      </c>
      <c r="P37" s="9">
        <f t="shared" si="7"/>
        <v>5.2088800070583803E-6</v>
      </c>
    </row>
    <row r="38" spans="1:16" x14ac:dyDescent="0.45">
      <c r="A38" s="7"/>
      <c r="G38" t="s">
        <v>51</v>
      </c>
      <c r="H38" s="8">
        <v>4.1559999999999999E-7</v>
      </c>
      <c r="I38" s="8">
        <v>5.3089999999999997E-7</v>
      </c>
      <c r="J38" s="8">
        <f t="shared" si="0"/>
        <v>565078169146732</v>
      </c>
      <c r="K38" s="8">
        <f t="shared" si="1"/>
        <v>721847930702598.63</v>
      </c>
      <c r="L38" s="8">
        <f t="shared" si="5"/>
        <v>2.3401299679789038</v>
      </c>
      <c r="M38" s="8">
        <f t="shared" si="6"/>
        <v>2.9893527430221365</v>
      </c>
      <c r="N38" s="8">
        <f t="shared" si="2"/>
        <v>156769761555866.63</v>
      </c>
      <c r="O38" s="8">
        <f t="shared" si="3"/>
        <v>0.64922277504323267</v>
      </c>
      <c r="P38" s="9">
        <f t="shared" si="7"/>
        <v>1.9136343451864707E-6</v>
      </c>
    </row>
    <row r="39" spans="1:16" x14ac:dyDescent="0.45">
      <c r="A39" s="7"/>
      <c r="B39" s="11"/>
      <c r="C39" s="11"/>
      <c r="D39" s="11"/>
      <c r="E39" s="11"/>
      <c r="F39" s="11"/>
      <c r="G39" s="11" t="s">
        <v>52</v>
      </c>
      <c r="H39" s="12">
        <v>2.8896000000000001E-7</v>
      </c>
      <c r="I39" s="12">
        <v>2.932E-7</v>
      </c>
      <c r="J39" s="12">
        <f t="shared" si="0"/>
        <v>1023192360163710.8</v>
      </c>
      <c r="K39" s="12">
        <f t="shared" si="1"/>
        <v>1038205980066445.1</v>
      </c>
      <c r="L39" s="12">
        <f t="shared" si="5"/>
        <v>4.2372953615279672</v>
      </c>
      <c r="M39" s="12">
        <f t="shared" si="6"/>
        <v>4.2994705149501655</v>
      </c>
      <c r="N39" s="12">
        <f t="shared" si="2"/>
        <v>15013619902734.375</v>
      </c>
      <c r="O39" s="12">
        <f t="shared" si="3"/>
        <v>6.217515342219837E-2</v>
      </c>
      <c r="P39" s="13">
        <f t="shared" si="7"/>
        <v>1.9981856603773625E-5</v>
      </c>
    </row>
    <row r="40" spans="1:16" x14ac:dyDescent="0.45">
      <c r="A40" s="6">
        <v>10</v>
      </c>
      <c r="B40" s="6">
        <v>10</v>
      </c>
      <c r="C40" s="6">
        <v>0.01</v>
      </c>
      <c r="D40" s="6">
        <v>0.47</v>
      </c>
      <c r="E40" s="6" t="s">
        <v>21</v>
      </c>
      <c r="F40" s="6">
        <v>64</v>
      </c>
      <c r="G40" s="6" t="s">
        <v>53</v>
      </c>
      <c r="H40" s="16">
        <v>4.1559999999999999E-7</v>
      </c>
      <c r="I40" s="16">
        <v>5.3089999999999997E-7</v>
      </c>
      <c r="J40" s="16">
        <f t="shared" si="0"/>
        <v>565078169146732</v>
      </c>
      <c r="K40" s="16">
        <f t="shared" si="1"/>
        <v>721847930702598.63</v>
      </c>
      <c r="L40" s="16">
        <f t="shared" si="5"/>
        <v>2.3401299679789038</v>
      </c>
      <c r="M40" s="16">
        <f t="shared" si="6"/>
        <v>2.9893527430221365</v>
      </c>
      <c r="N40" s="16">
        <f t="shared" si="2"/>
        <v>156769761555866.63</v>
      </c>
      <c r="O40" s="16">
        <f t="shared" si="3"/>
        <v>0.64922277504323267</v>
      </c>
      <c r="P40" s="18">
        <f t="shared" si="7"/>
        <v>1.9136343451864707E-6</v>
      </c>
    </row>
    <row r="41" spans="1:16" x14ac:dyDescent="0.45">
      <c r="A41" s="7"/>
      <c r="B41" s="11"/>
      <c r="C41" s="11"/>
      <c r="D41" s="11"/>
      <c r="E41" s="11"/>
      <c r="F41" s="11"/>
      <c r="G41" s="11" t="s">
        <v>54</v>
      </c>
      <c r="H41" s="12">
        <v>2.8896000000000001E-7</v>
      </c>
      <c r="I41" s="12">
        <v>2.9299999999999999E-7</v>
      </c>
      <c r="J41" s="12">
        <f t="shared" si="0"/>
        <v>1023890784982935.3</v>
      </c>
      <c r="K41" s="12">
        <f t="shared" si="1"/>
        <v>1038205980066445.1</v>
      </c>
      <c r="L41" s="12">
        <f t="shared" si="5"/>
        <v>4.2401877133105801</v>
      </c>
      <c r="M41" s="12">
        <f t="shared" si="6"/>
        <v>4.2994705149501655</v>
      </c>
      <c r="N41" s="12">
        <f t="shared" si="2"/>
        <v>14315195083509.875</v>
      </c>
      <c r="O41" s="12">
        <f t="shared" si="3"/>
        <v>5.9282801639585436E-2</v>
      </c>
      <c r="P41" s="9">
        <f t="shared" si="7"/>
        <v>2.0956752475247752E-5</v>
      </c>
    </row>
    <row r="42" spans="1:16" x14ac:dyDescent="0.45">
      <c r="A42" s="5">
        <v>10</v>
      </c>
      <c r="B42" s="6">
        <v>10</v>
      </c>
      <c r="C42" s="6">
        <v>0.01</v>
      </c>
      <c r="D42" s="6">
        <v>0.48</v>
      </c>
      <c r="E42" s="6" t="s">
        <v>21</v>
      </c>
      <c r="F42" s="6">
        <v>64</v>
      </c>
      <c r="G42" s="6" t="s">
        <v>59</v>
      </c>
      <c r="H42" s="16">
        <v>5.8589999999999997E-7</v>
      </c>
      <c r="I42" s="16">
        <v>6.0200000000000002E-7</v>
      </c>
      <c r="J42" s="16">
        <f t="shared" si="0"/>
        <v>498338870431893.69</v>
      </c>
      <c r="K42" s="16">
        <f t="shared" si="1"/>
        <v>512032770097286.25</v>
      </c>
      <c r="L42" s="16">
        <f t="shared" si="5"/>
        <v>2.0637458471760799</v>
      </c>
      <c r="M42" s="16">
        <f t="shared" si="6"/>
        <v>2.1204557091653866</v>
      </c>
      <c r="N42" s="16">
        <f t="shared" si="2"/>
        <v>13693899665392.563</v>
      </c>
      <c r="O42" s="16">
        <f t="shared" si="3"/>
        <v>5.670986198930672E-2</v>
      </c>
      <c r="P42" s="18">
        <f t="shared" si="7"/>
        <v>2.1907565217391264E-5</v>
      </c>
    </row>
    <row r="43" spans="1:16" x14ac:dyDescent="0.45">
      <c r="A43" s="7"/>
      <c r="G43" t="s">
        <v>53</v>
      </c>
      <c r="H43" s="8">
        <v>3.6697000000000001E-7</v>
      </c>
      <c r="I43" s="8">
        <v>4.9999999999999998E-7</v>
      </c>
      <c r="J43" s="8">
        <f t="shared" si="0"/>
        <v>600000000000000</v>
      </c>
      <c r="K43" s="8">
        <f t="shared" si="1"/>
        <v>817505518162247.63</v>
      </c>
      <c r="L43" s="8">
        <f t="shared" si="5"/>
        <v>2.48475</v>
      </c>
      <c r="M43" s="8">
        <f t="shared" si="6"/>
        <v>3.3854947270894082</v>
      </c>
      <c r="N43" s="8">
        <f t="shared" si="2"/>
        <v>217505518162247.63</v>
      </c>
      <c r="O43" s="8">
        <f t="shared" si="3"/>
        <v>0.90074472708940823</v>
      </c>
      <c r="P43" s="9">
        <f t="shared" si="7"/>
        <v>1.3792753514244905E-6</v>
      </c>
    </row>
    <row r="44" spans="1:16" x14ac:dyDescent="0.45">
      <c r="A44" s="10"/>
      <c r="B44" s="11"/>
      <c r="C44" s="11"/>
      <c r="D44" s="11"/>
      <c r="E44" s="11"/>
      <c r="F44" s="11"/>
      <c r="G44" s="11" t="s">
        <v>54</v>
      </c>
      <c r="H44" s="12">
        <v>2.6399999999999998E-7</v>
      </c>
      <c r="I44" s="12">
        <v>2.7049999999999999E-7</v>
      </c>
      <c r="J44" s="12">
        <f t="shared" si="0"/>
        <v>1109057301293900.3</v>
      </c>
      <c r="K44" s="12">
        <f t="shared" si="1"/>
        <v>1136363636363636.5</v>
      </c>
      <c r="L44" s="12">
        <f t="shared" si="5"/>
        <v>4.5928835489833642</v>
      </c>
      <c r="M44" s="12">
        <f t="shared" si="6"/>
        <v>4.7059659090909101</v>
      </c>
      <c r="N44" s="12">
        <f t="shared" si="2"/>
        <v>27306335069736.25</v>
      </c>
      <c r="O44" s="12">
        <f t="shared" si="3"/>
        <v>0.11308236010754591</v>
      </c>
      <c r="P44" s="9">
        <f t="shared" si="7"/>
        <v>1.098646153846151E-5</v>
      </c>
    </row>
    <row r="45" spans="1:16" x14ac:dyDescent="0.45">
      <c r="H45" s="8"/>
      <c r="I45" s="8"/>
      <c r="J45" s="8"/>
      <c r="K45" s="8"/>
      <c r="L45" s="8"/>
      <c r="M45" s="8"/>
      <c r="N45" s="8"/>
      <c r="O45" s="8"/>
      <c r="P45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4E97-8B76-4BDC-B49B-78219613974D}">
  <dimension ref="A1:P20"/>
  <sheetViews>
    <sheetView zoomScale="71" workbookViewId="0">
      <selection activeCell="H22" sqref="H22"/>
    </sheetView>
  </sheetViews>
  <sheetFormatPr defaultRowHeight="14.25" x14ac:dyDescent="0.45"/>
  <cols>
    <col min="1" max="1" width="10.3984375" bestFit="1" customWidth="1"/>
    <col min="2" max="3" width="17.06640625" bestFit="1" customWidth="1"/>
    <col min="4" max="4" width="20.06640625" bestFit="1" customWidth="1"/>
    <col min="5" max="5" width="10.73046875" bestFit="1" customWidth="1"/>
    <col min="6" max="6" width="17.06640625" bestFit="1" customWidth="1"/>
    <col min="7" max="7" width="27.46484375" bestFit="1" customWidth="1"/>
    <col min="8" max="8" width="27.6640625" bestFit="1" customWidth="1"/>
    <col min="9" max="9" width="21.265625" bestFit="1" customWidth="1"/>
    <col min="10" max="10" width="21.3984375" bestFit="1" customWidth="1"/>
    <col min="11" max="11" width="21.1328125" bestFit="1" customWidth="1"/>
    <col min="12" max="12" width="21.265625" bestFit="1" customWidth="1"/>
    <col min="13" max="13" width="11.1328125" bestFit="1" customWidth="1"/>
    <col min="14" max="14" width="10.9296875" bestFit="1" customWidth="1"/>
    <col min="15" max="15" width="10.86328125" bestFit="1" customWidth="1"/>
    <col min="16" max="16" width="10.3984375" bestFit="1" customWidth="1"/>
  </cols>
  <sheetData>
    <row r="1" spans="1:16" x14ac:dyDescent="0.45">
      <c r="A1" s="2" t="s">
        <v>1</v>
      </c>
      <c r="B1" s="2" t="s">
        <v>9</v>
      </c>
      <c r="C1" s="2" t="s">
        <v>10</v>
      </c>
      <c r="E1" s="2" t="s">
        <v>1</v>
      </c>
      <c r="F1" s="2" t="s">
        <v>9</v>
      </c>
      <c r="G1" s="2" t="s">
        <v>10</v>
      </c>
      <c r="H1" s="2" t="s">
        <v>11</v>
      </c>
    </row>
    <row r="2" spans="1:16" x14ac:dyDescent="0.45">
      <c r="A2" s="2">
        <v>0.1</v>
      </c>
      <c r="B2" s="2">
        <v>0</v>
      </c>
      <c r="C2" s="2">
        <v>0</v>
      </c>
      <c r="E2" s="2">
        <v>0.45</v>
      </c>
      <c r="F2" s="3">
        <v>2.8170000000000002</v>
      </c>
      <c r="G2" s="3">
        <v>1.383</v>
      </c>
      <c r="H2" s="2">
        <v>0</v>
      </c>
    </row>
    <row r="3" spans="1:16" x14ac:dyDescent="0.45">
      <c r="A3" s="2">
        <v>0.2</v>
      </c>
      <c r="B3" s="4">
        <v>0</v>
      </c>
      <c r="C3" s="2">
        <v>0</v>
      </c>
      <c r="E3" s="2">
        <v>0.46</v>
      </c>
      <c r="F3" s="2">
        <v>2.8565</v>
      </c>
      <c r="G3" s="2">
        <v>2.7770000000000001</v>
      </c>
      <c r="H3" s="2">
        <v>0</v>
      </c>
    </row>
    <row r="4" spans="1:16" x14ac:dyDescent="0.45">
      <c r="A4" s="2">
        <v>0.3</v>
      </c>
      <c r="B4" s="2">
        <v>0</v>
      </c>
      <c r="C4" s="2">
        <v>0</v>
      </c>
      <c r="E4" s="2">
        <v>0.47</v>
      </c>
      <c r="F4" s="2">
        <v>3.0430000000000001</v>
      </c>
      <c r="G4" s="2">
        <v>4.1894999999999998</v>
      </c>
      <c r="H4" s="2">
        <v>0</v>
      </c>
    </row>
    <row r="5" spans="1:16" x14ac:dyDescent="0.45">
      <c r="A5" s="2">
        <v>0.4</v>
      </c>
      <c r="B5" s="2">
        <v>0</v>
      </c>
      <c r="C5" s="2">
        <v>0</v>
      </c>
      <c r="E5" s="2">
        <v>0.48</v>
      </c>
      <c r="F5" s="2">
        <v>3.3879999999999999</v>
      </c>
      <c r="G5" s="2">
        <v>5.593</v>
      </c>
      <c r="H5" s="2">
        <v>0</v>
      </c>
    </row>
    <row r="6" spans="1:16" x14ac:dyDescent="0.45">
      <c r="A6" s="2">
        <v>0.5</v>
      </c>
      <c r="B6" s="3">
        <v>1.8985000000000001</v>
      </c>
      <c r="C6" s="3">
        <v>8.1069999999999993</v>
      </c>
      <c r="E6" s="2">
        <v>0.49</v>
      </c>
      <c r="F6" s="2">
        <v>3.153</v>
      </c>
      <c r="G6" s="2">
        <v>6.8559999999999999</v>
      </c>
      <c r="H6" s="2">
        <v>0</v>
      </c>
    </row>
    <row r="7" spans="1:16" x14ac:dyDescent="0.45">
      <c r="A7" s="2">
        <v>0.6</v>
      </c>
      <c r="B7" s="2">
        <v>0</v>
      </c>
      <c r="C7" s="2">
        <v>0</v>
      </c>
      <c r="E7" s="2">
        <v>0.5</v>
      </c>
      <c r="F7" s="2">
        <v>1.8985000000000001</v>
      </c>
      <c r="G7" s="2">
        <v>8.1069999999999993</v>
      </c>
      <c r="H7" s="2">
        <v>0</v>
      </c>
    </row>
    <row r="8" spans="1:16" x14ac:dyDescent="0.45">
      <c r="A8" s="2">
        <v>0.7</v>
      </c>
      <c r="B8" s="2">
        <v>0</v>
      </c>
      <c r="C8" s="2">
        <v>0</v>
      </c>
      <c r="E8" s="3">
        <v>0.51</v>
      </c>
      <c r="F8" s="3">
        <v>1.04</v>
      </c>
      <c r="G8" s="3">
        <v>8.7919999999999998</v>
      </c>
      <c r="H8" s="3">
        <v>0</v>
      </c>
    </row>
    <row r="9" spans="1:16" x14ac:dyDescent="0.45">
      <c r="A9" s="2">
        <v>0.8</v>
      </c>
      <c r="B9" s="2">
        <v>0</v>
      </c>
      <c r="C9" s="2">
        <v>0</v>
      </c>
      <c r="E9" s="2">
        <v>0.52</v>
      </c>
      <c r="F9" s="2">
        <v>0</v>
      </c>
      <c r="G9" s="2">
        <v>8.5760000000000005</v>
      </c>
      <c r="H9" s="3">
        <v>1.167</v>
      </c>
    </row>
    <row r="10" spans="1:16" x14ac:dyDescent="0.45">
      <c r="A10" s="2">
        <v>0.9</v>
      </c>
      <c r="B10" s="2">
        <v>0</v>
      </c>
      <c r="C10" s="2">
        <v>0</v>
      </c>
      <c r="E10" s="2">
        <v>0.53</v>
      </c>
      <c r="F10" s="2">
        <v>0</v>
      </c>
      <c r="G10" s="2">
        <v>7.8890000000000002</v>
      </c>
      <c r="H10" s="2">
        <v>2.1579999999999999</v>
      </c>
    </row>
    <row r="11" spans="1:16" x14ac:dyDescent="0.45">
      <c r="A11" s="2">
        <v>1</v>
      </c>
      <c r="B11" s="2">
        <v>0</v>
      </c>
      <c r="C11" s="2">
        <v>0</v>
      </c>
      <c r="E11" s="2">
        <v>0.54</v>
      </c>
      <c r="F11" s="2">
        <v>0</v>
      </c>
      <c r="G11" s="2">
        <v>6.7110000000000003</v>
      </c>
      <c r="H11" s="2">
        <v>2.218</v>
      </c>
    </row>
    <row r="12" spans="1:16" x14ac:dyDescent="0.45">
      <c r="E12" s="2">
        <v>0.55000000000000004</v>
      </c>
      <c r="F12" s="2">
        <v>0</v>
      </c>
      <c r="G12" s="2">
        <v>5.0960000000000001</v>
      </c>
      <c r="H12" s="2">
        <v>2.1</v>
      </c>
    </row>
    <row r="16" spans="1:16" x14ac:dyDescent="0.45">
      <c r="A16" s="15" t="s">
        <v>55</v>
      </c>
      <c r="B16" s="15" t="s">
        <v>56</v>
      </c>
      <c r="C16" s="15" t="s">
        <v>57</v>
      </c>
      <c r="D16" s="15" t="s">
        <v>58</v>
      </c>
      <c r="E16" s="15" t="s">
        <v>20</v>
      </c>
      <c r="F16" s="15" t="s">
        <v>25</v>
      </c>
      <c r="G16" s="15" t="s">
        <v>29</v>
      </c>
      <c r="H16" s="15" t="s">
        <v>22</v>
      </c>
      <c r="I16" s="15" t="s">
        <v>23</v>
      </c>
      <c r="J16" s="15" t="s">
        <v>24</v>
      </c>
      <c r="K16" s="15" t="s">
        <v>26</v>
      </c>
      <c r="L16" s="15" t="s">
        <v>27</v>
      </c>
      <c r="M16" s="15" t="s">
        <v>28</v>
      </c>
      <c r="N16" s="15" t="s">
        <v>47</v>
      </c>
      <c r="O16" s="15" t="s">
        <v>49</v>
      </c>
      <c r="P16" s="15" t="s">
        <v>48</v>
      </c>
    </row>
    <row r="17" spans="1:16" x14ac:dyDescent="0.45">
      <c r="A17" s="7">
        <v>100</v>
      </c>
      <c r="B17">
        <v>100</v>
      </c>
      <c r="C17">
        <v>0.75</v>
      </c>
      <c r="D17">
        <v>0.5</v>
      </c>
      <c r="E17" t="s">
        <v>34</v>
      </c>
      <c r="F17">
        <v>4.3246000000000002</v>
      </c>
      <c r="G17" t="s">
        <v>35</v>
      </c>
      <c r="H17" s="8">
        <v>1.099E-7</v>
      </c>
      <c r="I17" s="8">
        <v>1.12E-7</v>
      </c>
      <c r="J17" s="16">
        <f>300000000/I17</f>
        <v>2678571428571428.5</v>
      </c>
      <c r="K17" s="16">
        <f>300000000/H17</f>
        <v>2729754322111010</v>
      </c>
      <c r="L17" s="16">
        <f>(6.626E-34*J17)/(1.6E-19)</f>
        <v>11.092633928571431</v>
      </c>
      <c r="M17" s="16">
        <f>(6.626E-34*K17)/(1.6E-19)</f>
        <v>11.304595086442221</v>
      </c>
      <c r="N17" s="16">
        <f>K17-J17</f>
        <v>51182893539581.5</v>
      </c>
      <c r="O17" s="16">
        <f>M17-L17</f>
        <v>0.21196115787079073</v>
      </c>
      <c r="P17" s="18">
        <f>300000000/N17</f>
        <v>5.8613333333333259E-6</v>
      </c>
    </row>
    <row r="18" spans="1:16" x14ac:dyDescent="0.45">
      <c r="A18" s="10"/>
      <c r="B18" s="11"/>
      <c r="C18" s="11"/>
      <c r="D18" s="11"/>
      <c r="E18" s="11"/>
      <c r="F18" s="11"/>
      <c r="G18" s="11" t="s">
        <v>36</v>
      </c>
      <c r="H18" s="12">
        <v>2.2770000000000001E-7</v>
      </c>
      <c r="I18" s="12">
        <v>2.4695000000000002E-7</v>
      </c>
      <c r="J18" s="12">
        <f>300000000/I18</f>
        <v>1214820813929945.3</v>
      </c>
      <c r="K18" s="12">
        <f>300000000/H18</f>
        <v>1317523056653491.5</v>
      </c>
      <c r="L18" s="12">
        <f>(6.626E-34*J18)/(1.6E-19)</f>
        <v>5.030876695687386</v>
      </c>
      <c r="M18" s="12">
        <f>(6.626E-34*K18)/(1.6E-19)</f>
        <v>5.4561923583662724</v>
      </c>
      <c r="N18" s="12">
        <f>K18-J18</f>
        <v>102702242723546.25</v>
      </c>
      <c r="O18" s="12">
        <f>M18-L18</f>
        <v>0.42531566267888632</v>
      </c>
      <c r="P18" s="13">
        <f>300000000/N18</f>
        <v>2.9210657142857099E-6</v>
      </c>
    </row>
    <row r="19" spans="1:16" x14ac:dyDescent="0.45">
      <c r="A19" s="5">
        <v>100</v>
      </c>
      <c r="B19" s="6">
        <v>100</v>
      </c>
      <c r="C19" s="6">
        <v>0.75</v>
      </c>
      <c r="D19" s="6">
        <v>0.51</v>
      </c>
      <c r="E19" s="6" t="s">
        <v>34</v>
      </c>
      <c r="F19" s="6">
        <v>4.3246000000000002</v>
      </c>
      <c r="G19" s="6" t="s">
        <v>35</v>
      </c>
      <c r="H19" s="16">
        <v>1.075E-7</v>
      </c>
      <c r="I19" s="16">
        <v>1.0865999999999999E-7</v>
      </c>
      <c r="J19" s="16">
        <f t="shared" ref="J19:J20" si="0">300000000/I19</f>
        <v>2760905577029265.5</v>
      </c>
      <c r="K19" s="16">
        <f t="shared" ref="K19:K20" si="1">300000000/H19</f>
        <v>2790697674418604.5</v>
      </c>
      <c r="L19" s="16">
        <f t="shared" ref="L19:L20" si="2">(6.626E-34*J19)/(1.6E-19)</f>
        <v>11.433600220872446</v>
      </c>
      <c r="M19" s="16">
        <f t="shared" ref="M19:M20" si="3">(6.626E-34*K19)/(1.6E-19)</f>
        <v>11.556976744186045</v>
      </c>
      <c r="N19" s="16">
        <f t="shared" ref="N19:N20" si="4">K19-J19</f>
        <v>29792097389339</v>
      </c>
      <c r="O19" s="16">
        <f t="shared" ref="O19:O20" si="5">M19-L19</f>
        <v>0.12337652331359905</v>
      </c>
      <c r="P19" s="18">
        <f t="shared" ref="P19:P20" si="6">300000000/N19</f>
        <v>1.0069784482758638E-5</v>
      </c>
    </row>
    <row r="20" spans="1:16" x14ac:dyDescent="0.45">
      <c r="A20" s="10"/>
      <c r="B20" s="11"/>
      <c r="C20" s="11"/>
      <c r="D20" s="11"/>
      <c r="E20" s="11"/>
      <c r="F20" s="11"/>
      <c r="G20" s="11" t="s">
        <v>36</v>
      </c>
      <c r="H20" s="12">
        <v>2.2146600000000001E-7</v>
      </c>
      <c r="I20" s="12">
        <v>2.4180000000000001E-7</v>
      </c>
      <c r="J20" s="12">
        <f t="shared" si="0"/>
        <v>1240694789081885.8</v>
      </c>
      <c r="K20" s="12">
        <f t="shared" si="1"/>
        <v>1354609736934789</v>
      </c>
      <c r="L20" s="12">
        <f t="shared" si="2"/>
        <v>5.1380272952853598</v>
      </c>
      <c r="M20" s="12">
        <f t="shared" si="3"/>
        <v>5.6097775730811952</v>
      </c>
      <c r="N20" s="12">
        <f t="shared" si="4"/>
        <v>113914947852903.25</v>
      </c>
      <c r="O20" s="12">
        <f t="shared" si="5"/>
        <v>0.47175027779583534</v>
      </c>
      <c r="P20" s="13">
        <f t="shared" si="6"/>
        <v>2.6335437592210086E-6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E4E0B-26DD-4931-83F7-40CC3FA17B59}">
  <dimension ref="A1:W43"/>
  <sheetViews>
    <sheetView topLeftCell="A26" zoomScale="73" workbookViewId="0">
      <selection activeCell="M53" sqref="M53"/>
    </sheetView>
  </sheetViews>
  <sheetFormatPr defaultRowHeight="14.25" x14ac:dyDescent="0.45"/>
  <cols>
    <col min="1" max="1" width="10.33203125" bestFit="1" customWidth="1"/>
    <col min="2" max="2" width="16.796875" bestFit="1" customWidth="1"/>
    <col min="3" max="3" width="16.796875" customWidth="1"/>
    <col min="4" max="4" width="19.796875" bestFit="1" customWidth="1"/>
    <col min="5" max="6" width="16.796875" bestFit="1" customWidth="1"/>
    <col min="7" max="7" width="29.46484375" bestFit="1" customWidth="1"/>
    <col min="8" max="8" width="27.46484375" bestFit="1" customWidth="1"/>
    <col min="9" max="9" width="17.06640625" bestFit="1" customWidth="1"/>
    <col min="10" max="10" width="21.265625" bestFit="1" customWidth="1"/>
    <col min="11" max="11" width="17.06640625" bestFit="1" customWidth="1"/>
    <col min="12" max="12" width="21.1328125" bestFit="1" customWidth="1"/>
    <col min="13" max="13" width="11" bestFit="1" customWidth="1"/>
    <col min="14" max="19" width="16.796875" bestFit="1" customWidth="1"/>
    <col min="20" max="23" width="17.06640625" bestFit="1" customWidth="1"/>
  </cols>
  <sheetData>
    <row r="1" spans="1:23" x14ac:dyDescent="0.45">
      <c r="A1" s="2" t="s">
        <v>1</v>
      </c>
      <c r="B1" s="2" t="s">
        <v>12</v>
      </c>
      <c r="C1" s="2" t="s">
        <v>17</v>
      </c>
      <c r="D1" s="2" t="s">
        <v>18</v>
      </c>
      <c r="E1" s="2" t="s">
        <v>13</v>
      </c>
      <c r="F1" s="2" t="s">
        <v>14</v>
      </c>
      <c r="G1" s="2" t="s">
        <v>4</v>
      </c>
      <c r="H1" s="2" t="s">
        <v>10</v>
      </c>
      <c r="I1" s="2" t="s">
        <v>15</v>
      </c>
      <c r="J1" s="2" t="s">
        <v>16</v>
      </c>
      <c r="K1" s="2" t="s">
        <v>3</v>
      </c>
      <c r="M1" s="2" t="s">
        <v>1</v>
      </c>
      <c r="N1" s="2" t="s">
        <v>12</v>
      </c>
      <c r="O1" s="2" t="s">
        <v>17</v>
      </c>
      <c r="P1" s="2" t="s">
        <v>18</v>
      </c>
      <c r="Q1" s="2" t="s">
        <v>13</v>
      </c>
      <c r="R1" s="2" t="s">
        <v>14</v>
      </c>
      <c r="S1" s="2" t="s">
        <v>4</v>
      </c>
      <c r="T1" s="2" t="s">
        <v>10</v>
      </c>
      <c r="U1" s="2" t="s">
        <v>15</v>
      </c>
      <c r="V1" s="2" t="s">
        <v>16</v>
      </c>
      <c r="W1" s="2" t="s">
        <v>3</v>
      </c>
    </row>
    <row r="2" spans="1:23" x14ac:dyDescent="0.45">
      <c r="A2" s="2">
        <v>0.1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v>0.4</v>
      </c>
      <c r="N2" s="3">
        <v>16.21</v>
      </c>
      <c r="O2" s="3">
        <v>25.169</v>
      </c>
      <c r="P2" s="3">
        <v>7.0960000000000001</v>
      </c>
      <c r="Q2" s="3">
        <v>7.5949999999999998</v>
      </c>
      <c r="R2" s="2">
        <v>0</v>
      </c>
      <c r="S2" s="2">
        <v>0</v>
      </c>
      <c r="T2" s="3">
        <v>5.3550000000000004</v>
      </c>
      <c r="U2" s="2">
        <v>0</v>
      </c>
      <c r="V2" s="2">
        <v>0</v>
      </c>
      <c r="W2" s="2">
        <v>0</v>
      </c>
    </row>
    <row r="3" spans="1:23" x14ac:dyDescent="0.45">
      <c r="A3" s="2">
        <v>0.2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M3" s="2">
        <v>0.41</v>
      </c>
      <c r="N3" s="2">
        <v>16.776</v>
      </c>
      <c r="O3" s="2">
        <v>26.83</v>
      </c>
      <c r="P3" s="2">
        <v>9.0785</v>
      </c>
      <c r="Q3" s="2">
        <v>7.8220000000000001</v>
      </c>
      <c r="R3" s="2">
        <v>0</v>
      </c>
      <c r="S3" s="2">
        <v>0</v>
      </c>
      <c r="T3" s="2">
        <v>7.5759999999999996</v>
      </c>
      <c r="U3" s="2">
        <v>0</v>
      </c>
      <c r="V3" s="2">
        <v>0</v>
      </c>
      <c r="W3" s="2">
        <v>0</v>
      </c>
    </row>
    <row r="4" spans="1:23" x14ac:dyDescent="0.45">
      <c r="A4" s="2">
        <v>0.3</v>
      </c>
      <c r="B4" s="3">
        <v>3.004</v>
      </c>
      <c r="C4" s="3">
        <v>2.5270000000000001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M4" s="2">
        <v>0.42</v>
      </c>
      <c r="N4" s="2">
        <v>16.946999999999999</v>
      </c>
      <c r="O4" s="2">
        <v>28.271999999999998</v>
      </c>
      <c r="P4" s="2">
        <v>10.803000000000001</v>
      </c>
      <c r="Q4" s="2">
        <v>8.2880000000000003</v>
      </c>
      <c r="R4" s="2">
        <v>0</v>
      </c>
      <c r="S4" s="2">
        <v>0</v>
      </c>
      <c r="T4" s="2">
        <v>9.93</v>
      </c>
      <c r="U4" s="2">
        <v>0</v>
      </c>
      <c r="V4" s="2">
        <v>0</v>
      </c>
      <c r="W4" s="2">
        <v>0</v>
      </c>
    </row>
    <row r="5" spans="1:23" x14ac:dyDescent="0.45">
      <c r="A5" s="2">
        <v>0.4</v>
      </c>
      <c r="B5" s="2">
        <v>16.21</v>
      </c>
      <c r="C5" s="2">
        <v>25.169</v>
      </c>
      <c r="D5" s="3">
        <v>7.0960000000000001</v>
      </c>
      <c r="E5" s="3">
        <v>7.5949999999999998</v>
      </c>
      <c r="F5" s="2">
        <v>0</v>
      </c>
      <c r="G5" s="2">
        <v>0</v>
      </c>
      <c r="H5" s="3">
        <v>5.3550000000000004</v>
      </c>
      <c r="I5" s="2">
        <v>0</v>
      </c>
      <c r="J5" s="2">
        <v>0</v>
      </c>
      <c r="K5" s="2">
        <v>0</v>
      </c>
      <c r="M5" s="2">
        <v>0.43</v>
      </c>
      <c r="N5" s="2">
        <v>16.817</v>
      </c>
      <c r="O5" s="2">
        <v>29.667000000000002</v>
      </c>
      <c r="P5" s="2">
        <v>12.295</v>
      </c>
      <c r="Q5" s="2">
        <v>8.4049999999999994</v>
      </c>
      <c r="R5" s="3">
        <v>1.256</v>
      </c>
      <c r="S5" s="2">
        <v>0</v>
      </c>
      <c r="T5" s="2">
        <v>12.491</v>
      </c>
      <c r="U5" s="2">
        <v>0</v>
      </c>
      <c r="V5" s="2">
        <v>0</v>
      </c>
      <c r="W5" s="2">
        <v>0</v>
      </c>
    </row>
    <row r="6" spans="1:23" x14ac:dyDescent="0.45">
      <c r="A6" s="2">
        <v>0.5</v>
      </c>
      <c r="B6" s="2">
        <v>7.3079999999999998</v>
      </c>
      <c r="C6" s="2">
        <v>0</v>
      </c>
      <c r="D6" s="2">
        <v>0</v>
      </c>
      <c r="E6" s="2">
        <v>3.7749999999999999</v>
      </c>
      <c r="F6" s="3">
        <v>1.6739999999999999</v>
      </c>
      <c r="G6" s="3">
        <v>1.819</v>
      </c>
      <c r="H6" s="2">
        <v>39.345999999999997</v>
      </c>
      <c r="I6" s="3">
        <v>21.577999999999999</v>
      </c>
      <c r="J6" s="3">
        <v>8.8294999999999995</v>
      </c>
      <c r="K6" s="2">
        <v>0</v>
      </c>
      <c r="M6" s="2">
        <v>0.44</v>
      </c>
      <c r="N6" s="2">
        <v>16.036000000000001</v>
      </c>
      <c r="O6" s="2">
        <v>30.881</v>
      </c>
      <c r="P6" s="2">
        <v>13.548999999999999</v>
      </c>
      <c r="Q6" s="2">
        <v>8.4700000000000006</v>
      </c>
      <c r="R6" s="2">
        <v>1.1719999999999999</v>
      </c>
      <c r="S6" s="2">
        <v>0</v>
      </c>
      <c r="T6" s="2">
        <v>15.301</v>
      </c>
      <c r="U6" s="2">
        <v>0</v>
      </c>
      <c r="V6" s="2">
        <v>0</v>
      </c>
      <c r="W6" s="2">
        <v>0</v>
      </c>
    </row>
    <row r="7" spans="1:23" x14ac:dyDescent="0.45">
      <c r="A7" s="2">
        <v>0.6</v>
      </c>
      <c r="B7" s="2">
        <v>3.1030000000000002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69.748000000000005</v>
      </c>
      <c r="I7" s="2">
        <v>3.4860000000000002</v>
      </c>
      <c r="J7" s="2">
        <v>0</v>
      </c>
      <c r="K7" s="3">
        <v>1.895</v>
      </c>
      <c r="M7" s="2">
        <v>0.45</v>
      </c>
      <c r="N7" s="2">
        <v>14.795</v>
      </c>
      <c r="O7" s="2">
        <v>31.96</v>
      </c>
      <c r="P7" s="2">
        <v>14.519</v>
      </c>
      <c r="Q7" s="2">
        <v>8.4079999999999995</v>
      </c>
      <c r="R7" s="2">
        <v>1.304</v>
      </c>
      <c r="S7" s="2">
        <v>0</v>
      </c>
      <c r="T7" s="2">
        <v>18.361000000000001</v>
      </c>
      <c r="U7" s="3">
        <v>2.6440000000000001</v>
      </c>
      <c r="V7" s="2">
        <v>0</v>
      </c>
      <c r="W7" s="2">
        <v>0</v>
      </c>
    </row>
    <row r="8" spans="1:23" x14ac:dyDescent="0.45">
      <c r="A8" s="2">
        <v>0.7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M8" s="2">
        <v>0.46</v>
      </c>
      <c r="N8" s="2">
        <v>12.31</v>
      </c>
      <c r="O8" s="2">
        <v>33.014000000000003</v>
      </c>
      <c r="P8" s="2">
        <v>15.538</v>
      </c>
      <c r="Q8" s="2">
        <v>8.234</v>
      </c>
      <c r="R8" s="2">
        <v>1.3160000000000001</v>
      </c>
      <c r="S8" s="3">
        <v>2.177</v>
      </c>
      <c r="T8" s="2">
        <v>21.753</v>
      </c>
      <c r="U8" s="2">
        <v>5.4080000000000004</v>
      </c>
      <c r="V8" s="2">
        <v>0</v>
      </c>
      <c r="W8" s="2">
        <v>0</v>
      </c>
    </row>
    <row r="9" spans="1:23" x14ac:dyDescent="0.45">
      <c r="A9" s="2">
        <v>0.8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M9" s="2">
        <v>0.47</v>
      </c>
      <c r="N9" s="2">
        <v>7.9550000000000001</v>
      </c>
      <c r="O9" s="2">
        <v>33.918500000000002</v>
      </c>
      <c r="P9" s="2">
        <v>16.216999999999999</v>
      </c>
      <c r="Q9" s="2">
        <v>8.1419999999999995</v>
      </c>
      <c r="R9" s="2">
        <v>1.2430000000000001</v>
      </c>
      <c r="S9" s="2">
        <v>3.012</v>
      </c>
      <c r="T9" s="2">
        <v>25.573</v>
      </c>
      <c r="U9" s="2">
        <v>8.891</v>
      </c>
      <c r="V9" s="2">
        <v>0</v>
      </c>
      <c r="W9" s="2">
        <v>0</v>
      </c>
    </row>
    <row r="10" spans="1:23" x14ac:dyDescent="0.45">
      <c r="A10" s="2">
        <v>0.9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M10" s="3">
        <v>0.48</v>
      </c>
      <c r="N10" s="3">
        <v>0</v>
      </c>
      <c r="O10" s="3">
        <v>34.881999999999998</v>
      </c>
      <c r="P10" s="3">
        <v>17.178000000000001</v>
      </c>
      <c r="Q10" s="3">
        <v>7.633</v>
      </c>
      <c r="R10" s="3">
        <v>1.117</v>
      </c>
      <c r="S10" s="3">
        <v>4.0674999999999999</v>
      </c>
      <c r="T10" s="3">
        <v>29.817499999999999</v>
      </c>
      <c r="U10" s="3">
        <v>12.91</v>
      </c>
      <c r="V10" s="3">
        <v>2.327</v>
      </c>
      <c r="W10" s="3">
        <v>0</v>
      </c>
    </row>
    <row r="11" spans="1:23" x14ac:dyDescent="0.45">
      <c r="A11" s="2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M11" s="2">
        <v>0.49</v>
      </c>
      <c r="N11" s="2">
        <v>0</v>
      </c>
      <c r="O11" s="2">
        <v>31.042000000000002</v>
      </c>
      <c r="P11" s="2">
        <v>17.356999999999999</v>
      </c>
      <c r="Q11" s="2">
        <v>7.4470000000000001</v>
      </c>
      <c r="R11" s="2">
        <v>1.01</v>
      </c>
      <c r="S11" s="2">
        <v>4.3330000000000002</v>
      </c>
      <c r="T11" s="2">
        <v>34.302</v>
      </c>
      <c r="U11" s="2">
        <v>17.048999999999999</v>
      </c>
      <c r="V11" s="2">
        <v>5.3890000000000002</v>
      </c>
      <c r="W11" s="2">
        <v>0</v>
      </c>
    </row>
    <row r="12" spans="1:23" x14ac:dyDescent="0.45">
      <c r="M12" s="2">
        <v>0.5</v>
      </c>
      <c r="N12" s="2">
        <v>7.3079999999999998</v>
      </c>
      <c r="O12" s="2">
        <v>0</v>
      </c>
      <c r="P12" s="2">
        <v>0</v>
      </c>
      <c r="Q12" s="2">
        <v>3.7749999999999999</v>
      </c>
      <c r="R12" s="2">
        <v>1.6739999999999999</v>
      </c>
      <c r="S12" s="2">
        <v>1.819</v>
      </c>
      <c r="T12" s="2">
        <v>39.345999999999997</v>
      </c>
      <c r="U12" s="2">
        <v>21.577999999999999</v>
      </c>
      <c r="V12" s="2">
        <v>8.8294999999999995</v>
      </c>
      <c r="W12" s="2">
        <v>0</v>
      </c>
    </row>
    <row r="13" spans="1:23" x14ac:dyDescent="0.45">
      <c r="M13" s="2">
        <v>0.51</v>
      </c>
      <c r="N13" s="2">
        <v>6.6559999999999997</v>
      </c>
      <c r="O13" s="2">
        <v>0</v>
      </c>
      <c r="P13" s="2">
        <v>0</v>
      </c>
      <c r="Q13" s="2">
        <v>0</v>
      </c>
      <c r="R13" s="2">
        <v>1.9390000000000001</v>
      </c>
      <c r="S13" s="2">
        <v>0</v>
      </c>
      <c r="T13" s="2">
        <v>43.914999999999999</v>
      </c>
      <c r="U13" s="2">
        <v>24.992000000000001</v>
      </c>
      <c r="V13" s="2">
        <v>9.0370000000000008</v>
      </c>
      <c r="W13" s="3">
        <v>1.732</v>
      </c>
    </row>
    <row r="14" spans="1:23" x14ac:dyDescent="0.45">
      <c r="M14" s="2">
        <v>0.52</v>
      </c>
      <c r="N14" s="2">
        <v>6.048</v>
      </c>
      <c r="O14" s="2">
        <v>0</v>
      </c>
      <c r="P14" s="2">
        <v>0</v>
      </c>
      <c r="Q14" s="2">
        <v>0</v>
      </c>
      <c r="R14" s="2">
        <v>1.8129999999999999</v>
      </c>
      <c r="S14" s="2">
        <v>6.1070000000000002</v>
      </c>
      <c r="T14" s="2">
        <v>47.472000000000001</v>
      </c>
      <c r="U14" s="2">
        <v>26.376999999999999</v>
      </c>
      <c r="V14" s="2">
        <v>9.202</v>
      </c>
      <c r="W14" s="2">
        <v>3.2829999999999999</v>
      </c>
    </row>
    <row r="15" spans="1:23" x14ac:dyDescent="0.45">
      <c r="M15" s="2">
        <v>0.53</v>
      </c>
      <c r="N15" s="2">
        <v>5.5</v>
      </c>
      <c r="O15" s="2">
        <v>0</v>
      </c>
      <c r="P15" s="2">
        <v>0</v>
      </c>
      <c r="Q15" s="2">
        <v>0</v>
      </c>
      <c r="R15" s="2">
        <v>1.4139999999999999</v>
      </c>
      <c r="S15" s="2">
        <v>0</v>
      </c>
      <c r="T15" s="2">
        <v>50.872999999999998</v>
      </c>
      <c r="U15" s="2">
        <v>27.192</v>
      </c>
      <c r="V15" s="2">
        <v>9.2249999999999996</v>
      </c>
      <c r="W15" s="2">
        <v>4.66</v>
      </c>
    </row>
    <row r="16" spans="1:23" x14ac:dyDescent="0.45">
      <c r="M16" s="2">
        <v>0.54</v>
      </c>
      <c r="N16" s="2">
        <v>5.0119999999999996</v>
      </c>
      <c r="O16" s="2">
        <v>0</v>
      </c>
      <c r="P16" s="2">
        <v>0</v>
      </c>
      <c r="Q16" s="2">
        <v>0</v>
      </c>
      <c r="R16" s="2">
        <v>1.3640000000000001</v>
      </c>
      <c r="S16" s="2">
        <v>0</v>
      </c>
      <c r="T16" s="2">
        <v>53.951999999999998</v>
      </c>
      <c r="U16" s="2">
        <v>27.167999999999999</v>
      </c>
      <c r="V16" s="2">
        <v>9.3149999999999995</v>
      </c>
      <c r="W16" s="2">
        <v>5.2949999999999999</v>
      </c>
    </row>
    <row r="17" spans="1:23" x14ac:dyDescent="0.45">
      <c r="M17" s="2">
        <v>0.55000000000000004</v>
      </c>
      <c r="N17" s="2">
        <v>4.5069999999999997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57.152500000000003</v>
      </c>
      <c r="U17" s="2">
        <v>26.902000000000001</v>
      </c>
      <c r="V17" s="2">
        <v>8.9390000000000001</v>
      </c>
      <c r="W17" s="2">
        <v>6.2549999999999999</v>
      </c>
    </row>
    <row r="18" spans="1:23" x14ac:dyDescent="0.45">
      <c r="M18" s="2">
        <v>0.56000000000000005</v>
      </c>
      <c r="N18" s="2">
        <v>4.17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60.072000000000003</v>
      </c>
      <c r="U18" s="2">
        <v>25.338999999999999</v>
      </c>
      <c r="V18" s="2">
        <v>8.7230000000000008</v>
      </c>
      <c r="W18" s="2">
        <v>5.6740000000000004</v>
      </c>
    </row>
    <row r="19" spans="1:23" x14ac:dyDescent="0.45">
      <c r="M19" s="2">
        <v>0.56999999999999995</v>
      </c>
      <c r="N19" s="2">
        <v>3.7349999999999999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62.655999999999999</v>
      </c>
      <c r="U19" s="2">
        <v>22.257999999999999</v>
      </c>
      <c r="V19" s="2">
        <v>9.06</v>
      </c>
      <c r="W19" s="2">
        <v>2.5785</v>
      </c>
    </row>
    <row r="20" spans="1:23" x14ac:dyDescent="0.45">
      <c r="M20" s="2">
        <v>0.57999999999999996</v>
      </c>
      <c r="N20" s="2">
        <v>3.5230000000000001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65.037499999999994</v>
      </c>
      <c r="U20" s="2">
        <v>17.649999999999999</v>
      </c>
      <c r="V20" s="2">
        <v>7.6950000000000003</v>
      </c>
      <c r="W20" s="2">
        <v>0</v>
      </c>
    </row>
    <row r="21" spans="1:23" x14ac:dyDescent="0.45">
      <c r="M21" s="2">
        <v>0.59</v>
      </c>
      <c r="N21" s="2">
        <v>3.165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67.658000000000001</v>
      </c>
      <c r="U21" s="2">
        <v>11.452</v>
      </c>
      <c r="V21" s="2">
        <v>0</v>
      </c>
      <c r="W21" s="2">
        <v>0</v>
      </c>
    </row>
    <row r="22" spans="1:23" x14ac:dyDescent="0.45">
      <c r="M22" s="3">
        <v>0.6</v>
      </c>
      <c r="N22" s="3">
        <v>3.1030000000000002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69.748000000000005</v>
      </c>
      <c r="U22" s="3">
        <v>3.4860000000000002</v>
      </c>
      <c r="V22" s="3">
        <v>0</v>
      </c>
      <c r="W22" s="3">
        <v>1.895</v>
      </c>
    </row>
    <row r="30" spans="1:23" x14ac:dyDescent="0.45">
      <c r="A30" s="15" t="s">
        <v>55</v>
      </c>
      <c r="B30" s="15" t="s">
        <v>56</v>
      </c>
      <c r="C30" s="15" t="s">
        <v>57</v>
      </c>
      <c r="D30" s="15" t="s">
        <v>58</v>
      </c>
      <c r="E30" s="15" t="s">
        <v>20</v>
      </c>
      <c r="F30" s="15" t="s">
        <v>25</v>
      </c>
      <c r="G30" s="15" t="s">
        <v>29</v>
      </c>
      <c r="H30" s="15" t="s">
        <v>22</v>
      </c>
      <c r="I30" s="15" t="s">
        <v>23</v>
      </c>
      <c r="J30" s="15" t="s">
        <v>24</v>
      </c>
      <c r="K30" s="15" t="s">
        <v>26</v>
      </c>
      <c r="L30" s="15" t="s">
        <v>27</v>
      </c>
      <c r="M30" s="15" t="s">
        <v>28</v>
      </c>
      <c r="N30" s="15" t="s">
        <v>47</v>
      </c>
      <c r="O30" s="15" t="s">
        <v>49</v>
      </c>
      <c r="P30" s="15" t="s">
        <v>48</v>
      </c>
    </row>
    <row r="31" spans="1:23" x14ac:dyDescent="0.45">
      <c r="A31" s="7">
        <v>100</v>
      </c>
      <c r="B31">
        <v>100</v>
      </c>
      <c r="C31">
        <v>0.75</v>
      </c>
      <c r="D31">
        <v>0.5</v>
      </c>
      <c r="E31" t="s">
        <v>34</v>
      </c>
      <c r="F31">
        <v>64</v>
      </c>
      <c r="G31" t="s">
        <v>37</v>
      </c>
      <c r="H31" s="8">
        <v>4.5165699999999998E-7</v>
      </c>
      <c r="I31" s="8">
        <v>4.8589999999999998E-7</v>
      </c>
      <c r="J31" s="8">
        <f>300000000/I31</f>
        <v>617410989915620.5</v>
      </c>
      <c r="K31" s="8">
        <f>300000000/H31</f>
        <v>664220857863378.63</v>
      </c>
      <c r="L31" s="8">
        <f>(6.626E-34*J31)/1.6E-19</f>
        <v>2.5568532619880635</v>
      </c>
      <c r="M31" s="8">
        <f>(6.626E-34*K31)/1.6E-19</f>
        <v>2.7507046276267166</v>
      </c>
      <c r="N31" s="8">
        <f>K31-J31</f>
        <v>46809867947758.125</v>
      </c>
      <c r="O31" s="8">
        <f>M31-L31</f>
        <v>0.19385136563865313</v>
      </c>
      <c r="P31" s="9">
        <f>300000000/N31</f>
        <v>6.4089050696492722E-6</v>
      </c>
    </row>
    <row r="32" spans="1:23" x14ac:dyDescent="0.45">
      <c r="A32" s="7"/>
      <c r="G32" t="s">
        <v>38</v>
      </c>
      <c r="H32" s="8">
        <v>2.311E-7</v>
      </c>
      <c r="I32" s="8">
        <v>2.3999999999999998E-7</v>
      </c>
      <c r="J32" s="8">
        <f>300000000/I32</f>
        <v>1250000000000000</v>
      </c>
      <c r="K32" s="8">
        <f>300000000/H32</f>
        <v>1298139333621808.8</v>
      </c>
      <c r="L32" s="8">
        <f>(6.626E-34*J32)/1.6E-19</f>
        <v>5.1765625000000002</v>
      </c>
      <c r="M32" s="8">
        <f>(6.626E-34*K32)/1.6E-19</f>
        <v>5.375919515361316</v>
      </c>
      <c r="N32" s="8">
        <f t="shared" ref="N32:N43" si="0">K32-J32</f>
        <v>48139333621808.75</v>
      </c>
      <c r="O32" s="8">
        <f t="shared" ref="O32:O37" si="1">M32-L32</f>
        <v>0.19935701536131578</v>
      </c>
      <c r="P32" s="9">
        <f t="shared" ref="P32:P37" si="2">300000000/N32</f>
        <v>6.2319101123595492E-6</v>
      </c>
    </row>
    <row r="33" spans="1:16" x14ac:dyDescent="0.45">
      <c r="A33" s="7"/>
      <c r="G33" t="s">
        <v>39</v>
      </c>
      <c r="H33" s="8">
        <v>2.1409999999999999E-7</v>
      </c>
      <c r="I33" s="8">
        <v>2.177E-7</v>
      </c>
      <c r="J33" s="8">
        <f>300000000/I33</f>
        <v>1378043178686265.5</v>
      </c>
      <c r="K33" s="8">
        <f t="shared" ref="K33:K37" si="3">300000000/H33</f>
        <v>1401214385801027.5</v>
      </c>
      <c r="L33" s="8">
        <f t="shared" ref="L33:L37" si="4">(6.626E-34*J33)/1.6E-19</f>
        <v>5.7068213137344967</v>
      </c>
      <c r="M33" s="8">
        <f t="shared" ref="M33:M43" si="5">(6.626E-34*K33)/1.6E-19</f>
        <v>5.8027790751985053</v>
      </c>
      <c r="N33" s="8">
        <f t="shared" si="0"/>
        <v>23171207114762</v>
      </c>
      <c r="O33" s="8">
        <f t="shared" si="1"/>
        <v>9.5957761464008584E-2</v>
      </c>
      <c r="P33" s="9">
        <f t="shared" si="2"/>
        <v>1.2947102777777808E-5</v>
      </c>
    </row>
    <row r="34" spans="1:16" x14ac:dyDescent="0.45">
      <c r="A34" s="7"/>
      <c r="G34" t="s">
        <v>40</v>
      </c>
      <c r="H34" s="8">
        <v>1.9936000000000001E-7</v>
      </c>
      <c r="I34" s="8">
        <v>2.0301995703E-7</v>
      </c>
      <c r="J34" s="8">
        <f>300000000/I34</f>
        <v>1477687240154766.5</v>
      </c>
      <c r="K34" s="8">
        <f t="shared" si="3"/>
        <v>1504815409309791.3</v>
      </c>
      <c r="L34" s="8">
        <f t="shared" si="4"/>
        <v>6.1194722832909267</v>
      </c>
      <c r="M34" s="8">
        <f t="shared" si="5"/>
        <v>6.2318168138041727</v>
      </c>
      <c r="N34" s="8">
        <f t="shared" si="0"/>
        <v>27128169155024.75</v>
      </c>
      <c r="O34" s="8">
        <f t="shared" si="1"/>
        <v>0.112344530513246</v>
      </c>
      <c r="P34" s="9">
        <f t="shared" si="2"/>
        <v>1.1058615798421222E-5</v>
      </c>
    </row>
    <row r="35" spans="1:16" x14ac:dyDescent="0.45">
      <c r="A35" s="7"/>
      <c r="G35" t="s">
        <v>41</v>
      </c>
      <c r="H35" s="8">
        <v>6.0661599999999996E-7</v>
      </c>
      <c r="I35" s="8">
        <v>9.0370000000000003E-7</v>
      </c>
      <c r="J35" s="8">
        <f t="shared" ref="J35:J37" si="6">300000000/I35</f>
        <v>331968573641695.25</v>
      </c>
      <c r="K35" s="8">
        <f t="shared" si="3"/>
        <v>494546797314940.63</v>
      </c>
      <c r="L35" s="8">
        <f t="shared" si="4"/>
        <v>1.3747648555936707</v>
      </c>
      <c r="M35" s="8">
        <f t="shared" si="5"/>
        <v>2.0480419243804979</v>
      </c>
      <c r="N35" s="8">
        <f t="shared" si="0"/>
        <v>162578223673245.38</v>
      </c>
      <c r="O35" s="8">
        <f t="shared" si="1"/>
        <v>0.67327706878682725</v>
      </c>
      <c r="P35" s="9">
        <f t="shared" si="2"/>
        <v>1.8452655787588691E-6</v>
      </c>
    </row>
    <row r="36" spans="1:16" x14ac:dyDescent="0.45">
      <c r="A36" s="7"/>
      <c r="G36" t="s">
        <v>42</v>
      </c>
      <c r="H36" s="8">
        <v>3.911E-7</v>
      </c>
      <c r="I36" s="8">
        <v>4.8569999999999996E-7</v>
      </c>
      <c r="J36" s="8">
        <f t="shared" si="6"/>
        <v>617665225447807.38</v>
      </c>
      <c r="K36" s="8">
        <f t="shared" si="3"/>
        <v>767067246228586</v>
      </c>
      <c r="L36" s="8">
        <f t="shared" si="4"/>
        <v>2.5579061148857325</v>
      </c>
      <c r="M36" s="8">
        <f t="shared" si="5"/>
        <v>3.1766172334441318</v>
      </c>
      <c r="N36" s="8">
        <f t="shared" si="0"/>
        <v>149402020780778.63</v>
      </c>
      <c r="O36" s="8">
        <f t="shared" si="1"/>
        <v>0.61871111855839933</v>
      </c>
      <c r="P36" s="9">
        <f t="shared" si="2"/>
        <v>2.0080049682875282E-6</v>
      </c>
    </row>
    <row r="37" spans="1:16" x14ac:dyDescent="0.45">
      <c r="A37" s="10"/>
      <c r="B37" s="11"/>
      <c r="C37" s="11"/>
      <c r="D37" s="11"/>
      <c r="E37" s="11"/>
      <c r="F37" s="11"/>
      <c r="G37" s="11" t="s">
        <v>43</v>
      </c>
      <c r="H37" s="12">
        <v>2.9639999999999998E-7</v>
      </c>
      <c r="I37" s="12">
        <v>3.2378769964999999E-7</v>
      </c>
      <c r="J37" s="12">
        <f t="shared" si="6"/>
        <v>926533034838218.25</v>
      </c>
      <c r="K37" s="12">
        <f t="shared" si="3"/>
        <v>1012145748987854.4</v>
      </c>
      <c r="L37" s="12">
        <f t="shared" si="4"/>
        <v>3.8370049305237712</v>
      </c>
      <c r="M37" s="12">
        <f t="shared" si="5"/>
        <v>4.191548582995952</v>
      </c>
      <c r="N37" s="12">
        <f t="shared" si="0"/>
        <v>85612714149636.125</v>
      </c>
      <c r="O37" s="12">
        <f t="shared" si="1"/>
        <v>0.35454365247218078</v>
      </c>
      <c r="P37" s="13">
        <f t="shared" si="2"/>
        <v>3.50415242618815E-6</v>
      </c>
    </row>
    <row r="38" spans="1:16" x14ac:dyDescent="0.45">
      <c r="A38" s="7">
        <v>100</v>
      </c>
      <c r="B38">
        <v>100</v>
      </c>
      <c r="C38">
        <v>0.75</v>
      </c>
      <c r="D38" s="6">
        <v>0.6</v>
      </c>
      <c r="E38" t="s">
        <v>34</v>
      </c>
      <c r="F38">
        <v>64</v>
      </c>
      <c r="G38" s="6" t="s">
        <v>37</v>
      </c>
      <c r="H38" s="16">
        <v>2.4229999999999999E-7</v>
      </c>
      <c r="I38" s="16">
        <v>2.4989999999999998E-7</v>
      </c>
      <c r="J38" s="16">
        <f t="shared" ref="J38:J43" si="7">300000000/I38</f>
        <v>1200480192076830.8</v>
      </c>
      <c r="K38" s="16">
        <f t="shared" ref="K38:K43" si="8">300000000/H38</f>
        <v>1238134543953776.3</v>
      </c>
      <c r="L38" s="16">
        <f t="shared" ref="L38:L43" si="9">(6.626E-34*J38)/1.6E-19</f>
        <v>4.9714885954381751</v>
      </c>
      <c r="M38" s="16">
        <f t="shared" si="5"/>
        <v>5.1274246801485761</v>
      </c>
      <c r="N38" s="16">
        <f t="shared" si="0"/>
        <v>37654351876945.5</v>
      </c>
      <c r="O38" s="16">
        <f t="shared" ref="O38:O43" si="10">M38-L38</f>
        <v>0.15593608471040099</v>
      </c>
      <c r="P38" s="18">
        <f t="shared" ref="P38:P43" si="11">300000000/N38</f>
        <v>7.9672065789473857E-6</v>
      </c>
    </row>
    <row r="39" spans="1:16" x14ac:dyDescent="0.45">
      <c r="G39" t="s">
        <v>41</v>
      </c>
      <c r="H39" s="8">
        <v>2.8299999999999998E-7</v>
      </c>
      <c r="I39" s="8">
        <v>5.8655000000000002E-7</v>
      </c>
      <c r="J39" s="8">
        <f t="shared" si="7"/>
        <v>511465348222657.88</v>
      </c>
      <c r="K39" s="8">
        <f t="shared" si="8"/>
        <v>1060070671378092</v>
      </c>
      <c r="L39" s="8">
        <f t="shared" si="9"/>
        <v>2.1181058733270821</v>
      </c>
      <c r="M39" s="8">
        <f t="shared" si="5"/>
        <v>4.390017667844524</v>
      </c>
      <c r="N39" s="8">
        <f t="shared" si="0"/>
        <v>548605323155434.13</v>
      </c>
      <c r="O39" s="8">
        <f t="shared" si="10"/>
        <v>2.2719117945174419</v>
      </c>
      <c r="P39" s="14">
        <f t="shared" si="11"/>
        <v>5.4684121232086952E-7</v>
      </c>
    </row>
    <row r="40" spans="1:16" x14ac:dyDescent="0.45">
      <c r="G40" t="s">
        <v>42</v>
      </c>
      <c r="H40" s="8">
        <v>2.4889E-7</v>
      </c>
      <c r="I40" s="8">
        <v>2.5769999999999998E-7</v>
      </c>
      <c r="J40" s="8">
        <f t="shared" si="7"/>
        <v>1164144353899883.8</v>
      </c>
      <c r="K40" s="8">
        <f t="shared" si="8"/>
        <v>1205351761822491.8</v>
      </c>
      <c r="L40" s="8">
        <f t="shared" si="9"/>
        <v>4.8210128055878938</v>
      </c>
      <c r="M40" s="8">
        <f t="shared" si="5"/>
        <v>4.9916629836473936</v>
      </c>
      <c r="N40" s="8">
        <f t="shared" si="0"/>
        <v>41207407922608</v>
      </c>
      <c r="O40" s="8">
        <f t="shared" si="10"/>
        <v>0.17065017805949978</v>
      </c>
      <c r="P40" s="9">
        <f t="shared" si="11"/>
        <v>7.2802443813848394E-6</v>
      </c>
    </row>
    <row r="41" spans="1:16" x14ac:dyDescent="0.45">
      <c r="B41" s="11"/>
      <c r="C41" s="11"/>
      <c r="D41" s="11"/>
      <c r="E41" s="11"/>
      <c r="F41" s="11"/>
      <c r="G41" s="11" t="s">
        <v>46</v>
      </c>
      <c r="H41" s="12">
        <v>1.48E-7</v>
      </c>
      <c r="I41" s="12">
        <v>1.5099999999999999E-7</v>
      </c>
      <c r="J41" s="12">
        <f t="shared" si="7"/>
        <v>1986754966887417.3</v>
      </c>
      <c r="K41" s="12">
        <f t="shared" si="8"/>
        <v>2027027027027027</v>
      </c>
      <c r="L41" s="12">
        <f t="shared" si="9"/>
        <v>8.2276490066225172</v>
      </c>
      <c r="M41" s="12">
        <f t="shared" si="5"/>
        <v>8.3944256756756754</v>
      </c>
      <c r="N41" s="12">
        <f t="shared" si="0"/>
        <v>40272060139609.75</v>
      </c>
      <c r="O41" s="12">
        <f t="shared" si="10"/>
        <v>0.16677666905315824</v>
      </c>
      <c r="P41" s="13">
        <f t="shared" si="11"/>
        <v>7.4493333333333444E-6</v>
      </c>
    </row>
    <row r="42" spans="1:16" x14ac:dyDescent="0.45">
      <c r="A42" s="5">
        <v>100</v>
      </c>
      <c r="B42" s="6">
        <v>100</v>
      </c>
      <c r="C42" s="6">
        <v>0.75</v>
      </c>
      <c r="D42" s="6">
        <v>0.48</v>
      </c>
      <c r="E42" s="6" t="s">
        <v>34</v>
      </c>
      <c r="F42" s="6">
        <v>64</v>
      </c>
      <c r="G42" s="6" t="s">
        <v>60</v>
      </c>
      <c r="H42" s="16">
        <v>4.609E-7</v>
      </c>
      <c r="I42" s="16">
        <v>4.89E-7</v>
      </c>
      <c r="J42" s="16">
        <f t="shared" si="7"/>
        <v>613496932515337.38</v>
      </c>
      <c r="K42" s="16">
        <f t="shared" si="8"/>
        <v>650900412236927.75</v>
      </c>
      <c r="L42" s="16">
        <f t="shared" si="9"/>
        <v>2.540644171779141</v>
      </c>
      <c r="M42" s="16">
        <f t="shared" si="5"/>
        <v>2.6955413321761772</v>
      </c>
      <c r="N42" s="16">
        <f t="shared" si="0"/>
        <v>37403479721590.375</v>
      </c>
      <c r="O42" s="16">
        <f t="shared" si="10"/>
        <v>0.15489716039703616</v>
      </c>
      <c r="P42" s="18">
        <f t="shared" si="11"/>
        <v>8.0206441281138682E-6</v>
      </c>
    </row>
    <row r="43" spans="1:16" x14ac:dyDescent="0.45">
      <c r="A43" s="10"/>
      <c r="B43" s="11"/>
      <c r="C43" s="11"/>
      <c r="D43" s="11"/>
      <c r="E43" s="11"/>
      <c r="F43" s="11"/>
      <c r="G43" s="11" t="s">
        <v>61</v>
      </c>
      <c r="H43" s="12">
        <v>3.4396000000000002E-7</v>
      </c>
      <c r="I43" s="12">
        <v>3.5260000000000002E-7</v>
      </c>
      <c r="J43" s="12">
        <f t="shared" si="7"/>
        <v>850822461712989.13</v>
      </c>
      <c r="K43" s="12">
        <f t="shared" si="8"/>
        <v>872194441214094.63</v>
      </c>
      <c r="L43" s="12">
        <f t="shared" si="9"/>
        <v>3.5234685195689166</v>
      </c>
      <c r="M43" s="12">
        <f t="shared" si="5"/>
        <v>3.6119752296778693</v>
      </c>
      <c r="N43" s="12">
        <f t="shared" si="0"/>
        <v>21371979501105.5</v>
      </c>
      <c r="O43" s="12">
        <f t="shared" si="10"/>
        <v>8.8506710108952724E-2</v>
      </c>
      <c r="P43" s="13">
        <f t="shared" si="11"/>
        <v>1.4037071296296256E-5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46F5-7886-4055-B7B9-3AF80F8B5212}">
  <dimension ref="A1:P35"/>
  <sheetViews>
    <sheetView topLeftCell="A27" zoomScale="78" workbookViewId="0">
      <selection activeCell="A30" sqref="A30"/>
    </sheetView>
  </sheetViews>
  <sheetFormatPr defaultRowHeight="14.25" x14ac:dyDescent="0.45"/>
  <cols>
    <col min="1" max="1" width="10.3984375" bestFit="1" customWidth="1"/>
    <col min="2" max="2" width="16.796875" bestFit="1" customWidth="1"/>
    <col min="3" max="3" width="16.796875" customWidth="1"/>
    <col min="4" max="4" width="20" bestFit="1" customWidth="1"/>
    <col min="5" max="5" width="17.06640625" bestFit="1" customWidth="1"/>
    <col min="6" max="6" width="10.86328125" bestFit="1" customWidth="1"/>
    <col min="7" max="7" width="23.9296875" bestFit="1" customWidth="1"/>
    <col min="8" max="8" width="27.73046875" bestFit="1" customWidth="1"/>
    <col min="9" max="9" width="16.796875" customWidth="1"/>
    <col min="10" max="10" width="21.33203125" bestFit="1" customWidth="1"/>
    <col min="11" max="11" width="17.06640625" bestFit="1" customWidth="1"/>
    <col min="12" max="12" width="21.265625" bestFit="1" customWidth="1"/>
    <col min="13" max="13" width="11.06640625" bestFit="1" customWidth="1"/>
    <col min="14" max="14" width="10.9296875" bestFit="1" customWidth="1"/>
    <col min="15" max="15" width="10.86328125" bestFit="1" customWidth="1"/>
    <col min="16" max="16" width="10.3984375" bestFit="1" customWidth="1"/>
  </cols>
  <sheetData>
    <row r="1" spans="1:11" x14ac:dyDescent="0.45">
      <c r="A1" s="2" t="s">
        <v>1</v>
      </c>
      <c r="B1" s="2" t="s">
        <v>19</v>
      </c>
      <c r="C1" s="2" t="s">
        <v>10</v>
      </c>
      <c r="D1" s="2" t="s">
        <v>15</v>
      </c>
      <c r="E1" s="2" t="s">
        <v>3</v>
      </c>
      <c r="G1" s="2" t="s">
        <v>1</v>
      </c>
      <c r="H1" s="2" t="s">
        <v>19</v>
      </c>
      <c r="I1" s="2" t="s">
        <v>10</v>
      </c>
      <c r="J1" s="2" t="s">
        <v>15</v>
      </c>
      <c r="K1" s="2" t="s">
        <v>3</v>
      </c>
    </row>
    <row r="2" spans="1:11" x14ac:dyDescent="0.45">
      <c r="A2" s="2">
        <v>0.1</v>
      </c>
      <c r="B2" s="2">
        <v>0</v>
      </c>
      <c r="C2" s="2">
        <v>0</v>
      </c>
      <c r="D2" s="2">
        <v>0</v>
      </c>
      <c r="E2" s="2">
        <v>0</v>
      </c>
      <c r="G2" s="2">
        <v>0.19</v>
      </c>
      <c r="H2" s="3">
        <v>1.9330000000000001</v>
      </c>
      <c r="I2" s="2">
        <v>0</v>
      </c>
      <c r="J2" s="2">
        <v>0</v>
      </c>
      <c r="K2" s="3">
        <v>1.2270000000000001</v>
      </c>
    </row>
    <row r="3" spans="1:11" x14ac:dyDescent="0.45">
      <c r="A3" s="2">
        <v>0.2</v>
      </c>
      <c r="B3" s="3">
        <v>2.2650000000000001</v>
      </c>
      <c r="C3" s="2">
        <v>0</v>
      </c>
      <c r="D3" s="2">
        <v>0</v>
      </c>
      <c r="E3" s="3">
        <v>3.556</v>
      </c>
      <c r="G3" s="2">
        <v>0.2</v>
      </c>
      <c r="H3" s="2">
        <v>2.2650000000000001</v>
      </c>
      <c r="I3" s="2">
        <v>0</v>
      </c>
      <c r="J3" s="2">
        <v>0</v>
      </c>
      <c r="K3" s="2">
        <v>3.556</v>
      </c>
    </row>
    <row r="4" spans="1:11" x14ac:dyDescent="0.45">
      <c r="A4" s="2">
        <v>0.3</v>
      </c>
      <c r="B4" s="2">
        <v>0</v>
      </c>
      <c r="C4" s="3">
        <v>18.823</v>
      </c>
      <c r="D4" s="3">
        <v>11.002000000000001</v>
      </c>
      <c r="E4" s="2">
        <v>1.9770000000000001</v>
      </c>
      <c r="G4" s="2">
        <v>0.21</v>
      </c>
      <c r="H4" s="2">
        <v>2.516</v>
      </c>
      <c r="I4" s="3">
        <v>1.5745</v>
      </c>
      <c r="J4" s="2">
        <v>0</v>
      </c>
      <c r="K4" s="2">
        <v>3.9455</v>
      </c>
    </row>
    <row r="5" spans="1:11" x14ac:dyDescent="0.45">
      <c r="A5" s="2">
        <v>0.4</v>
      </c>
      <c r="B5" s="2">
        <v>0</v>
      </c>
      <c r="C5" s="2">
        <v>21.672000000000001</v>
      </c>
      <c r="D5" s="2">
        <v>0</v>
      </c>
      <c r="E5" s="2">
        <v>0</v>
      </c>
      <c r="G5" s="2">
        <v>0.22</v>
      </c>
      <c r="H5" s="2">
        <v>2.2490000000000001</v>
      </c>
      <c r="I5" s="2">
        <v>3.097</v>
      </c>
      <c r="J5" s="3">
        <v>1.385</v>
      </c>
      <c r="K5" s="2">
        <v>3.9889999999999999</v>
      </c>
    </row>
    <row r="6" spans="1:11" x14ac:dyDescent="0.45">
      <c r="A6" s="2">
        <v>0.5</v>
      </c>
      <c r="B6" s="2">
        <v>0</v>
      </c>
      <c r="C6" s="2">
        <v>0</v>
      </c>
      <c r="D6" s="2">
        <v>0</v>
      </c>
      <c r="E6" s="2">
        <v>0</v>
      </c>
      <c r="G6" s="2">
        <v>0.23</v>
      </c>
      <c r="H6" s="2">
        <v>1.722</v>
      </c>
      <c r="I6" s="2">
        <v>4.6875</v>
      </c>
      <c r="J6" s="2">
        <v>2.5449999999999999</v>
      </c>
      <c r="K6" s="2">
        <v>4.0525000000000002</v>
      </c>
    </row>
    <row r="7" spans="1:11" x14ac:dyDescent="0.45">
      <c r="A7" s="2">
        <v>0.6</v>
      </c>
      <c r="B7" s="2">
        <v>0</v>
      </c>
      <c r="C7" s="2">
        <v>0</v>
      </c>
      <c r="D7" s="2">
        <v>0</v>
      </c>
      <c r="E7" s="2">
        <v>0</v>
      </c>
      <c r="G7" s="2">
        <v>0.24</v>
      </c>
      <c r="H7" s="2">
        <v>0</v>
      </c>
      <c r="I7" s="2">
        <v>6.3324999999999996</v>
      </c>
      <c r="J7" s="2">
        <v>3.7959999999999998</v>
      </c>
      <c r="K7" s="2">
        <v>3.3769999999999998</v>
      </c>
    </row>
    <row r="8" spans="1:11" x14ac:dyDescent="0.45">
      <c r="A8" s="2">
        <v>0.7</v>
      </c>
      <c r="B8" s="2">
        <v>0</v>
      </c>
      <c r="C8" s="2">
        <v>0</v>
      </c>
      <c r="D8" s="2">
        <v>0</v>
      </c>
      <c r="E8" s="2">
        <v>0</v>
      </c>
      <c r="G8" s="2">
        <v>0.25</v>
      </c>
      <c r="H8" s="2">
        <v>0</v>
      </c>
      <c r="I8" s="2">
        <v>8.1265000000000001</v>
      </c>
      <c r="J8" s="2">
        <v>5.101</v>
      </c>
      <c r="K8" s="2">
        <v>2.339</v>
      </c>
    </row>
    <row r="9" spans="1:11" x14ac:dyDescent="0.45">
      <c r="A9" s="2">
        <v>0.8</v>
      </c>
      <c r="B9" s="2">
        <v>0</v>
      </c>
      <c r="C9" s="2">
        <v>0</v>
      </c>
      <c r="D9" s="2">
        <v>0</v>
      </c>
      <c r="E9" s="2">
        <v>0</v>
      </c>
      <c r="G9" s="2">
        <v>0.26</v>
      </c>
      <c r="H9" s="2">
        <v>0</v>
      </c>
      <c r="I9" s="2">
        <v>10.106999999999999</v>
      </c>
      <c r="J9" s="2">
        <v>6.6260000000000003</v>
      </c>
      <c r="K9" s="2">
        <v>0</v>
      </c>
    </row>
    <row r="10" spans="1:11" x14ac:dyDescent="0.45">
      <c r="A10" s="2">
        <v>0.9</v>
      </c>
      <c r="B10" s="2">
        <v>0</v>
      </c>
      <c r="C10" s="2">
        <v>0</v>
      </c>
      <c r="D10" s="2">
        <v>0</v>
      </c>
      <c r="E10" s="2">
        <v>0</v>
      </c>
      <c r="G10" s="3">
        <v>0.27</v>
      </c>
      <c r="H10" s="3">
        <v>0</v>
      </c>
      <c r="I10" s="3">
        <v>12.1595</v>
      </c>
      <c r="J10" s="3">
        <v>8.2010000000000005</v>
      </c>
      <c r="K10" s="3">
        <v>1.236</v>
      </c>
    </row>
    <row r="11" spans="1:11" x14ac:dyDescent="0.45">
      <c r="A11" s="2">
        <v>1</v>
      </c>
      <c r="B11" s="2">
        <v>0</v>
      </c>
      <c r="C11" s="2">
        <v>0</v>
      </c>
      <c r="D11" s="2">
        <v>0</v>
      </c>
      <c r="E11" s="2">
        <v>0</v>
      </c>
      <c r="G11" s="2">
        <v>0.28000000000000003</v>
      </c>
      <c r="H11" s="2">
        <v>0</v>
      </c>
      <c r="I11" s="2">
        <v>14.445</v>
      </c>
      <c r="J11" s="2">
        <v>9.8680000000000003</v>
      </c>
      <c r="K11" s="2">
        <v>3.4510000000000001</v>
      </c>
    </row>
    <row r="12" spans="1:11" x14ac:dyDescent="0.45">
      <c r="G12" s="2">
        <v>0.28999999999999998</v>
      </c>
      <c r="H12" s="2">
        <v>0</v>
      </c>
      <c r="I12" s="2">
        <v>16.954000000000001</v>
      </c>
      <c r="J12" s="2">
        <v>11.576000000000001</v>
      </c>
      <c r="K12" s="2">
        <v>3.266</v>
      </c>
    </row>
    <row r="30" spans="1:16" x14ac:dyDescent="0.45">
      <c r="A30" s="15" t="s">
        <v>55</v>
      </c>
      <c r="B30" s="15" t="s">
        <v>56</v>
      </c>
      <c r="C30" s="15" t="s">
        <v>57</v>
      </c>
      <c r="D30" s="15" t="s">
        <v>58</v>
      </c>
      <c r="E30" s="15" t="s">
        <v>20</v>
      </c>
      <c r="F30" s="15" t="s">
        <v>25</v>
      </c>
      <c r="G30" s="15" t="s">
        <v>29</v>
      </c>
      <c r="H30" s="15" t="s">
        <v>22</v>
      </c>
      <c r="I30" s="15" t="s">
        <v>23</v>
      </c>
      <c r="J30" s="15" t="s">
        <v>24</v>
      </c>
      <c r="K30" s="15" t="s">
        <v>26</v>
      </c>
      <c r="L30" s="15" t="s">
        <v>27</v>
      </c>
      <c r="M30" s="15" t="s">
        <v>28</v>
      </c>
      <c r="N30" s="15" t="s">
        <v>47</v>
      </c>
      <c r="O30" s="15" t="s">
        <v>49</v>
      </c>
      <c r="P30" s="15" t="s">
        <v>48</v>
      </c>
    </row>
    <row r="31" spans="1:16" x14ac:dyDescent="0.45">
      <c r="A31" s="7">
        <v>100</v>
      </c>
      <c r="B31">
        <v>100</v>
      </c>
      <c r="C31">
        <v>0.01</v>
      </c>
      <c r="D31">
        <v>0.2</v>
      </c>
      <c r="E31" t="s">
        <v>44</v>
      </c>
      <c r="F31">
        <v>4.3246000000000002</v>
      </c>
      <c r="G31" t="s">
        <v>45</v>
      </c>
      <c r="H31" s="8">
        <v>1.5970000000000001E-7</v>
      </c>
      <c r="I31" s="8">
        <v>1.6339999999999999E-7</v>
      </c>
      <c r="J31" s="8">
        <f>300000000/I31</f>
        <v>1835985312117503.3</v>
      </c>
      <c r="K31" s="8">
        <f>300000000/H31</f>
        <v>1878522229179711.8</v>
      </c>
      <c r="L31" s="8">
        <f>(6.626E-34*J31)/(1.6E-19)</f>
        <v>7.6032741738066107</v>
      </c>
      <c r="M31" s="8">
        <f>(6.626E-34*K31)/(1.6E-19)</f>
        <v>7.7794301815904818</v>
      </c>
      <c r="N31" s="8">
        <f>K31-J31</f>
        <v>42536917062208.5</v>
      </c>
      <c r="O31" s="8">
        <f>M31-L31</f>
        <v>0.17615600778387108</v>
      </c>
      <c r="P31" s="9">
        <f>300000000/N31</f>
        <v>7.0526972972973637E-6</v>
      </c>
    </row>
    <row r="32" spans="1:16" x14ac:dyDescent="0.45">
      <c r="A32" s="10"/>
      <c r="B32" s="11"/>
      <c r="C32" s="11"/>
      <c r="D32" s="11"/>
      <c r="E32" s="11"/>
      <c r="F32" s="11"/>
      <c r="G32" s="11" t="s">
        <v>46</v>
      </c>
      <c r="H32" s="12">
        <v>1.22647E-7</v>
      </c>
      <c r="I32" s="12">
        <v>1.2709999999999999E-7</v>
      </c>
      <c r="J32" s="12">
        <f>300000000/I32</f>
        <v>2360346184107002.5</v>
      </c>
      <c r="K32" s="12">
        <f>300000000/H32</f>
        <v>2446044338630378</v>
      </c>
      <c r="L32" s="12">
        <f>(6.626E-34*J32)/(1.6E-19)</f>
        <v>9.7747836349331241</v>
      </c>
      <c r="M32" s="12">
        <f>(6.626E-34*K32)/(1.6E-19)</f>
        <v>10.129681117353053</v>
      </c>
      <c r="N32" s="12">
        <f>K32-J32</f>
        <v>85698154523375.5</v>
      </c>
      <c r="O32" s="12">
        <f>M32-L32</f>
        <v>0.35489748241992913</v>
      </c>
      <c r="P32" s="9">
        <f>300000000/N32</f>
        <v>3.5006588142825216E-6</v>
      </c>
    </row>
    <row r="33" spans="1:16" x14ac:dyDescent="0.45">
      <c r="A33" s="5">
        <v>100</v>
      </c>
      <c r="B33" s="6">
        <v>100</v>
      </c>
      <c r="C33" s="6">
        <v>0.01</v>
      </c>
      <c r="D33" s="6">
        <v>0.27</v>
      </c>
      <c r="E33" s="6" t="s">
        <v>44</v>
      </c>
      <c r="F33" s="6">
        <v>4.3246000000000002</v>
      </c>
      <c r="G33" s="6" t="s">
        <v>41</v>
      </c>
      <c r="H33" s="16">
        <v>2.5499999999999999E-7</v>
      </c>
      <c r="I33" s="16">
        <v>2.8809999999999999E-7</v>
      </c>
      <c r="J33" s="16">
        <f t="shared" ref="J33:J35" si="0">300000000/I33</f>
        <v>1041305102395001.8</v>
      </c>
      <c r="K33" s="16">
        <f t="shared" ref="K33:K35" si="1">300000000/H33</f>
        <v>1176470588235294.3</v>
      </c>
      <c r="L33" s="16">
        <f t="shared" ref="L33:L35" si="2">(6.626E-34*J33)/(1.6E-19)</f>
        <v>4.3123047552933018</v>
      </c>
      <c r="M33" s="16">
        <f t="shared" ref="M33:M35" si="3">(6.626E-34*K33)/(1.6E-19)</f>
        <v>4.8720588235294127</v>
      </c>
      <c r="N33" s="16">
        <f t="shared" ref="N33:N35" si="4">K33-J33</f>
        <v>135165485840292.5</v>
      </c>
      <c r="O33" s="16">
        <f t="shared" ref="O33:O35" si="5">M33-L33</f>
        <v>0.55975406823611085</v>
      </c>
      <c r="P33" s="18">
        <f t="shared" ref="P33:P35" si="6">300000000/N33</f>
        <v>2.2195015105740163E-6</v>
      </c>
    </row>
    <row r="34" spans="1:16" x14ac:dyDescent="0.45">
      <c r="A34" s="7"/>
      <c r="G34" t="s">
        <v>42</v>
      </c>
      <c r="H34" s="8">
        <v>1.4878000000000001E-7</v>
      </c>
      <c r="I34" s="8">
        <v>1.6150000000000001E-7</v>
      </c>
      <c r="J34" s="8">
        <f t="shared" si="0"/>
        <v>1857585139318885.3</v>
      </c>
      <c r="K34" s="8">
        <f t="shared" si="1"/>
        <v>2016400053770668</v>
      </c>
      <c r="L34" s="8">
        <f t="shared" si="2"/>
        <v>7.6927244582043341</v>
      </c>
      <c r="M34" s="8">
        <f t="shared" si="3"/>
        <v>8.3504167226777781</v>
      </c>
      <c r="N34" s="8">
        <f t="shared" si="4"/>
        <v>158814914451782.75</v>
      </c>
      <c r="O34" s="8">
        <f t="shared" si="5"/>
        <v>0.65769226447344398</v>
      </c>
      <c r="P34" s="9">
        <f t="shared" si="6"/>
        <v>1.8889913522012567E-6</v>
      </c>
    </row>
    <row r="35" spans="1:16" x14ac:dyDescent="0.45">
      <c r="A35" s="10"/>
      <c r="B35" s="11"/>
      <c r="C35" s="11"/>
      <c r="D35" s="11"/>
      <c r="E35" s="11"/>
      <c r="F35" s="11"/>
      <c r="G35" s="11" t="s">
        <v>46</v>
      </c>
      <c r="H35" s="12">
        <v>1.0886999999999999E-7</v>
      </c>
      <c r="I35" s="12">
        <v>1.1019999999999999E-7</v>
      </c>
      <c r="J35" s="12">
        <f t="shared" si="0"/>
        <v>2722323049001815</v>
      </c>
      <c r="K35" s="12">
        <f t="shared" si="1"/>
        <v>2755580049600441</v>
      </c>
      <c r="L35" s="12">
        <f t="shared" si="2"/>
        <v>11.273820326678766</v>
      </c>
      <c r="M35" s="12">
        <f t="shared" si="3"/>
        <v>11.411545880407827</v>
      </c>
      <c r="N35" s="12">
        <f t="shared" si="4"/>
        <v>33257000598626</v>
      </c>
      <c r="O35" s="12">
        <f t="shared" si="5"/>
        <v>0.13772555372906048</v>
      </c>
      <c r="P35" s="13">
        <f t="shared" si="6"/>
        <v>9.0206571428571453E-6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248C1-F772-4693-B3F9-B9C7A3D4C8B3}">
  <dimension ref="A1:S45"/>
  <sheetViews>
    <sheetView topLeftCell="G13" zoomScale="80" workbookViewId="0">
      <selection activeCell="P32" sqref="P32"/>
    </sheetView>
  </sheetViews>
  <sheetFormatPr defaultRowHeight="14.25" x14ac:dyDescent="0.45"/>
  <cols>
    <col min="1" max="1" width="10.53125" bestFit="1" customWidth="1"/>
    <col min="2" max="3" width="16.796875" bestFit="1" customWidth="1"/>
    <col min="4" max="4" width="20.33203125" bestFit="1" customWidth="1"/>
    <col min="5" max="5" width="18.796875" bestFit="1" customWidth="1"/>
    <col min="6" max="6" width="19.06640625" bestFit="1" customWidth="1"/>
    <col min="7" max="7" width="29.796875" bestFit="1" customWidth="1"/>
    <col min="8" max="8" width="28.59765625" bestFit="1" customWidth="1"/>
    <col min="9" max="9" width="10.9296875" bestFit="1" customWidth="1"/>
    <col min="10" max="10" width="21.796875" bestFit="1" customWidth="1"/>
    <col min="11" max="11" width="16.796875" bestFit="1" customWidth="1"/>
    <col min="12" max="12" width="21.9296875" bestFit="1" customWidth="1"/>
    <col min="13" max="15" width="16.796875" bestFit="1" customWidth="1"/>
    <col min="16" max="19" width="17.06640625" bestFit="1" customWidth="1"/>
  </cols>
  <sheetData>
    <row r="1" spans="1:19" x14ac:dyDescent="0.45">
      <c r="A1" s="2" t="s">
        <v>1</v>
      </c>
      <c r="B1" s="2" t="s">
        <v>12</v>
      </c>
      <c r="C1" s="2" t="s">
        <v>19</v>
      </c>
      <c r="D1" s="2" t="s">
        <v>13</v>
      </c>
      <c r="E1" s="2" t="s">
        <v>10</v>
      </c>
      <c r="F1" s="2" t="s">
        <v>15</v>
      </c>
      <c r="G1" s="2" t="s">
        <v>3</v>
      </c>
      <c r="H1" s="2" t="s">
        <v>3</v>
      </c>
      <c r="J1" s="2" t="s">
        <v>1</v>
      </c>
      <c r="K1" s="2" t="s">
        <v>12</v>
      </c>
      <c r="L1" s="2" t="s">
        <v>17</v>
      </c>
      <c r="M1" s="2" t="s">
        <v>19</v>
      </c>
      <c r="N1" s="2" t="s">
        <v>13</v>
      </c>
      <c r="O1" s="2" t="s">
        <v>4</v>
      </c>
      <c r="P1" s="2" t="s">
        <v>10</v>
      </c>
      <c r="Q1" s="2" t="s">
        <v>15</v>
      </c>
      <c r="R1" s="2" t="s">
        <v>3</v>
      </c>
      <c r="S1" s="2" t="s">
        <v>2</v>
      </c>
    </row>
    <row r="2" spans="1:19" x14ac:dyDescent="0.45">
      <c r="A2" s="2">
        <v>0.1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J2" s="2">
        <v>0.25</v>
      </c>
      <c r="K2" s="2">
        <v>0</v>
      </c>
      <c r="L2" s="2">
        <v>0</v>
      </c>
      <c r="M2" s="3">
        <v>6.7519999999999998</v>
      </c>
      <c r="N2" s="3">
        <v>17.744</v>
      </c>
      <c r="O2" s="3">
        <v>2.5670000000000002</v>
      </c>
      <c r="P2" s="3">
        <v>16.641500000000001</v>
      </c>
      <c r="Q2" s="3">
        <v>12.458</v>
      </c>
      <c r="R2" s="2">
        <v>0</v>
      </c>
      <c r="S2" s="2">
        <v>0</v>
      </c>
    </row>
    <row r="3" spans="1:19" x14ac:dyDescent="0.45">
      <c r="A3" s="2">
        <v>0.2</v>
      </c>
      <c r="B3" s="2">
        <v>0</v>
      </c>
      <c r="C3" s="3">
        <v>11.201000000000001</v>
      </c>
      <c r="D3" s="3">
        <v>10.599500000000001</v>
      </c>
      <c r="E3" s="3">
        <v>4.7140000000000004</v>
      </c>
      <c r="F3" s="3">
        <v>2.992</v>
      </c>
      <c r="G3" s="3">
        <v>3.4249999999999998</v>
      </c>
      <c r="H3" s="2">
        <v>0</v>
      </c>
      <c r="J3" s="2">
        <v>0.26</v>
      </c>
      <c r="K3" s="2">
        <v>0</v>
      </c>
      <c r="L3" s="2">
        <v>0</v>
      </c>
      <c r="M3" s="2">
        <v>1.155</v>
      </c>
      <c r="N3" s="2">
        <v>18.327500000000001</v>
      </c>
      <c r="O3" s="2">
        <v>2.7970000000000002</v>
      </c>
      <c r="P3" s="2">
        <v>19.798999999999999</v>
      </c>
      <c r="Q3" s="2">
        <v>15.247</v>
      </c>
      <c r="R3" s="3">
        <v>2.2269999999999999</v>
      </c>
      <c r="S3" s="2">
        <v>0</v>
      </c>
    </row>
    <row r="4" spans="1:19" x14ac:dyDescent="0.45">
      <c r="A4" s="2">
        <v>0.3</v>
      </c>
      <c r="B4" s="3">
        <v>13.0655</v>
      </c>
      <c r="C4" s="2">
        <v>0</v>
      </c>
      <c r="D4" s="2">
        <v>0</v>
      </c>
      <c r="E4" s="2">
        <v>34.747500000000002</v>
      </c>
      <c r="F4" s="2">
        <v>27.494</v>
      </c>
      <c r="G4" s="2">
        <v>12.772</v>
      </c>
      <c r="H4" s="3">
        <v>4.0914999999999999</v>
      </c>
      <c r="J4" s="2">
        <v>0.27</v>
      </c>
      <c r="K4" s="2">
        <v>0</v>
      </c>
      <c r="L4" s="2">
        <v>0</v>
      </c>
      <c r="M4" s="2">
        <v>0</v>
      </c>
      <c r="N4" s="2">
        <v>18.835000000000001</v>
      </c>
      <c r="O4" s="2">
        <v>2.9169999999999998</v>
      </c>
      <c r="P4" s="2">
        <v>23.145</v>
      </c>
      <c r="Q4" s="2">
        <v>18.245000000000001</v>
      </c>
      <c r="R4" s="2">
        <v>5.0789999999999997</v>
      </c>
      <c r="S4" s="2">
        <v>0</v>
      </c>
    </row>
    <row r="5" spans="1:19" x14ac:dyDescent="0.45">
      <c r="A5" s="2">
        <v>0.4</v>
      </c>
      <c r="B5" s="2">
        <v>5.6589999999999998</v>
      </c>
      <c r="C5" s="2">
        <v>0</v>
      </c>
      <c r="D5" s="2">
        <v>0</v>
      </c>
      <c r="E5" s="2">
        <v>60.344499999999996</v>
      </c>
      <c r="F5" s="2">
        <v>33.465000000000003</v>
      </c>
      <c r="G5" s="2">
        <v>20.663</v>
      </c>
      <c r="H5" s="2">
        <v>4.2450000000000001</v>
      </c>
      <c r="J5" s="2">
        <v>0.28000000000000003</v>
      </c>
      <c r="K5" s="3">
        <v>1.2090000000000001</v>
      </c>
      <c r="L5" s="3">
        <v>1.266</v>
      </c>
      <c r="M5" s="2">
        <v>0</v>
      </c>
      <c r="N5" s="2">
        <v>7.11</v>
      </c>
      <c r="O5" s="2">
        <v>1.9430000000000001</v>
      </c>
      <c r="P5" s="2">
        <v>27.007000000000001</v>
      </c>
      <c r="Q5" s="2">
        <v>21.538</v>
      </c>
      <c r="R5" s="2">
        <v>7.9764999999999997</v>
      </c>
      <c r="S5" s="2">
        <v>0</v>
      </c>
    </row>
    <row r="6" spans="1:19" x14ac:dyDescent="0.45">
      <c r="A6" s="2">
        <v>0.5</v>
      </c>
      <c r="B6" s="2">
        <v>0</v>
      </c>
      <c r="C6" s="2">
        <v>0</v>
      </c>
      <c r="D6" s="2">
        <v>0</v>
      </c>
      <c r="E6" s="2">
        <v>64.183999999999997</v>
      </c>
      <c r="F6" s="2">
        <v>0</v>
      </c>
      <c r="G6" s="2">
        <v>0</v>
      </c>
      <c r="H6" s="2">
        <v>0</v>
      </c>
      <c r="J6" s="3">
        <v>0.28999999999999998</v>
      </c>
      <c r="K6" s="3">
        <v>14.0565</v>
      </c>
      <c r="L6" s="3">
        <v>0</v>
      </c>
      <c r="M6" s="3">
        <v>0</v>
      </c>
      <c r="N6" s="3">
        <v>0</v>
      </c>
      <c r="O6" s="3">
        <v>0</v>
      </c>
      <c r="P6" s="3">
        <v>31.283999999999999</v>
      </c>
      <c r="Q6" s="3">
        <v>25.048999999999999</v>
      </c>
      <c r="R6" s="3">
        <v>11.051</v>
      </c>
      <c r="S6" s="3">
        <v>2.4260000000000002</v>
      </c>
    </row>
    <row r="7" spans="1:19" x14ac:dyDescent="0.45">
      <c r="A7" s="2">
        <v>0.6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J7" s="2">
        <v>0.3</v>
      </c>
      <c r="K7" s="2">
        <v>13.065</v>
      </c>
      <c r="L7" s="2">
        <v>0</v>
      </c>
      <c r="M7" s="2">
        <v>0</v>
      </c>
      <c r="N7" s="2">
        <v>0</v>
      </c>
      <c r="O7" s="2">
        <v>0</v>
      </c>
      <c r="P7" s="2">
        <v>34.747500000000002</v>
      </c>
      <c r="Q7" s="2">
        <v>27.494</v>
      </c>
      <c r="R7" s="2">
        <v>12.772</v>
      </c>
      <c r="S7" s="2">
        <v>4.0910000000000002</v>
      </c>
    </row>
    <row r="8" spans="1:19" x14ac:dyDescent="0.45">
      <c r="A8" s="2">
        <v>0.7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1"/>
      <c r="J8" s="2">
        <v>0.31</v>
      </c>
      <c r="K8" s="2">
        <v>12.175000000000001</v>
      </c>
      <c r="L8" s="2">
        <v>0</v>
      </c>
      <c r="M8" s="2">
        <v>0</v>
      </c>
      <c r="N8" s="2">
        <v>0</v>
      </c>
      <c r="O8" s="2">
        <v>0</v>
      </c>
      <c r="P8" s="2">
        <v>37.743000000000002</v>
      </c>
      <c r="Q8" s="2">
        <v>29.503</v>
      </c>
      <c r="R8" s="2">
        <v>14.244</v>
      </c>
      <c r="S8" s="2">
        <v>4.9835000000000003</v>
      </c>
    </row>
    <row r="9" spans="1:19" x14ac:dyDescent="0.45">
      <c r="A9" s="2">
        <v>0.8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J9" s="2">
        <v>0.32</v>
      </c>
      <c r="K9" s="2">
        <v>11.093</v>
      </c>
      <c r="L9" s="2">
        <v>0</v>
      </c>
      <c r="M9" s="2">
        <v>0</v>
      </c>
      <c r="N9" s="2">
        <v>0</v>
      </c>
      <c r="O9" s="2">
        <v>0</v>
      </c>
      <c r="P9" s="2">
        <v>40.817</v>
      </c>
      <c r="Q9" s="2">
        <v>30.988</v>
      </c>
      <c r="R9" s="2">
        <v>15.449</v>
      </c>
      <c r="S9" s="2">
        <v>5.6280000000000001</v>
      </c>
    </row>
    <row r="10" spans="1:19" x14ac:dyDescent="0.45">
      <c r="A10" s="2">
        <v>0.9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J10" s="2">
        <v>0.33</v>
      </c>
      <c r="K10" s="2">
        <v>10.339</v>
      </c>
      <c r="L10" s="2">
        <v>0</v>
      </c>
      <c r="M10" s="2">
        <v>0</v>
      </c>
      <c r="N10" s="2">
        <v>0</v>
      </c>
      <c r="O10" s="2">
        <v>0</v>
      </c>
      <c r="P10" s="2">
        <v>43.55</v>
      </c>
      <c r="Q10" s="2">
        <v>32.070999999999998</v>
      </c>
      <c r="R10" s="2">
        <v>16.344999999999999</v>
      </c>
      <c r="S10" s="2">
        <v>5.9535</v>
      </c>
    </row>
    <row r="11" spans="1:19" x14ac:dyDescent="0.45">
      <c r="A11" s="2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J11" s="2">
        <v>0.34</v>
      </c>
      <c r="K11" s="2">
        <v>9.5730000000000004</v>
      </c>
      <c r="L11" s="2">
        <v>0</v>
      </c>
      <c r="M11" s="2">
        <v>0</v>
      </c>
      <c r="N11" s="2">
        <v>0</v>
      </c>
      <c r="O11" s="2">
        <v>0</v>
      </c>
      <c r="P11" s="2">
        <v>46.091999999999999</v>
      </c>
      <c r="Q11" s="2">
        <v>32.884999999999998</v>
      </c>
      <c r="R11" s="2">
        <v>17.204000000000001</v>
      </c>
      <c r="S11" s="2">
        <v>5.9960000000000004</v>
      </c>
    </row>
    <row r="12" spans="1:19" x14ac:dyDescent="0.45">
      <c r="J12" s="2">
        <v>0.35</v>
      </c>
      <c r="K12" s="2">
        <v>8.7750000000000004</v>
      </c>
      <c r="L12" s="2">
        <v>0</v>
      </c>
      <c r="M12" s="2">
        <v>0</v>
      </c>
      <c r="N12" s="2">
        <v>0</v>
      </c>
      <c r="O12" s="2">
        <v>0</v>
      </c>
      <c r="P12" s="2">
        <v>48.465000000000003</v>
      </c>
      <c r="Q12" s="2">
        <v>33.612000000000002</v>
      </c>
      <c r="R12" s="2">
        <v>17.905000000000001</v>
      </c>
      <c r="S12" s="2">
        <v>6.0330000000000004</v>
      </c>
    </row>
    <row r="13" spans="1:19" x14ac:dyDescent="0.45">
      <c r="J13" s="2">
        <v>0.36</v>
      </c>
      <c r="K13" s="2">
        <v>8.1069999999999993</v>
      </c>
      <c r="L13" s="2">
        <v>0</v>
      </c>
      <c r="M13" s="2">
        <v>0</v>
      </c>
      <c r="N13" s="2">
        <v>0</v>
      </c>
      <c r="O13" s="2">
        <v>0</v>
      </c>
      <c r="P13" s="2">
        <v>51.057000000000002</v>
      </c>
      <c r="Q13" s="2">
        <v>33.957999999999998</v>
      </c>
      <c r="R13" s="2">
        <v>18.441500000000001</v>
      </c>
      <c r="S13" s="2">
        <v>5.9480000000000004</v>
      </c>
    </row>
    <row r="14" spans="1:19" x14ac:dyDescent="0.45">
      <c r="J14" s="2">
        <v>0.37</v>
      </c>
      <c r="K14" s="2">
        <v>7.42</v>
      </c>
      <c r="L14" s="2">
        <v>0</v>
      </c>
      <c r="M14" s="2">
        <v>0</v>
      </c>
      <c r="N14" s="2">
        <v>0</v>
      </c>
      <c r="O14" s="2">
        <v>0</v>
      </c>
      <c r="P14" s="2">
        <v>53.392000000000003</v>
      </c>
      <c r="Q14" s="2">
        <v>34.356000000000002</v>
      </c>
      <c r="R14" s="2">
        <v>19.282499999999999</v>
      </c>
      <c r="S14" s="2">
        <v>5.6790000000000003</v>
      </c>
    </row>
    <row r="15" spans="1:19" x14ac:dyDescent="0.45">
      <c r="J15" s="2">
        <v>0.38</v>
      </c>
      <c r="K15" s="2">
        <v>6.8</v>
      </c>
      <c r="L15" s="2">
        <v>0</v>
      </c>
      <c r="M15" s="2">
        <v>0</v>
      </c>
      <c r="N15" s="2">
        <v>0</v>
      </c>
      <c r="O15" s="2">
        <v>0</v>
      </c>
      <c r="P15" s="2">
        <v>55.747500000000002</v>
      </c>
      <c r="Q15" s="2">
        <v>34.340000000000003</v>
      </c>
      <c r="R15" s="2">
        <v>19.422999999999998</v>
      </c>
      <c r="S15" s="2">
        <v>5.7324999999999999</v>
      </c>
    </row>
    <row r="16" spans="1:19" x14ac:dyDescent="0.45">
      <c r="J16" s="2">
        <v>0.39</v>
      </c>
      <c r="K16" s="2">
        <v>6.2629999999999999</v>
      </c>
      <c r="L16" s="2">
        <v>0</v>
      </c>
      <c r="M16" s="2">
        <v>0</v>
      </c>
      <c r="N16" s="2">
        <v>0</v>
      </c>
      <c r="O16" s="2">
        <v>0</v>
      </c>
      <c r="P16" s="2">
        <v>58.097000000000001</v>
      </c>
      <c r="Q16" s="2">
        <v>34.027999999999999</v>
      </c>
      <c r="R16" s="2">
        <v>20.408000000000001</v>
      </c>
      <c r="S16" s="2">
        <v>4.7050000000000001</v>
      </c>
    </row>
    <row r="17" spans="1:19" x14ac:dyDescent="0.45">
      <c r="J17" s="2">
        <v>0.4</v>
      </c>
      <c r="K17" s="2">
        <v>5.6589999999999998</v>
      </c>
      <c r="L17" s="2">
        <v>0</v>
      </c>
      <c r="M17" s="2">
        <v>0</v>
      </c>
      <c r="N17" s="2">
        <v>0</v>
      </c>
      <c r="O17" s="2">
        <v>0</v>
      </c>
      <c r="P17" s="2">
        <v>60.344999999999999</v>
      </c>
      <c r="Q17" s="2">
        <v>33.465000000000003</v>
      </c>
      <c r="R17" s="2">
        <v>20.663</v>
      </c>
      <c r="S17" s="2">
        <v>4.2450000000000001</v>
      </c>
    </row>
    <row r="18" spans="1:19" x14ac:dyDescent="0.45">
      <c r="J18" s="2">
        <v>0.41</v>
      </c>
      <c r="K18" s="2">
        <v>5.2445000000000004</v>
      </c>
      <c r="L18" s="2">
        <v>0</v>
      </c>
      <c r="M18" s="2">
        <v>0</v>
      </c>
      <c r="N18" s="2">
        <v>0</v>
      </c>
      <c r="O18" s="2">
        <v>0</v>
      </c>
      <c r="P18" s="2">
        <v>62.787999999999997</v>
      </c>
      <c r="Q18" s="2">
        <v>32.307000000000002</v>
      </c>
      <c r="R18" s="2">
        <v>21.5945</v>
      </c>
      <c r="S18" s="2">
        <v>2.6469999999999998</v>
      </c>
    </row>
    <row r="19" spans="1:19" x14ac:dyDescent="0.45">
      <c r="J19" s="2">
        <v>0.42</v>
      </c>
      <c r="K19" s="2">
        <v>4.8710000000000004</v>
      </c>
      <c r="L19" s="2">
        <v>0</v>
      </c>
      <c r="M19" s="2">
        <v>0</v>
      </c>
      <c r="N19" s="2">
        <v>0</v>
      </c>
      <c r="O19" s="2">
        <v>0</v>
      </c>
      <c r="P19" s="2">
        <v>64.87</v>
      </c>
      <c r="Q19" s="2">
        <v>30.521000000000001</v>
      </c>
      <c r="R19" s="2">
        <v>22.526</v>
      </c>
      <c r="S19" s="2">
        <v>0</v>
      </c>
    </row>
    <row r="20" spans="1:19" x14ac:dyDescent="0.45">
      <c r="J20" s="2">
        <v>0.43</v>
      </c>
      <c r="K20" s="2">
        <v>4.3529999999999998</v>
      </c>
      <c r="L20" s="2">
        <v>0</v>
      </c>
      <c r="M20" s="2">
        <v>0</v>
      </c>
      <c r="N20" s="2">
        <v>0</v>
      </c>
      <c r="O20" s="2">
        <v>0</v>
      </c>
      <c r="P20" s="2">
        <v>66.929500000000004</v>
      </c>
      <c r="Q20" s="2">
        <v>28.44</v>
      </c>
      <c r="R20" s="2">
        <v>19.015000000000001</v>
      </c>
      <c r="S20" s="2">
        <v>0</v>
      </c>
    </row>
    <row r="21" spans="1:19" x14ac:dyDescent="0.45">
      <c r="J21" s="3">
        <v>0.44</v>
      </c>
      <c r="K21" s="3">
        <v>4.1310000000000002</v>
      </c>
      <c r="L21" s="3">
        <v>0</v>
      </c>
      <c r="M21" s="3">
        <v>0</v>
      </c>
      <c r="N21" s="3">
        <v>0</v>
      </c>
      <c r="O21" s="3">
        <v>0</v>
      </c>
      <c r="P21" s="3">
        <v>69.302000000000007</v>
      </c>
      <c r="Q21" s="3">
        <v>23.56</v>
      </c>
      <c r="R21" s="3">
        <v>14.977</v>
      </c>
      <c r="S21" s="3">
        <v>0</v>
      </c>
    </row>
    <row r="22" spans="1:19" x14ac:dyDescent="0.45">
      <c r="J22" s="2">
        <v>0.45</v>
      </c>
      <c r="K22" s="2">
        <v>3.903</v>
      </c>
      <c r="L22" s="2">
        <v>0</v>
      </c>
      <c r="M22" s="2">
        <v>0</v>
      </c>
      <c r="N22" s="2">
        <v>0</v>
      </c>
      <c r="O22" s="2">
        <v>0</v>
      </c>
      <c r="P22" s="2">
        <v>71.144999999999996</v>
      </c>
      <c r="Q22" s="2">
        <v>19.056999999999999</v>
      </c>
      <c r="R22" s="2">
        <v>10.699</v>
      </c>
      <c r="S22" s="2">
        <v>0</v>
      </c>
    </row>
    <row r="31" spans="1:19" x14ac:dyDescent="0.45">
      <c r="A31" s="15" t="s">
        <v>55</v>
      </c>
      <c r="B31" s="15" t="s">
        <v>56</v>
      </c>
      <c r="C31" s="15" t="s">
        <v>57</v>
      </c>
      <c r="D31" s="15" t="s">
        <v>58</v>
      </c>
      <c r="E31" s="15" t="s">
        <v>20</v>
      </c>
      <c r="F31" s="15" t="s">
        <v>25</v>
      </c>
      <c r="G31" s="15" t="s">
        <v>29</v>
      </c>
      <c r="H31" s="15" t="s">
        <v>22</v>
      </c>
      <c r="I31" s="15" t="s">
        <v>23</v>
      </c>
      <c r="J31" s="15" t="s">
        <v>24</v>
      </c>
      <c r="K31" s="15" t="s">
        <v>26</v>
      </c>
      <c r="L31" s="15" t="s">
        <v>27</v>
      </c>
      <c r="M31" s="15" t="s">
        <v>28</v>
      </c>
      <c r="N31" s="15" t="s">
        <v>47</v>
      </c>
      <c r="O31" s="15" t="s">
        <v>49</v>
      </c>
      <c r="P31" s="15" t="s">
        <v>48</v>
      </c>
    </row>
    <row r="32" spans="1:19" x14ac:dyDescent="0.45">
      <c r="A32" s="5">
        <v>100</v>
      </c>
      <c r="B32" s="6">
        <v>100</v>
      </c>
      <c r="C32" s="6">
        <v>0.01</v>
      </c>
      <c r="D32" s="6">
        <v>0.2</v>
      </c>
      <c r="E32" s="6" t="s">
        <v>44</v>
      </c>
      <c r="F32" s="6">
        <v>64</v>
      </c>
      <c r="G32" s="6" t="s">
        <v>45</v>
      </c>
      <c r="H32" s="16">
        <v>5.4509999999999998E-7</v>
      </c>
      <c r="I32" s="16">
        <v>6.0981000000000003E-7</v>
      </c>
      <c r="J32" s="16">
        <f>300000000/I32</f>
        <v>491956511044423.63</v>
      </c>
      <c r="K32" s="16">
        <f>300000000/H32</f>
        <v>550357732526142</v>
      </c>
      <c r="L32" s="16">
        <f>(6.626E-34*J32)/1.6E-19</f>
        <v>2.0373149013627194</v>
      </c>
      <c r="M32" s="16">
        <f>(6.626E-34*K32)/1.6E-19</f>
        <v>2.2791689598238856</v>
      </c>
      <c r="N32" s="16">
        <f>K32-J32</f>
        <v>58401221481718.375</v>
      </c>
      <c r="O32" s="16">
        <f>M32-L32</f>
        <v>0.24185405846116614</v>
      </c>
      <c r="P32" s="18">
        <f>300000000/N32</f>
        <v>5.1368788595271158E-6</v>
      </c>
    </row>
    <row r="33" spans="1:16" x14ac:dyDescent="0.45">
      <c r="A33" s="7"/>
      <c r="G33" t="s">
        <v>38</v>
      </c>
      <c r="H33" s="8">
        <v>4.1736999999999998E-7</v>
      </c>
      <c r="I33" s="8">
        <v>4.6400000000000003E-7</v>
      </c>
      <c r="J33" s="8">
        <f t="shared" ref="J33:J42" si="0">300000000/I33</f>
        <v>646551724137931</v>
      </c>
      <c r="K33" s="8">
        <f t="shared" ref="K33:K42" si="1">300000000/H33</f>
        <v>718786688070537</v>
      </c>
      <c r="L33" s="8">
        <f t="shared" ref="L33:L42" si="2">(6.626E-34*J33)/1.6E-19</f>
        <v>2.6775323275862069</v>
      </c>
      <c r="M33" s="8">
        <f t="shared" ref="M33:M42" si="3">(6.626E-34*K33)/1.6E-19</f>
        <v>2.9766753719721115</v>
      </c>
      <c r="N33" s="8">
        <f t="shared" ref="N33:N42" si="4">K33-J33</f>
        <v>72234963932606</v>
      </c>
      <c r="O33" s="8">
        <f t="shared" ref="O33:O42" si="5">M33-L33</f>
        <v>0.29914304438590467</v>
      </c>
      <c r="P33" s="9">
        <f t="shared" ref="P33:P42" si="6">300000000/N33</f>
        <v>4.1531134462792134E-6</v>
      </c>
    </row>
    <row r="34" spans="1:16" x14ac:dyDescent="0.45">
      <c r="A34" s="7"/>
      <c r="G34" t="s">
        <v>41</v>
      </c>
      <c r="H34" s="8">
        <v>1.1079499999999999E-6</v>
      </c>
      <c r="I34" s="8">
        <v>1.1614E-6</v>
      </c>
      <c r="J34" s="8">
        <f t="shared" si="0"/>
        <v>258308937489237.13</v>
      </c>
      <c r="K34" s="8">
        <f t="shared" si="1"/>
        <v>270770341621914.38</v>
      </c>
      <c r="L34" s="8">
        <f t="shared" si="2"/>
        <v>1.0697218873773033</v>
      </c>
      <c r="M34" s="8">
        <f t="shared" si="3"/>
        <v>1.1213276772417529</v>
      </c>
      <c r="N34" s="8">
        <f t="shared" si="4"/>
        <v>12461404132677.25</v>
      </c>
      <c r="O34" s="8">
        <f t="shared" si="5"/>
        <v>5.1605789864449525E-2</v>
      </c>
      <c r="P34" s="9">
        <f t="shared" si="6"/>
        <v>2.407433358278759E-5</v>
      </c>
    </row>
    <row r="35" spans="1:16" x14ac:dyDescent="0.45">
      <c r="A35" s="7"/>
      <c r="G35" t="s">
        <v>42</v>
      </c>
      <c r="H35" s="8">
        <v>6.44E-7</v>
      </c>
      <c r="I35" s="8">
        <v>6.6359999999999999E-7</v>
      </c>
      <c r="J35" s="8">
        <f t="shared" si="0"/>
        <v>452079566003616.63</v>
      </c>
      <c r="K35" s="8">
        <f t="shared" si="1"/>
        <v>465838509316770.19</v>
      </c>
      <c r="L35" s="8">
        <f t="shared" si="2"/>
        <v>1.8721745027124772</v>
      </c>
      <c r="M35" s="8">
        <f t="shared" si="3"/>
        <v>1.9291537267080745</v>
      </c>
      <c r="N35" s="8">
        <f t="shared" si="4"/>
        <v>13758943313153.563</v>
      </c>
      <c r="O35" s="8">
        <f t="shared" si="5"/>
        <v>5.6979223995597295E-2</v>
      </c>
      <c r="P35" s="9">
        <f t="shared" si="6"/>
        <v>2.180399999999998E-5</v>
      </c>
    </row>
    <row r="36" spans="1:16" x14ac:dyDescent="0.45">
      <c r="A36" s="10"/>
      <c r="B36" s="11"/>
      <c r="C36" s="11"/>
      <c r="D36" s="11"/>
      <c r="E36" s="11"/>
      <c r="F36" s="11"/>
      <c r="G36" s="11" t="s">
        <v>46</v>
      </c>
      <c r="H36" s="12">
        <v>4.6328600000000001E-7</v>
      </c>
      <c r="I36" s="12">
        <v>4.7943E-7</v>
      </c>
      <c r="J36" s="12">
        <f t="shared" si="0"/>
        <v>625743069895500.88</v>
      </c>
      <c r="K36" s="12">
        <f t="shared" si="1"/>
        <v>647548166791139.75</v>
      </c>
      <c r="L36" s="12">
        <f t="shared" si="2"/>
        <v>2.5913584882047429</v>
      </c>
      <c r="M36" s="12">
        <f t="shared" si="3"/>
        <v>2.6816588457238075</v>
      </c>
      <c r="N36" s="12">
        <f t="shared" si="4"/>
        <v>21805096895638.875</v>
      </c>
      <c r="O36" s="12">
        <f t="shared" si="5"/>
        <v>9.0300357519064622E-2</v>
      </c>
      <c r="P36" s="13">
        <f t="shared" si="6"/>
        <v>1.3758251175669E-5</v>
      </c>
    </row>
    <row r="37" spans="1:16" x14ac:dyDescent="0.45">
      <c r="A37" s="5">
        <v>100</v>
      </c>
      <c r="B37" s="6">
        <v>100</v>
      </c>
      <c r="C37" s="6">
        <v>0.01</v>
      </c>
      <c r="D37" s="6">
        <v>0.44</v>
      </c>
      <c r="E37" s="6" t="s">
        <v>44</v>
      </c>
      <c r="F37" s="6">
        <v>64</v>
      </c>
      <c r="G37" s="6" t="s">
        <v>37</v>
      </c>
      <c r="H37" s="16">
        <v>2.9200000000000002E-7</v>
      </c>
      <c r="I37" s="16">
        <v>3.044E-7</v>
      </c>
      <c r="J37" s="16">
        <f t="shared" si="0"/>
        <v>985545335085413.88</v>
      </c>
      <c r="K37" s="16">
        <f t="shared" si="1"/>
        <v>1027397260273972.5</v>
      </c>
      <c r="L37" s="16">
        <f t="shared" si="2"/>
        <v>4.0813896189224703</v>
      </c>
      <c r="M37" s="16">
        <f t="shared" si="3"/>
        <v>4.2547089041095889</v>
      </c>
      <c r="N37" s="16">
        <f t="shared" si="4"/>
        <v>41851925188558.625</v>
      </c>
      <c r="O37" s="16">
        <f t="shared" si="5"/>
        <v>0.17331928518711859</v>
      </c>
      <c r="P37" s="18">
        <f t="shared" si="6"/>
        <v>7.1681290322580726E-6</v>
      </c>
    </row>
    <row r="38" spans="1:16" x14ac:dyDescent="0.45">
      <c r="G38" t="s">
        <v>41</v>
      </c>
      <c r="H38" s="8">
        <v>3.2384999999999998E-7</v>
      </c>
      <c r="I38" s="8">
        <v>6.6700000000000003E-7</v>
      </c>
      <c r="J38" s="8">
        <f t="shared" si="0"/>
        <v>449775112443778.06</v>
      </c>
      <c r="K38" s="8">
        <f t="shared" si="1"/>
        <v>926354793886058.38</v>
      </c>
      <c r="L38" s="8">
        <f t="shared" si="2"/>
        <v>1.8626311844077958</v>
      </c>
      <c r="M38" s="8">
        <f t="shared" si="3"/>
        <v>3.8362667901806393</v>
      </c>
      <c r="N38" s="8">
        <f t="shared" si="4"/>
        <v>476579681442280.31</v>
      </c>
      <c r="O38" s="8">
        <f t="shared" si="5"/>
        <v>1.9736356057728435</v>
      </c>
      <c r="P38" s="14">
        <f t="shared" si="6"/>
        <v>6.2948550196706968E-7</v>
      </c>
    </row>
    <row r="39" spans="1:16" x14ac:dyDescent="0.45">
      <c r="G39" t="s">
        <v>42</v>
      </c>
      <c r="H39" s="8">
        <v>2.36E-7</v>
      </c>
      <c r="I39" s="8">
        <v>2.9900000000000002E-7</v>
      </c>
      <c r="J39" s="8">
        <f t="shared" si="0"/>
        <v>1003344481605351.1</v>
      </c>
      <c r="K39" s="8">
        <f t="shared" si="1"/>
        <v>1271186440677966</v>
      </c>
      <c r="L39" s="8">
        <f t="shared" si="2"/>
        <v>4.1551003344481607</v>
      </c>
      <c r="M39" s="8">
        <f t="shared" si="3"/>
        <v>5.2643008474576272</v>
      </c>
      <c r="N39" s="8">
        <f t="shared" si="4"/>
        <v>267841959072614.88</v>
      </c>
      <c r="O39" s="8">
        <f t="shared" si="5"/>
        <v>1.1092005130094664</v>
      </c>
      <c r="P39" s="9">
        <f t="shared" si="6"/>
        <v>1.1200634920634923E-6</v>
      </c>
    </row>
    <row r="40" spans="1:16" x14ac:dyDescent="0.45">
      <c r="A40" s="11"/>
      <c r="B40" s="11"/>
      <c r="C40" s="11"/>
      <c r="D40" s="11"/>
      <c r="E40" s="11"/>
      <c r="F40" s="11"/>
      <c r="G40" s="11" t="s">
        <v>46</v>
      </c>
      <c r="H40" s="12">
        <v>1.613E-7</v>
      </c>
      <c r="I40" s="12">
        <v>1.8746000000000001E-7</v>
      </c>
      <c r="J40" s="12">
        <f t="shared" si="0"/>
        <v>1600341406166648.8</v>
      </c>
      <c r="K40" s="12">
        <f t="shared" si="1"/>
        <v>1859888406695598.3</v>
      </c>
      <c r="L40" s="12">
        <f t="shared" si="2"/>
        <v>6.6274138482876346</v>
      </c>
      <c r="M40" s="12">
        <f t="shared" si="3"/>
        <v>7.702262864228147</v>
      </c>
      <c r="N40" s="12">
        <f t="shared" si="4"/>
        <v>259547000528949.5</v>
      </c>
      <c r="O40" s="12">
        <f t="shared" si="5"/>
        <v>1.0748490159405124</v>
      </c>
      <c r="P40" s="13">
        <f t="shared" si="6"/>
        <v>1.1558600152905193E-6</v>
      </c>
    </row>
    <row r="41" spans="1:16" x14ac:dyDescent="0.45">
      <c r="A41" s="19">
        <v>100</v>
      </c>
      <c r="B41" s="20">
        <v>100</v>
      </c>
      <c r="C41" s="20">
        <v>0.01</v>
      </c>
      <c r="D41" s="20">
        <v>0.44</v>
      </c>
      <c r="E41" s="20" t="s">
        <v>44</v>
      </c>
      <c r="F41" s="20">
        <v>64</v>
      </c>
      <c r="G41" s="20" t="s">
        <v>62</v>
      </c>
      <c r="H41" s="21">
        <v>2.9200000000000002E-7</v>
      </c>
      <c r="I41" s="21">
        <v>2.9910000000000002E-7</v>
      </c>
      <c r="J41" s="21">
        <f t="shared" si="0"/>
        <v>1003009027081243.6</v>
      </c>
      <c r="K41" s="21">
        <f t="shared" si="1"/>
        <v>1027397260273972.5</v>
      </c>
      <c r="L41" s="21">
        <f t="shared" si="2"/>
        <v>4.1537111334002006</v>
      </c>
      <c r="M41" s="21">
        <f t="shared" si="3"/>
        <v>4.2547089041095889</v>
      </c>
      <c r="N41" s="21">
        <f t="shared" si="4"/>
        <v>24388233192728.875</v>
      </c>
      <c r="O41" s="21">
        <f t="shared" si="5"/>
        <v>0.10099777070938831</v>
      </c>
      <c r="P41" s="18">
        <f t="shared" si="6"/>
        <v>1.230101408450704E-5</v>
      </c>
    </row>
    <row r="42" spans="1:16" x14ac:dyDescent="0.45">
      <c r="A42" s="19">
        <v>100</v>
      </c>
      <c r="B42" s="20">
        <v>100</v>
      </c>
      <c r="C42" s="20">
        <v>0.01</v>
      </c>
      <c r="D42" s="20">
        <v>0.28999999999999998</v>
      </c>
      <c r="E42" s="20" t="s">
        <v>44</v>
      </c>
      <c r="F42" s="20">
        <v>64</v>
      </c>
      <c r="G42" s="20" t="s">
        <v>62</v>
      </c>
      <c r="H42" s="21">
        <v>5.5720000000000004E-7</v>
      </c>
      <c r="I42" s="21">
        <v>5.7700000000000004E-7</v>
      </c>
      <c r="J42" s="21">
        <f t="shared" si="0"/>
        <v>519930675909878.63</v>
      </c>
      <c r="K42" s="21">
        <f t="shared" si="1"/>
        <v>538406317300789.63</v>
      </c>
      <c r="L42" s="21">
        <f t="shared" si="2"/>
        <v>2.1531629116117852</v>
      </c>
      <c r="M42" s="21">
        <f t="shared" si="3"/>
        <v>2.2296751615218953</v>
      </c>
      <c r="N42" s="21">
        <f t="shared" si="4"/>
        <v>18475641390911</v>
      </c>
      <c r="O42" s="21">
        <f t="shared" si="5"/>
        <v>7.6512249910110075E-2</v>
      </c>
      <c r="P42" s="22">
        <f t="shared" si="6"/>
        <v>1.6237595959595943E-5</v>
      </c>
    </row>
    <row r="43" spans="1:16" x14ac:dyDescent="0.45"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45"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45">
      <c r="H45" s="8"/>
      <c r="I45" s="8"/>
      <c r="J45" s="8"/>
      <c r="K45" s="8"/>
      <c r="L45" s="8"/>
      <c r="M45" s="8"/>
      <c r="N45" s="8"/>
      <c r="O45" s="8"/>
      <c r="P45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AAFB-F27A-49EE-917C-48C7B200574F}">
  <dimension ref="A1:Q3"/>
  <sheetViews>
    <sheetView tabSelected="1" topLeftCell="L1" workbookViewId="0">
      <selection activeCell="G6" sqref="G6"/>
    </sheetView>
  </sheetViews>
  <sheetFormatPr defaultRowHeight="14.25" x14ac:dyDescent="0.45"/>
  <cols>
    <col min="1" max="1" width="10.33203125" bestFit="1" customWidth="1"/>
    <col min="2" max="2" width="10.86328125" bestFit="1" customWidth="1"/>
    <col min="3" max="3" width="13.59765625" bestFit="1" customWidth="1"/>
    <col min="4" max="4" width="19.796875" bestFit="1" customWidth="1"/>
    <col min="5" max="5" width="8.19921875" bestFit="1" customWidth="1"/>
    <col min="6" max="6" width="10.73046875" bestFit="1" customWidth="1"/>
    <col min="7" max="7" width="13.59765625" bestFit="1" customWidth="1"/>
    <col min="8" max="8" width="27.46484375" bestFit="1" customWidth="1"/>
    <col min="9" max="9" width="10.59765625" bestFit="1" customWidth="1"/>
    <col min="10" max="10" width="21.265625" bestFit="1" customWidth="1"/>
    <col min="11" max="11" width="11.1328125" bestFit="1" customWidth="1"/>
    <col min="12" max="12" width="21.1328125" bestFit="1" customWidth="1"/>
    <col min="13" max="13" width="11" bestFit="1" customWidth="1"/>
    <col min="14" max="14" width="10.796875" bestFit="1" customWidth="1"/>
    <col min="15" max="15" width="10.6640625" bestFit="1" customWidth="1"/>
    <col min="16" max="16" width="10.265625" bestFit="1" customWidth="1"/>
    <col min="17" max="17" width="23.06640625" bestFit="1" customWidth="1"/>
  </cols>
  <sheetData>
    <row r="1" spans="1:17" x14ac:dyDescent="0.45">
      <c r="A1" s="15" t="s">
        <v>55</v>
      </c>
      <c r="B1" s="15" t="s">
        <v>56</v>
      </c>
      <c r="C1" s="15" t="s">
        <v>57</v>
      </c>
      <c r="D1" s="15" t="s">
        <v>58</v>
      </c>
      <c r="E1" s="15" t="s">
        <v>20</v>
      </c>
      <c r="F1" s="15" t="s">
        <v>25</v>
      </c>
      <c r="G1" s="15" t="s">
        <v>29</v>
      </c>
      <c r="H1" s="15" t="s">
        <v>22</v>
      </c>
      <c r="I1" s="15" t="s">
        <v>23</v>
      </c>
      <c r="J1" s="15" t="s">
        <v>24</v>
      </c>
      <c r="K1" s="15" t="s">
        <v>26</v>
      </c>
      <c r="L1" s="15" t="s">
        <v>27</v>
      </c>
      <c r="M1" s="15" t="s">
        <v>28</v>
      </c>
      <c r="N1" s="15" t="s">
        <v>47</v>
      </c>
      <c r="O1" s="15" t="s">
        <v>49</v>
      </c>
      <c r="P1" s="15" t="s">
        <v>48</v>
      </c>
      <c r="Q1" s="25" t="s">
        <v>64</v>
      </c>
    </row>
    <row r="2" spans="1:17" x14ac:dyDescent="0.45">
      <c r="A2" s="5">
        <v>10</v>
      </c>
      <c r="B2" s="6">
        <v>10</v>
      </c>
      <c r="C2" s="6">
        <v>0.01</v>
      </c>
      <c r="D2" s="6">
        <v>0.39</v>
      </c>
      <c r="E2" s="6" t="s">
        <v>21</v>
      </c>
      <c r="F2" s="6">
        <v>4.3246000000000002</v>
      </c>
      <c r="G2" s="6" t="s">
        <v>63</v>
      </c>
      <c r="H2" s="16">
        <v>2.6100000000000002E-7</v>
      </c>
      <c r="I2" s="16">
        <v>2.65E-7</v>
      </c>
      <c r="J2" s="16">
        <f>300000000/I2</f>
        <v>1132075471698113.3</v>
      </c>
      <c r="K2" s="16">
        <f>300000000/H2</f>
        <v>1149425287356321.8</v>
      </c>
      <c r="L2" s="16">
        <f>(6.626E-34*J2)/1.6E-19</f>
        <v>4.6882075471698119</v>
      </c>
      <c r="M2" s="16">
        <f>(6.626E-34*K2)/1.6E-19</f>
        <v>4.7600574712643677</v>
      </c>
      <c r="N2" s="16">
        <f>K2-J2</f>
        <v>17349815658208.5</v>
      </c>
      <c r="O2" s="16">
        <f>M2-L2</f>
        <v>7.1849924094555817E-2</v>
      </c>
      <c r="P2" s="16">
        <f>300000000/N2</f>
        <v>1.729125000000013E-5</v>
      </c>
      <c r="Q2" s="26">
        <v>1.4490000000000001</v>
      </c>
    </row>
    <row r="3" spans="1:17" x14ac:dyDescent="0.45">
      <c r="A3" s="10">
        <v>100</v>
      </c>
      <c r="B3" s="11">
        <v>100</v>
      </c>
      <c r="C3" s="11">
        <v>0.75</v>
      </c>
      <c r="D3" s="11">
        <v>0.5</v>
      </c>
      <c r="E3" s="11" t="s">
        <v>34</v>
      </c>
      <c r="F3" s="11">
        <v>64</v>
      </c>
      <c r="G3" s="11" t="s">
        <v>65</v>
      </c>
      <c r="H3" s="12">
        <v>4.5200000000000002E-7</v>
      </c>
      <c r="I3" s="12">
        <v>4.8599999999999998E-7</v>
      </c>
      <c r="J3" s="12">
        <f>300000000/I3</f>
        <v>617283950617284</v>
      </c>
      <c r="K3" s="12">
        <f>300000000/H3</f>
        <v>663716814159292</v>
      </c>
      <c r="L3" s="12">
        <f>(6.626E-34*J3)/1.6E-19</f>
        <v>2.5563271604938276</v>
      </c>
      <c r="M3" s="12">
        <f>(6.626E-34*K3)/1.6E-19</f>
        <v>2.7486172566371683</v>
      </c>
      <c r="N3" s="12">
        <f>K3-J3</f>
        <v>46432863542008</v>
      </c>
      <c r="O3" s="12">
        <f>M3-L3</f>
        <v>0.19229009614334069</v>
      </c>
      <c r="P3" s="12">
        <f>300000000/N3</f>
        <v>6.4609411764706002E-6</v>
      </c>
      <c r="Q3" s="27">
        <v>7.2729999999999997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tri-slab(P4VP-I2)</vt:lpstr>
      <vt:lpstr>tri-slab(Hydrogel with AM)</vt:lpstr>
      <vt:lpstr>sq-slab(P4VP-I2)</vt:lpstr>
      <vt:lpstr>sq-slab(Hydrogel with AM)</vt:lpstr>
      <vt:lpstr>Honey-slab(P4VP-I2)</vt:lpstr>
      <vt:lpstr>Honey-slab(Hydrogel)</vt:lpstr>
      <vt:lpstr>Anisotropic-Dielectrics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 Dilini Manushi Wijetunge Arachchige</dc:creator>
  <cp:lastModifiedBy>Dona Dilini Manushi Wijetunge Arachchige</cp:lastModifiedBy>
  <dcterms:created xsi:type="dcterms:W3CDTF">2024-07-06T22:33:51Z</dcterms:created>
  <dcterms:modified xsi:type="dcterms:W3CDTF">2024-08-07T15:50:19Z</dcterms:modified>
</cp:coreProperties>
</file>